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5500\"/>
    </mc:Choice>
  </mc:AlternateContent>
  <xr:revisionPtr revIDLastSave="0" documentId="13_ncr:1_{B7B60B83-CCD0-44E7-B4D4-E0C1402A84B0}" xr6:coauthVersionLast="47" xr6:coauthVersionMax="47" xr10:uidLastSave="{00000000-0000-0000-0000-000000000000}"/>
  <bookViews>
    <workbookView xWindow="-120" yWindow="-120" windowWidth="29040" windowHeight="15840" tabRatio="955" firstSheet="1" activeTab="1" xr2:uid="{00000000-000D-0000-FFFF-FFFF00000000}"/>
  </bookViews>
  <sheets>
    <sheet name="Verzamelblad" sheetId="1" state="hidden" r:id="rId1"/>
    <sheet name="Algemene gegevens" sheetId="77" r:id="rId2"/>
    <sheet name="Uurtariefopbouw" sheetId="100" r:id="rId3"/>
    <sheet name="1" sheetId="4" r:id="rId4"/>
    <sheet name="1a" sheetId="5" r:id="rId5"/>
    <sheet name="2" sheetId="14" state="hidden" r:id="rId6"/>
    <sheet name="2a" sheetId="20" state="hidden" r:id="rId7"/>
    <sheet name="3" sheetId="15" state="hidden" r:id="rId8"/>
    <sheet name="3a" sheetId="21" state="hidden" r:id="rId9"/>
    <sheet name="4" sheetId="16" state="hidden" r:id="rId10"/>
    <sheet name="4a" sheetId="22" state="hidden" r:id="rId11"/>
    <sheet name="5" sheetId="17" state="hidden" r:id="rId12"/>
    <sheet name="5a" sheetId="23" state="hidden" r:id="rId13"/>
    <sheet name="6" sheetId="18" state="hidden" r:id="rId14"/>
    <sheet name="6a" sheetId="24" state="hidden" r:id="rId15"/>
    <sheet name="7" sheetId="19" state="hidden" r:id="rId16"/>
    <sheet name="7a" sheetId="25" state="hidden" r:id="rId17"/>
    <sheet name="8" sheetId="26" state="hidden" r:id="rId18"/>
    <sheet name="8a" sheetId="27" state="hidden" r:id="rId19"/>
    <sheet name="9" sheetId="28" state="hidden" r:id="rId20"/>
    <sheet name="9a" sheetId="29" state="hidden" r:id="rId21"/>
    <sheet name="10" sheetId="30" state="hidden" r:id="rId22"/>
    <sheet name="10a" sheetId="31" state="hidden" r:id="rId23"/>
    <sheet name="11" sheetId="32" state="hidden" r:id="rId24"/>
    <sheet name="11a" sheetId="33" state="hidden" r:id="rId25"/>
    <sheet name="12" sheetId="34" state="hidden" r:id="rId26"/>
    <sheet name="12a" sheetId="35" state="hidden" r:id="rId27"/>
    <sheet name="13" sheetId="36" state="hidden" r:id="rId28"/>
    <sheet name="13a" sheetId="37" state="hidden" r:id="rId29"/>
    <sheet name="14" sheetId="38" state="hidden" r:id="rId30"/>
    <sheet name="14a" sheetId="39" state="hidden" r:id="rId31"/>
    <sheet name="15" sheetId="40" state="hidden" r:id="rId32"/>
    <sheet name="15a" sheetId="41" state="hidden" r:id="rId33"/>
    <sheet name="16" sheetId="42" state="hidden" r:id="rId34"/>
    <sheet name="16a" sheetId="43" state="hidden" r:id="rId35"/>
    <sheet name="17" sheetId="44" state="hidden" r:id="rId36"/>
    <sheet name="17a" sheetId="45" state="hidden" r:id="rId37"/>
    <sheet name="18" sheetId="46" state="hidden" r:id="rId38"/>
    <sheet name="18a" sheetId="47" state="hidden" r:id="rId39"/>
    <sheet name="19" sheetId="48" state="hidden" r:id="rId40"/>
    <sheet name="19a" sheetId="49" state="hidden" r:id="rId41"/>
    <sheet name="20" sheetId="50" state="hidden" r:id="rId42"/>
    <sheet name="20a" sheetId="51" state="hidden" r:id="rId43"/>
    <sheet name="21" sheetId="52" state="hidden" r:id="rId44"/>
    <sheet name="21a" sheetId="53" state="hidden" r:id="rId45"/>
    <sheet name="22" sheetId="54" state="hidden" r:id="rId46"/>
    <sheet name="22a" sheetId="55" state="hidden" r:id="rId47"/>
    <sheet name="23" sheetId="56" state="hidden" r:id="rId48"/>
    <sheet name="23a" sheetId="57" state="hidden" r:id="rId49"/>
    <sheet name="24" sheetId="58" state="hidden" r:id="rId50"/>
    <sheet name="24a" sheetId="59" state="hidden" r:id="rId51"/>
    <sheet name="25" sheetId="60" state="hidden" r:id="rId52"/>
    <sheet name="25a" sheetId="61" state="hidden" r:id="rId53"/>
    <sheet name="26" sheetId="62" state="hidden" r:id="rId54"/>
    <sheet name="26a" sheetId="63" state="hidden" r:id="rId55"/>
    <sheet name="27" sheetId="64" state="hidden" r:id="rId56"/>
    <sheet name="27a" sheetId="65" state="hidden" r:id="rId57"/>
    <sheet name="28" sheetId="66" state="hidden" r:id="rId58"/>
    <sheet name="28a" sheetId="67" state="hidden" r:id="rId59"/>
    <sheet name="29" sheetId="68" state="hidden" r:id="rId60"/>
    <sheet name="29a" sheetId="69" state="hidden" r:id="rId61"/>
    <sheet name="30" sheetId="70" state="hidden" r:id="rId62"/>
    <sheet name="30a" sheetId="71" state="hidden" r:id="rId63"/>
    <sheet name="31" sheetId="79" state="hidden" r:id="rId64"/>
    <sheet name="31a" sheetId="80" state="hidden" r:id="rId65"/>
    <sheet name="32" sheetId="81" state="hidden" r:id="rId66"/>
    <sheet name="32a" sheetId="82" state="hidden" r:id="rId67"/>
    <sheet name="33" sheetId="83" state="hidden" r:id="rId68"/>
    <sheet name="33a" sheetId="84" state="hidden" r:id="rId69"/>
    <sheet name="34" sheetId="85" state="hidden" r:id="rId70"/>
    <sheet name="34a" sheetId="86" state="hidden" r:id="rId71"/>
    <sheet name="35" sheetId="87" state="hidden" r:id="rId72"/>
    <sheet name="35a" sheetId="88" state="hidden" r:id="rId73"/>
    <sheet name="36" sheetId="89" state="hidden" r:id="rId74"/>
    <sheet name="36a" sheetId="90" state="hidden" r:id="rId75"/>
    <sheet name="37" sheetId="91" state="hidden" r:id="rId76"/>
    <sheet name="37a" sheetId="92" state="hidden" r:id="rId77"/>
    <sheet name="38" sheetId="93" state="hidden" r:id="rId78"/>
    <sheet name="38a" sheetId="94" state="hidden" r:id="rId79"/>
    <sheet name="39" sheetId="95" state="hidden" r:id="rId80"/>
    <sheet name="39a" sheetId="96" state="hidden" r:id="rId81"/>
    <sheet name="40" sheetId="97" state="hidden" r:id="rId82"/>
    <sheet name="40a" sheetId="98" state="hidden" r:id="rId83"/>
    <sheet name="Wijzigingenblad" sheetId="76" state="hidden" r:id="rId84"/>
    <sheet name=" Supplement (1)" sheetId="99" state="hidden" r:id="rId85"/>
  </sheets>
  <externalReferences>
    <externalReference r:id="rId86"/>
    <externalReference r:id="rId87"/>
    <externalReference r:id="rId88"/>
  </externalReferences>
  <definedNames>
    <definedName name="_xlnm._FilterDatabase" localSheetId="6" hidden="1">'2a'!$A$1:$N$556</definedName>
    <definedName name="bestekcontract" localSheetId="84">[1]verzamelblad!$A$2</definedName>
    <definedName name="bestekcontract" localSheetId="1">[2]verzamelblad!$A$2</definedName>
    <definedName name="bestekcontract">Verzamelblad!$A$2</definedName>
    <definedName name="besteknr" localSheetId="84">[1]verzamelblad!$A$3</definedName>
    <definedName name="besteknr" localSheetId="1">[2]verzamelblad!$A$3</definedName>
    <definedName name="besteknr">Verzamelblad!$A$3</definedName>
    <definedName name="directtoezicht" localSheetId="84">[1]uurtariefopbouw!$D$26</definedName>
    <definedName name="directtoezicht" localSheetId="1">[2]uurtariefopbouw!$E$24</definedName>
    <definedName name="directtoezicht">#REF!</definedName>
    <definedName name="offertetarief" localSheetId="84">[1]uurtariefopbouw!$E$37</definedName>
    <definedName name="offertetarief" localSheetId="1">[2]uurtariefopbouw!$F$35</definedName>
    <definedName name="offertetarief">#REF!</definedName>
    <definedName name="opdrachtgever" localSheetId="84">[1]basisgegevens!$B$4</definedName>
    <definedName name="opdrachtgever" localSheetId="1">'Algemene gegevens'!$H$5</definedName>
    <definedName name="opdrachtgever">#REF!</definedName>
    <definedName name="opdrachtnemer" localSheetId="84">[1]basisgegevens!$B$20</definedName>
    <definedName name="opdrachtnemer" localSheetId="1">'Algemene gegevens'!$H$17</definedName>
    <definedName name="opdrachtnemer">#REF!</definedName>
    <definedName name="opdrachtnemerplaats" localSheetId="1">'Algemene gegevens'!$B$15</definedName>
    <definedName name="opdrachtnemerplaats">#REF!</definedName>
    <definedName name="plaatsopdrnmr" localSheetId="1">'Algemene gegevens'!$B$15</definedName>
    <definedName name="plaatsopdrnmr">#REF!</definedName>
    <definedName name="Print_Area" localSheetId="84">' Supplement (1)'!$A$1:$D$45</definedName>
    <definedName name="Print_Area" localSheetId="3">'1'!$A$1:$M$81</definedName>
    <definedName name="Print_Area" localSheetId="21">'10'!$A$1:$M$81</definedName>
    <definedName name="Print_Area" localSheetId="22">'10a'!$A$1:$L$519</definedName>
    <definedName name="Print_Area" localSheetId="23">'11'!$A$1:$M$81</definedName>
    <definedName name="Print_Area" localSheetId="24">'11a'!$A$1:$L$518</definedName>
    <definedName name="Print_Area" localSheetId="25">'12'!$A$1:$M$81</definedName>
    <definedName name="Print_Area" localSheetId="26">'12a'!$A$1:$L$519</definedName>
    <definedName name="Print_Area" localSheetId="27">'13'!$A$1:$M$81</definedName>
    <definedName name="Print_Area" localSheetId="28">'13a'!$A$1:$L$518</definedName>
    <definedName name="Print_Area" localSheetId="29">'14'!$A$1:$M$81</definedName>
    <definedName name="Print_Area" localSheetId="30">'14a'!$A$1:$L$518</definedName>
    <definedName name="Print_Area" localSheetId="31">'15'!$A$1:$M$81</definedName>
    <definedName name="Print_Area" localSheetId="32">'15a'!$A$1:$L$519</definedName>
    <definedName name="Print_Area" localSheetId="33">'16'!$A$1:$M$81</definedName>
    <definedName name="Print_Area" localSheetId="34">'16a'!$A$1:$L$518</definedName>
    <definedName name="Print_Area" localSheetId="35">'17'!$A$1:$M$81</definedName>
    <definedName name="Print_Area" localSheetId="36">'17a'!$A$1:$L$519</definedName>
    <definedName name="Print_Area" localSheetId="37">'18'!$A$1:$M$81</definedName>
    <definedName name="Print_Area" localSheetId="38">'18a'!$A$1:$L$518</definedName>
    <definedName name="Print_Area" localSheetId="39">'19'!$A$1:$M$81</definedName>
    <definedName name="Print_Area" localSheetId="40">'19a'!$A$1:$L$519</definedName>
    <definedName name="Print_Area" localSheetId="4">'1a'!$A$1:$D$517</definedName>
    <definedName name="Print_Area" localSheetId="5">'2'!$A$1:$M$81</definedName>
    <definedName name="Print_Area" localSheetId="41">'20'!$A$1:$M$81</definedName>
    <definedName name="Print_Area" localSheetId="42">'20a'!$A$1:$L$518</definedName>
    <definedName name="Print_Area" localSheetId="43">'21'!$A$1:$M$81</definedName>
    <definedName name="Print_Area" localSheetId="44">'21a'!$A$1:$L$518</definedName>
    <definedName name="Print_Area" localSheetId="45">'22'!$A$1:$M$81</definedName>
    <definedName name="Print_Area" localSheetId="46">'22a'!$A$1:$L$518</definedName>
    <definedName name="Print_Area" localSheetId="47">'23'!$A$1:$M$81</definedName>
    <definedName name="Print_Area" localSheetId="48">'23a'!$A$1:$L$518</definedName>
    <definedName name="Print_Area" localSheetId="49">'24'!$A$1:$M$81</definedName>
    <definedName name="Print_Area" localSheetId="50">'24a'!$A$1:$L$518</definedName>
    <definedName name="Print_Area" localSheetId="51">'25'!$A$1:$M$81</definedName>
    <definedName name="Print_Area" localSheetId="52">'25a'!$A$1:$L$518</definedName>
    <definedName name="Print_Area" localSheetId="53">'26'!$A$1:$M$81</definedName>
    <definedName name="Print_Area" localSheetId="54">'26a'!$A$1:$L$518</definedName>
    <definedName name="Print_Area" localSheetId="55">'27'!$A$1:$M$81</definedName>
    <definedName name="Print_Area" localSheetId="56">'27a'!$A$1:$L$518</definedName>
    <definedName name="Print_Area" localSheetId="57">'28'!$A$1:$M$81</definedName>
    <definedName name="Print_Area" localSheetId="58">'28a'!$A$1:$L$518</definedName>
    <definedName name="Print_Area" localSheetId="59">'29'!$A$1:$M$81</definedName>
    <definedName name="Print_Area" localSheetId="60">'29a'!$A$1:$L$518</definedName>
    <definedName name="Print_Area" localSheetId="6">'2a'!$A$1:$L$519</definedName>
    <definedName name="Print_Area" localSheetId="7">'3'!$A$1:$M$81</definedName>
    <definedName name="Print_Area" localSheetId="61">'30'!$A$1:$M$81</definedName>
    <definedName name="Print_Area" localSheetId="62">'30a'!$A$1:$L$518</definedName>
    <definedName name="Print_Area" localSheetId="63">'31'!$A$1:$M$81</definedName>
    <definedName name="Print_Area" localSheetId="64">'31a'!$A$1:$L$518</definedName>
    <definedName name="Print_Area" localSheetId="65">'32'!$A$1:$M$81</definedName>
    <definedName name="Print_Area" localSheetId="66">'32a'!$A$1:$L$518</definedName>
    <definedName name="Print_Area" localSheetId="67">'33'!$A$1:$M$81</definedName>
    <definedName name="Print_Area" localSheetId="68">'33a'!$A$1:$L$518</definedName>
    <definedName name="Print_Area" localSheetId="69">'34'!$A$1:$M$81</definedName>
    <definedName name="Print_Area" localSheetId="70">'34a'!$A$1:$L$518</definedName>
    <definedName name="Print_Area" localSheetId="71">'35'!$A$1:$M$81</definedName>
    <definedName name="Print_Area" localSheetId="72">'35a'!$A$1:$L$518</definedName>
    <definedName name="Print_Area" localSheetId="73">'36'!$A$1:$M$81</definedName>
    <definedName name="Print_Area" localSheetId="74">'36a'!$A$1:$L$518</definedName>
    <definedName name="Print_Area" localSheetId="75">'37'!$A$1:$M$81</definedName>
    <definedName name="Print_Area" localSheetId="76">'37a'!$A$1:$L$518</definedName>
    <definedName name="Print_Area" localSheetId="77">'38'!$A$1:$M$81</definedName>
    <definedName name="Print_Area" localSheetId="78">'38a'!$A$1:$L$518</definedName>
    <definedName name="Print_Area" localSheetId="79">'39'!$A$1:$M$81</definedName>
    <definedName name="Print_Area" localSheetId="80">'39a'!$A$1:$L$518</definedName>
    <definedName name="Print_Area" localSheetId="8">'3a'!$A$1:$L$518</definedName>
    <definedName name="Print_Area" localSheetId="9">'4'!$A$1:$M$81</definedName>
    <definedName name="Print_Area" localSheetId="81">'40'!$A$1:$M$81</definedName>
    <definedName name="Print_Area" localSheetId="82">'40a'!$A$1:$L$518</definedName>
    <definedName name="Print_Area" localSheetId="10">'4a'!$A$1:$L$518</definedName>
    <definedName name="Print_Area" localSheetId="11">'5'!$A$1:$M$81</definedName>
    <definedName name="Print_Area" localSheetId="12">'5a'!$A$1:$L$518</definedName>
    <definedName name="Print_Area" localSheetId="13">'6'!$A$1:$M$81</definedName>
    <definedName name="Print_Area" localSheetId="14">'6a'!$A$1:$L$518</definedName>
    <definedName name="Print_Area" localSheetId="15">'7'!$A$1:$M$81</definedName>
    <definedName name="Print_Area" localSheetId="16">'7a'!$A$1:$L$518</definedName>
    <definedName name="Print_Area" localSheetId="17">'8'!$A$1:$M$81</definedName>
    <definedName name="Print_Area" localSheetId="18">'8a'!$A$1:$L$518</definedName>
    <definedName name="Print_Area" localSheetId="19">'9'!$A$1:$M$81</definedName>
    <definedName name="Print_Area" localSheetId="20">'9a'!$A$1:$L$519</definedName>
    <definedName name="Print_Area" localSheetId="1">'Algemene gegevens'!$A$1:$J$37</definedName>
    <definedName name="Print_Area" localSheetId="0">Verzamelblad!$A$1:$CS$34</definedName>
    <definedName name="Print_Area" localSheetId="83">Wijzigingenblad!$A$1:$J$18</definedName>
    <definedName name="regietarief" localSheetId="84">[1]uurtariefopbouw!$G$37</definedName>
    <definedName name="regietarief" localSheetId="1">[2]uurtariefopbouw!$H$35</definedName>
    <definedName name="regietarief">#REF!</definedName>
    <definedName name="spectarief" localSheetId="84">[1]uurtariefopbouw!$I$37</definedName>
    <definedName name="spectarief" localSheetId="1">[2]uurtariefopbouw!$J$35</definedName>
    <definedName name="spectarie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6" i="4" l="1"/>
  <c r="C40" i="5"/>
  <c r="D40" i="5"/>
  <c r="G48" i="4"/>
  <c r="G49" i="4"/>
  <c r="G50" i="4"/>
  <c r="G51" i="4"/>
  <c r="G52" i="4"/>
  <c r="G53" i="4"/>
  <c r="G54" i="4"/>
  <c r="E16" i="100"/>
  <c r="E15" i="100"/>
  <c r="E14" i="100"/>
  <c r="E11" i="100"/>
  <c r="E10" i="100"/>
  <c r="E9" i="100"/>
  <c r="C16" i="100"/>
  <c r="C15" i="100"/>
  <c r="C14" i="100"/>
  <c r="C11" i="100"/>
  <c r="C10" i="100"/>
  <c r="C9" i="100"/>
  <c r="C12" i="100" s="1"/>
  <c r="K496" i="55"/>
  <c r="J496" i="55"/>
  <c r="I496" i="55"/>
  <c r="H496" i="55"/>
  <c r="G496" i="55"/>
  <c r="F496" i="55"/>
  <c r="K495" i="55"/>
  <c r="L495" i="55"/>
  <c r="M495" i="55" s="1"/>
  <c r="K494" i="55"/>
  <c r="L494" i="55"/>
  <c r="M494" i="55" s="1"/>
  <c r="K493" i="55"/>
  <c r="L493" i="55"/>
  <c r="K492" i="55"/>
  <c r="L492" i="55"/>
  <c r="K491" i="55"/>
  <c r="L491" i="55"/>
  <c r="M491" i="55" s="1"/>
  <c r="K490" i="55"/>
  <c r="L490" i="55"/>
  <c r="M490" i="55" s="1"/>
  <c r="K489" i="55"/>
  <c r="L489" i="55"/>
  <c r="K488" i="55"/>
  <c r="L488" i="55"/>
  <c r="M488" i="55" s="1"/>
  <c r="K487" i="55"/>
  <c r="L487" i="55"/>
  <c r="M487" i="55" s="1"/>
  <c r="K486" i="55"/>
  <c r="L486" i="55"/>
  <c r="K485" i="55"/>
  <c r="L485" i="55"/>
  <c r="K484" i="55"/>
  <c r="L484" i="55"/>
  <c r="M484" i="55" s="1"/>
  <c r="K483" i="55"/>
  <c r="L483" i="55"/>
  <c r="M483" i="55" s="1"/>
  <c r="K482" i="55"/>
  <c r="L482" i="55"/>
  <c r="K481" i="55"/>
  <c r="L481" i="55"/>
  <c r="K480" i="55"/>
  <c r="L480" i="55"/>
  <c r="K479" i="55"/>
  <c r="L479" i="55"/>
  <c r="M479" i="55" s="1"/>
  <c r="K478" i="55"/>
  <c r="L478" i="55"/>
  <c r="M478" i="55" s="1"/>
  <c r="K477" i="55"/>
  <c r="L477" i="55"/>
  <c r="K476" i="55"/>
  <c r="L476" i="55"/>
  <c r="K475" i="55"/>
  <c r="L475" i="55"/>
  <c r="M475" i="55" s="1"/>
  <c r="K474" i="55"/>
  <c r="L474" i="55"/>
  <c r="M474" i="55" s="1"/>
  <c r="K473" i="55"/>
  <c r="L473" i="55"/>
  <c r="K472" i="55"/>
  <c r="L472" i="55"/>
  <c r="M472" i="55" s="1"/>
  <c r="K471" i="55"/>
  <c r="L471" i="55"/>
  <c r="M471" i="55" s="1"/>
  <c r="K470" i="55"/>
  <c r="L470" i="55"/>
  <c r="K469" i="55"/>
  <c r="L469" i="55"/>
  <c r="K468" i="55"/>
  <c r="L468" i="55"/>
  <c r="M468" i="55" s="1"/>
  <c r="K467" i="55"/>
  <c r="L467" i="55"/>
  <c r="M467" i="55" s="1"/>
  <c r="K466" i="55"/>
  <c r="L466" i="55"/>
  <c r="K465" i="55"/>
  <c r="L465" i="55"/>
  <c r="K464" i="55"/>
  <c r="L464" i="55"/>
  <c r="K463" i="55"/>
  <c r="L463" i="55"/>
  <c r="M463" i="55" s="1"/>
  <c r="K462" i="55"/>
  <c r="L462" i="55"/>
  <c r="M462" i="55" s="1"/>
  <c r="K461" i="55"/>
  <c r="L461" i="55"/>
  <c r="K460" i="55"/>
  <c r="L460" i="55"/>
  <c r="K459" i="55"/>
  <c r="L459" i="55"/>
  <c r="M459" i="55" s="1"/>
  <c r="K458" i="55"/>
  <c r="L458" i="55"/>
  <c r="M458" i="55" s="1"/>
  <c r="K457" i="55"/>
  <c r="L457" i="55"/>
  <c r="K456" i="55"/>
  <c r="L456" i="55"/>
  <c r="M456" i="55" s="1"/>
  <c r="K455" i="55"/>
  <c r="L455" i="55"/>
  <c r="M455" i="55" s="1"/>
  <c r="K454" i="55"/>
  <c r="L454" i="55"/>
  <c r="K453" i="55"/>
  <c r="L453" i="55"/>
  <c r="K452" i="55"/>
  <c r="L452" i="55"/>
  <c r="M452" i="55" s="1"/>
  <c r="K451" i="55"/>
  <c r="L451" i="55"/>
  <c r="M451" i="55" s="1"/>
  <c r="K450" i="55"/>
  <c r="L450" i="55"/>
  <c r="K449" i="55"/>
  <c r="L449" i="55"/>
  <c r="K448" i="55"/>
  <c r="L448" i="55"/>
  <c r="K447" i="55"/>
  <c r="L447" i="55"/>
  <c r="M447" i="55" s="1"/>
  <c r="K446" i="55"/>
  <c r="L446" i="55"/>
  <c r="M446" i="55" s="1"/>
  <c r="K445" i="55"/>
  <c r="L445" i="55"/>
  <c r="K444" i="55"/>
  <c r="L444" i="55"/>
  <c r="K443" i="55"/>
  <c r="L443" i="55"/>
  <c r="M443" i="55" s="1"/>
  <c r="K442" i="55"/>
  <c r="L442" i="55"/>
  <c r="M442" i="55" s="1"/>
  <c r="K441" i="55"/>
  <c r="L441" i="55"/>
  <c r="K440" i="55"/>
  <c r="L440" i="55"/>
  <c r="M440" i="55" s="1"/>
  <c r="K439" i="55"/>
  <c r="L439" i="55"/>
  <c r="M439" i="55" s="1"/>
  <c r="K438" i="55"/>
  <c r="L438" i="55"/>
  <c r="K437" i="55"/>
  <c r="L437" i="55"/>
  <c r="K436" i="55"/>
  <c r="L436" i="55"/>
  <c r="M436" i="55" s="1"/>
  <c r="K435" i="55"/>
  <c r="L435" i="55"/>
  <c r="M435" i="55" s="1"/>
  <c r="K434" i="55"/>
  <c r="L434" i="55"/>
  <c r="K433" i="55"/>
  <c r="L433" i="55"/>
  <c r="K432" i="55"/>
  <c r="L432" i="55"/>
  <c r="K431" i="55"/>
  <c r="L431" i="55"/>
  <c r="M431" i="55" s="1"/>
  <c r="K430" i="55"/>
  <c r="L430" i="55"/>
  <c r="M430" i="55" s="1"/>
  <c r="K429" i="55"/>
  <c r="L429" i="55"/>
  <c r="K428" i="55"/>
  <c r="L428" i="55"/>
  <c r="K427" i="55"/>
  <c r="L427" i="55"/>
  <c r="M427" i="55" s="1"/>
  <c r="K426" i="55"/>
  <c r="L426" i="55"/>
  <c r="M426" i="55" s="1"/>
  <c r="K425" i="55"/>
  <c r="L425" i="55"/>
  <c r="K424" i="55"/>
  <c r="L424" i="55"/>
  <c r="M424" i="55" s="1"/>
  <c r="K423" i="55"/>
  <c r="L423" i="55"/>
  <c r="M423" i="55" s="1"/>
  <c r="K422" i="55"/>
  <c r="L422" i="55"/>
  <c r="K421" i="55"/>
  <c r="L421" i="55"/>
  <c r="K420" i="55"/>
  <c r="L420" i="55"/>
  <c r="M420" i="55" s="1"/>
  <c r="K419" i="55"/>
  <c r="L419" i="55"/>
  <c r="M419" i="55" s="1"/>
  <c r="K418" i="55"/>
  <c r="L418" i="55"/>
  <c r="K417" i="55"/>
  <c r="L417" i="55"/>
  <c r="K416" i="55"/>
  <c r="L416" i="55"/>
  <c r="K415" i="55"/>
  <c r="L415" i="55"/>
  <c r="M415" i="55" s="1"/>
  <c r="K414" i="55"/>
  <c r="L414" i="55"/>
  <c r="M414" i="55" s="1"/>
  <c r="K413" i="55"/>
  <c r="L413" i="55"/>
  <c r="K412" i="55"/>
  <c r="L412" i="55"/>
  <c r="K411" i="55"/>
  <c r="L411" i="55"/>
  <c r="M411" i="55" s="1"/>
  <c r="K410" i="55"/>
  <c r="L410" i="55"/>
  <c r="M410" i="55" s="1"/>
  <c r="K409" i="55"/>
  <c r="L409" i="55"/>
  <c r="K408" i="55"/>
  <c r="L408" i="55"/>
  <c r="M408" i="55" s="1"/>
  <c r="K407" i="55"/>
  <c r="L407" i="55"/>
  <c r="M407" i="55" s="1"/>
  <c r="K406" i="55"/>
  <c r="L406" i="55"/>
  <c r="K405" i="55"/>
  <c r="L405" i="55"/>
  <c r="K404" i="55"/>
  <c r="L404" i="55"/>
  <c r="M404" i="55" s="1"/>
  <c r="K403" i="55"/>
  <c r="L403" i="55"/>
  <c r="M403" i="55" s="1"/>
  <c r="K402" i="55"/>
  <c r="L402" i="55"/>
  <c r="K401" i="55"/>
  <c r="L401" i="55"/>
  <c r="K400" i="55"/>
  <c r="L400" i="55"/>
  <c r="K399" i="55"/>
  <c r="L399" i="55"/>
  <c r="M399" i="55" s="1"/>
  <c r="K398" i="55"/>
  <c r="L398" i="55"/>
  <c r="M398" i="55" s="1"/>
  <c r="K397" i="55"/>
  <c r="L397" i="55"/>
  <c r="K396" i="55"/>
  <c r="L396" i="55"/>
  <c r="K395" i="55"/>
  <c r="L395" i="55"/>
  <c r="M395" i="55" s="1"/>
  <c r="K394" i="55"/>
  <c r="L394" i="55"/>
  <c r="M394" i="55" s="1"/>
  <c r="K393" i="55"/>
  <c r="L393" i="55"/>
  <c r="K392" i="55"/>
  <c r="L392" i="55"/>
  <c r="M392" i="55" s="1"/>
  <c r="K391" i="55"/>
  <c r="L391" i="55"/>
  <c r="M391" i="55" s="1"/>
  <c r="K390" i="55"/>
  <c r="L390" i="55"/>
  <c r="K389" i="55"/>
  <c r="L389" i="55"/>
  <c r="K388" i="55"/>
  <c r="L388" i="55"/>
  <c r="M388" i="55" s="1"/>
  <c r="K387" i="55"/>
  <c r="L387" i="55"/>
  <c r="M387" i="55" s="1"/>
  <c r="K386" i="55"/>
  <c r="L386" i="55"/>
  <c r="K385" i="55"/>
  <c r="L385" i="55"/>
  <c r="K384" i="55"/>
  <c r="L384" i="55"/>
  <c r="K383" i="55"/>
  <c r="L383" i="55"/>
  <c r="M383" i="55" s="1"/>
  <c r="K382" i="55"/>
  <c r="L382" i="55"/>
  <c r="M382" i="55" s="1"/>
  <c r="K381" i="55"/>
  <c r="L381" i="55"/>
  <c r="K380" i="55"/>
  <c r="L380" i="55"/>
  <c r="K379" i="55"/>
  <c r="L379" i="55"/>
  <c r="M379" i="55" s="1"/>
  <c r="K378" i="55"/>
  <c r="L378" i="55"/>
  <c r="M378" i="55" s="1"/>
  <c r="K377" i="55"/>
  <c r="L377" i="55"/>
  <c r="K376" i="55"/>
  <c r="L376" i="55"/>
  <c r="M376" i="55" s="1"/>
  <c r="K375" i="55"/>
  <c r="L375" i="55"/>
  <c r="M375" i="55" s="1"/>
  <c r="K374" i="55"/>
  <c r="L374" i="55"/>
  <c r="K373" i="55"/>
  <c r="L373" i="55"/>
  <c r="K372" i="55"/>
  <c r="L372" i="55"/>
  <c r="M372" i="55" s="1"/>
  <c r="K371" i="55"/>
  <c r="L371" i="55"/>
  <c r="M371" i="55" s="1"/>
  <c r="K370" i="55"/>
  <c r="L370" i="55"/>
  <c r="K369" i="55"/>
  <c r="L369" i="55"/>
  <c r="K368" i="55"/>
  <c r="L368" i="55"/>
  <c r="K367" i="55"/>
  <c r="L367" i="55"/>
  <c r="M367" i="55" s="1"/>
  <c r="K366" i="55"/>
  <c r="L366" i="55"/>
  <c r="M366" i="55" s="1"/>
  <c r="K365" i="55"/>
  <c r="L365" i="55"/>
  <c r="K364" i="55"/>
  <c r="L364" i="55"/>
  <c r="M364" i="55" s="1"/>
  <c r="K363" i="55"/>
  <c r="L363" i="55"/>
  <c r="M363" i="55" s="1"/>
  <c r="K362" i="55"/>
  <c r="L362" i="55"/>
  <c r="M362" i="55" s="1"/>
  <c r="K361" i="55"/>
  <c r="L361" i="55"/>
  <c r="K360" i="55"/>
  <c r="L360" i="55"/>
  <c r="M360" i="55" s="1"/>
  <c r="K359" i="55"/>
  <c r="L359" i="55"/>
  <c r="M359" i="55" s="1"/>
  <c r="K358" i="55"/>
  <c r="L358" i="55"/>
  <c r="K357" i="55"/>
  <c r="L357" i="55"/>
  <c r="K356" i="55"/>
  <c r="L356" i="55"/>
  <c r="K355" i="55"/>
  <c r="L355" i="55"/>
  <c r="M355" i="55" s="1"/>
  <c r="K354" i="55"/>
  <c r="L354" i="55"/>
  <c r="M354" i="55" s="1"/>
  <c r="K353" i="55"/>
  <c r="L353" i="55"/>
  <c r="K352" i="55"/>
  <c r="L352" i="55"/>
  <c r="K351" i="55"/>
  <c r="L351" i="55"/>
  <c r="M351" i="55" s="1"/>
  <c r="K350" i="55"/>
  <c r="L350" i="55"/>
  <c r="M350" i="55" s="1"/>
  <c r="K349" i="55"/>
  <c r="L349" i="55"/>
  <c r="K348" i="55"/>
  <c r="L348" i="55"/>
  <c r="K347" i="55"/>
  <c r="L347" i="55"/>
  <c r="M347" i="55" s="1"/>
  <c r="K346" i="55"/>
  <c r="L346" i="55"/>
  <c r="M346" i="55" s="1"/>
  <c r="K345" i="55"/>
  <c r="L345" i="55"/>
  <c r="K344" i="55"/>
  <c r="L344" i="55"/>
  <c r="M344" i="55" s="1"/>
  <c r="K343" i="55"/>
  <c r="L343" i="55"/>
  <c r="M343" i="55" s="1"/>
  <c r="K342" i="55"/>
  <c r="L342" i="55"/>
  <c r="K341" i="55"/>
  <c r="L341" i="55"/>
  <c r="K340" i="55"/>
  <c r="L340" i="55"/>
  <c r="M340" i="55" s="1"/>
  <c r="K339" i="55"/>
  <c r="L339" i="55"/>
  <c r="M339" i="55" s="1"/>
  <c r="K338" i="55"/>
  <c r="L338" i="55"/>
  <c r="M338" i="55" s="1"/>
  <c r="K337" i="55"/>
  <c r="L337" i="55"/>
  <c r="K336" i="55"/>
  <c r="L336" i="55"/>
  <c r="K335" i="55"/>
  <c r="L335" i="55"/>
  <c r="M335" i="55" s="1"/>
  <c r="K334" i="55"/>
  <c r="L334" i="55"/>
  <c r="M334" i="55" s="1"/>
  <c r="K333" i="55"/>
  <c r="L333" i="55"/>
  <c r="K332" i="55"/>
  <c r="L332" i="55"/>
  <c r="M332" i="55" s="1"/>
  <c r="K331" i="55"/>
  <c r="L331" i="55"/>
  <c r="M331" i="55" s="1"/>
  <c r="K330" i="55"/>
  <c r="L330" i="55"/>
  <c r="K329" i="55"/>
  <c r="L329" i="55"/>
  <c r="K328" i="55"/>
  <c r="L328" i="55"/>
  <c r="M328" i="55" s="1"/>
  <c r="K327" i="55"/>
  <c r="L327" i="55"/>
  <c r="M327" i="55" s="1"/>
  <c r="K326" i="55"/>
  <c r="L326" i="55"/>
  <c r="K325" i="55"/>
  <c r="L325" i="55"/>
  <c r="K324" i="55"/>
  <c r="L324" i="55"/>
  <c r="M324" i="55" s="1"/>
  <c r="K323" i="55"/>
  <c r="L323" i="55"/>
  <c r="M323" i="55" s="1"/>
  <c r="K322" i="55"/>
  <c r="L322" i="55"/>
  <c r="K321" i="55"/>
  <c r="L321" i="55"/>
  <c r="K320" i="55"/>
  <c r="L320" i="55"/>
  <c r="K319" i="55"/>
  <c r="L319" i="55"/>
  <c r="M319" i="55" s="1"/>
  <c r="K318" i="55"/>
  <c r="L318" i="55"/>
  <c r="M318" i="55" s="1"/>
  <c r="K317" i="55"/>
  <c r="L317" i="55"/>
  <c r="K316" i="55"/>
  <c r="L316" i="55"/>
  <c r="M316" i="55" s="1"/>
  <c r="K315" i="55"/>
  <c r="L315" i="55"/>
  <c r="M315" i="55" s="1"/>
  <c r="K314" i="55"/>
  <c r="L314" i="55"/>
  <c r="K313" i="55"/>
  <c r="L313" i="55"/>
  <c r="K312" i="55"/>
  <c r="L312" i="55"/>
  <c r="M312" i="55" s="1"/>
  <c r="K311" i="55"/>
  <c r="L311" i="55"/>
  <c r="M311" i="55"/>
  <c r="K310" i="55"/>
  <c r="L310" i="55"/>
  <c r="K309" i="55"/>
  <c r="L309" i="55"/>
  <c r="K308" i="55"/>
  <c r="L308" i="55"/>
  <c r="K307" i="55"/>
  <c r="L307" i="55"/>
  <c r="M307" i="55" s="1"/>
  <c r="K306" i="55"/>
  <c r="L306" i="55"/>
  <c r="K305" i="55"/>
  <c r="L305" i="55"/>
  <c r="K304" i="55"/>
  <c r="L304" i="55"/>
  <c r="K303" i="55"/>
  <c r="L303" i="55"/>
  <c r="M303" i="55" s="1"/>
  <c r="K302" i="55"/>
  <c r="L302" i="55"/>
  <c r="M302" i="55" s="1"/>
  <c r="K301" i="55"/>
  <c r="L301" i="55"/>
  <c r="K300" i="55"/>
  <c r="L300" i="55"/>
  <c r="K299" i="55"/>
  <c r="L299" i="55"/>
  <c r="M299" i="55" s="1"/>
  <c r="K298" i="55"/>
  <c r="L298" i="55"/>
  <c r="M298" i="55" s="1"/>
  <c r="K297" i="55"/>
  <c r="L297" i="55"/>
  <c r="K296" i="55"/>
  <c r="L296" i="55"/>
  <c r="M296" i="55" s="1"/>
  <c r="K295" i="55"/>
  <c r="L295" i="55"/>
  <c r="M295" i="55" s="1"/>
  <c r="K294" i="55"/>
  <c r="L294" i="55"/>
  <c r="K293" i="55"/>
  <c r="L293" i="55"/>
  <c r="K292" i="55"/>
  <c r="L292" i="55"/>
  <c r="K291" i="55"/>
  <c r="L291" i="55"/>
  <c r="M291" i="55" s="1"/>
  <c r="K290" i="55"/>
  <c r="L290" i="55"/>
  <c r="M290" i="55" s="1"/>
  <c r="K289" i="55"/>
  <c r="L289" i="55"/>
  <c r="K288" i="55"/>
  <c r="L288" i="55"/>
  <c r="K287" i="55"/>
  <c r="L287" i="55"/>
  <c r="M287" i="55" s="1"/>
  <c r="K286" i="55"/>
  <c r="L286" i="55"/>
  <c r="M286" i="55" s="1"/>
  <c r="K285" i="55"/>
  <c r="L285" i="55"/>
  <c r="K284" i="55"/>
  <c r="L284" i="55"/>
  <c r="K283" i="55"/>
  <c r="L283" i="55"/>
  <c r="M283" i="55" s="1"/>
  <c r="K282" i="55"/>
  <c r="L282" i="55"/>
  <c r="M282" i="55" s="1"/>
  <c r="K281" i="55"/>
  <c r="L281" i="55"/>
  <c r="K280" i="55"/>
  <c r="L280" i="55"/>
  <c r="M280" i="55" s="1"/>
  <c r="K279" i="55"/>
  <c r="L279" i="55"/>
  <c r="M279" i="55" s="1"/>
  <c r="K278" i="55"/>
  <c r="L278" i="55"/>
  <c r="K277" i="55"/>
  <c r="L277" i="55"/>
  <c r="K276" i="55"/>
  <c r="L276" i="55"/>
  <c r="M276" i="55" s="1"/>
  <c r="K275" i="55"/>
  <c r="L275" i="55"/>
  <c r="M275" i="55" s="1"/>
  <c r="K274" i="55"/>
  <c r="L274" i="55"/>
  <c r="M274" i="55" s="1"/>
  <c r="K273" i="55"/>
  <c r="L273" i="55"/>
  <c r="K272" i="55"/>
  <c r="L272" i="55"/>
  <c r="K271" i="55"/>
  <c r="L271" i="55"/>
  <c r="M271" i="55" s="1"/>
  <c r="K270" i="55"/>
  <c r="L270" i="55"/>
  <c r="M270" i="55" s="1"/>
  <c r="K269" i="55"/>
  <c r="L269" i="55"/>
  <c r="K268" i="55"/>
  <c r="L268" i="55"/>
  <c r="M268" i="55" s="1"/>
  <c r="K267" i="55"/>
  <c r="L267" i="55"/>
  <c r="M267" i="55" s="1"/>
  <c r="K266" i="55"/>
  <c r="L266" i="55"/>
  <c r="K265" i="55"/>
  <c r="L265" i="55"/>
  <c r="K264" i="55"/>
  <c r="L264" i="55"/>
  <c r="M264" i="55" s="1"/>
  <c r="K263" i="55"/>
  <c r="L263" i="55"/>
  <c r="M263" i="55" s="1"/>
  <c r="K262" i="55"/>
  <c r="L262" i="55"/>
  <c r="K261" i="55"/>
  <c r="L261" i="55"/>
  <c r="K260" i="55"/>
  <c r="L260" i="55"/>
  <c r="M260" i="55" s="1"/>
  <c r="K259" i="55"/>
  <c r="L259" i="55"/>
  <c r="M259" i="55" s="1"/>
  <c r="K258" i="55"/>
  <c r="L258" i="55"/>
  <c r="K257" i="55"/>
  <c r="L257" i="55"/>
  <c r="K256" i="55"/>
  <c r="L256" i="55"/>
  <c r="K255" i="55"/>
  <c r="L255" i="55"/>
  <c r="M255" i="55" s="1"/>
  <c r="K254" i="55"/>
  <c r="L254" i="55"/>
  <c r="M254" i="55" s="1"/>
  <c r="K253" i="55"/>
  <c r="L253" i="55"/>
  <c r="K252" i="55"/>
  <c r="L252" i="55"/>
  <c r="M252" i="55" s="1"/>
  <c r="K251" i="55"/>
  <c r="L251" i="55"/>
  <c r="M251" i="55" s="1"/>
  <c r="K250" i="55"/>
  <c r="L250" i="55"/>
  <c r="K249" i="55"/>
  <c r="L249" i="55"/>
  <c r="K248" i="55"/>
  <c r="L248" i="55"/>
  <c r="M248" i="55" s="1"/>
  <c r="K247" i="55"/>
  <c r="L247" i="55"/>
  <c r="M247" i="55" s="1"/>
  <c r="K246" i="55"/>
  <c r="L246" i="55"/>
  <c r="K245" i="55"/>
  <c r="L245" i="55"/>
  <c r="K244" i="55"/>
  <c r="L244" i="55"/>
  <c r="K243" i="55"/>
  <c r="L243" i="55"/>
  <c r="M243" i="55" s="1"/>
  <c r="K242" i="55"/>
  <c r="L242" i="55"/>
  <c r="K241" i="55"/>
  <c r="L241" i="55"/>
  <c r="K240" i="55"/>
  <c r="L240" i="55"/>
  <c r="K239" i="55"/>
  <c r="L239" i="55"/>
  <c r="M239" i="55" s="1"/>
  <c r="K238" i="55"/>
  <c r="L238" i="55"/>
  <c r="M238" i="55" s="1"/>
  <c r="K237" i="55"/>
  <c r="L237" i="55"/>
  <c r="K236" i="55"/>
  <c r="L236" i="55"/>
  <c r="K235" i="55"/>
  <c r="L235" i="55"/>
  <c r="M235" i="55" s="1"/>
  <c r="K234" i="55"/>
  <c r="L234" i="55"/>
  <c r="M234" i="55" s="1"/>
  <c r="K233" i="55"/>
  <c r="L233" i="55"/>
  <c r="K232" i="55"/>
  <c r="L232" i="55"/>
  <c r="M232" i="55" s="1"/>
  <c r="K231" i="55"/>
  <c r="L231" i="55"/>
  <c r="M231" i="55" s="1"/>
  <c r="K230" i="55"/>
  <c r="L230" i="55"/>
  <c r="K229" i="55"/>
  <c r="L229" i="55"/>
  <c r="K228" i="55"/>
  <c r="L228" i="55"/>
  <c r="K227" i="55"/>
  <c r="L227" i="55"/>
  <c r="M227" i="55" s="1"/>
  <c r="K226" i="55"/>
  <c r="L226" i="55"/>
  <c r="M226" i="55" s="1"/>
  <c r="K225" i="55"/>
  <c r="L225" i="55"/>
  <c r="K224" i="55"/>
  <c r="L224" i="55"/>
  <c r="K223" i="55"/>
  <c r="L223" i="55"/>
  <c r="M223" i="55" s="1"/>
  <c r="K222" i="55"/>
  <c r="L222" i="55"/>
  <c r="M222" i="55" s="1"/>
  <c r="K221" i="55"/>
  <c r="L221" i="55"/>
  <c r="K220" i="55"/>
  <c r="L220" i="55"/>
  <c r="K219" i="55"/>
  <c r="L219" i="55"/>
  <c r="M219" i="55" s="1"/>
  <c r="K218" i="55"/>
  <c r="L218" i="55"/>
  <c r="M218" i="55" s="1"/>
  <c r="K217" i="55"/>
  <c r="L217" i="55"/>
  <c r="K216" i="55"/>
  <c r="L216" i="55"/>
  <c r="K215" i="55"/>
  <c r="L215" i="55"/>
  <c r="M215" i="55" s="1"/>
  <c r="K214" i="55"/>
  <c r="L214" i="55"/>
  <c r="M214" i="55" s="1"/>
  <c r="K213" i="55"/>
  <c r="L213" i="55"/>
  <c r="K212" i="55"/>
  <c r="L212" i="55"/>
  <c r="M212" i="55" s="1"/>
  <c r="K211" i="55"/>
  <c r="L211" i="55"/>
  <c r="M211" i="55" s="1"/>
  <c r="K210" i="55"/>
  <c r="L210" i="55"/>
  <c r="K209" i="55"/>
  <c r="L209" i="55"/>
  <c r="K208" i="55"/>
  <c r="L208" i="55"/>
  <c r="M208" i="55" s="1"/>
  <c r="K207" i="55"/>
  <c r="L207" i="55"/>
  <c r="M207" i="55" s="1"/>
  <c r="K206" i="55"/>
  <c r="L206" i="55"/>
  <c r="K205" i="55"/>
  <c r="L205" i="55"/>
  <c r="K204" i="55"/>
  <c r="L204" i="55"/>
  <c r="M204" i="55" s="1"/>
  <c r="K203" i="55"/>
  <c r="L203" i="55"/>
  <c r="M203" i="55" s="1"/>
  <c r="K202" i="55"/>
  <c r="L202" i="55"/>
  <c r="K201" i="55"/>
  <c r="L201" i="55"/>
  <c r="K200" i="55"/>
  <c r="L200" i="55"/>
  <c r="M200" i="55" s="1"/>
  <c r="K199" i="55"/>
  <c r="L199" i="55"/>
  <c r="M199" i="55" s="1"/>
  <c r="K198" i="55"/>
  <c r="L198" i="55"/>
  <c r="K197" i="55"/>
  <c r="L197" i="55"/>
  <c r="K196" i="55"/>
  <c r="L196" i="55"/>
  <c r="M196" i="55" s="1"/>
  <c r="K195" i="55"/>
  <c r="L195" i="55"/>
  <c r="M195" i="55" s="1"/>
  <c r="K194" i="55"/>
  <c r="L194" i="55"/>
  <c r="K193" i="55"/>
  <c r="L193" i="55"/>
  <c r="K192" i="55"/>
  <c r="L192" i="55"/>
  <c r="M192" i="55" s="1"/>
  <c r="K191" i="55"/>
  <c r="L191" i="55"/>
  <c r="M191" i="55" s="1"/>
  <c r="K190" i="55"/>
  <c r="L190" i="55"/>
  <c r="K189" i="55"/>
  <c r="L189" i="55"/>
  <c r="K188" i="55"/>
  <c r="L188" i="55"/>
  <c r="M188" i="55" s="1"/>
  <c r="K187" i="55"/>
  <c r="L187" i="55"/>
  <c r="M187" i="55" s="1"/>
  <c r="K186" i="55"/>
  <c r="L186" i="55"/>
  <c r="K185" i="55"/>
  <c r="L185" i="55"/>
  <c r="K184" i="55"/>
  <c r="L184" i="55"/>
  <c r="M184" i="55" s="1"/>
  <c r="K183" i="55"/>
  <c r="L183" i="55"/>
  <c r="M183" i="55" s="1"/>
  <c r="K182" i="55"/>
  <c r="L182" i="55"/>
  <c r="K181" i="55"/>
  <c r="L181" i="55"/>
  <c r="K180" i="55"/>
  <c r="L180" i="55"/>
  <c r="M180" i="55" s="1"/>
  <c r="K179" i="55"/>
  <c r="L179" i="55"/>
  <c r="M179" i="55" s="1"/>
  <c r="K178" i="55"/>
  <c r="L178" i="55"/>
  <c r="K177" i="55"/>
  <c r="L177" i="55"/>
  <c r="K176" i="55"/>
  <c r="L176" i="55"/>
  <c r="M176" i="55" s="1"/>
  <c r="K175" i="55"/>
  <c r="L175" i="55"/>
  <c r="M175" i="55" s="1"/>
  <c r="K174" i="55"/>
  <c r="L174" i="55"/>
  <c r="K173" i="55"/>
  <c r="L173" i="55"/>
  <c r="K172" i="55"/>
  <c r="L172" i="55"/>
  <c r="M172" i="55" s="1"/>
  <c r="K171" i="55"/>
  <c r="L171" i="55"/>
  <c r="M171" i="55" s="1"/>
  <c r="K170" i="55"/>
  <c r="L170" i="55"/>
  <c r="K169" i="55"/>
  <c r="L169" i="55"/>
  <c r="K168" i="55"/>
  <c r="L168" i="55"/>
  <c r="M168" i="55" s="1"/>
  <c r="K167" i="55"/>
  <c r="L167" i="55"/>
  <c r="M167" i="55" s="1"/>
  <c r="K166" i="55"/>
  <c r="L166" i="55"/>
  <c r="K165" i="55"/>
  <c r="L165" i="55"/>
  <c r="K164" i="55"/>
  <c r="L164" i="55"/>
  <c r="M164" i="55" s="1"/>
  <c r="K163" i="55"/>
  <c r="L163" i="55"/>
  <c r="M163" i="55" s="1"/>
  <c r="K162" i="55"/>
  <c r="L162" i="55"/>
  <c r="K161" i="55"/>
  <c r="L161" i="55"/>
  <c r="K160" i="55"/>
  <c r="L160" i="55"/>
  <c r="M160" i="55" s="1"/>
  <c r="K159" i="55"/>
  <c r="L159" i="55"/>
  <c r="M159" i="55" s="1"/>
  <c r="K158" i="55"/>
  <c r="L158" i="55"/>
  <c r="K157" i="55"/>
  <c r="L157" i="55"/>
  <c r="K156" i="55"/>
  <c r="L156" i="55"/>
  <c r="M156" i="55" s="1"/>
  <c r="K155" i="55"/>
  <c r="L155" i="55"/>
  <c r="M155" i="55" s="1"/>
  <c r="K154" i="55"/>
  <c r="L154" i="55"/>
  <c r="K153" i="55"/>
  <c r="L153" i="55"/>
  <c r="K152" i="55"/>
  <c r="L152" i="55"/>
  <c r="M152" i="55" s="1"/>
  <c r="K151" i="55"/>
  <c r="L151" i="55"/>
  <c r="M151" i="55" s="1"/>
  <c r="K150" i="55"/>
  <c r="L150" i="55"/>
  <c r="K149" i="55"/>
  <c r="L149" i="55"/>
  <c r="K148" i="55"/>
  <c r="L148" i="55"/>
  <c r="M148" i="55" s="1"/>
  <c r="K147" i="55"/>
  <c r="L147" i="55"/>
  <c r="M147" i="55" s="1"/>
  <c r="K146" i="55"/>
  <c r="L146" i="55"/>
  <c r="K145" i="55"/>
  <c r="L145" i="55"/>
  <c r="K144" i="55"/>
  <c r="L144" i="55"/>
  <c r="M144" i="55" s="1"/>
  <c r="K143" i="55"/>
  <c r="L143" i="55"/>
  <c r="M143" i="55" s="1"/>
  <c r="K142" i="55"/>
  <c r="L142" i="55"/>
  <c r="K141" i="55"/>
  <c r="L141" i="55"/>
  <c r="K140" i="55"/>
  <c r="L140" i="55"/>
  <c r="M140" i="55" s="1"/>
  <c r="K139" i="55"/>
  <c r="L139" i="55"/>
  <c r="M139" i="55" s="1"/>
  <c r="K138" i="55"/>
  <c r="L138" i="55"/>
  <c r="K137" i="55"/>
  <c r="L137" i="55"/>
  <c r="K136" i="55"/>
  <c r="L136" i="55"/>
  <c r="M136" i="55" s="1"/>
  <c r="K135" i="55"/>
  <c r="L135" i="55"/>
  <c r="M135" i="55" s="1"/>
  <c r="K134" i="55"/>
  <c r="L134" i="55"/>
  <c r="K133" i="55"/>
  <c r="L133" i="55"/>
  <c r="K132" i="55"/>
  <c r="L132" i="55"/>
  <c r="M132" i="55" s="1"/>
  <c r="K131" i="55"/>
  <c r="L131" i="55"/>
  <c r="M131" i="55" s="1"/>
  <c r="K130" i="55"/>
  <c r="L130" i="55"/>
  <c r="K129" i="55"/>
  <c r="L129" i="55"/>
  <c r="K128" i="55"/>
  <c r="L128" i="55"/>
  <c r="M128" i="55" s="1"/>
  <c r="K127" i="55"/>
  <c r="L127" i="55"/>
  <c r="M127" i="55" s="1"/>
  <c r="K126" i="55"/>
  <c r="L126" i="55"/>
  <c r="K125" i="55"/>
  <c r="L125" i="55"/>
  <c r="K124" i="55"/>
  <c r="L124" i="55"/>
  <c r="M124" i="55" s="1"/>
  <c r="K123" i="55"/>
  <c r="L123" i="55"/>
  <c r="M123" i="55" s="1"/>
  <c r="K122" i="55"/>
  <c r="L122" i="55"/>
  <c r="K121" i="55"/>
  <c r="L121" i="55"/>
  <c r="K120" i="55"/>
  <c r="L120" i="55"/>
  <c r="M120" i="55" s="1"/>
  <c r="K119" i="55"/>
  <c r="L119" i="55"/>
  <c r="M119" i="55" s="1"/>
  <c r="K118" i="55"/>
  <c r="L118" i="55"/>
  <c r="K117" i="55"/>
  <c r="L117" i="55"/>
  <c r="K116" i="55"/>
  <c r="L116" i="55"/>
  <c r="M116" i="55" s="1"/>
  <c r="K115" i="55"/>
  <c r="L115" i="55"/>
  <c r="M115" i="55" s="1"/>
  <c r="K114" i="55"/>
  <c r="L114" i="55"/>
  <c r="K113" i="55"/>
  <c r="L113" i="55"/>
  <c r="K112" i="55"/>
  <c r="L112" i="55"/>
  <c r="M112" i="55" s="1"/>
  <c r="K111" i="55"/>
  <c r="L111" i="55"/>
  <c r="M111" i="55" s="1"/>
  <c r="K110" i="55"/>
  <c r="L110" i="55"/>
  <c r="K109" i="55"/>
  <c r="L109" i="55"/>
  <c r="K108" i="55"/>
  <c r="L108" i="55"/>
  <c r="M108" i="55" s="1"/>
  <c r="K107" i="55"/>
  <c r="L107" i="55"/>
  <c r="M107" i="55" s="1"/>
  <c r="K106" i="55"/>
  <c r="L106" i="55"/>
  <c r="K105" i="55"/>
  <c r="L105" i="55"/>
  <c r="K104" i="55"/>
  <c r="L104" i="55"/>
  <c r="M104" i="55" s="1"/>
  <c r="K103" i="55"/>
  <c r="L103" i="55"/>
  <c r="M103" i="55" s="1"/>
  <c r="K102" i="55"/>
  <c r="L102" i="55"/>
  <c r="K101" i="55"/>
  <c r="L101" i="55"/>
  <c r="K100" i="55"/>
  <c r="L100" i="55"/>
  <c r="M100" i="55" s="1"/>
  <c r="K99" i="55"/>
  <c r="L99" i="55"/>
  <c r="M99" i="55" s="1"/>
  <c r="K98" i="55"/>
  <c r="L98" i="55"/>
  <c r="K97" i="55"/>
  <c r="L97" i="55"/>
  <c r="K96" i="55"/>
  <c r="L96" i="55"/>
  <c r="M96" i="55" s="1"/>
  <c r="K95" i="55"/>
  <c r="L95" i="55"/>
  <c r="M95" i="55" s="1"/>
  <c r="K94" i="55"/>
  <c r="L94" i="55"/>
  <c r="K93" i="55"/>
  <c r="L93" i="55"/>
  <c r="K92" i="55"/>
  <c r="L92" i="55"/>
  <c r="M92" i="55" s="1"/>
  <c r="K91" i="55"/>
  <c r="L91" i="55"/>
  <c r="M91" i="55" s="1"/>
  <c r="K90" i="55"/>
  <c r="L90" i="55"/>
  <c r="K89" i="55"/>
  <c r="L89" i="55"/>
  <c r="K88" i="55"/>
  <c r="L88" i="55"/>
  <c r="M88" i="55" s="1"/>
  <c r="K87" i="55"/>
  <c r="L87" i="55"/>
  <c r="M87" i="55" s="1"/>
  <c r="K86" i="55"/>
  <c r="L86" i="55"/>
  <c r="K85" i="55"/>
  <c r="L85" i="55"/>
  <c r="K84" i="55"/>
  <c r="L84" i="55"/>
  <c r="M84" i="55" s="1"/>
  <c r="K83" i="55"/>
  <c r="L83" i="55"/>
  <c r="M83" i="55" s="1"/>
  <c r="K82" i="55"/>
  <c r="L82" i="55"/>
  <c r="K81" i="55"/>
  <c r="L81" i="55"/>
  <c r="K79" i="55"/>
  <c r="L79" i="55"/>
  <c r="M79" i="55" s="1"/>
  <c r="K78" i="55"/>
  <c r="L78" i="55"/>
  <c r="M78" i="55" s="1"/>
  <c r="K77" i="55"/>
  <c r="L77" i="55"/>
  <c r="K76" i="55"/>
  <c r="L76" i="55"/>
  <c r="K75" i="55"/>
  <c r="L75" i="55"/>
  <c r="M75" i="55" s="1"/>
  <c r="K74" i="55"/>
  <c r="L74" i="55"/>
  <c r="M74" i="55" s="1"/>
  <c r="K73" i="55"/>
  <c r="L73" i="55"/>
  <c r="K72" i="55"/>
  <c r="L72" i="55"/>
  <c r="L71" i="55"/>
  <c r="L58" i="55"/>
  <c r="M58" i="55" s="1"/>
  <c r="L45" i="55"/>
  <c r="M45" i="55" s="1"/>
  <c r="L44" i="55"/>
  <c r="M44" i="55" s="1"/>
  <c r="L36" i="55"/>
  <c r="M36" i="55" s="1"/>
  <c r="L35" i="55"/>
  <c r="M35" i="55" s="1"/>
  <c r="L34" i="55"/>
  <c r="L33" i="55"/>
  <c r="M33" i="55" s="1"/>
  <c r="L32" i="55"/>
  <c r="M32" i="55" s="1"/>
  <c r="L31" i="55"/>
  <c r="M31" i="55" s="1"/>
  <c r="L30" i="55"/>
  <c r="L24" i="55"/>
  <c r="M24" i="55" s="1"/>
  <c r="L23" i="55"/>
  <c r="M23" i="55" s="1"/>
  <c r="L14" i="55"/>
  <c r="L40" i="51"/>
  <c r="M40" i="51" s="1"/>
  <c r="L39" i="51"/>
  <c r="M39" i="51" s="1"/>
  <c r="L38" i="51"/>
  <c r="M38" i="51" s="1"/>
  <c r="L37" i="51"/>
  <c r="M37" i="51" s="1"/>
  <c r="L36" i="51"/>
  <c r="M36" i="51" s="1"/>
  <c r="L35" i="51"/>
  <c r="M35" i="51" s="1"/>
  <c r="L34" i="51"/>
  <c r="M34" i="51" s="1"/>
  <c r="L28" i="51"/>
  <c r="M28" i="51" s="1"/>
  <c r="L27" i="51"/>
  <c r="M27" i="51" s="1"/>
  <c r="L15" i="51"/>
  <c r="M15" i="51" s="1"/>
  <c r="L14" i="51"/>
  <c r="M14" i="51" s="1"/>
  <c r="L13" i="51"/>
  <c r="M13" i="51" s="1"/>
  <c r="L12" i="51"/>
  <c r="M12" i="51" s="1"/>
  <c r="F547" i="20"/>
  <c r="F543" i="20"/>
  <c r="C504" i="20" s="1"/>
  <c r="G504" i="20" s="1"/>
  <c r="F541" i="20"/>
  <c r="C502" i="20" s="1"/>
  <c r="G502" i="20" s="1"/>
  <c r="F542" i="20"/>
  <c r="C503" i="20" s="1"/>
  <c r="F540" i="20"/>
  <c r="C501" i="20" s="1"/>
  <c r="G501" i="20" s="1"/>
  <c r="G540" i="20"/>
  <c r="G541" i="20"/>
  <c r="G542" i="20"/>
  <c r="G543" i="20"/>
  <c r="F544" i="20"/>
  <c r="C505" i="20" s="1"/>
  <c r="G505" i="20" s="1"/>
  <c r="G544" i="20"/>
  <c r="F545" i="20"/>
  <c r="C506" i="20" s="1"/>
  <c r="G545" i="20"/>
  <c r="F546" i="20"/>
  <c r="C507" i="20" s="1"/>
  <c r="G507" i="20" s="1"/>
  <c r="G546" i="20"/>
  <c r="G547" i="20"/>
  <c r="F548" i="20"/>
  <c r="C509" i="20" s="1"/>
  <c r="G509" i="20" s="1"/>
  <c r="G548" i="20"/>
  <c r="F549" i="20"/>
  <c r="C510" i="20" s="1"/>
  <c r="G510" i="20" s="1"/>
  <c r="G549" i="20"/>
  <c r="F550" i="20"/>
  <c r="C511" i="20" s="1"/>
  <c r="G511" i="20" s="1"/>
  <c r="G550" i="20"/>
  <c r="F551" i="20"/>
  <c r="C512" i="20" s="1"/>
  <c r="G512" i="20" s="1"/>
  <c r="G551" i="20"/>
  <c r="F552" i="20"/>
  <c r="C513" i="20" s="1"/>
  <c r="G513" i="20" s="1"/>
  <c r="G552" i="20"/>
  <c r="F553" i="20"/>
  <c r="C514" i="20" s="1"/>
  <c r="G514" i="20" s="1"/>
  <c r="G553" i="20"/>
  <c r="F554" i="20"/>
  <c r="C515" i="20" s="1"/>
  <c r="G515" i="20" s="1"/>
  <c r="G554" i="20"/>
  <c r="F547" i="45"/>
  <c r="F543" i="45"/>
  <c r="C504" i="45" s="1"/>
  <c r="F541" i="45"/>
  <c r="C502" i="45" s="1"/>
  <c r="F542" i="45"/>
  <c r="C503" i="45" s="1"/>
  <c r="F540" i="45"/>
  <c r="C501" i="45" s="1"/>
  <c r="G540" i="45"/>
  <c r="G541" i="45"/>
  <c r="G542" i="45"/>
  <c r="G543" i="45"/>
  <c r="F544" i="45"/>
  <c r="C505" i="45" s="1"/>
  <c r="G544" i="45"/>
  <c r="F545" i="45"/>
  <c r="C506" i="45" s="1"/>
  <c r="G545" i="45"/>
  <c r="F546" i="45"/>
  <c r="C507" i="45" s="1"/>
  <c r="G546" i="45"/>
  <c r="G547" i="45"/>
  <c r="F548" i="45"/>
  <c r="C509" i="45" s="1"/>
  <c r="G509" i="45" s="1"/>
  <c r="G548" i="45"/>
  <c r="F549" i="45"/>
  <c r="C510" i="45" s="1"/>
  <c r="G549" i="45"/>
  <c r="F550" i="45"/>
  <c r="C511" i="45" s="1"/>
  <c r="G550" i="45"/>
  <c r="F551" i="45"/>
  <c r="C512" i="45" s="1"/>
  <c r="G551" i="45"/>
  <c r="F552" i="45"/>
  <c r="C513" i="45" s="1"/>
  <c r="G552" i="45"/>
  <c r="F553" i="45"/>
  <c r="C514" i="45" s="1"/>
  <c r="G553" i="45"/>
  <c r="F554" i="45"/>
  <c r="C515" i="45" s="1"/>
  <c r="G554" i="45"/>
  <c r="F546" i="37"/>
  <c r="C507" i="37" s="1"/>
  <c r="G507" i="37" s="1"/>
  <c r="F542" i="37"/>
  <c r="F540" i="37"/>
  <c r="F541" i="37"/>
  <c r="C502" i="37" s="1"/>
  <c r="F539" i="37"/>
  <c r="C500" i="37" s="1"/>
  <c r="F500" i="37" s="1"/>
  <c r="G539" i="37"/>
  <c r="G540" i="37"/>
  <c r="G541" i="37"/>
  <c r="G542" i="37"/>
  <c r="F543" i="37"/>
  <c r="G543" i="37"/>
  <c r="F544" i="37"/>
  <c r="C505" i="37" s="1"/>
  <c r="G544" i="37"/>
  <c r="F545" i="37"/>
  <c r="G545" i="37"/>
  <c r="G546" i="37"/>
  <c r="F547" i="37"/>
  <c r="C508" i="37" s="1"/>
  <c r="G547" i="37"/>
  <c r="F548" i="37"/>
  <c r="G548" i="37"/>
  <c r="F549" i="37"/>
  <c r="C510" i="37" s="1"/>
  <c r="G510" i="37" s="1"/>
  <c r="G549" i="37"/>
  <c r="F550" i="37"/>
  <c r="G550" i="37"/>
  <c r="F551" i="37"/>
  <c r="C512" i="37" s="1"/>
  <c r="G551" i="37"/>
  <c r="F552" i="37"/>
  <c r="G552" i="37"/>
  <c r="F553" i="37"/>
  <c r="C514" i="37" s="1"/>
  <c r="G553" i="37"/>
  <c r="F546" i="27"/>
  <c r="F542" i="27"/>
  <c r="C503" i="27" s="1"/>
  <c r="F503" i="27" s="1"/>
  <c r="F540" i="27"/>
  <c r="C501" i="27" s="1"/>
  <c r="F541" i="27"/>
  <c r="F539" i="27"/>
  <c r="C500" i="27" s="1"/>
  <c r="G539" i="27"/>
  <c r="G540" i="27"/>
  <c r="G541" i="27"/>
  <c r="G542" i="27"/>
  <c r="F543" i="27"/>
  <c r="C504" i="27" s="1"/>
  <c r="G543" i="27"/>
  <c r="F544" i="27"/>
  <c r="G544" i="27"/>
  <c r="F545" i="27"/>
  <c r="C506" i="27" s="1"/>
  <c r="G545" i="27"/>
  <c r="G546" i="27"/>
  <c r="F547" i="27"/>
  <c r="G547" i="27"/>
  <c r="F548" i="27"/>
  <c r="C509" i="27" s="1"/>
  <c r="G548" i="27"/>
  <c r="F549" i="27"/>
  <c r="C510" i="27" s="1"/>
  <c r="G549" i="27"/>
  <c r="F550" i="27"/>
  <c r="C511" i="27" s="1"/>
  <c r="G550" i="27"/>
  <c r="F551" i="27"/>
  <c r="G551" i="27"/>
  <c r="F552" i="27"/>
  <c r="C513" i="27" s="1"/>
  <c r="G552" i="27"/>
  <c r="F553" i="27"/>
  <c r="C514" i="27" s="1"/>
  <c r="G553" i="27"/>
  <c r="E40" i="18"/>
  <c r="G40" i="18" s="1"/>
  <c r="K496" i="23"/>
  <c r="L496" i="23"/>
  <c r="M496" i="23" s="1"/>
  <c r="K497" i="23"/>
  <c r="L497" i="23"/>
  <c r="E40" i="16"/>
  <c r="G40" i="16" s="1"/>
  <c r="F539" i="21"/>
  <c r="C500" i="21" s="1"/>
  <c r="G500" i="21" s="1"/>
  <c r="F540" i="21"/>
  <c r="C501" i="21" s="1"/>
  <c r="F541" i="21"/>
  <c r="C502" i="21" s="1"/>
  <c r="F542" i="21"/>
  <c r="C503" i="21" s="1"/>
  <c r="F543" i="21"/>
  <c r="C504" i="21" s="1"/>
  <c r="G504" i="21" s="1"/>
  <c r="F544" i="21"/>
  <c r="C505" i="21" s="1"/>
  <c r="G505" i="21" s="1"/>
  <c r="F545" i="21"/>
  <c r="C506" i="21" s="1"/>
  <c r="G506" i="21" s="1"/>
  <c r="F546" i="21"/>
  <c r="C507" i="21"/>
  <c r="F547" i="21"/>
  <c r="C508" i="21" s="1"/>
  <c r="G508" i="21" s="1"/>
  <c r="F548" i="21"/>
  <c r="C509" i="21" s="1"/>
  <c r="G509" i="21" s="1"/>
  <c r="F549" i="21"/>
  <c r="C510" i="21" s="1"/>
  <c r="F550" i="21"/>
  <c r="C511" i="21" s="1"/>
  <c r="F551" i="21"/>
  <c r="C512" i="21" s="1"/>
  <c r="F552" i="21"/>
  <c r="C513" i="21" s="1"/>
  <c r="G513" i="21" s="1"/>
  <c r="F553" i="21"/>
  <c r="C514" i="21" s="1"/>
  <c r="H36" i="15"/>
  <c r="H37" i="15"/>
  <c r="H38" i="15"/>
  <c r="H39" i="15"/>
  <c r="H40" i="15"/>
  <c r="H41" i="15"/>
  <c r="H42" i="15"/>
  <c r="H43" i="15"/>
  <c r="H47" i="15"/>
  <c r="E48" i="15"/>
  <c r="G48" i="15" s="1"/>
  <c r="H48" i="15"/>
  <c r="H49" i="15"/>
  <c r="H50" i="15"/>
  <c r="H51" i="15"/>
  <c r="H52" i="15"/>
  <c r="H53" i="15"/>
  <c r="I53" i="15" s="1"/>
  <c r="G53" i="15"/>
  <c r="H54" i="15"/>
  <c r="G54" i="15"/>
  <c r="H55" i="15"/>
  <c r="I55" i="15" s="1"/>
  <c r="G55" i="15"/>
  <c r="H56" i="15"/>
  <c r="G56" i="15"/>
  <c r="H22" i="15"/>
  <c r="E22" i="15"/>
  <c r="G22" i="15" s="1"/>
  <c r="H23" i="15"/>
  <c r="E23" i="15"/>
  <c r="G23" i="15" s="1"/>
  <c r="H24" i="15"/>
  <c r="E24" i="15"/>
  <c r="G24" i="15" s="1"/>
  <c r="H25" i="15"/>
  <c r="E25" i="15"/>
  <c r="G25" i="15" s="1"/>
  <c r="H26" i="15"/>
  <c r="E26" i="15"/>
  <c r="G26" i="15" s="1"/>
  <c r="H27" i="15"/>
  <c r="E27" i="15"/>
  <c r="G27" i="15" s="1"/>
  <c r="H28" i="15"/>
  <c r="E28" i="15"/>
  <c r="G28" i="15" s="1"/>
  <c r="H29" i="15"/>
  <c r="E29" i="15"/>
  <c r="G29" i="15" s="1"/>
  <c r="H30" i="15"/>
  <c r="E30" i="15"/>
  <c r="G30" i="15" s="1"/>
  <c r="H31" i="15"/>
  <c r="E31" i="15"/>
  <c r="G31" i="15" s="1"/>
  <c r="H32" i="15"/>
  <c r="E32" i="15"/>
  <c r="G32" i="15" s="1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F539" i="22"/>
  <c r="C500" i="22" s="1"/>
  <c r="G500" i="22" s="1"/>
  <c r="F540" i="22"/>
  <c r="C501" i="22" s="1"/>
  <c r="F541" i="22"/>
  <c r="C502" i="22" s="1"/>
  <c r="G502" i="22" s="1"/>
  <c r="F542" i="22"/>
  <c r="C503" i="22"/>
  <c r="G503" i="22" s="1"/>
  <c r="F543" i="22"/>
  <c r="C504" i="22" s="1"/>
  <c r="G504" i="22" s="1"/>
  <c r="F544" i="22"/>
  <c r="C505" i="22" s="1"/>
  <c r="F545" i="22"/>
  <c r="C506" i="22" s="1"/>
  <c r="F546" i="22"/>
  <c r="C507" i="22" s="1"/>
  <c r="F547" i="22"/>
  <c r="C508" i="22" s="1"/>
  <c r="G508" i="22" s="1"/>
  <c r="F548" i="22"/>
  <c r="C509" i="22" s="1"/>
  <c r="F549" i="22"/>
  <c r="C510" i="22" s="1"/>
  <c r="F550" i="22"/>
  <c r="C511" i="22" s="1"/>
  <c r="G511" i="22" s="1"/>
  <c r="F551" i="22"/>
  <c r="C512" i="22" s="1"/>
  <c r="G512" i="22" s="1"/>
  <c r="F552" i="22"/>
  <c r="C513" i="22" s="1"/>
  <c r="G513" i="22" s="1"/>
  <c r="F553" i="22"/>
  <c r="C514" i="22" s="1"/>
  <c r="H36" i="16"/>
  <c r="H37" i="16"/>
  <c r="H38" i="16"/>
  <c r="H39" i="16"/>
  <c r="H40" i="16"/>
  <c r="H41" i="16"/>
  <c r="H42" i="16"/>
  <c r="H43" i="16"/>
  <c r="H47" i="16"/>
  <c r="E48" i="16"/>
  <c r="G48" i="16" s="1"/>
  <c r="H48" i="16"/>
  <c r="H49" i="16"/>
  <c r="H50" i="16"/>
  <c r="H51" i="16"/>
  <c r="H52" i="16"/>
  <c r="H53" i="16"/>
  <c r="I53" i="16" s="1"/>
  <c r="G53" i="16"/>
  <c r="H54" i="16"/>
  <c r="G54" i="16"/>
  <c r="H55" i="16"/>
  <c r="I55" i="16" s="1"/>
  <c r="G55" i="16"/>
  <c r="H56" i="16"/>
  <c r="G56" i="16"/>
  <c r="H22" i="16"/>
  <c r="J503" i="22"/>
  <c r="E22" i="16"/>
  <c r="G22" i="16" s="1"/>
  <c r="H23" i="16"/>
  <c r="E23" i="16"/>
  <c r="G23" i="16" s="1"/>
  <c r="H24" i="16"/>
  <c r="E24" i="16"/>
  <c r="G24" i="16" s="1"/>
  <c r="H25" i="16"/>
  <c r="E25" i="16"/>
  <c r="G25" i="16" s="1"/>
  <c r="H26" i="16"/>
  <c r="E26" i="16"/>
  <c r="G26" i="16" s="1"/>
  <c r="H27" i="16"/>
  <c r="E27" i="16"/>
  <c r="G27" i="16" s="1"/>
  <c r="H28" i="16"/>
  <c r="E28" i="16"/>
  <c r="G28" i="16" s="1"/>
  <c r="H29" i="16"/>
  <c r="E29" i="16"/>
  <c r="G29" i="16" s="1"/>
  <c r="H30" i="16"/>
  <c r="E30" i="16"/>
  <c r="G30" i="16" s="1"/>
  <c r="H31" i="16"/>
  <c r="E31" i="16"/>
  <c r="G31" i="16" s="1"/>
  <c r="H32" i="16"/>
  <c r="E32" i="16"/>
  <c r="G32" i="16" s="1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F539" i="23"/>
  <c r="C500" i="23" s="1"/>
  <c r="F540" i="23"/>
  <c r="C501" i="23" s="1"/>
  <c r="F541" i="23"/>
  <c r="C502" i="23" s="1"/>
  <c r="F542" i="23"/>
  <c r="C503" i="23" s="1"/>
  <c r="F503" i="23" s="1"/>
  <c r="F543" i="23"/>
  <c r="C504" i="23" s="1"/>
  <c r="G504" i="23" s="1"/>
  <c r="F544" i="23"/>
  <c r="C505" i="23" s="1"/>
  <c r="F545" i="23"/>
  <c r="C506" i="23" s="1"/>
  <c r="F546" i="23"/>
  <c r="C507" i="23" s="1"/>
  <c r="F547" i="23"/>
  <c r="C508" i="23" s="1"/>
  <c r="F508" i="23" s="1"/>
  <c r="F548" i="23"/>
  <c r="C509" i="23" s="1"/>
  <c r="F549" i="23"/>
  <c r="C510" i="23" s="1"/>
  <c r="F550" i="23"/>
  <c r="C511" i="23" s="1"/>
  <c r="F511" i="23" s="1"/>
  <c r="F551" i="23"/>
  <c r="C512" i="23" s="1"/>
  <c r="F512" i="23" s="1"/>
  <c r="F552" i="23"/>
  <c r="C513" i="23" s="1"/>
  <c r="F553" i="23"/>
  <c r="C514" i="23" s="1"/>
  <c r="G517" i="23"/>
  <c r="H36" i="17"/>
  <c r="H37" i="17"/>
  <c r="H38" i="17"/>
  <c r="F517" i="23"/>
  <c r="H39" i="17"/>
  <c r="H40" i="17"/>
  <c r="E40" i="17"/>
  <c r="G40" i="17" s="1"/>
  <c r="H41" i="17"/>
  <c r="H42" i="17"/>
  <c r="H43" i="17"/>
  <c r="H47" i="17"/>
  <c r="E48" i="17"/>
  <c r="G48" i="17" s="1"/>
  <c r="H48" i="17"/>
  <c r="H49" i="17"/>
  <c r="H50" i="17"/>
  <c r="H51" i="17"/>
  <c r="H52" i="17"/>
  <c r="H53" i="17"/>
  <c r="I53" i="17" s="1"/>
  <c r="G53" i="17"/>
  <c r="H54" i="17"/>
  <c r="I54" i="17" s="1"/>
  <c r="G54" i="17"/>
  <c r="H55" i="17"/>
  <c r="G55" i="17"/>
  <c r="H56" i="17"/>
  <c r="I56" i="17" s="1"/>
  <c r="G56" i="17"/>
  <c r="H22" i="17"/>
  <c r="E22" i="17"/>
  <c r="G22" i="17" s="1"/>
  <c r="H23" i="17"/>
  <c r="E23" i="17"/>
  <c r="G23" i="17" s="1"/>
  <c r="H24" i="17"/>
  <c r="E24" i="17"/>
  <c r="G24" i="17" s="1"/>
  <c r="H25" i="17"/>
  <c r="E25" i="17"/>
  <c r="G25" i="17" s="1"/>
  <c r="H26" i="17"/>
  <c r="E26" i="17"/>
  <c r="G26" i="17" s="1"/>
  <c r="H27" i="17"/>
  <c r="E27" i="17"/>
  <c r="G27" i="17" s="1"/>
  <c r="H28" i="17"/>
  <c r="E28" i="17"/>
  <c r="G28" i="17" s="1"/>
  <c r="H29" i="17"/>
  <c r="E29" i="17"/>
  <c r="G29" i="17" s="1"/>
  <c r="H30" i="17"/>
  <c r="E30" i="17"/>
  <c r="G30" i="17" s="1"/>
  <c r="H31" i="17"/>
  <c r="E31" i="17"/>
  <c r="G31" i="17" s="1"/>
  <c r="H32" i="17"/>
  <c r="E32" i="17"/>
  <c r="G32" i="17" s="1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F539" i="24"/>
  <c r="C500" i="24" s="1"/>
  <c r="F540" i="24"/>
  <c r="C501" i="24" s="1"/>
  <c r="G501" i="24" s="1"/>
  <c r="F541" i="24"/>
  <c r="C502" i="24" s="1"/>
  <c r="F542" i="24"/>
  <c r="C503" i="24" s="1"/>
  <c r="F543" i="24"/>
  <c r="C504" i="24" s="1"/>
  <c r="F544" i="24"/>
  <c r="C505" i="24" s="1"/>
  <c r="G505" i="24" s="1"/>
  <c r="F545" i="24"/>
  <c r="C506" i="24" s="1"/>
  <c r="F546" i="24"/>
  <c r="C507" i="24" s="1"/>
  <c r="F547" i="24"/>
  <c r="C508" i="24" s="1"/>
  <c r="F548" i="24"/>
  <c r="C509" i="24" s="1"/>
  <c r="G509" i="24" s="1"/>
  <c r="F549" i="24"/>
  <c r="C510" i="24" s="1"/>
  <c r="F550" i="24"/>
  <c r="C511" i="24" s="1"/>
  <c r="F551" i="24"/>
  <c r="C512" i="24" s="1"/>
  <c r="G512" i="24" s="1"/>
  <c r="F552" i="24"/>
  <c r="C513" i="24" s="1"/>
  <c r="G513" i="24" s="1"/>
  <c r="F553" i="24"/>
  <c r="C514" i="24" s="1"/>
  <c r="H36" i="18"/>
  <c r="H37" i="18"/>
  <c r="H38" i="18"/>
  <c r="H39" i="18"/>
  <c r="H40" i="18"/>
  <c r="H41" i="18"/>
  <c r="H42" i="18"/>
  <c r="H43" i="18"/>
  <c r="H47" i="18"/>
  <c r="E48" i="18"/>
  <c r="G48" i="18" s="1"/>
  <c r="H48" i="18"/>
  <c r="H49" i="18"/>
  <c r="H50" i="18"/>
  <c r="H51" i="18"/>
  <c r="H52" i="18"/>
  <c r="H53" i="18"/>
  <c r="I53" i="18" s="1"/>
  <c r="G53" i="18"/>
  <c r="H54" i="18"/>
  <c r="I54" i="18" s="1"/>
  <c r="G54" i="18"/>
  <c r="H55" i="18"/>
  <c r="I55" i="18" s="1"/>
  <c r="G55" i="18"/>
  <c r="H56" i="18"/>
  <c r="G56" i="18"/>
  <c r="H22" i="18"/>
  <c r="E22" i="18"/>
  <c r="G22" i="18" s="1"/>
  <c r="H23" i="18"/>
  <c r="E23" i="18"/>
  <c r="G23" i="18" s="1"/>
  <c r="H24" i="18"/>
  <c r="E24" i="18"/>
  <c r="G24" i="18" s="1"/>
  <c r="H25" i="18"/>
  <c r="E25" i="18"/>
  <c r="G25" i="18" s="1"/>
  <c r="H26" i="18"/>
  <c r="E26" i="18"/>
  <c r="G26" i="18" s="1"/>
  <c r="H27" i="18"/>
  <c r="E27" i="18"/>
  <c r="G27" i="18" s="1"/>
  <c r="H28" i="18"/>
  <c r="E28" i="18"/>
  <c r="G28" i="18" s="1"/>
  <c r="H29" i="18"/>
  <c r="E29" i="18"/>
  <c r="G29" i="18" s="1"/>
  <c r="H30" i="18"/>
  <c r="E30" i="18"/>
  <c r="G30" i="18" s="1"/>
  <c r="H31" i="18"/>
  <c r="E31" i="18"/>
  <c r="G31" i="18" s="1"/>
  <c r="H32" i="18"/>
  <c r="E32" i="18"/>
  <c r="G32" i="18" s="1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F539" i="25"/>
  <c r="C500" i="25" s="1"/>
  <c r="F540" i="25"/>
  <c r="C501" i="25" s="1"/>
  <c r="G501" i="25" s="1"/>
  <c r="F541" i="25"/>
  <c r="C502" i="25" s="1"/>
  <c r="F542" i="25"/>
  <c r="C503" i="25" s="1"/>
  <c r="F543" i="25"/>
  <c r="C504" i="25" s="1"/>
  <c r="F544" i="25"/>
  <c r="C505" i="25" s="1"/>
  <c r="F545" i="25"/>
  <c r="C506" i="25" s="1"/>
  <c r="F546" i="25"/>
  <c r="C507" i="25" s="1"/>
  <c r="F547" i="25"/>
  <c r="C508" i="25" s="1"/>
  <c r="F548" i="25"/>
  <c r="C509" i="25" s="1"/>
  <c r="G509" i="25" s="1"/>
  <c r="F549" i="25"/>
  <c r="C510" i="25" s="1"/>
  <c r="F550" i="25"/>
  <c r="C511" i="25" s="1"/>
  <c r="F511" i="25" s="1"/>
  <c r="F551" i="25"/>
  <c r="C512" i="25" s="1"/>
  <c r="F552" i="25"/>
  <c r="C513" i="25" s="1"/>
  <c r="F553" i="25"/>
  <c r="C514" i="25" s="1"/>
  <c r="H36" i="19"/>
  <c r="H37" i="19"/>
  <c r="H38" i="19"/>
  <c r="F509" i="25"/>
  <c r="H39" i="19"/>
  <c r="H40" i="19"/>
  <c r="H41" i="19"/>
  <c r="H42" i="19"/>
  <c r="H43" i="19"/>
  <c r="H47" i="19"/>
  <c r="E48" i="19"/>
  <c r="G48" i="19" s="1"/>
  <c r="H48" i="19"/>
  <c r="H49" i="19"/>
  <c r="H50" i="19"/>
  <c r="H51" i="19"/>
  <c r="H52" i="19"/>
  <c r="H53" i="19"/>
  <c r="G53" i="19"/>
  <c r="H54" i="19"/>
  <c r="I54" i="19" s="1"/>
  <c r="G54" i="19"/>
  <c r="H55" i="19"/>
  <c r="G55" i="19"/>
  <c r="H56" i="19"/>
  <c r="G56" i="19"/>
  <c r="H22" i="19"/>
  <c r="E22" i="19"/>
  <c r="G22" i="19" s="1"/>
  <c r="H23" i="19"/>
  <c r="E23" i="19"/>
  <c r="G23" i="19" s="1"/>
  <c r="H24" i="19"/>
  <c r="E24" i="19"/>
  <c r="G24" i="19" s="1"/>
  <c r="H25" i="19"/>
  <c r="E25" i="19"/>
  <c r="G25" i="19" s="1"/>
  <c r="H26" i="19"/>
  <c r="E26" i="19"/>
  <c r="G26" i="19" s="1"/>
  <c r="H27" i="19"/>
  <c r="E27" i="19"/>
  <c r="G27" i="19" s="1"/>
  <c r="H28" i="19"/>
  <c r="E28" i="19"/>
  <c r="G28" i="19" s="1"/>
  <c r="H29" i="19"/>
  <c r="E29" i="19"/>
  <c r="G29" i="19" s="1"/>
  <c r="H30" i="19"/>
  <c r="E30" i="19"/>
  <c r="G30" i="19" s="1"/>
  <c r="H31" i="19"/>
  <c r="E31" i="19"/>
  <c r="G31" i="19" s="1"/>
  <c r="H32" i="19"/>
  <c r="E32" i="19"/>
  <c r="G32" i="19" s="1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C502" i="27"/>
  <c r="G502" i="27" s="1"/>
  <c r="C505" i="27"/>
  <c r="C507" i="27"/>
  <c r="G507" i="27" s="1"/>
  <c r="C508" i="27"/>
  <c r="C512" i="27"/>
  <c r="F512" i="27" s="1"/>
  <c r="H36" i="26"/>
  <c r="H37" i="26"/>
  <c r="H38" i="26"/>
  <c r="H39" i="26"/>
  <c r="H40" i="26"/>
  <c r="H41" i="26"/>
  <c r="H42" i="26"/>
  <c r="H43" i="26"/>
  <c r="H47" i="26"/>
  <c r="E48" i="26"/>
  <c r="G48" i="26" s="1"/>
  <c r="H48" i="26"/>
  <c r="H49" i="26"/>
  <c r="H50" i="26"/>
  <c r="H51" i="26"/>
  <c r="H52" i="26"/>
  <c r="H53" i="26"/>
  <c r="G53" i="26"/>
  <c r="H54" i="26"/>
  <c r="I54" i="26" s="1"/>
  <c r="G54" i="26"/>
  <c r="H55" i="26"/>
  <c r="G55" i="26"/>
  <c r="H56" i="26"/>
  <c r="I56" i="26" s="1"/>
  <c r="G56" i="26"/>
  <c r="H22" i="26"/>
  <c r="I503" i="27"/>
  <c r="E22" i="26"/>
  <c r="G22" i="26" s="1"/>
  <c r="H23" i="26"/>
  <c r="E23" i="26"/>
  <c r="G23" i="26" s="1"/>
  <c r="H24" i="26"/>
  <c r="E24" i="26"/>
  <c r="G24" i="26" s="1"/>
  <c r="H25" i="26"/>
  <c r="E25" i="26"/>
  <c r="G25" i="26" s="1"/>
  <c r="H26" i="26"/>
  <c r="E26" i="26"/>
  <c r="G26" i="26" s="1"/>
  <c r="H27" i="26"/>
  <c r="E27" i="26"/>
  <c r="G27" i="26" s="1"/>
  <c r="H28" i="26"/>
  <c r="E28" i="26"/>
  <c r="G28" i="26" s="1"/>
  <c r="H29" i="26"/>
  <c r="E29" i="26"/>
  <c r="G29" i="26" s="1"/>
  <c r="H30" i="26"/>
  <c r="E30" i="26"/>
  <c r="G30" i="26" s="1"/>
  <c r="H31" i="26"/>
  <c r="E31" i="26"/>
  <c r="G31" i="26" s="1"/>
  <c r="H32" i="26"/>
  <c r="E32" i="26"/>
  <c r="G32" i="26" s="1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F540" i="29"/>
  <c r="C501" i="29" s="1"/>
  <c r="F541" i="29"/>
  <c r="C502" i="29" s="1"/>
  <c r="F542" i="29"/>
  <c r="C503" i="29" s="1"/>
  <c r="F543" i="29"/>
  <c r="C504" i="29" s="1"/>
  <c r="F544" i="29"/>
  <c r="C505" i="29" s="1"/>
  <c r="G505" i="29" s="1"/>
  <c r="F545" i="29"/>
  <c r="C506" i="29" s="1"/>
  <c r="F546" i="29"/>
  <c r="C507" i="29" s="1"/>
  <c r="G507" i="29" s="1"/>
  <c r="F547" i="29"/>
  <c r="C508" i="29" s="1"/>
  <c r="F548" i="29"/>
  <c r="C509" i="29" s="1"/>
  <c r="F549" i="29"/>
  <c r="C510" i="29" s="1"/>
  <c r="F550" i="29"/>
  <c r="C511" i="29" s="1"/>
  <c r="F551" i="29"/>
  <c r="C512" i="29" s="1"/>
  <c r="F552" i="29"/>
  <c r="C513" i="29" s="1"/>
  <c r="F553" i="29"/>
  <c r="C514" i="29" s="1"/>
  <c r="F554" i="29"/>
  <c r="C515" i="29" s="1"/>
  <c r="H36" i="28"/>
  <c r="H37" i="28"/>
  <c r="H38" i="28"/>
  <c r="H39" i="28"/>
  <c r="H40" i="28"/>
  <c r="E40" i="28"/>
  <c r="G40" i="28" s="1"/>
  <c r="H41" i="28"/>
  <c r="H42" i="28"/>
  <c r="H43" i="28"/>
  <c r="H47" i="28"/>
  <c r="E48" i="28"/>
  <c r="G48" i="28" s="1"/>
  <c r="H48" i="28"/>
  <c r="H49" i="28"/>
  <c r="H50" i="28"/>
  <c r="H51" i="28"/>
  <c r="H52" i="28"/>
  <c r="H53" i="28"/>
  <c r="I53" i="28" s="1"/>
  <c r="G53" i="28"/>
  <c r="H54" i="28"/>
  <c r="I54" i="28" s="1"/>
  <c r="G54" i="28"/>
  <c r="H55" i="28"/>
  <c r="G55" i="28"/>
  <c r="H56" i="28"/>
  <c r="G56" i="28"/>
  <c r="H22" i="28"/>
  <c r="E22" i="28"/>
  <c r="G22" i="28" s="1"/>
  <c r="H23" i="28"/>
  <c r="E23" i="28"/>
  <c r="G23" i="28" s="1"/>
  <c r="H24" i="28"/>
  <c r="E24" i="28"/>
  <c r="G24" i="28" s="1"/>
  <c r="H25" i="28"/>
  <c r="E25" i="28"/>
  <c r="G25" i="28" s="1"/>
  <c r="H26" i="28"/>
  <c r="E26" i="28"/>
  <c r="G26" i="28" s="1"/>
  <c r="H27" i="28"/>
  <c r="E27" i="28"/>
  <c r="G27" i="28" s="1"/>
  <c r="H28" i="28"/>
  <c r="E28" i="28"/>
  <c r="G28" i="28" s="1"/>
  <c r="H29" i="28"/>
  <c r="E29" i="28"/>
  <c r="G29" i="28" s="1"/>
  <c r="H30" i="28"/>
  <c r="E30" i="28"/>
  <c r="G30" i="28" s="1"/>
  <c r="H31" i="28"/>
  <c r="E31" i="28"/>
  <c r="G31" i="28" s="1"/>
  <c r="H32" i="28"/>
  <c r="E32" i="28"/>
  <c r="G32" i="28" s="1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F540" i="31"/>
  <c r="C501" i="31" s="1"/>
  <c r="G501" i="31" s="1"/>
  <c r="F541" i="31"/>
  <c r="C502" i="31" s="1"/>
  <c r="F542" i="31"/>
  <c r="C503" i="31" s="1"/>
  <c r="G503" i="31" s="1"/>
  <c r="F543" i="31"/>
  <c r="C504" i="31" s="1"/>
  <c r="G504" i="31" s="1"/>
  <c r="F544" i="31"/>
  <c r="C505" i="31" s="1"/>
  <c r="G505" i="31" s="1"/>
  <c r="F545" i="31"/>
  <c r="C506" i="31" s="1"/>
  <c r="F546" i="31"/>
  <c r="C507" i="31" s="1"/>
  <c r="G507" i="31" s="1"/>
  <c r="F547" i="31"/>
  <c r="C508" i="31" s="1"/>
  <c r="G508" i="31" s="1"/>
  <c r="F548" i="31"/>
  <c r="C509" i="31" s="1"/>
  <c r="G509" i="31" s="1"/>
  <c r="F549" i="31"/>
  <c r="C510" i="31" s="1"/>
  <c r="F550" i="31"/>
  <c r="C511" i="31" s="1"/>
  <c r="G511" i="31" s="1"/>
  <c r="F551" i="31"/>
  <c r="C512" i="31" s="1"/>
  <c r="G512" i="31" s="1"/>
  <c r="F552" i="31"/>
  <c r="C513" i="31" s="1"/>
  <c r="G513" i="31" s="1"/>
  <c r="F553" i="31"/>
  <c r="C514" i="31" s="1"/>
  <c r="F514" i="31" s="1"/>
  <c r="F554" i="31"/>
  <c r="C515" i="31" s="1"/>
  <c r="G515" i="31" s="1"/>
  <c r="H36" i="30"/>
  <c r="H37" i="30"/>
  <c r="H38" i="30"/>
  <c r="F507" i="31"/>
  <c r="H39" i="30"/>
  <c r="H40" i="30"/>
  <c r="E40" i="30"/>
  <c r="G40" i="30" s="1"/>
  <c r="H41" i="30"/>
  <c r="H42" i="30"/>
  <c r="H43" i="30"/>
  <c r="H47" i="30"/>
  <c r="E48" i="30"/>
  <c r="G48" i="30" s="1"/>
  <c r="H48" i="30"/>
  <c r="H49" i="30"/>
  <c r="H50" i="30"/>
  <c r="H51" i="30"/>
  <c r="H52" i="30"/>
  <c r="H53" i="30"/>
  <c r="G53" i="30"/>
  <c r="H54" i="30"/>
  <c r="I54" i="30" s="1"/>
  <c r="G54" i="30"/>
  <c r="H55" i="30"/>
  <c r="G55" i="30"/>
  <c r="H56" i="30"/>
  <c r="I56" i="30" s="1"/>
  <c r="G56" i="30"/>
  <c r="H22" i="30"/>
  <c r="H504" i="31"/>
  <c r="I504" i="31"/>
  <c r="J504" i="31"/>
  <c r="E22" i="30"/>
  <c r="G22" i="30" s="1"/>
  <c r="I22" i="30" s="1"/>
  <c r="H23" i="30"/>
  <c r="E23" i="30"/>
  <c r="G23" i="30" s="1"/>
  <c r="H24" i="30"/>
  <c r="E24" i="30"/>
  <c r="G24" i="30" s="1"/>
  <c r="H25" i="30"/>
  <c r="E25" i="30"/>
  <c r="G25" i="30" s="1"/>
  <c r="H26" i="30"/>
  <c r="E26" i="30"/>
  <c r="G26" i="30" s="1"/>
  <c r="H27" i="30"/>
  <c r="E27" i="30"/>
  <c r="G27" i="30" s="1"/>
  <c r="H28" i="30"/>
  <c r="E28" i="30"/>
  <c r="G28" i="30" s="1"/>
  <c r="H29" i="30"/>
  <c r="E29" i="30"/>
  <c r="G29" i="30" s="1"/>
  <c r="H30" i="30"/>
  <c r="E30" i="30"/>
  <c r="G30" i="30" s="1"/>
  <c r="H31" i="30"/>
  <c r="E31" i="30"/>
  <c r="G31" i="30" s="1"/>
  <c r="H32" i="30"/>
  <c r="E32" i="30"/>
  <c r="G32" i="30" s="1"/>
  <c r="E85" i="30"/>
  <c r="E86" i="30"/>
  <c r="E87" i="30"/>
  <c r="E88" i="30"/>
  <c r="E89" i="30"/>
  <c r="E90" i="30"/>
  <c r="E91" i="30"/>
  <c r="E92" i="30"/>
  <c r="E93" i="30"/>
  <c r="E94" i="30"/>
  <c r="E95" i="30"/>
  <c r="E96" i="30"/>
  <c r="E97" i="30"/>
  <c r="E98" i="30"/>
  <c r="E99" i="30"/>
  <c r="F539" i="33"/>
  <c r="C500" i="33" s="1"/>
  <c r="F540" i="33"/>
  <c r="C501" i="33" s="1"/>
  <c r="F541" i="33"/>
  <c r="C502" i="33" s="1"/>
  <c r="F542" i="33"/>
  <c r="C503" i="33" s="1"/>
  <c r="I503" i="33" s="1"/>
  <c r="F543" i="33"/>
  <c r="C504" i="33" s="1"/>
  <c r="F544" i="33"/>
  <c r="C505" i="33" s="1"/>
  <c r="F545" i="33"/>
  <c r="C506" i="33" s="1"/>
  <c r="F546" i="33"/>
  <c r="C507" i="33" s="1"/>
  <c r="F547" i="33"/>
  <c r="C508" i="33" s="1"/>
  <c r="F548" i="33"/>
  <c r="C509" i="33" s="1"/>
  <c r="F549" i="33"/>
  <c r="C510" i="33" s="1"/>
  <c r="G510" i="33" s="1"/>
  <c r="F550" i="33"/>
  <c r="C511" i="33" s="1"/>
  <c r="F511" i="33" s="1"/>
  <c r="F551" i="33"/>
  <c r="C512" i="33" s="1"/>
  <c r="F552" i="33"/>
  <c r="C513" i="33" s="1"/>
  <c r="F553" i="33"/>
  <c r="C514" i="33" s="1"/>
  <c r="H36" i="32"/>
  <c r="H37" i="32"/>
  <c r="H38" i="32"/>
  <c r="F503" i="33"/>
  <c r="H39" i="32"/>
  <c r="H40" i="32"/>
  <c r="H41" i="32"/>
  <c r="H42" i="32"/>
  <c r="H43" i="32"/>
  <c r="H47" i="32"/>
  <c r="E48" i="32"/>
  <c r="G48" i="32" s="1"/>
  <c r="H48" i="32"/>
  <c r="H49" i="32"/>
  <c r="H50" i="32"/>
  <c r="H51" i="32"/>
  <c r="H52" i="32"/>
  <c r="H53" i="32"/>
  <c r="G53" i="32"/>
  <c r="H54" i="32"/>
  <c r="I54" i="32" s="1"/>
  <c r="G54" i="32"/>
  <c r="H55" i="32"/>
  <c r="I55" i="32" s="1"/>
  <c r="G55" i="32"/>
  <c r="H56" i="32"/>
  <c r="G56" i="32"/>
  <c r="H22" i="32"/>
  <c r="E22" i="32"/>
  <c r="G22" i="32" s="1"/>
  <c r="H23" i="32"/>
  <c r="E23" i="32"/>
  <c r="G23" i="32" s="1"/>
  <c r="H24" i="32"/>
  <c r="E24" i="32"/>
  <c r="G24" i="32" s="1"/>
  <c r="H25" i="32"/>
  <c r="E25" i="32"/>
  <c r="G25" i="32" s="1"/>
  <c r="H26" i="32"/>
  <c r="E26" i="32"/>
  <c r="G26" i="32" s="1"/>
  <c r="H27" i="32"/>
  <c r="E27" i="32"/>
  <c r="G27" i="32" s="1"/>
  <c r="H28" i="32"/>
  <c r="E28" i="32"/>
  <c r="G28" i="32" s="1"/>
  <c r="H29" i="32"/>
  <c r="E29" i="32"/>
  <c r="G29" i="32" s="1"/>
  <c r="H30" i="32"/>
  <c r="E30" i="32"/>
  <c r="G30" i="32" s="1"/>
  <c r="H31" i="32"/>
  <c r="E31" i="32"/>
  <c r="G31" i="32" s="1"/>
  <c r="H32" i="32"/>
  <c r="E32" i="32"/>
  <c r="G32" i="32" s="1"/>
  <c r="E85" i="32"/>
  <c r="E86" i="32"/>
  <c r="E87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F540" i="35"/>
  <c r="C501" i="35" s="1"/>
  <c r="F541" i="35"/>
  <c r="C502" i="35" s="1"/>
  <c r="F542" i="35"/>
  <c r="C503" i="35" s="1"/>
  <c r="G503" i="35" s="1"/>
  <c r="F543" i="35"/>
  <c r="C504" i="35" s="1"/>
  <c r="H504" i="35" s="1"/>
  <c r="F544" i="35"/>
  <c r="C505" i="35" s="1"/>
  <c r="G505" i="35" s="1"/>
  <c r="F545" i="35"/>
  <c r="C506" i="35" s="1"/>
  <c r="F546" i="35"/>
  <c r="C507" i="35" s="1"/>
  <c r="F547" i="35"/>
  <c r="C508" i="35" s="1"/>
  <c r="G508" i="35" s="1"/>
  <c r="F548" i="35"/>
  <c r="C509" i="35" s="1"/>
  <c r="F549" i="35"/>
  <c r="C510" i="35" s="1"/>
  <c r="F550" i="35"/>
  <c r="C511" i="35" s="1"/>
  <c r="G511" i="35" s="1"/>
  <c r="F551" i="35"/>
  <c r="C512" i="35" s="1"/>
  <c r="G512" i="35" s="1"/>
  <c r="F552" i="35"/>
  <c r="C513" i="35" s="1"/>
  <c r="F553" i="35"/>
  <c r="C514" i="35" s="1"/>
  <c r="F554" i="35"/>
  <c r="C515" i="35" s="1"/>
  <c r="H36" i="34"/>
  <c r="H37" i="34"/>
  <c r="H38" i="34"/>
  <c r="F503" i="35"/>
  <c r="H39" i="34"/>
  <c r="H40" i="34"/>
  <c r="E40" i="34"/>
  <c r="G40" i="34" s="1"/>
  <c r="H41" i="34"/>
  <c r="H42" i="34"/>
  <c r="H43" i="34"/>
  <c r="H47" i="34"/>
  <c r="E48" i="34"/>
  <c r="G48" i="34" s="1"/>
  <c r="H48" i="34"/>
  <c r="H49" i="34"/>
  <c r="H50" i="34"/>
  <c r="H51" i="34"/>
  <c r="H52" i="34"/>
  <c r="H53" i="34"/>
  <c r="I53" i="34" s="1"/>
  <c r="G53" i="34"/>
  <c r="H54" i="34"/>
  <c r="I54" i="34" s="1"/>
  <c r="G54" i="34"/>
  <c r="H55" i="34"/>
  <c r="I55" i="34" s="1"/>
  <c r="G55" i="34"/>
  <c r="H56" i="34"/>
  <c r="G56" i="34"/>
  <c r="H22" i="34"/>
  <c r="E22" i="34"/>
  <c r="G22" i="34" s="1"/>
  <c r="H23" i="34"/>
  <c r="E23" i="34"/>
  <c r="G23" i="34" s="1"/>
  <c r="H24" i="34"/>
  <c r="E24" i="34"/>
  <c r="G24" i="34" s="1"/>
  <c r="H25" i="34"/>
  <c r="E25" i="34"/>
  <c r="G25" i="34" s="1"/>
  <c r="H26" i="34"/>
  <c r="E26" i="34"/>
  <c r="G26" i="34" s="1"/>
  <c r="H27" i="34"/>
  <c r="E27" i="34"/>
  <c r="G27" i="34" s="1"/>
  <c r="H28" i="34"/>
  <c r="E28" i="34"/>
  <c r="G28" i="34" s="1"/>
  <c r="H29" i="34"/>
  <c r="E29" i="34"/>
  <c r="G29" i="34" s="1"/>
  <c r="H30" i="34"/>
  <c r="E30" i="34"/>
  <c r="G30" i="34" s="1"/>
  <c r="H31" i="34"/>
  <c r="E31" i="34"/>
  <c r="G31" i="34" s="1"/>
  <c r="H32" i="34"/>
  <c r="E32" i="34"/>
  <c r="G32" i="34" s="1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C501" i="37"/>
  <c r="C503" i="37"/>
  <c r="H503" i="37" s="1"/>
  <c r="C504" i="37"/>
  <c r="C506" i="37"/>
  <c r="F506" i="37" s="1"/>
  <c r="C509" i="37"/>
  <c r="C511" i="37"/>
  <c r="C513" i="37"/>
  <c r="G513" i="37" s="1"/>
  <c r="H36" i="36"/>
  <c r="H37" i="36"/>
  <c r="H38" i="36"/>
  <c r="F503" i="37"/>
  <c r="H39" i="36"/>
  <c r="H40" i="36"/>
  <c r="H41" i="36"/>
  <c r="H42" i="36"/>
  <c r="H43" i="36"/>
  <c r="H47" i="36"/>
  <c r="E48" i="36"/>
  <c r="G48" i="36" s="1"/>
  <c r="H48" i="36"/>
  <c r="H49" i="36"/>
  <c r="H50" i="36"/>
  <c r="H51" i="36"/>
  <c r="H52" i="36"/>
  <c r="H53" i="36"/>
  <c r="I53" i="36" s="1"/>
  <c r="G53" i="36"/>
  <c r="H54" i="36"/>
  <c r="G54" i="36"/>
  <c r="H55" i="36"/>
  <c r="I55" i="36" s="1"/>
  <c r="G55" i="36"/>
  <c r="H56" i="36"/>
  <c r="I56" i="36" s="1"/>
  <c r="G56" i="36"/>
  <c r="H22" i="36"/>
  <c r="E22" i="36"/>
  <c r="G22" i="36" s="1"/>
  <c r="H23" i="36"/>
  <c r="E23" i="36"/>
  <c r="G23" i="36" s="1"/>
  <c r="H24" i="36"/>
  <c r="E24" i="36"/>
  <c r="G24" i="36" s="1"/>
  <c r="H25" i="36"/>
  <c r="E25" i="36"/>
  <c r="G25" i="36" s="1"/>
  <c r="H26" i="36"/>
  <c r="E26" i="36"/>
  <c r="G26" i="36" s="1"/>
  <c r="H27" i="36"/>
  <c r="E27" i="36"/>
  <c r="G27" i="36" s="1"/>
  <c r="H28" i="36"/>
  <c r="E28" i="36"/>
  <c r="G28" i="36" s="1"/>
  <c r="H29" i="36"/>
  <c r="E29" i="36"/>
  <c r="G29" i="36" s="1"/>
  <c r="H30" i="36"/>
  <c r="E30" i="36"/>
  <c r="G30" i="36" s="1"/>
  <c r="H31" i="36"/>
  <c r="E31" i="36"/>
  <c r="G31" i="36" s="1"/>
  <c r="H32" i="36"/>
  <c r="E32" i="36"/>
  <c r="G32" i="36" s="1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F539" i="39"/>
  <c r="C500" i="39" s="1"/>
  <c r="F540" i="39"/>
  <c r="C501" i="39" s="1"/>
  <c r="G501" i="39" s="1"/>
  <c r="F541" i="39"/>
  <c r="C502" i="39" s="1"/>
  <c r="F542" i="39"/>
  <c r="C503" i="39" s="1"/>
  <c r="G503" i="39" s="1"/>
  <c r="F543" i="39"/>
  <c r="C504" i="39" s="1"/>
  <c r="F544" i="39"/>
  <c r="C505" i="39" s="1"/>
  <c r="F545" i="39"/>
  <c r="C506" i="39" s="1"/>
  <c r="F546" i="39"/>
  <c r="C507" i="39" s="1"/>
  <c r="F547" i="39"/>
  <c r="C508" i="39" s="1"/>
  <c r="G508" i="39" s="1"/>
  <c r="F548" i="39"/>
  <c r="C509" i="39" s="1"/>
  <c r="F549" i="39"/>
  <c r="C510" i="39" s="1"/>
  <c r="G510" i="39" s="1"/>
  <c r="F550" i="39"/>
  <c r="C511" i="39" s="1"/>
  <c r="F551" i="39"/>
  <c r="C512" i="39" s="1"/>
  <c r="F552" i="39"/>
  <c r="C513" i="39" s="1"/>
  <c r="G513" i="39" s="1"/>
  <c r="F553" i="39"/>
  <c r="C514" i="39" s="1"/>
  <c r="H36" i="38"/>
  <c r="H37" i="38"/>
  <c r="H38" i="38"/>
  <c r="F510" i="39"/>
  <c r="H39" i="38"/>
  <c r="H40" i="38"/>
  <c r="E40" i="38"/>
  <c r="G40" i="38" s="1"/>
  <c r="H41" i="38"/>
  <c r="H42" i="38"/>
  <c r="H43" i="38"/>
  <c r="H47" i="38"/>
  <c r="E48" i="38"/>
  <c r="G48" i="38" s="1"/>
  <c r="H48" i="38"/>
  <c r="H49" i="38"/>
  <c r="H50" i="38"/>
  <c r="H51" i="38"/>
  <c r="H52" i="38"/>
  <c r="H53" i="38"/>
  <c r="I53" i="38" s="1"/>
  <c r="G53" i="38"/>
  <c r="H54" i="38"/>
  <c r="I54" i="38" s="1"/>
  <c r="G54" i="38"/>
  <c r="H55" i="38"/>
  <c r="G55" i="38"/>
  <c r="H56" i="38"/>
  <c r="I56" i="38" s="1"/>
  <c r="G56" i="38"/>
  <c r="H22" i="38"/>
  <c r="E22" i="38"/>
  <c r="G22" i="38" s="1"/>
  <c r="H23" i="38"/>
  <c r="E23" i="38"/>
  <c r="G23" i="38" s="1"/>
  <c r="H24" i="38"/>
  <c r="E24" i="38"/>
  <c r="G24" i="38" s="1"/>
  <c r="H25" i="38"/>
  <c r="E25" i="38"/>
  <c r="G25" i="38" s="1"/>
  <c r="H26" i="38"/>
  <c r="E26" i="38"/>
  <c r="G26" i="38" s="1"/>
  <c r="H27" i="38"/>
  <c r="E27" i="38"/>
  <c r="G27" i="38" s="1"/>
  <c r="H28" i="38"/>
  <c r="E28" i="38"/>
  <c r="G28" i="38" s="1"/>
  <c r="H29" i="38"/>
  <c r="E29" i="38"/>
  <c r="G29" i="38" s="1"/>
  <c r="H30" i="38"/>
  <c r="E30" i="38"/>
  <c r="G30" i="38" s="1"/>
  <c r="H31" i="38"/>
  <c r="E31" i="38"/>
  <c r="G31" i="38" s="1"/>
  <c r="H32" i="38"/>
  <c r="E32" i="38"/>
  <c r="G32" i="38" s="1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F540" i="41"/>
  <c r="C501" i="41" s="1"/>
  <c r="F541" i="41"/>
  <c r="C502" i="41" s="1"/>
  <c r="F542" i="41"/>
  <c r="C503" i="41" s="1"/>
  <c r="G503" i="41" s="1"/>
  <c r="F543" i="41"/>
  <c r="C504" i="41" s="1"/>
  <c r="H504" i="41" s="1"/>
  <c r="F544" i="41"/>
  <c r="C505" i="41" s="1"/>
  <c r="F545" i="41"/>
  <c r="C506" i="41" s="1"/>
  <c r="F546" i="41"/>
  <c r="C507" i="41" s="1"/>
  <c r="G507" i="41" s="1"/>
  <c r="F547" i="41"/>
  <c r="C508" i="41" s="1"/>
  <c r="F548" i="41"/>
  <c r="C509" i="41" s="1"/>
  <c r="G509" i="41" s="1"/>
  <c r="F549" i="41"/>
  <c r="C510" i="41" s="1"/>
  <c r="F550" i="41"/>
  <c r="C511" i="41" s="1"/>
  <c r="G511" i="41" s="1"/>
  <c r="F551" i="41"/>
  <c r="C512" i="41" s="1"/>
  <c r="F552" i="41"/>
  <c r="C513" i="41" s="1"/>
  <c r="F553" i="41"/>
  <c r="C514" i="41" s="1"/>
  <c r="F554" i="41"/>
  <c r="C515" i="41" s="1"/>
  <c r="H36" i="40"/>
  <c r="H37" i="40"/>
  <c r="H38" i="40"/>
  <c r="F507" i="41"/>
  <c r="H39" i="40"/>
  <c r="H40" i="40"/>
  <c r="E40" i="40"/>
  <c r="G40" i="40" s="1"/>
  <c r="H41" i="40"/>
  <c r="H42" i="40"/>
  <c r="H43" i="40"/>
  <c r="H47" i="40"/>
  <c r="E48" i="40"/>
  <c r="G48" i="40" s="1"/>
  <c r="H48" i="40"/>
  <c r="H49" i="40"/>
  <c r="H50" i="40"/>
  <c r="H51" i="40"/>
  <c r="H52" i="40"/>
  <c r="H53" i="40"/>
  <c r="I53" i="40" s="1"/>
  <c r="G53" i="40"/>
  <c r="H54" i="40"/>
  <c r="G54" i="40"/>
  <c r="H55" i="40"/>
  <c r="G55" i="40"/>
  <c r="H56" i="40"/>
  <c r="G56" i="40"/>
  <c r="H22" i="40"/>
  <c r="E22" i="40"/>
  <c r="G22" i="40" s="1"/>
  <c r="H23" i="40"/>
  <c r="E23" i="40"/>
  <c r="G23" i="40" s="1"/>
  <c r="H24" i="40"/>
  <c r="E24" i="40"/>
  <c r="G24" i="40" s="1"/>
  <c r="H25" i="40"/>
  <c r="E25" i="40"/>
  <c r="G25" i="40" s="1"/>
  <c r="H26" i="40"/>
  <c r="E26" i="40"/>
  <c r="G26" i="40" s="1"/>
  <c r="H27" i="40"/>
  <c r="E27" i="40"/>
  <c r="G27" i="40" s="1"/>
  <c r="H28" i="40"/>
  <c r="E28" i="40"/>
  <c r="G28" i="40" s="1"/>
  <c r="H29" i="40"/>
  <c r="E29" i="40"/>
  <c r="G29" i="40" s="1"/>
  <c r="H30" i="40"/>
  <c r="E30" i="40"/>
  <c r="G30" i="40" s="1"/>
  <c r="H31" i="40"/>
  <c r="E31" i="40"/>
  <c r="G31" i="40" s="1"/>
  <c r="H32" i="40"/>
  <c r="E32" i="40"/>
  <c r="G32" i="40" s="1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F539" i="43"/>
  <c r="C500" i="43" s="1"/>
  <c r="F540" i="43"/>
  <c r="C501" i="43" s="1"/>
  <c r="F541" i="43"/>
  <c r="C502" i="43" s="1"/>
  <c r="F542" i="43"/>
  <c r="C503" i="43" s="1"/>
  <c r="F543" i="43"/>
  <c r="C504" i="43" s="1"/>
  <c r="G504" i="43" s="1"/>
  <c r="F544" i="43"/>
  <c r="C505" i="43" s="1"/>
  <c r="F545" i="43"/>
  <c r="C506" i="43" s="1"/>
  <c r="F546" i="43"/>
  <c r="C507" i="43" s="1"/>
  <c r="G507" i="43" s="1"/>
  <c r="F547" i="43"/>
  <c r="C508" i="43" s="1"/>
  <c r="G508" i="43" s="1"/>
  <c r="F548" i="43"/>
  <c r="C509" i="43" s="1"/>
  <c r="G509" i="43" s="1"/>
  <c r="F549" i="43"/>
  <c r="C510" i="43" s="1"/>
  <c r="F550" i="43"/>
  <c r="C511" i="43" s="1"/>
  <c r="F551" i="43"/>
  <c r="C512" i="43" s="1"/>
  <c r="G512" i="43" s="1"/>
  <c r="F552" i="43"/>
  <c r="C513" i="43" s="1"/>
  <c r="G513" i="43" s="1"/>
  <c r="F553" i="43"/>
  <c r="C514" i="43" s="1"/>
  <c r="H36" i="42"/>
  <c r="H37" i="42"/>
  <c r="H38" i="42"/>
  <c r="H39" i="42"/>
  <c r="H40" i="42"/>
  <c r="H41" i="42"/>
  <c r="H42" i="42"/>
  <c r="H43" i="42"/>
  <c r="H47" i="42"/>
  <c r="E48" i="42"/>
  <c r="G48" i="42" s="1"/>
  <c r="H48" i="42"/>
  <c r="H49" i="42"/>
  <c r="H50" i="42"/>
  <c r="H51" i="42"/>
  <c r="H52" i="42"/>
  <c r="H53" i="42"/>
  <c r="I53" i="42" s="1"/>
  <c r="G53" i="42"/>
  <c r="H54" i="42"/>
  <c r="G54" i="42"/>
  <c r="H55" i="42"/>
  <c r="I55" i="42" s="1"/>
  <c r="G55" i="42"/>
  <c r="H56" i="42"/>
  <c r="G56" i="42"/>
  <c r="H22" i="42"/>
  <c r="E22" i="42"/>
  <c r="G22" i="42" s="1"/>
  <c r="H23" i="42"/>
  <c r="E23" i="42"/>
  <c r="G23" i="42" s="1"/>
  <c r="H24" i="42"/>
  <c r="E24" i="42"/>
  <c r="G24" i="42" s="1"/>
  <c r="H25" i="42"/>
  <c r="E25" i="42"/>
  <c r="G25" i="42" s="1"/>
  <c r="H26" i="42"/>
  <c r="E26" i="42"/>
  <c r="G26" i="42" s="1"/>
  <c r="H27" i="42"/>
  <c r="E27" i="42"/>
  <c r="G27" i="42" s="1"/>
  <c r="H28" i="42"/>
  <c r="E28" i="42"/>
  <c r="G28" i="42" s="1"/>
  <c r="H29" i="42"/>
  <c r="E29" i="42"/>
  <c r="G29" i="42" s="1"/>
  <c r="H30" i="42"/>
  <c r="E30" i="42"/>
  <c r="G30" i="42" s="1"/>
  <c r="H31" i="42"/>
  <c r="E31" i="42"/>
  <c r="G31" i="42" s="1"/>
  <c r="H32" i="42"/>
  <c r="E32" i="42"/>
  <c r="G32" i="42" s="1"/>
  <c r="E85" i="42"/>
  <c r="E86" i="42"/>
  <c r="E87" i="42"/>
  <c r="E88" i="42"/>
  <c r="E89" i="42"/>
  <c r="E90" i="42"/>
  <c r="E91" i="42"/>
  <c r="E92" i="42"/>
  <c r="E93" i="42"/>
  <c r="E94" i="42"/>
  <c r="E95" i="42"/>
  <c r="E96" i="42"/>
  <c r="E97" i="42"/>
  <c r="E98" i="42"/>
  <c r="E99" i="42"/>
  <c r="H36" i="44"/>
  <c r="H37" i="44"/>
  <c r="H38" i="44"/>
  <c r="H39" i="44"/>
  <c r="H40" i="44"/>
  <c r="H41" i="44"/>
  <c r="H42" i="44"/>
  <c r="H43" i="44"/>
  <c r="H47" i="44"/>
  <c r="E48" i="44"/>
  <c r="G48" i="44" s="1"/>
  <c r="H48" i="44"/>
  <c r="H49" i="44"/>
  <c r="H50" i="44"/>
  <c r="H51" i="44"/>
  <c r="H52" i="44"/>
  <c r="H53" i="44"/>
  <c r="I53" i="44" s="1"/>
  <c r="G53" i="44"/>
  <c r="H54" i="44"/>
  <c r="I54" i="44" s="1"/>
  <c r="G54" i="44"/>
  <c r="H55" i="44"/>
  <c r="I55" i="44" s="1"/>
  <c r="G55" i="44"/>
  <c r="H56" i="44"/>
  <c r="I56" i="44" s="1"/>
  <c r="G56" i="44"/>
  <c r="H22" i="44"/>
  <c r="I504" i="45"/>
  <c r="E22" i="44"/>
  <c r="G22" i="44" s="1"/>
  <c r="H23" i="44"/>
  <c r="E23" i="44"/>
  <c r="G23" i="44" s="1"/>
  <c r="H24" i="44"/>
  <c r="E24" i="44"/>
  <c r="G24" i="44" s="1"/>
  <c r="H25" i="44"/>
  <c r="E25" i="44"/>
  <c r="G25" i="44" s="1"/>
  <c r="H26" i="44"/>
  <c r="E26" i="44"/>
  <c r="G26" i="44" s="1"/>
  <c r="H27" i="44"/>
  <c r="E27" i="44"/>
  <c r="G27" i="44" s="1"/>
  <c r="H28" i="44"/>
  <c r="E28" i="44"/>
  <c r="G28" i="44" s="1"/>
  <c r="H29" i="44"/>
  <c r="E29" i="44"/>
  <c r="G29" i="44" s="1"/>
  <c r="H30" i="44"/>
  <c r="E30" i="44"/>
  <c r="G30" i="44" s="1"/>
  <c r="H31" i="44"/>
  <c r="E31" i="44"/>
  <c r="G31" i="44" s="1"/>
  <c r="H32" i="44"/>
  <c r="E32" i="44"/>
  <c r="G32" i="44" s="1"/>
  <c r="F539" i="47"/>
  <c r="C500" i="47" s="1"/>
  <c r="F540" i="47"/>
  <c r="C501" i="47" s="1"/>
  <c r="F541" i="47"/>
  <c r="C502" i="47" s="1"/>
  <c r="F542" i="47"/>
  <c r="C503" i="47" s="1"/>
  <c r="F543" i="47"/>
  <c r="C504" i="47" s="1"/>
  <c r="F544" i="47"/>
  <c r="C505" i="47" s="1"/>
  <c r="F545" i="47"/>
  <c r="C506" i="47" s="1"/>
  <c r="F546" i="47"/>
  <c r="C507" i="47" s="1"/>
  <c r="G507" i="47" s="1"/>
  <c r="F547" i="47"/>
  <c r="C508" i="47" s="1"/>
  <c r="F548" i="47"/>
  <c r="C509" i="47" s="1"/>
  <c r="F509" i="47" s="1"/>
  <c r="F549" i="47"/>
  <c r="C510" i="47" s="1"/>
  <c r="F550" i="47"/>
  <c r="C511" i="47" s="1"/>
  <c r="G511" i="47" s="1"/>
  <c r="F551" i="47"/>
  <c r="C512" i="47" s="1"/>
  <c r="F552" i="47"/>
  <c r="C513" i="47" s="1"/>
  <c r="F553" i="47"/>
  <c r="C514" i="47" s="1"/>
  <c r="H36" i="46"/>
  <c r="H37" i="46"/>
  <c r="H38" i="46"/>
  <c r="H39" i="46"/>
  <c r="H40" i="46"/>
  <c r="H41" i="46"/>
  <c r="H42" i="46"/>
  <c r="H43" i="46"/>
  <c r="H47" i="46"/>
  <c r="E48" i="46"/>
  <c r="G48" i="46" s="1"/>
  <c r="H48" i="46"/>
  <c r="H49" i="46"/>
  <c r="H50" i="46"/>
  <c r="H51" i="46"/>
  <c r="H52" i="46"/>
  <c r="H53" i="46"/>
  <c r="G53" i="46"/>
  <c r="H54" i="46"/>
  <c r="G54" i="46"/>
  <c r="H55" i="46"/>
  <c r="G55" i="46"/>
  <c r="H56" i="46"/>
  <c r="G56" i="46"/>
  <c r="H22" i="46"/>
  <c r="E22" i="46"/>
  <c r="G22" i="46" s="1"/>
  <c r="H23" i="46"/>
  <c r="E23" i="46"/>
  <c r="G23" i="46" s="1"/>
  <c r="H24" i="46"/>
  <c r="E24" i="46"/>
  <c r="G24" i="46" s="1"/>
  <c r="H25" i="46"/>
  <c r="E25" i="46"/>
  <c r="G25" i="46" s="1"/>
  <c r="H26" i="46"/>
  <c r="E26" i="46"/>
  <c r="G26" i="46" s="1"/>
  <c r="H27" i="46"/>
  <c r="E27" i="46"/>
  <c r="G27" i="46" s="1"/>
  <c r="H28" i="46"/>
  <c r="E28" i="46"/>
  <c r="G28" i="46" s="1"/>
  <c r="H29" i="46"/>
  <c r="E29" i="46"/>
  <c r="G29" i="46" s="1"/>
  <c r="H30" i="46"/>
  <c r="E30" i="46"/>
  <c r="G30" i="46" s="1"/>
  <c r="H31" i="46"/>
  <c r="E31" i="46"/>
  <c r="G31" i="46" s="1"/>
  <c r="H32" i="46"/>
  <c r="E32" i="46"/>
  <c r="G32" i="46" s="1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F540" i="49"/>
  <c r="C501" i="49" s="1"/>
  <c r="F541" i="49"/>
  <c r="C502" i="49" s="1"/>
  <c r="F542" i="49"/>
  <c r="C503" i="49" s="1"/>
  <c r="G503" i="49" s="1"/>
  <c r="F543" i="49"/>
  <c r="C504" i="49" s="1"/>
  <c r="H504" i="49" s="1"/>
  <c r="F544" i="49"/>
  <c r="C505" i="49" s="1"/>
  <c r="F545" i="49"/>
  <c r="C506" i="49" s="1"/>
  <c r="G506" i="49" s="1"/>
  <c r="F546" i="49"/>
  <c r="C507" i="49" s="1"/>
  <c r="F547" i="49"/>
  <c r="C508" i="49" s="1"/>
  <c r="F548" i="49"/>
  <c r="C509" i="49" s="1"/>
  <c r="G509" i="49" s="1"/>
  <c r="F549" i="49"/>
  <c r="C510" i="49" s="1"/>
  <c r="F550" i="49"/>
  <c r="C511" i="49" s="1"/>
  <c r="G511" i="49" s="1"/>
  <c r="F551" i="49"/>
  <c r="C512" i="49" s="1"/>
  <c r="F552" i="49"/>
  <c r="C513" i="49" s="1"/>
  <c r="G513" i="49" s="1"/>
  <c r="F553" i="49"/>
  <c r="C514" i="49" s="1"/>
  <c r="F554" i="49"/>
  <c r="C515" i="49" s="1"/>
  <c r="H36" i="48"/>
  <c r="H37" i="48"/>
  <c r="H38" i="48"/>
  <c r="F509" i="49"/>
  <c r="H39" i="48"/>
  <c r="H40" i="48"/>
  <c r="E40" i="48"/>
  <c r="G40" i="48" s="1"/>
  <c r="H41" i="48"/>
  <c r="H42" i="48"/>
  <c r="H43" i="48"/>
  <c r="H47" i="48"/>
  <c r="E48" i="48"/>
  <c r="G48" i="48" s="1"/>
  <c r="H48" i="48"/>
  <c r="H49" i="48"/>
  <c r="H50" i="48"/>
  <c r="H51" i="48"/>
  <c r="H52" i="48"/>
  <c r="H53" i="48"/>
  <c r="G53" i="48"/>
  <c r="H54" i="48"/>
  <c r="G54" i="48"/>
  <c r="H55" i="48"/>
  <c r="G55" i="48"/>
  <c r="H56" i="48"/>
  <c r="G56" i="48"/>
  <c r="H22" i="48"/>
  <c r="E22" i="48"/>
  <c r="G22" i="48" s="1"/>
  <c r="H23" i="48"/>
  <c r="E23" i="48"/>
  <c r="G23" i="48" s="1"/>
  <c r="H24" i="48"/>
  <c r="E24" i="48"/>
  <c r="G24" i="48" s="1"/>
  <c r="H25" i="48"/>
  <c r="E25" i="48"/>
  <c r="G25" i="48" s="1"/>
  <c r="H26" i="48"/>
  <c r="E26" i="48"/>
  <c r="G26" i="48" s="1"/>
  <c r="H27" i="48"/>
  <c r="E27" i="48"/>
  <c r="G27" i="48" s="1"/>
  <c r="H28" i="48"/>
  <c r="E28" i="48"/>
  <c r="G28" i="48" s="1"/>
  <c r="H29" i="48"/>
  <c r="E29" i="48"/>
  <c r="G29" i="48" s="1"/>
  <c r="H30" i="48"/>
  <c r="E30" i="48"/>
  <c r="G30" i="48" s="1"/>
  <c r="H31" i="48"/>
  <c r="E31" i="48"/>
  <c r="G31" i="48" s="1"/>
  <c r="H32" i="48"/>
  <c r="E32" i="48"/>
  <c r="G32" i="48" s="1"/>
  <c r="E85" i="48"/>
  <c r="E86" i="48"/>
  <c r="E87" i="48"/>
  <c r="E88" i="48"/>
  <c r="E89" i="48"/>
  <c r="E90" i="48"/>
  <c r="E91" i="48"/>
  <c r="E92" i="48"/>
  <c r="E93" i="48"/>
  <c r="E94" i="48"/>
  <c r="E95" i="48"/>
  <c r="E96" i="48"/>
  <c r="E97" i="48"/>
  <c r="E98" i="48"/>
  <c r="E99" i="48"/>
  <c r="F539" i="51"/>
  <c r="C500" i="51" s="1"/>
  <c r="F540" i="51"/>
  <c r="C501" i="51" s="1"/>
  <c r="F541" i="51"/>
  <c r="C502" i="51" s="1"/>
  <c r="F542" i="51"/>
  <c r="C503" i="51" s="1"/>
  <c r="F543" i="51"/>
  <c r="C504" i="51" s="1"/>
  <c r="F544" i="51"/>
  <c r="C505" i="51" s="1"/>
  <c r="G505" i="51" s="1"/>
  <c r="F545" i="51"/>
  <c r="C506" i="51" s="1"/>
  <c r="G506" i="51" s="1"/>
  <c r="F546" i="51"/>
  <c r="F547" i="51"/>
  <c r="C508" i="51" s="1"/>
  <c r="F548" i="51"/>
  <c r="C509" i="51" s="1"/>
  <c r="F549" i="51"/>
  <c r="C510" i="51" s="1"/>
  <c r="G510" i="51" s="1"/>
  <c r="F550" i="51"/>
  <c r="C511" i="51" s="1"/>
  <c r="F551" i="51"/>
  <c r="C512" i="51" s="1"/>
  <c r="F552" i="51"/>
  <c r="C513" i="51" s="1"/>
  <c r="F553" i="51"/>
  <c r="C514" i="51" s="1"/>
  <c r="H36" i="50"/>
  <c r="H37" i="50"/>
  <c r="H38" i="50"/>
  <c r="H39" i="50"/>
  <c r="H40" i="50"/>
  <c r="E40" i="50"/>
  <c r="G40" i="50" s="1"/>
  <c r="H41" i="50"/>
  <c r="H42" i="50"/>
  <c r="H43" i="50"/>
  <c r="H47" i="50"/>
  <c r="E48" i="50"/>
  <c r="G48" i="50" s="1"/>
  <c r="H48" i="50"/>
  <c r="H49" i="50"/>
  <c r="H50" i="50"/>
  <c r="H51" i="50"/>
  <c r="H52" i="50"/>
  <c r="H53" i="50"/>
  <c r="G53" i="50"/>
  <c r="H54" i="50"/>
  <c r="I54" i="50" s="1"/>
  <c r="G54" i="50"/>
  <c r="H55" i="50"/>
  <c r="G55" i="50"/>
  <c r="H56" i="50"/>
  <c r="I56" i="50" s="1"/>
  <c r="G56" i="50"/>
  <c r="H22" i="50"/>
  <c r="E22" i="50"/>
  <c r="G22" i="50" s="1"/>
  <c r="H23" i="50"/>
  <c r="E23" i="50"/>
  <c r="G23" i="50" s="1"/>
  <c r="H24" i="50"/>
  <c r="E24" i="50"/>
  <c r="G24" i="50" s="1"/>
  <c r="H25" i="50"/>
  <c r="E25" i="50"/>
  <c r="G25" i="50" s="1"/>
  <c r="H26" i="50"/>
  <c r="E26" i="50"/>
  <c r="G26" i="50" s="1"/>
  <c r="H27" i="50"/>
  <c r="E27" i="50"/>
  <c r="G27" i="50" s="1"/>
  <c r="H28" i="50"/>
  <c r="E28" i="50"/>
  <c r="G28" i="50" s="1"/>
  <c r="H29" i="50"/>
  <c r="E29" i="50"/>
  <c r="G29" i="50" s="1"/>
  <c r="H30" i="50"/>
  <c r="E30" i="50"/>
  <c r="G30" i="50" s="1"/>
  <c r="H31" i="50"/>
  <c r="E31" i="50"/>
  <c r="G31" i="50" s="1"/>
  <c r="H32" i="50"/>
  <c r="E32" i="50"/>
  <c r="G32" i="50" s="1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F539" i="53"/>
  <c r="C500" i="53" s="1"/>
  <c r="F540" i="53"/>
  <c r="C501" i="53" s="1"/>
  <c r="F501" i="53" s="1"/>
  <c r="F541" i="53"/>
  <c r="C502" i="53" s="1"/>
  <c r="F542" i="53"/>
  <c r="C503" i="53" s="1"/>
  <c r="F543" i="53"/>
  <c r="C504" i="53" s="1"/>
  <c r="F504" i="53" s="1"/>
  <c r="F544" i="53"/>
  <c r="C505" i="53" s="1"/>
  <c r="G505" i="53" s="1"/>
  <c r="F545" i="53"/>
  <c r="C506" i="53" s="1"/>
  <c r="F546" i="53"/>
  <c r="C507" i="53" s="1"/>
  <c r="F547" i="53"/>
  <c r="C508" i="53" s="1"/>
  <c r="F548" i="53"/>
  <c r="C509" i="53" s="1"/>
  <c r="F509" i="53" s="1"/>
  <c r="F549" i="53"/>
  <c r="C510" i="53" s="1"/>
  <c r="F550" i="53"/>
  <c r="C511" i="53" s="1"/>
  <c r="F551" i="53"/>
  <c r="C512" i="53" s="1"/>
  <c r="F552" i="53"/>
  <c r="C513" i="53" s="1"/>
  <c r="F553" i="53"/>
  <c r="C514" i="53" s="1"/>
  <c r="G514" i="53" s="1"/>
  <c r="H36" i="52"/>
  <c r="H37" i="52"/>
  <c r="H38" i="52"/>
  <c r="H39" i="52"/>
  <c r="H40" i="52"/>
  <c r="E40" i="52"/>
  <c r="G40" i="52" s="1"/>
  <c r="H41" i="52"/>
  <c r="H42" i="52"/>
  <c r="H43" i="52"/>
  <c r="H47" i="52"/>
  <c r="H48" i="52"/>
  <c r="H49" i="52"/>
  <c r="H50" i="52"/>
  <c r="H51" i="52"/>
  <c r="H52" i="52"/>
  <c r="H53" i="52"/>
  <c r="I53" i="52" s="1"/>
  <c r="G53" i="52"/>
  <c r="H54" i="52"/>
  <c r="I54" i="52" s="1"/>
  <c r="G54" i="52"/>
  <c r="H55" i="52"/>
  <c r="G55" i="52"/>
  <c r="H56" i="52"/>
  <c r="I56" i="52" s="1"/>
  <c r="G56" i="52"/>
  <c r="H22" i="52"/>
  <c r="H503" i="53"/>
  <c r="E22" i="52"/>
  <c r="G22" i="52" s="1"/>
  <c r="H23" i="52"/>
  <c r="E23" i="52"/>
  <c r="G23" i="52" s="1"/>
  <c r="H24" i="52"/>
  <c r="E24" i="52"/>
  <c r="G24" i="52" s="1"/>
  <c r="H25" i="52"/>
  <c r="E25" i="52"/>
  <c r="G25" i="52" s="1"/>
  <c r="H26" i="52"/>
  <c r="E26" i="52"/>
  <c r="G26" i="52" s="1"/>
  <c r="H27" i="52"/>
  <c r="E27" i="52"/>
  <c r="G27" i="52" s="1"/>
  <c r="H28" i="52"/>
  <c r="E28" i="52"/>
  <c r="G28" i="52" s="1"/>
  <c r="H29" i="52"/>
  <c r="E29" i="52"/>
  <c r="G29" i="52" s="1"/>
  <c r="H30" i="52"/>
  <c r="E30" i="52"/>
  <c r="G30" i="52" s="1"/>
  <c r="H31" i="52"/>
  <c r="E31" i="52"/>
  <c r="G31" i="52" s="1"/>
  <c r="H32" i="52"/>
  <c r="E32" i="52"/>
  <c r="G32" i="52" s="1"/>
  <c r="E85" i="52"/>
  <c r="E86" i="52"/>
  <c r="E87" i="52"/>
  <c r="E88" i="52"/>
  <c r="E89" i="52"/>
  <c r="E90" i="52"/>
  <c r="E91" i="52"/>
  <c r="E92" i="52"/>
  <c r="E93" i="52"/>
  <c r="E94" i="52"/>
  <c r="E95" i="52"/>
  <c r="E96" i="52"/>
  <c r="E97" i="52"/>
  <c r="E98" i="52"/>
  <c r="E99" i="52"/>
  <c r="F539" i="55"/>
  <c r="C500" i="55" s="1"/>
  <c r="F540" i="55"/>
  <c r="C501" i="55" s="1"/>
  <c r="G501" i="55" s="1"/>
  <c r="F541" i="55"/>
  <c r="C502" i="55" s="1"/>
  <c r="F542" i="55"/>
  <c r="C503" i="55" s="1"/>
  <c r="F543" i="55"/>
  <c r="C504" i="55" s="1"/>
  <c r="G504" i="55" s="1"/>
  <c r="F544" i="55"/>
  <c r="C505" i="55" s="1"/>
  <c r="G505" i="55" s="1"/>
  <c r="F545" i="55"/>
  <c r="C506" i="55" s="1"/>
  <c r="G506" i="55" s="1"/>
  <c r="F546" i="55"/>
  <c r="C507" i="55" s="1"/>
  <c r="F547" i="55"/>
  <c r="C508" i="55" s="1"/>
  <c r="G508" i="55" s="1"/>
  <c r="F548" i="55"/>
  <c r="C509" i="55" s="1"/>
  <c r="G509" i="55" s="1"/>
  <c r="F549" i="55"/>
  <c r="C510" i="55" s="1"/>
  <c r="G510" i="55" s="1"/>
  <c r="F550" i="55"/>
  <c r="C511" i="55" s="1"/>
  <c r="F551" i="55"/>
  <c r="C512" i="55" s="1"/>
  <c r="G512" i="55" s="1"/>
  <c r="F552" i="55"/>
  <c r="C513" i="55" s="1"/>
  <c r="G513" i="55" s="1"/>
  <c r="F553" i="55"/>
  <c r="C514" i="55" s="1"/>
  <c r="H36" i="54"/>
  <c r="H37" i="54"/>
  <c r="H38" i="54"/>
  <c r="H39" i="54"/>
  <c r="H40" i="54"/>
  <c r="E40" i="54"/>
  <c r="G40" i="54" s="1"/>
  <c r="H41" i="54"/>
  <c r="H42" i="54"/>
  <c r="H43" i="54"/>
  <c r="H47" i="54"/>
  <c r="H48" i="54"/>
  <c r="H49" i="54"/>
  <c r="H50" i="54"/>
  <c r="H51" i="54"/>
  <c r="H52" i="54"/>
  <c r="H53" i="54"/>
  <c r="I53" i="54" s="1"/>
  <c r="G53" i="54"/>
  <c r="H54" i="54"/>
  <c r="G54" i="54"/>
  <c r="H55" i="54"/>
  <c r="I55" i="54" s="1"/>
  <c r="G55" i="54"/>
  <c r="H56" i="54"/>
  <c r="G56" i="54"/>
  <c r="H22" i="54"/>
  <c r="E22" i="54"/>
  <c r="G22" i="54" s="1"/>
  <c r="H23" i="54"/>
  <c r="E23" i="54"/>
  <c r="G23" i="54" s="1"/>
  <c r="H24" i="54"/>
  <c r="E24" i="54"/>
  <c r="G24" i="54" s="1"/>
  <c r="H25" i="54"/>
  <c r="E25" i="54"/>
  <c r="G25" i="54" s="1"/>
  <c r="H26" i="54"/>
  <c r="E26" i="54"/>
  <c r="G26" i="54" s="1"/>
  <c r="H27" i="54"/>
  <c r="E27" i="54"/>
  <c r="G27" i="54" s="1"/>
  <c r="H28" i="54"/>
  <c r="E28" i="54"/>
  <c r="G28" i="54" s="1"/>
  <c r="H29" i="54"/>
  <c r="E29" i="54"/>
  <c r="G29" i="54" s="1"/>
  <c r="H30" i="54"/>
  <c r="E30" i="54"/>
  <c r="G30" i="54" s="1"/>
  <c r="H31" i="54"/>
  <c r="E31" i="54"/>
  <c r="G31" i="54" s="1"/>
  <c r="H32" i="54"/>
  <c r="E32" i="54"/>
  <c r="G32" i="54" s="1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F539" i="57"/>
  <c r="C500" i="57" s="1"/>
  <c r="G500" i="57" s="1"/>
  <c r="F540" i="57"/>
  <c r="C501" i="57" s="1"/>
  <c r="F541" i="57"/>
  <c r="C502" i="57" s="1"/>
  <c r="G502" i="57" s="1"/>
  <c r="F542" i="57"/>
  <c r="C503" i="57" s="1"/>
  <c r="F543" i="57"/>
  <c r="C504" i="57" s="1"/>
  <c r="F544" i="57"/>
  <c r="C505" i="57" s="1"/>
  <c r="F545" i="57"/>
  <c r="C506" i="57" s="1"/>
  <c r="F546" i="57"/>
  <c r="C507" i="57" s="1"/>
  <c r="F547" i="57"/>
  <c r="C508" i="57" s="1"/>
  <c r="F548" i="57"/>
  <c r="C509" i="57" s="1"/>
  <c r="F549" i="57"/>
  <c r="C510" i="57" s="1"/>
  <c r="G510" i="57" s="1"/>
  <c r="F550" i="57"/>
  <c r="C511" i="57" s="1"/>
  <c r="F551" i="57"/>
  <c r="C512" i="57" s="1"/>
  <c r="F552" i="57"/>
  <c r="C513" i="57" s="1"/>
  <c r="F553" i="57"/>
  <c r="C514" i="57" s="1"/>
  <c r="G514" i="57" s="1"/>
  <c r="H36" i="56"/>
  <c r="H37" i="56"/>
  <c r="H38" i="56"/>
  <c r="F500" i="57"/>
  <c r="H39" i="56"/>
  <c r="H40" i="56"/>
  <c r="E40" i="56"/>
  <c r="G40" i="56" s="1"/>
  <c r="H41" i="56"/>
  <c r="H42" i="56"/>
  <c r="H43" i="56"/>
  <c r="H47" i="56"/>
  <c r="H48" i="56"/>
  <c r="H49" i="56"/>
  <c r="H50" i="56"/>
  <c r="H51" i="56"/>
  <c r="H52" i="56"/>
  <c r="H53" i="56"/>
  <c r="H54" i="56"/>
  <c r="H55" i="56"/>
  <c r="H56" i="56"/>
  <c r="H22" i="56"/>
  <c r="E22" i="56"/>
  <c r="G22" i="56" s="1"/>
  <c r="H23" i="56"/>
  <c r="E23" i="56"/>
  <c r="G23" i="56" s="1"/>
  <c r="H24" i="56"/>
  <c r="E24" i="56"/>
  <c r="G24" i="56" s="1"/>
  <c r="H25" i="56"/>
  <c r="E25" i="56"/>
  <c r="G25" i="56" s="1"/>
  <c r="H26" i="56"/>
  <c r="E26" i="56"/>
  <c r="G26" i="56" s="1"/>
  <c r="H27" i="56"/>
  <c r="E27" i="56"/>
  <c r="G27" i="56" s="1"/>
  <c r="H28" i="56"/>
  <c r="E28" i="56"/>
  <c r="G28" i="56" s="1"/>
  <c r="H29" i="56"/>
  <c r="E29" i="56"/>
  <c r="G29" i="56" s="1"/>
  <c r="H30" i="56"/>
  <c r="E30" i="56"/>
  <c r="G30" i="56" s="1"/>
  <c r="H31" i="56"/>
  <c r="E31" i="56"/>
  <c r="G31" i="56" s="1"/>
  <c r="H32" i="56"/>
  <c r="E32" i="56"/>
  <c r="G32" i="56" s="1"/>
  <c r="F539" i="59"/>
  <c r="C500" i="59" s="1"/>
  <c r="F540" i="59"/>
  <c r="C501" i="59" s="1"/>
  <c r="F501" i="59" s="1"/>
  <c r="F541" i="59"/>
  <c r="C502" i="59" s="1"/>
  <c r="F542" i="59"/>
  <c r="C503" i="59" s="1"/>
  <c r="F503" i="59" s="1"/>
  <c r="F543" i="59"/>
  <c r="C504" i="59" s="1"/>
  <c r="F544" i="59"/>
  <c r="C505" i="59" s="1"/>
  <c r="F545" i="59"/>
  <c r="C506" i="59" s="1"/>
  <c r="F546" i="59"/>
  <c r="C507" i="59" s="1"/>
  <c r="G507" i="59"/>
  <c r="F547" i="59"/>
  <c r="C508" i="59" s="1"/>
  <c r="G508" i="59" s="1"/>
  <c r="F548" i="59"/>
  <c r="C509" i="59" s="1"/>
  <c r="F549" i="59"/>
  <c r="C510" i="59"/>
  <c r="F550" i="59"/>
  <c r="C511" i="59" s="1"/>
  <c r="F551" i="59"/>
  <c r="C512" i="59" s="1"/>
  <c r="I512" i="59" s="1"/>
  <c r="F552" i="59"/>
  <c r="C513" i="59" s="1"/>
  <c r="F553" i="59"/>
  <c r="C514" i="59" s="1"/>
  <c r="G514" i="59" s="1"/>
  <c r="H36" i="58"/>
  <c r="H37" i="58"/>
  <c r="H38" i="58"/>
  <c r="F507" i="59"/>
  <c r="H39" i="58"/>
  <c r="H40" i="58"/>
  <c r="E40" i="58"/>
  <c r="G40" i="58" s="1"/>
  <c r="H41" i="58"/>
  <c r="H42" i="58"/>
  <c r="H43" i="58"/>
  <c r="H47" i="58"/>
  <c r="H48" i="58"/>
  <c r="H49" i="58"/>
  <c r="H50" i="58"/>
  <c r="H51" i="58"/>
  <c r="H52" i="58"/>
  <c r="H53" i="58"/>
  <c r="H54" i="58"/>
  <c r="H55" i="58"/>
  <c r="H56" i="58"/>
  <c r="H22" i="58"/>
  <c r="E22" i="58"/>
  <c r="G22" i="58" s="1"/>
  <c r="H23" i="58"/>
  <c r="E23" i="58"/>
  <c r="G23" i="58" s="1"/>
  <c r="H24" i="58"/>
  <c r="E24" i="58"/>
  <c r="G24" i="58" s="1"/>
  <c r="H25" i="58"/>
  <c r="E25" i="58"/>
  <c r="G25" i="58" s="1"/>
  <c r="H26" i="58"/>
  <c r="E26" i="58"/>
  <c r="G26" i="58" s="1"/>
  <c r="H27" i="58"/>
  <c r="E27" i="58"/>
  <c r="G27" i="58" s="1"/>
  <c r="H28" i="58"/>
  <c r="E28" i="58"/>
  <c r="G28" i="58" s="1"/>
  <c r="H29" i="58"/>
  <c r="E29" i="58"/>
  <c r="G29" i="58" s="1"/>
  <c r="H30" i="58"/>
  <c r="E30" i="58"/>
  <c r="G30" i="58" s="1"/>
  <c r="H31" i="58"/>
  <c r="E31" i="58"/>
  <c r="G31" i="58" s="1"/>
  <c r="H32" i="58"/>
  <c r="E32" i="58"/>
  <c r="G32" i="58" s="1"/>
  <c r="F539" i="61"/>
  <c r="C500" i="61" s="1"/>
  <c r="F540" i="61"/>
  <c r="C501" i="61" s="1"/>
  <c r="G501" i="61" s="1"/>
  <c r="F541" i="61"/>
  <c r="C502" i="61" s="1"/>
  <c r="F542" i="61"/>
  <c r="C503" i="61" s="1"/>
  <c r="F543" i="61"/>
  <c r="C504" i="61" s="1"/>
  <c r="F544" i="61"/>
  <c r="C505" i="61" s="1"/>
  <c r="G505" i="61" s="1"/>
  <c r="F545" i="61"/>
  <c r="C506" i="61" s="1"/>
  <c r="G506" i="61" s="1"/>
  <c r="F546" i="61"/>
  <c r="C507" i="61" s="1"/>
  <c r="G507" i="61" s="1"/>
  <c r="F547" i="61"/>
  <c r="C508" i="61" s="1"/>
  <c r="F548" i="61"/>
  <c r="C509" i="61" s="1"/>
  <c r="F549" i="61"/>
  <c r="C510" i="61" s="1"/>
  <c r="F550" i="61"/>
  <c r="C511" i="61" s="1"/>
  <c r="G511" i="61" s="1"/>
  <c r="F551" i="61"/>
  <c r="C512" i="61" s="1"/>
  <c r="F512" i="61" s="1"/>
  <c r="F552" i="61"/>
  <c r="C513" i="61" s="1"/>
  <c r="F553" i="61"/>
  <c r="C514" i="61" s="1"/>
  <c r="F514" i="61" s="1"/>
  <c r="H36" i="60"/>
  <c r="H37" i="60"/>
  <c r="H38" i="60"/>
  <c r="H39" i="60"/>
  <c r="H40" i="60"/>
  <c r="E40" i="60"/>
  <c r="G40" i="60" s="1"/>
  <c r="H41" i="60"/>
  <c r="H42" i="60"/>
  <c r="I42" i="60" s="1"/>
  <c r="H43" i="60"/>
  <c r="H47" i="60"/>
  <c r="H48" i="60"/>
  <c r="H49" i="60"/>
  <c r="H50" i="60"/>
  <c r="H51" i="60"/>
  <c r="H52" i="60"/>
  <c r="H53" i="60"/>
  <c r="H54" i="60"/>
  <c r="H55" i="60"/>
  <c r="H56" i="60"/>
  <c r="H22" i="60"/>
  <c r="E22" i="60"/>
  <c r="G22" i="60" s="1"/>
  <c r="H23" i="60"/>
  <c r="E23" i="60"/>
  <c r="G23" i="60" s="1"/>
  <c r="H24" i="60"/>
  <c r="E24" i="60"/>
  <c r="G24" i="60" s="1"/>
  <c r="H25" i="60"/>
  <c r="E25" i="60"/>
  <c r="G25" i="60" s="1"/>
  <c r="H26" i="60"/>
  <c r="E26" i="60"/>
  <c r="G26" i="60" s="1"/>
  <c r="H27" i="60"/>
  <c r="E27" i="60"/>
  <c r="G27" i="60" s="1"/>
  <c r="H28" i="60"/>
  <c r="E28" i="60"/>
  <c r="G28" i="60" s="1"/>
  <c r="H29" i="60"/>
  <c r="E29" i="60"/>
  <c r="G29" i="60" s="1"/>
  <c r="H30" i="60"/>
  <c r="E30" i="60"/>
  <c r="G30" i="60" s="1"/>
  <c r="H31" i="60"/>
  <c r="E31" i="60"/>
  <c r="G31" i="60" s="1"/>
  <c r="H32" i="60"/>
  <c r="E32" i="60"/>
  <c r="G32" i="60" s="1"/>
  <c r="F539" i="63"/>
  <c r="C500" i="63" s="1"/>
  <c r="F540" i="63"/>
  <c r="C501" i="63" s="1"/>
  <c r="F541" i="63"/>
  <c r="C502" i="63" s="1"/>
  <c r="C522" i="63" s="1"/>
  <c r="F542" i="63"/>
  <c r="C503" i="63" s="1"/>
  <c r="F503" i="63" s="1"/>
  <c r="F543" i="63"/>
  <c r="C504" i="63" s="1"/>
  <c r="G504" i="63" s="1"/>
  <c r="F544" i="63"/>
  <c r="C505" i="63" s="1"/>
  <c r="F505" i="63" s="1"/>
  <c r="F545" i="63"/>
  <c r="C506" i="63" s="1"/>
  <c r="F506" i="63" s="1"/>
  <c r="F546" i="63"/>
  <c r="C507" i="63" s="1"/>
  <c r="G507" i="63" s="1"/>
  <c r="F547" i="63"/>
  <c r="C508" i="63" s="1"/>
  <c r="F548" i="63"/>
  <c r="C509" i="63" s="1"/>
  <c r="F509" i="63" s="1"/>
  <c r="F549" i="63"/>
  <c r="C510" i="63" s="1"/>
  <c r="F550" i="63"/>
  <c r="C511" i="63" s="1"/>
  <c r="G511" i="63" s="1"/>
  <c r="F551" i="63"/>
  <c r="C512" i="63" s="1"/>
  <c r="F552" i="63"/>
  <c r="C513" i="63" s="1"/>
  <c r="F513" i="63" s="1"/>
  <c r="F553" i="63"/>
  <c r="C514" i="63" s="1"/>
  <c r="H36" i="62"/>
  <c r="H37" i="62"/>
  <c r="H38" i="62"/>
  <c r="H39" i="62"/>
  <c r="H40" i="62"/>
  <c r="E40" i="62"/>
  <c r="G40" i="62" s="1"/>
  <c r="H41" i="62"/>
  <c r="I41" i="62" s="1"/>
  <c r="H42" i="62"/>
  <c r="H43" i="62"/>
  <c r="H47" i="62"/>
  <c r="H48" i="62"/>
  <c r="H49" i="62"/>
  <c r="H50" i="62"/>
  <c r="H51" i="62"/>
  <c r="H52" i="62"/>
  <c r="H53" i="62"/>
  <c r="H54" i="62"/>
  <c r="H55" i="62"/>
  <c r="H56" i="62"/>
  <c r="H22" i="62"/>
  <c r="E22" i="62"/>
  <c r="G22" i="62" s="1"/>
  <c r="H23" i="62"/>
  <c r="E23" i="62"/>
  <c r="G23" i="62" s="1"/>
  <c r="H24" i="62"/>
  <c r="E24" i="62"/>
  <c r="G24" i="62" s="1"/>
  <c r="H25" i="62"/>
  <c r="E25" i="62"/>
  <c r="G25" i="62" s="1"/>
  <c r="H26" i="62"/>
  <c r="E26" i="62"/>
  <c r="G26" i="62" s="1"/>
  <c r="H27" i="62"/>
  <c r="E27" i="62"/>
  <c r="G27" i="62" s="1"/>
  <c r="H28" i="62"/>
  <c r="E28" i="62"/>
  <c r="G28" i="62" s="1"/>
  <c r="H29" i="62"/>
  <c r="E29" i="62"/>
  <c r="G29" i="62" s="1"/>
  <c r="H30" i="62"/>
  <c r="E30" i="62"/>
  <c r="G30" i="62" s="1"/>
  <c r="H31" i="62"/>
  <c r="E31" i="62"/>
  <c r="G31" i="62" s="1"/>
  <c r="H32" i="62"/>
  <c r="E32" i="62"/>
  <c r="G32" i="62" s="1"/>
  <c r="F539" i="65"/>
  <c r="C500" i="65" s="1"/>
  <c r="F540" i="65"/>
  <c r="C501" i="65" s="1"/>
  <c r="F541" i="65"/>
  <c r="C502" i="65" s="1"/>
  <c r="F542" i="65"/>
  <c r="C503" i="65" s="1"/>
  <c r="F503" i="65" s="1"/>
  <c r="F543" i="65"/>
  <c r="C504" i="65" s="1"/>
  <c r="F544" i="65"/>
  <c r="C505" i="65" s="1"/>
  <c r="F545" i="65"/>
  <c r="C506" i="65" s="1"/>
  <c r="F546" i="65"/>
  <c r="C507" i="65" s="1"/>
  <c r="F547" i="65"/>
  <c r="C508" i="65" s="1"/>
  <c r="F548" i="65"/>
  <c r="C509" i="65" s="1"/>
  <c r="F549" i="65"/>
  <c r="C510" i="65" s="1"/>
  <c r="F550" i="65"/>
  <c r="C511" i="65" s="1"/>
  <c r="F551" i="65"/>
  <c r="C512" i="65" s="1"/>
  <c r="F552" i="65"/>
  <c r="C513" i="65" s="1"/>
  <c r="F553" i="65"/>
  <c r="C514" i="65" s="1"/>
  <c r="F514" i="65" s="1"/>
  <c r="H36" i="64"/>
  <c r="H37" i="64"/>
  <c r="H38" i="64"/>
  <c r="H39" i="64"/>
  <c r="H40" i="64"/>
  <c r="E40" i="64"/>
  <c r="G40" i="64" s="1"/>
  <c r="H41" i="64"/>
  <c r="H42" i="64"/>
  <c r="H43" i="64"/>
  <c r="H47" i="64"/>
  <c r="H48" i="64"/>
  <c r="H49" i="64"/>
  <c r="H50" i="64"/>
  <c r="H51" i="64"/>
  <c r="H52" i="64"/>
  <c r="H53" i="64"/>
  <c r="H54" i="64"/>
  <c r="H55" i="64"/>
  <c r="H56" i="64"/>
  <c r="H22" i="64"/>
  <c r="E22" i="64"/>
  <c r="G22" i="64" s="1"/>
  <c r="H23" i="64"/>
  <c r="E23" i="64"/>
  <c r="G23" i="64" s="1"/>
  <c r="H24" i="64"/>
  <c r="E24" i="64"/>
  <c r="G24" i="64" s="1"/>
  <c r="H25" i="64"/>
  <c r="E25" i="64"/>
  <c r="G25" i="64" s="1"/>
  <c r="H26" i="64"/>
  <c r="E26" i="64"/>
  <c r="G26" i="64" s="1"/>
  <c r="H27" i="64"/>
  <c r="E27" i="64"/>
  <c r="G27" i="64" s="1"/>
  <c r="H28" i="64"/>
  <c r="E28" i="64"/>
  <c r="G28" i="64" s="1"/>
  <c r="H29" i="64"/>
  <c r="E29" i="64"/>
  <c r="G29" i="64" s="1"/>
  <c r="H30" i="64"/>
  <c r="E30" i="64"/>
  <c r="G30" i="64" s="1"/>
  <c r="H31" i="64"/>
  <c r="E31" i="64"/>
  <c r="G31" i="64" s="1"/>
  <c r="H32" i="64"/>
  <c r="E32" i="64"/>
  <c r="G32" i="64" s="1"/>
  <c r="F539" i="67"/>
  <c r="C500" i="67" s="1"/>
  <c r="C520" i="67" s="1"/>
  <c r="F540" i="67"/>
  <c r="C501" i="67" s="1"/>
  <c r="F501" i="67" s="1"/>
  <c r="F541" i="67"/>
  <c r="C502" i="67" s="1"/>
  <c r="F502" i="67" s="1"/>
  <c r="F542" i="67"/>
  <c r="C503" i="67" s="1"/>
  <c r="F543" i="67"/>
  <c r="C504" i="67" s="1"/>
  <c r="F544" i="67"/>
  <c r="C505" i="67" s="1"/>
  <c r="F505" i="67" s="1"/>
  <c r="F545" i="67"/>
  <c r="C506" i="67" s="1"/>
  <c r="F506" i="67" s="1"/>
  <c r="F546" i="67"/>
  <c r="C507" i="67" s="1"/>
  <c r="G507" i="67" s="1"/>
  <c r="F547" i="67"/>
  <c r="C508" i="67" s="1"/>
  <c r="F548" i="67"/>
  <c r="C509" i="67" s="1"/>
  <c r="F549" i="67"/>
  <c r="C510" i="67" s="1"/>
  <c r="F510" i="67" s="1"/>
  <c r="F550" i="67"/>
  <c r="C511" i="67" s="1"/>
  <c r="G511" i="67" s="1"/>
  <c r="F551" i="67"/>
  <c r="C512" i="67" s="1"/>
  <c r="F552" i="67"/>
  <c r="C513" i="67" s="1"/>
  <c r="F553" i="67"/>
  <c r="C514" i="67" s="1"/>
  <c r="F514" i="67" s="1"/>
  <c r="H36" i="66"/>
  <c r="H37" i="66"/>
  <c r="H38" i="66"/>
  <c r="H39" i="66"/>
  <c r="H40" i="66"/>
  <c r="E40" i="66"/>
  <c r="G40" i="66" s="1"/>
  <c r="H41" i="66"/>
  <c r="H42" i="66"/>
  <c r="H43" i="66"/>
  <c r="H47" i="66"/>
  <c r="H48" i="66"/>
  <c r="H49" i="66"/>
  <c r="H50" i="66"/>
  <c r="H51" i="66"/>
  <c r="H52" i="66"/>
  <c r="H53" i="66"/>
  <c r="H54" i="66"/>
  <c r="H55" i="66"/>
  <c r="H56" i="66"/>
  <c r="H22" i="66"/>
  <c r="H23" i="66"/>
  <c r="E23" i="66"/>
  <c r="G23" i="66" s="1"/>
  <c r="H24" i="66"/>
  <c r="E24" i="66"/>
  <c r="G24" i="66" s="1"/>
  <c r="H25" i="66"/>
  <c r="E25" i="66"/>
  <c r="G25" i="66" s="1"/>
  <c r="H26" i="66"/>
  <c r="E26" i="66"/>
  <c r="G26" i="66" s="1"/>
  <c r="H27" i="66"/>
  <c r="E27" i="66"/>
  <c r="G27" i="66" s="1"/>
  <c r="H28" i="66"/>
  <c r="E28" i="66"/>
  <c r="G28" i="66" s="1"/>
  <c r="H29" i="66"/>
  <c r="E29" i="66"/>
  <c r="G29" i="66" s="1"/>
  <c r="H30" i="66"/>
  <c r="E30" i="66"/>
  <c r="G30" i="66" s="1"/>
  <c r="H31" i="66"/>
  <c r="E31" i="66"/>
  <c r="G31" i="66" s="1"/>
  <c r="H32" i="66"/>
  <c r="E32" i="66"/>
  <c r="G32" i="66" s="1"/>
  <c r="F539" i="69"/>
  <c r="C500" i="69" s="1"/>
  <c r="F540" i="69"/>
  <c r="C501" i="69" s="1"/>
  <c r="C521" i="69" s="1"/>
  <c r="F541" i="69"/>
  <c r="C502" i="69" s="1"/>
  <c r="G502" i="69" s="1"/>
  <c r="F542" i="69"/>
  <c r="C503" i="69" s="1"/>
  <c r="G503" i="69" s="1"/>
  <c r="F543" i="69"/>
  <c r="C504" i="69" s="1"/>
  <c r="F544" i="69"/>
  <c r="C505" i="69" s="1"/>
  <c r="F545" i="69"/>
  <c r="C506" i="69" s="1"/>
  <c r="F546" i="69"/>
  <c r="C507" i="69" s="1"/>
  <c r="F547" i="69"/>
  <c r="C508" i="69" s="1"/>
  <c r="F548" i="69"/>
  <c r="C509" i="69" s="1"/>
  <c r="F549" i="69"/>
  <c r="C510" i="69" s="1"/>
  <c r="G510" i="69" s="1"/>
  <c r="F550" i="69"/>
  <c r="C511" i="69" s="1"/>
  <c r="F511" i="69" s="1"/>
  <c r="F551" i="69"/>
  <c r="C512" i="69" s="1"/>
  <c r="F552" i="69"/>
  <c r="C513" i="69" s="1"/>
  <c r="F553" i="69"/>
  <c r="C514" i="69" s="1"/>
  <c r="H36" i="68"/>
  <c r="H37" i="68"/>
  <c r="H38" i="68"/>
  <c r="F503" i="69"/>
  <c r="H39" i="68"/>
  <c r="H40" i="68"/>
  <c r="E40" i="68"/>
  <c r="G40" i="68" s="1"/>
  <c r="H41" i="68"/>
  <c r="H42" i="68"/>
  <c r="H43" i="68"/>
  <c r="H47" i="68"/>
  <c r="H48" i="68"/>
  <c r="H49" i="68"/>
  <c r="H50" i="68"/>
  <c r="H51" i="68"/>
  <c r="H52" i="68"/>
  <c r="H53" i="68"/>
  <c r="H54" i="68"/>
  <c r="H55" i="68"/>
  <c r="I55" i="68" s="1"/>
  <c r="H56" i="68"/>
  <c r="H22" i="68"/>
  <c r="H23" i="68"/>
  <c r="E23" i="68"/>
  <c r="G23" i="68" s="1"/>
  <c r="H24" i="68"/>
  <c r="E24" i="68"/>
  <c r="G24" i="68" s="1"/>
  <c r="H25" i="68"/>
  <c r="E25" i="68"/>
  <c r="G25" i="68" s="1"/>
  <c r="H26" i="68"/>
  <c r="E26" i="68"/>
  <c r="G26" i="68" s="1"/>
  <c r="H27" i="68"/>
  <c r="E27" i="68"/>
  <c r="G27" i="68" s="1"/>
  <c r="H28" i="68"/>
  <c r="E28" i="68"/>
  <c r="G28" i="68" s="1"/>
  <c r="H29" i="68"/>
  <c r="E29" i="68"/>
  <c r="G29" i="68" s="1"/>
  <c r="H30" i="68"/>
  <c r="E30" i="68"/>
  <c r="G30" i="68" s="1"/>
  <c r="H31" i="68"/>
  <c r="E31" i="68"/>
  <c r="G31" i="68" s="1"/>
  <c r="H32" i="68"/>
  <c r="E32" i="68"/>
  <c r="G32" i="68" s="1"/>
  <c r="F539" i="71"/>
  <c r="C500" i="71" s="1"/>
  <c r="F540" i="71"/>
  <c r="C501" i="71" s="1"/>
  <c r="F501" i="71" s="1"/>
  <c r="F541" i="71"/>
  <c r="C502" i="71" s="1"/>
  <c r="F502" i="71" s="1"/>
  <c r="F542" i="71"/>
  <c r="C503" i="71" s="1"/>
  <c r="F503" i="71" s="1"/>
  <c r="F543" i="71"/>
  <c r="C504" i="71" s="1"/>
  <c r="F544" i="71"/>
  <c r="C505" i="71" s="1"/>
  <c r="F545" i="71"/>
  <c r="C506" i="71" s="1"/>
  <c r="F506" i="71" s="1"/>
  <c r="F546" i="71"/>
  <c r="C507" i="71" s="1"/>
  <c r="G507" i="71" s="1"/>
  <c r="F547" i="71"/>
  <c r="C508" i="71" s="1"/>
  <c r="F548" i="71"/>
  <c r="C509" i="71" s="1"/>
  <c r="F549" i="71"/>
  <c r="C510" i="71" s="1"/>
  <c r="F510" i="71" s="1"/>
  <c r="F550" i="71"/>
  <c r="C511" i="71" s="1"/>
  <c r="F551" i="71"/>
  <c r="C512" i="71" s="1"/>
  <c r="F552" i="71"/>
  <c r="C513" i="71" s="1"/>
  <c r="F553" i="71"/>
  <c r="C514" i="71" s="1"/>
  <c r="F514" i="71" s="1"/>
  <c r="H36" i="70"/>
  <c r="H37" i="70"/>
  <c r="H38" i="70"/>
  <c r="H39" i="70"/>
  <c r="H40" i="70"/>
  <c r="E40" i="70"/>
  <c r="G40" i="70" s="1"/>
  <c r="H41" i="70"/>
  <c r="H42" i="70"/>
  <c r="H43" i="70"/>
  <c r="H47" i="70"/>
  <c r="H48" i="70"/>
  <c r="H49" i="70"/>
  <c r="H50" i="70"/>
  <c r="H51" i="70"/>
  <c r="H52" i="70"/>
  <c r="H53" i="70"/>
  <c r="H54" i="70"/>
  <c r="H55" i="70"/>
  <c r="H56" i="70"/>
  <c r="H22" i="70"/>
  <c r="H503" i="71"/>
  <c r="H23" i="70"/>
  <c r="E23" i="70"/>
  <c r="G23" i="70" s="1"/>
  <c r="H24" i="70"/>
  <c r="E24" i="70"/>
  <c r="G24" i="70" s="1"/>
  <c r="H25" i="70"/>
  <c r="E25" i="70"/>
  <c r="G25" i="70" s="1"/>
  <c r="H26" i="70"/>
  <c r="E26" i="70"/>
  <c r="G26" i="70" s="1"/>
  <c r="H27" i="70"/>
  <c r="E27" i="70"/>
  <c r="G27" i="70" s="1"/>
  <c r="H28" i="70"/>
  <c r="E28" i="70"/>
  <c r="G28" i="70" s="1"/>
  <c r="H29" i="70"/>
  <c r="E29" i="70"/>
  <c r="G29" i="70" s="1"/>
  <c r="H30" i="70"/>
  <c r="E30" i="70"/>
  <c r="G30" i="70" s="1"/>
  <c r="H31" i="70"/>
  <c r="E31" i="70"/>
  <c r="G31" i="70" s="1"/>
  <c r="H32" i="70"/>
  <c r="E32" i="70"/>
  <c r="G32" i="70" s="1"/>
  <c r="F539" i="80"/>
  <c r="C500" i="80" s="1"/>
  <c r="G500" i="80" s="1"/>
  <c r="F540" i="80"/>
  <c r="C501" i="80" s="1"/>
  <c r="G501" i="80" s="1"/>
  <c r="F541" i="80"/>
  <c r="C502" i="80" s="1"/>
  <c r="F542" i="80"/>
  <c r="C503" i="80" s="1"/>
  <c r="F543" i="80"/>
  <c r="C504" i="80" s="1"/>
  <c r="F544" i="80"/>
  <c r="C505" i="80" s="1"/>
  <c r="F545" i="80"/>
  <c r="C506" i="80" s="1"/>
  <c r="F506" i="80" s="1"/>
  <c r="F546" i="80"/>
  <c r="C507" i="80" s="1"/>
  <c r="G507" i="80" s="1"/>
  <c r="F547" i="80"/>
  <c r="C508" i="80" s="1"/>
  <c r="G508" i="80" s="1"/>
  <c r="F548" i="80"/>
  <c r="C509" i="80" s="1"/>
  <c r="F549" i="80"/>
  <c r="C510" i="80" s="1"/>
  <c r="F550" i="80"/>
  <c r="C511" i="80" s="1"/>
  <c r="C531" i="80" s="1"/>
  <c r="F551" i="80"/>
  <c r="C512" i="80" s="1"/>
  <c r="G512" i="80" s="1"/>
  <c r="F552" i="80"/>
  <c r="C513" i="80" s="1"/>
  <c r="F553" i="80"/>
  <c r="C514" i="80" s="1"/>
  <c r="F514" i="80" s="1"/>
  <c r="H36" i="79"/>
  <c r="H37" i="79"/>
  <c r="H38" i="79"/>
  <c r="H39" i="79"/>
  <c r="H40" i="79"/>
  <c r="E40" i="79"/>
  <c r="G40" i="79" s="1"/>
  <c r="H41" i="79"/>
  <c r="H42" i="79"/>
  <c r="H43" i="79"/>
  <c r="H47" i="79"/>
  <c r="H48" i="79"/>
  <c r="H49" i="79"/>
  <c r="H50" i="79"/>
  <c r="H51" i="79"/>
  <c r="H52" i="79"/>
  <c r="H53" i="79"/>
  <c r="H54" i="79"/>
  <c r="H55" i="79"/>
  <c r="H56" i="79"/>
  <c r="H22" i="79"/>
  <c r="H503" i="80"/>
  <c r="H23" i="79"/>
  <c r="E23" i="79"/>
  <c r="G23" i="79" s="1"/>
  <c r="H24" i="79"/>
  <c r="E24" i="79"/>
  <c r="G24" i="79" s="1"/>
  <c r="H25" i="79"/>
  <c r="E25" i="79"/>
  <c r="G25" i="79" s="1"/>
  <c r="H26" i="79"/>
  <c r="E26" i="79"/>
  <c r="G26" i="79" s="1"/>
  <c r="H27" i="79"/>
  <c r="E27" i="79"/>
  <c r="G27" i="79" s="1"/>
  <c r="H28" i="79"/>
  <c r="E28" i="79"/>
  <c r="G28" i="79" s="1"/>
  <c r="H29" i="79"/>
  <c r="E29" i="79"/>
  <c r="G29" i="79" s="1"/>
  <c r="H30" i="79"/>
  <c r="E30" i="79"/>
  <c r="G30" i="79" s="1"/>
  <c r="H31" i="79"/>
  <c r="E31" i="79"/>
  <c r="G31" i="79" s="1"/>
  <c r="H32" i="79"/>
  <c r="E32" i="79"/>
  <c r="G32" i="79" s="1"/>
  <c r="F539" i="82"/>
  <c r="C500" i="82" s="1"/>
  <c r="F500" i="82" s="1"/>
  <c r="F540" i="82"/>
  <c r="C501" i="82" s="1"/>
  <c r="F541" i="82"/>
  <c r="C502" i="82" s="1"/>
  <c r="F502" i="82" s="1"/>
  <c r="F542" i="82"/>
  <c r="C503" i="82" s="1"/>
  <c r="G503" i="82" s="1"/>
  <c r="F543" i="82"/>
  <c r="C504" i="82" s="1"/>
  <c r="F544" i="82"/>
  <c r="C505" i="82" s="1"/>
  <c r="G505" i="82" s="1"/>
  <c r="F545" i="82"/>
  <c r="C506" i="82" s="1"/>
  <c r="F546" i="82"/>
  <c r="C507" i="82" s="1"/>
  <c r="J507" i="82" s="1"/>
  <c r="F547" i="82"/>
  <c r="C508" i="82" s="1"/>
  <c r="F508" i="82" s="1"/>
  <c r="F548" i="82"/>
  <c r="C509" i="82" s="1"/>
  <c r="F549" i="82"/>
  <c r="C510" i="82" s="1"/>
  <c r="F510" i="82" s="1"/>
  <c r="F550" i="82"/>
  <c r="C511" i="82" s="1"/>
  <c r="F551" i="82"/>
  <c r="C512" i="82" s="1"/>
  <c r="F552" i="82"/>
  <c r="C513" i="82" s="1"/>
  <c r="F553" i="82"/>
  <c r="C514" i="82" s="1"/>
  <c r="H36" i="81"/>
  <c r="H37" i="81"/>
  <c r="H38" i="81"/>
  <c r="H39" i="81"/>
  <c r="H40" i="81"/>
  <c r="E40" i="81"/>
  <c r="G40" i="81" s="1"/>
  <c r="H41" i="81"/>
  <c r="H42" i="81"/>
  <c r="H43" i="81"/>
  <c r="H47" i="81"/>
  <c r="H48" i="81"/>
  <c r="H49" i="81"/>
  <c r="H50" i="81"/>
  <c r="H51" i="81"/>
  <c r="H52" i="81"/>
  <c r="H53" i="81"/>
  <c r="H54" i="81"/>
  <c r="I54" i="81" s="1"/>
  <c r="H55" i="81"/>
  <c r="H56" i="81"/>
  <c r="H22" i="81"/>
  <c r="E22" i="81"/>
  <c r="G22" i="81" s="1"/>
  <c r="H23" i="81"/>
  <c r="E23" i="81"/>
  <c r="G23" i="81" s="1"/>
  <c r="H24" i="81"/>
  <c r="E24" i="81"/>
  <c r="G24" i="81" s="1"/>
  <c r="H25" i="81"/>
  <c r="E25" i="81"/>
  <c r="G25" i="81" s="1"/>
  <c r="H26" i="81"/>
  <c r="E26" i="81"/>
  <c r="G26" i="81" s="1"/>
  <c r="H27" i="81"/>
  <c r="E27" i="81"/>
  <c r="G27" i="81" s="1"/>
  <c r="H28" i="81"/>
  <c r="E28" i="81"/>
  <c r="G28" i="81" s="1"/>
  <c r="H29" i="81"/>
  <c r="E29" i="81"/>
  <c r="G29" i="81" s="1"/>
  <c r="H30" i="81"/>
  <c r="E30" i="81"/>
  <c r="G30" i="81" s="1"/>
  <c r="H31" i="81"/>
  <c r="E31" i="81"/>
  <c r="G31" i="81" s="1"/>
  <c r="H32" i="81"/>
  <c r="E32" i="81"/>
  <c r="G32" i="81" s="1"/>
  <c r="F539" i="84"/>
  <c r="C500" i="84" s="1"/>
  <c r="F540" i="84"/>
  <c r="C501" i="84" s="1"/>
  <c r="F541" i="84"/>
  <c r="C502" i="84" s="1"/>
  <c r="F542" i="84"/>
  <c r="C503" i="84" s="1"/>
  <c r="G503" i="84" s="1"/>
  <c r="F543" i="84"/>
  <c r="C504" i="84" s="1"/>
  <c r="E22" i="83" s="1"/>
  <c r="G22" i="83" s="1"/>
  <c r="F544" i="84"/>
  <c r="C505" i="84" s="1"/>
  <c r="G505" i="84" s="1"/>
  <c r="F545" i="84"/>
  <c r="C506" i="84" s="1"/>
  <c r="F546" i="84"/>
  <c r="C507" i="84" s="1"/>
  <c r="F547" i="84"/>
  <c r="C508" i="84" s="1"/>
  <c r="F508" i="84" s="1"/>
  <c r="F548" i="84"/>
  <c r="C509" i="84" s="1"/>
  <c r="G509" i="84" s="1"/>
  <c r="F549" i="84"/>
  <c r="C510" i="84" s="1"/>
  <c r="F510" i="84" s="1"/>
  <c r="F550" i="84"/>
  <c r="C511" i="84" s="1"/>
  <c r="F551" i="84"/>
  <c r="C512" i="84" s="1"/>
  <c r="F552" i="84"/>
  <c r="C513" i="84" s="1"/>
  <c r="F553" i="84"/>
  <c r="C514" i="84" s="1"/>
  <c r="G514" i="84" s="1"/>
  <c r="H36" i="83"/>
  <c r="H37" i="83"/>
  <c r="H38" i="83"/>
  <c r="H39" i="83"/>
  <c r="H40" i="83"/>
  <c r="E40" i="83"/>
  <c r="G40" i="83" s="1"/>
  <c r="H41" i="83"/>
  <c r="H42" i="83"/>
  <c r="H43" i="83"/>
  <c r="I43" i="83" s="1"/>
  <c r="H47" i="83"/>
  <c r="H48" i="83"/>
  <c r="H49" i="83"/>
  <c r="H50" i="83"/>
  <c r="H51" i="83"/>
  <c r="H52" i="83"/>
  <c r="H53" i="83"/>
  <c r="H54" i="83"/>
  <c r="H55" i="83"/>
  <c r="H56" i="83"/>
  <c r="H22" i="83"/>
  <c r="H23" i="83"/>
  <c r="E23" i="83"/>
  <c r="G23" i="83" s="1"/>
  <c r="H24" i="83"/>
  <c r="E24" i="83"/>
  <c r="G24" i="83" s="1"/>
  <c r="H25" i="83"/>
  <c r="E25" i="83"/>
  <c r="G25" i="83" s="1"/>
  <c r="H26" i="83"/>
  <c r="E26" i="83"/>
  <c r="G26" i="83" s="1"/>
  <c r="H27" i="83"/>
  <c r="E27" i="83"/>
  <c r="G27" i="83" s="1"/>
  <c r="H28" i="83"/>
  <c r="E28" i="83"/>
  <c r="G28" i="83" s="1"/>
  <c r="H29" i="83"/>
  <c r="E29" i="83"/>
  <c r="G29" i="83" s="1"/>
  <c r="H30" i="83"/>
  <c r="E30" i="83"/>
  <c r="G30" i="83" s="1"/>
  <c r="H31" i="83"/>
  <c r="E31" i="83"/>
  <c r="G31" i="83" s="1"/>
  <c r="H32" i="83"/>
  <c r="E32" i="83"/>
  <c r="G32" i="83" s="1"/>
  <c r="F539" i="86"/>
  <c r="C500" i="86" s="1"/>
  <c r="F500" i="86" s="1"/>
  <c r="F540" i="86"/>
  <c r="C501" i="86" s="1"/>
  <c r="G501" i="86" s="1"/>
  <c r="F541" i="86"/>
  <c r="C502" i="86" s="1"/>
  <c r="F542" i="86"/>
  <c r="C503" i="86" s="1"/>
  <c r="H503" i="86" s="1"/>
  <c r="F543" i="86"/>
  <c r="C504" i="86" s="1"/>
  <c r="C524" i="86" s="1"/>
  <c r="F544" i="86"/>
  <c r="C505" i="86" s="1"/>
  <c r="G505" i="86" s="1"/>
  <c r="F545" i="86"/>
  <c r="C506" i="86" s="1"/>
  <c r="G506" i="86" s="1"/>
  <c r="F546" i="86"/>
  <c r="C507" i="86" s="1"/>
  <c r="F547" i="86"/>
  <c r="C508" i="86" s="1"/>
  <c r="F548" i="86"/>
  <c r="C509" i="86" s="1"/>
  <c r="F549" i="86"/>
  <c r="C510" i="86" s="1"/>
  <c r="F550" i="86"/>
  <c r="C511" i="86" s="1"/>
  <c r="F551" i="86"/>
  <c r="C512" i="86" s="1"/>
  <c r="F552" i="86"/>
  <c r="C513" i="86" s="1"/>
  <c r="F553" i="86"/>
  <c r="C514" i="86" s="1"/>
  <c r="H36" i="85"/>
  <c r="H37" i="85"/>
  <c r="H38" i="85"/>
  <c r="H39" i="85"/>
  <c r="H40" i="85"/>
  <c r="E40" i="85"/>
  <c r="G40" i="85" s="1"/>
  <c r="H41" i="85"/>
  <c r="I41" i="85" s="1"/>
  <c r="H42" i="85"/>
  <c r="H43" i="85"/>
  <c r="I43" i="85" s="1"/>
  <c r="H47" i="85"/>
  <c r="H48" i="85"/>
  <c r="H49" i="85"/>
  <c r="H50" i="85"/>
  <c r="H51" i="85"/>
  <c r="H52" i="85"/>
  <c r="H53" i="85"/>
  <c r="I53" i="85" s="1"/>
  <c r="H54" i="85"/>
  <c r="H55" i="85"/>
  <c r="I55" i="85" s="1"/>
  <c r="H56" i="85"/>
  <c r="H22" i="85"/>
  <c r="H23" i="85"/>
  <c r="E23" i="85"/>
  <c r="G23" i="85" s="1"/>
  <c r="H24" i="85"/>
  <c r="E24" i="85"/>
  <c r="G24" i="85" s="1"/>
  <c r="H25" i="85"/>
  <c r="E25" i="85"/>
  <c r="G25" i="85" s="1"/>
  <c r="H26" i="85"/>
  <c r="E26" i="85"/>
  <c r="G26" i="85" s="1"/>
  <c r="H27" i="85"/>
  <c r="E27" i="85"/>
  <c r="G27" i="85" s="1"/>
  <c r="H28" i="85"/>
  <c r="E28" i="85"/>
  <c r="G28" i="85" s="1"/>
  <c r="H29" i="85"/>
  <c r="E29" i="85"/>
  <c r="G29" i="85" s="1"/>
  <c r="H30" i="85"/>
  <c r="E30" i="85"/>
  <c r="G30" i="85" s="1"/>
  <c r="H31" i="85"/>
  <c r="E31" i="85"/>
  <c r="G31" i="85" s="1"/>
  <c r="H32" i="85"/>
  <c r="E32" i="85"/>
  <c r="G32" i="85" s="1"/>
  <c r="F539" i="88"/>
  <c r="C500" i="88" s="1"/>
  <c r="F540" i="88"/>
  <c r="C501" i="88" s="1"/>
  <c r="F541" i="88"/>
  <c r="C502" i="88" s="1"/>
  <c r="F542" i="88"/>
  <c r="C503" i="88" s="1"/>
  <c r="F543" i="88"/>
  <c r="C504" i="88" s="1"/>
  <c r="G504" i="88" s="1"/>
  <c r="F544" i="88"/>
  <c r="C505" i="88" s="1"/>
  <c r="F545" i="88"/>
  <c r="C506" i="88" s="1"/>
  <c r="F506" i="88" s="1"/>
  <c r="F546" i="88"/>
  <c r="C507" i="88" s="1"/>
  <c r="F547" i="88"/>
  <c r="C508" i="88" s="1"/>
  <c r="F548" i="88"/>
  <c r="C509" i="88" s="1"/>
  <c r="G509" i="88" s="1"/>
  <c r="F549" i="88"/>
  <c r="C510" i="88" s="1"/>
  <c r="I510" i="88" s="1"/>
  <c r="F550" i="88"/>
  <c r="C511" i="88" s="1"/>
  <c r="F551" i="88"/>
  <c r="C512" i="88" s="1"/>
  <c r="G512" i="88" s="1"/>
  <c r="F552" i="88"/>
  <c r="C513" i="88" s="1"/>
  <c r="J513" i="88" s="1"/>
  <c r="F553" i="88"/>
  <c r="C514" i="88" s="1"/>
  <c r="H36" i="87"/>
  <c r="H37" i="87"/>
  <c r="H38" i="87"/>
  <c r="H39" i="87"/>
  <c r="H40" i="87"/>
  <c r="E40" i="87"/>
  <c r="G40" i="87" s="1"/>
  <c r="H41" i="87"/>
  <c r="H42" i="87"/>
  <c r="I42" i="87" s="1"/>
  <c r="H43" i="87"/>
  <c r="H47" i="87"/>
  <c r="H48" i="87"/>
  <c r="H49" i="87"/>
  <c r="H50" i="87"/>
  <c r="H51" i="87"/>
  <c r="H52" i="87"/>
  <c r="H53" i="87"/>
  <c r="H54" i="87"/>
  <c r="H55" i="87"/>
  <c r="H56" i="87"/>
  <c r="I56" i="87" s="1"/>
  <c r="H22" i="87"/>
  <c r="H23" i="87"/>
  <c r="E23" i="87"/>
  <c r="G23" i="87" s="1"/>
  <c r="H24" i="87"/>
  <c r="E24" i="87"/>
  <c r="G24" i="87" s="1"/>
  <c r="H25" i="87"/>
  <c r="E25" i="87"/>
  <c r="G25" i="87" s="1"/>
  <c r="H26" i="87"/>
  <c r="E26" i="87"/>
  <c r="G26" i="87" s="1"/>
  <c r="H27" i="87"/>
  <c r="E27" i="87"/>
  <c r="G27" i="87" s="1"/>
  <c r="H28" i="87"/>
  <c r="E28" i="87"/>
  <c r="G28" i="87" s="1"/>
  <c r="H29" i="87"/>
  <c r="E29" i="87"/>
  <c r="G29" i="87" s="1"/>
  <c r="H30" i="87"/>
  <c r="E30" i="87"/>
  <c r="G30" i="87" s="1"/>
  <c r="H31" i="87"/>
  <c r="E31" i="87"/>
  <c r="G31" i="87" s="1"/>
  <c r="H32" i="87"/>
  <c r="E32" i="87"/>
  <c r="G32" i="87" s="1"/>
  <c r="F539" i="90"/>
  <c r="C500" i="90" s="1"/>
  <c r="F540" i="90"/>
  <c r="C501" i="90" s="1"/>
  <c r="G501" i="90" s="1"/>
  <c r="F541" i="90"/>
  <c r="C502" i="90" s="1"/>
  <c r="F542" i="90"/>
  <c r="C503" i="90" s="1"/>
  <c r="F543" i="90"/>
  <c r="C504" i="90" s="1"/>
  <c r="I504" i="90" s="1"/>
  <c r="F544" i="90"/>
  <c r="C505" i="90" s="1"/>
  <c r="G505" i="90" s="1"/>
  <c r="F545" i="90"/>
  <c r="C506" i="90" s="1"/>
  <c r="G506" i="90" s="1"/>
  <c r="F546" i="90"/>
  <c r="C507" i="90" s="1"/>
  <c r="F547" i="90"/>
  <c r="C508" i="90" s="1"/>
  <c r="I508" i="90" s="1"/>
  <c r="F548" i="90"/>
  <c r="C509" i="90" s="1"/>
  <c r="G509" i="90" s="1"/>
  <c r="F549" i="90"/>
  <c r="C510" i="90" s="1"/>
  <c r="F550" i="90"/>
  <c r="C511" i="90" s="1"/>
  <c r="J511" i="90" s="1"/>
  <c r="F551" i="90"/>
  <c r="C512" i="90" s="1"/>
  <c r="F552" i="90"/>
  <c r="C513" i="90" s="1"/>
  <c r="F553" i="90"/>
  <c r="C514" i="90" s="1"/>
  <c r="H36" i="89"/>
  <c r="H37" i="89"/>
  <c r="H38" i="89"/>
  <c r="H39" i="89"/>
  <c r="H40" i="89"/>
  <c r="E40" i="89"/>
  <c r="G40" i="89" s="1"/>
  <c r="H41" i="89"/>
  <c r="H42" i="89"/>
  <c r="I42" i="89" s="1"/>
  <c r="H43" i="89"/>
  <c r="H47" i="89"/>
  <c r="H48" i="89"/>
  <c r="H49" i="89"/>
  <c r="H50" i="89"/>
  <c r="H51" i="89"/>
  <c r="H52" i="89"/>
  <c r="H53" i="89"/>
  <c r="H54" i="89"/>
  <c r="H55" i="89"/>
  <c r="H56" i="89"/>
  <c r="H22" i="89"/>
  <c r="H23" i="89"/>
  <c r="E23" i="89"/>
  <c r="G23" i="89" s="1"/>
  <c r="H24" i="89"/>
  <c r="E24" i="89"/>
  <c r="G24" i="89" s="1"/>
  <c r="H25" i="89"/>
  <c r="E25" i="89"/>
  <c r="G25" i="89" s="1"/>
  <c r="H26" i="89"/>
  <c r="E26" i="89"/>
  <c r="G26" i="89" s="1"/>
  <c r="H27" i="89"/>
  <c r="E27" i="89"/>
  <c r="G27" i="89" s="1"/>
  <c r="H28" i="89"/>
  <c r="E28" i="89"/>
  <c r="G28" i="89" s="1"/>
  <c r="H29" i="89"/>
  <c r="E29" i="89"/>
  <c r="G29" i="89" s="1"/>
  <c r="H30" i="89"/>
  <c r="E30" i="89"/>
  <c r="G30" i="89" s="1"/>
  <c r="H31" i="89"/>
  <c r="E31" i="89"/>
  <c r="G31" i="89" s="1"/>
  <c r="H32" i="89"/>
  <c r="E32" i="89"/>
  <c r="G32" i="89" s="1"/>
  <c r="F539" i="92"/>
  <c r="C500" i="92" s="1"/>
  <c r="F540" i="92"/>
  <c r="C501" i="92" s="1"/>
  <c r="I501" i="92" s="1"/>
  <c r="F541" i="92"/>
  <c r="C502" i="92" s="1"/>
  <c r="F542" i="92"/>
  <c r="C503" i="92" s="1"/>
  <c r="H503" i="92" s="1"/>
  <c r="F543" i="92"/>
  <c r="C504" i="92" s="1"/>
  <c r="F544" i="92"/>
  <c r="C505" i="92" s="1"/>
  <c r="F545" i="92"/>
  <c r="C506" i="92" s="1"/>
  <c r="F546" i="92"/>
  <c r="C507" i="92" s="1"/>
  <c r="F547" i="92"/>
  <c r="C508" i="92" s="1"/>
  <c r="F548" i="92"/>
  <c r="C509" i="92" s="1"/>
  <c r="F549" i="92"/>
  <c r="C510" i="92" s="1"/>
  <c r="F550" i="92"/>
  <c r="C511" i="92" s="1"/>
  <c r="I511" i="92" s="1"/>
  <c r="F551" i="92"/>
  <c r="C512" i="92" s="1"/>
  <c r="F552" i="92"/>
  <c r="C513" i="92" s="1"/>
  <c r="F553" i="92"/>
  <c r="C514" i="92" s="1"/>
  <c r="F514" i="92" s="1"/>
  <c r="H36" i="91"/>
  <c r="H37" i="91"/>
  <c r="H38" i="91"/>
  <c r="H39" i="91"/>
  <c r="H40" i="91"/>
  <c r="E40" i="91"/>
  <c r="G40" i="91" s="1"/>
  <c r="H41" i="91"/>
  <c r="H42" i="91"/>
  <c r="I42" i="91" s="1"/>
  <c r="H43" i="91"/>
  <c r="H47" i="91"/>
  <c r="H48" i="91"/>
  <c r="H49" i="91"/>
  <c r="H50" i="91"/>
  <c r="H51" i="91"/>
  <c r="H52" i="91"/>
  <c r="H53" i="91"/>
  <c r="I53" i="91" s="1"/>
  <c r="H54" i="91"/>
  <c r="H55" i="91"/>
  <c r="H56" i="91"/>
  <c r="H22" i="91"/>
  <c r="H23" i="91"/>
  <c r="E23" i="91"/>
  <c r="G23" i="91" s="1"/>
  <c r="H24" i="91"/>
  <c r="E24" i="91"/>
  <c r="G24" i="91" s="1"/>
  <c r="H25" i="91"/>
  <c r="E25" i="91"/>
  <c r="G25" i="91" s="1"/>
  <c r="H26" i="91"/>
  <c r="E26" i="91"/>
  <c r="G26" i="91" s="1"/>
  <c r="H27" i="91"/>
  <c r="E27" i="91"/>
  <c r="G27" i="91" s="1"/>
  <c r="H28" i="91"/>
  <c r="E28" i="91"/>
  <c r="G28" i="91" s="1"/>
  <c r="H29" i="91"/>
  <c r="E29" i="91"/>
  <c r="G29" i="91" s="1"/>
  <c r="H30" i="91"/>
  <c r="E30" i="91"/>
  <c r="G30" i="91" s="1"/>
  <c r="H31" i="91"/>
  <c r="E31" i="91"/>
  <c r="G31" i="91" s="1"/>
  <c r="H32" i="91"/>
  <c r="E32" i="91"/>
  <c r="G32" i="91" s="1"/>
  <c r="F539" i="94"/>
  <c r="C500" i="94" s="1"/>
  <c r="F500" i="94" s="1"/>
  <c r="F540" i="94"/>
  <c r="C501" i="94" s="1"/>
  <c r="F541" i="94"/>
  <c r="C502" i="94" s="1"/>
  <c r="F542" i="94"/>
  <c r="C503" i="94" s="1"/>
  <c r="F543" i="94"/>
  <c r="C504" i="94" s="1"/>
  <c r="F504" i="94" s="1"/>
  <c r="F544" i="94"/>
  <c r="C505" i="94" s="1"/>
  <c r="F545" i="94"/>
  <c r="C506" i="94" s="1"/>
  <c r="F546" i="94"/>
  <c r="C507" i="94" s="1"/>
  <c r="F547" i="94"/>
  <c r="C508" i="94" s="1"/>
  <c r="F548" i="94"/>
  <c r="C509" i="94" s="1"/>
  <c r="F549" i="94"/>
  <c r="C510" i="94" s="1"/>
  <c r="F550" i="94"/>
  <c r="C511" i="94" s="1"/>
  <c r="F551" i="94"/>
  <c r="C512" i="94" s="1"/>
  <c r="F512" i="94" s="1"/>
  <c r="F552" i="94"/>
  <c r="C513" i="94" s="1"/>
  <c r="F553" i="94"/>
  <c r="C514" i="94" s="1"/>
  <c r="H36" i="93"/>
  <c r="H37" i="93"/>
  <c r="H38" i="93"/>
  <c r="H39" i="93"/>
  <c r="H40" i="93"/>
  <c r="E40" i="93"/>
  <c r="G40" i="93" s="1"/>
  <c r="H41" i="93"/>
  <c r="H42" i="93"/>
  <c r="H43" i="93"/>
  <c r="I43" i="93" s="1"/>
  <c r="H47" i="93"/>
  <c r="H48" i="93"/>
  <c r="H49" i="93"/>
  <c r="H50" i="93"/>
  <c r="H51" i="93"/>
  <c r="H52" i="93"/>
  <c r="H53" i="93"/>
  <c r="H54" i="93"/>
  <c r="H55" i="93"/>
  <c r="H56" i="93"/>
  <c r="H22" i="93"/>
  <c r="H23" i="93"/>
  <c r="E23" i="93"/>
  <c r="G23" i="93" s="1"/>
  <c r="H24" i="93"/>
  <c r="E24" i="93"/>
  <c r="G24" i="93" s="1"/>
  <c r="H25" i="93"/>
  <c r="E25" i="93"/>
  <c r="G25" i="93" s="1"/>
  <c r="H26" i="93"/>
  <c r="E26" i="93"/>
  <c r="G26" i="93" s="1"/>
  <c r="H27" i="93"/>
  <c r="E27" i="93"/>
  <c r="G27" i="93" s="1"/>
  <c r="H28" i="93"/>
  <c r="E28" i="93"/>
  <c r="G28" i="93" s="1"/>
  <c r="H29" i="93"/>
  <c r="E29" i="93"/>
  <c r="G29" i="93" s="1"/>
  <c r="H30" i="93"/>
  <c r="E30" i="93"/>
  <c r="G30" i="93" s="1"/>
  <c r="H31" i="93"/>
  <c r="E31" i="93"/>
  <c r="G31" i="93" s="1"/>
  <c r="H32" i="93"/>
  <c r="E32" i="93"/>
  <c r="G32" i="93" s="1"/>
  <c r="F539" i="96"/>
  <c r="C500" i="96" s="1"/>
  <c r="F540" i="96"/>
  <c r="C501" i="96" s="1"/>
  <c r="F541" i="96"/>
  <c r="C502" i="96" s="1"/>
  <c r="F542" i="96"/>
  <c r="C503" i="96" s="1"/>
  <c r="F543" i="96"/>
  <c r="C504" i="96" s="1"/>
  <c r="F544" i="96"/>
  <c r="C505" i="96" s="1"/>
  <c r="F545" i="96"/>
  <c r="C506" i="96" s="1"/>
  <c r="F546" i="96"/>
  <c r="C507" i="96" s="1"/>
  <c r="G507" i="96" s="1"/>
  <c r="F547" i="96"/>
  <c r="C508" i="96" s="1"/>
  <c r="F548" i="96"/>
  <c r="C509" i="96" s="1"/>
  <c r="F549" i="96"/>
  <c r="C510" i="96" s="1"/>
  <c r="C530" i="96" s="1"/>
  <c r="F550" i="96"/>
  <c r="C511" i="96" s="1"/>
  <c r="F551" i="96"/>
  <c r="C512" i="96" s="1"/>
  <c r="F552" i="96"/>
  <c r="C513" i="96" s="1"/>
  <c r="F553" i="96"/>
  <c r="C514" i="96" s="1"/>
  <c r="C534" i="96" s="1"/>
  <c r="H36" i="95"/>
  <c r="H37" i="95"/>
  <c r="H38" i="95"/>
  <c r="H39" i="95"/>
  <c r="H40" i="95"/>
  <c r="E40" i="95"/>
  <c r="G40" i="95" s="1"/>
  <c r="H41" i="95"/>
  <c r="H42" i="95"/>
  <c r="H43" i="95"/>
  <c r="H47" i="95"/>
  <c r="H48" i="95"/>
  <c r="H49" i="95"/>
  <c r="H50" i="95"/>
  <c r="H51" i="95"/>
  <c r="H52" i="95"/>
  <c r="H53" i="95"/>
  <c r="H54" i="95"/>
  <c r="H55" i="95"/>
  <c r="H56" i="95"/>
  <c r="H22" i="95"/>
  <c r="H23" i="95"/>
  <c r="E23" i="95"/>
  <c r="G23" i="95" s="1"/>
  <c r="H24" i="95"/>
  <c r="E24" i="95"/>
  <c r="G24" i="95" s="1"/>
  <c r="H25" i="95"/>
  <c r="E25" i="95"/>
  <c r="G25" i="95" s="1"/>
  <c r="H26" i="95"/>
  <c r="E26" i="95"/>
  <c r="G26" i="95" s="1"/>
  <c r="H27" i="95"/>
  <c r="E27" i="95"/>
  <c r="G27" i="95" s="1"/>
  <c r="H28" i="95"/>
  <c r="E28" i="95"/>
  <c r="G28" i="95" s="1"/>
  <c r="H29" i="95"/>
  <c r="E29" i="95"/>
  <c r="G29" i="95" s="1"/>
  <c r="H30" i="95"/>
  <c r="E30" i="95"/>
  <c r="G30" i="95" s="1"/>
  <c r="H31" i="95"/>
  <c r="E31" i="95"/>
  <c r="G31" i="95" s="1"/>
  <c r="H32" i="95"/>
  <c r="E32" i="95"/>
  <c r="G32" i="95" s="1"/>
  <c r="F539" i="98"/>
  <c r="C500" i="98" s="1"/>
  <c r="F540" i="98"/>
  <c r="C501" i="98" s="1"/>
  <c r="F541" i="98"/>
  <c r="C502" i="98" s="1"/>
  <c r="F542" i="98"/>
  <c r="C503" i="98" s="1"/>
  <c r="F543" i="98"/>
  <c r="C504" i="98" s="1"/>
  <c r="F544" i="98"/>
  <c r="C505" i="98" s="1"/>
  <c r="F545" i="98"/>
  <c r="C506" i="98" s="1"/>
  <c r="F546" i="98"/>
  <c r="C507" i="98" s="1"/>
  <c r="F547" i="98"/>
  <c r="C508" i="98" s="1"/>
  <c r="J508" i="98" s="1"/>
  <c r="F548" i="98"/>
  <c r="C509" i="98" s="1"/>
  <c r="F549" i="98"/>
  <c r="C510" i="98" s="1"/>
  <c r="G510" i="98" s="1"/>
  <c r="F550" i="98"/>
  <c r="C511" i="98" s="1"/>
  <c r="F551" i="98"/>
  <c r="C512" i="98" s="1"/>
  <c r="J512" i="98" s="1"/>
  <c r="F552" i="98"/>
  <c r="C513" i="98" s="1"/>
  <c r="F513" i="98" s="1"/>
  <c r="F553" i="98"/>
  <c r="C514" i="98" s="1"/>
  <c r="H36" i="97"/>
  <c r="H37" i="97"/>
  <c r="H38" i="97"/>
  <c r="H39" i="97"/>
  <c r="H40" i="97"/>
  <c r="E40" i="97"/>
  <c r="G40" i="97" s="1"/>
  <c r="H41" i="97"/>
  <c r="H42" i="97"/>
  <c r="H43" i="97"/>
  <c r="H47" i="97"/>
  <c r="H48" i="97"/>
  <c r="H49" i="97"/>
  <c r="H50" i="97"/>
  <c r="H51" i="97"/>
  <c r="H52" i="97"/>
  <c r="H53" i="97"/>
  <c r="H54" i="97"/>
  <c r="H55" i="97"/>
  <c r="H56" i="97"/>
  <c r="H22" i="97"/>
  <c r="H23" i="97"/>
  <c r="E23" i="97"/>
  <c r="G23" i="97" s="1"/>
  <c r="H24" i="97"/>
  <c r="E24" i="97"/>
  <c r="G24" i="97" s="1"/>
  <c r="H25" i="97"/>
  <c r="E25" i="97"/>
  <c r="G25" i="97" s="1"/>
  <c r="H26" i="97"/>
  <c r="E26" i="97"/>
  <c r="G26" i="97" s="1"/>
  <c r="H27" i="97"/>
  <c r="E27" i="97"/>
  <c r="G27" i="97" s="1"/>
  <c r="H28" i="97"/>
  <c r="E28" i="97"/>
  <c r="G28" i="97" s="1"/>
  <c r="H29" i="97"/>
  <c r="E29" i="97"/>
  <c r="G29" i="97" s="1"/>
  <c r="H30" i="97"/>
  <c r="E30" i="97"/>
  <c r="G30" i="97" s="1"/>
  <c r="H31" i="97"/>
  <c r="E31" i="97"/>
  <c r="G31" i="97" s="1"/>
  <c r="H32" i="97"/>
  <c r="E32" i="97"/>
  <c r="G32" i="97" s="1"/>
  <c r="H36" i="14"/>
  <c r="H37" i="14"/>
  <c r="H38" i="14"/>
  <c r="F501" i="20"/>
  <c r="F502" i="20"/>
  <c r="F504" i="20"/>
  <c r="F505" i="20"/>
  <c r="F507" i="20"/>
  <c r="F509" i="20"/>
  <c r="F510" i="20"/>
  <c r="F511" i="20"/>
  <c r="F512" i="20"/>
  <c r="F513" i="20"/>
  <c r="F514" i="20"/>
  <c r="F515" i="20"/>
  <c r="H39" i="14"/>
  <c r="H40" i="14"/>
  <c r="E40" i="14"/>
  <c r="G40" i="14" s="1"/>
  <c r="H41" i="14"/>
  <c r="H42" i="14"/>
  <c r="H43" i="14"/>
  <c r="I43" i="14" s="1"/>
  <c r="H47" i="14"/>
  <c r="C521" i="20"/>
  <c r="G521" i="20" s="1"/>
  <c r="C522" i="20"/>
  <c r="G522" i="20" s="1"/>
  <c r="C524" i="20"/>
  <c r="H524" i="20" s="1"/>
  <c r="C525" i="20"/>
  <c r="C526" i="20"/>
  <c r="I526" i="20" s="1"/>
  <c r="C527" i="20"/>
  <c r="G527" i="20" s="1"/>
  <c r="C529" i="20"/>
  <c r="F529" i="20" s="1"/>
  <c r="C530" i="20"/>
  <c r="I530" i="20" s="1"/>
  <c r="C531" i="20"/>
  <c r="C532" i="20"/>
  <c r="C533" i="20"/>
  <c r="F533" i="20" s="1"/>
  <c r="C534" i="20"/>
  <c r="I534" i="20" s="1"/>
  <c r="C535" i="20"/>
  <c r="G535" i="20" s="1"/>
  <c r="E48" i="14"/>
  <c r="G48" i="14" s="1"/>
  <c r="H48" i="14"/>
  <c r="H49" i="14"/>
  <c r="H50" i="14"/>
  <c r="H51" i="14"/>
  <c r="H52" i="14"/>
  <c r="H53" i="14"/>
  <c r="G53" i="14"/>
  <c r="H54" i="14"/>
  <c r="I54" i="14" s="1"/>
  <c r="G54" i="14"/>
  <c r="H55" i="14"/>
  <c r="G55" i="14"/>
  <c r="H56" i="14"/>
  <c r="I56" i="14" s="1"/>
  <c r="G56" i="14"/>
  <c r="H22" i="14"/>
  <c r="H504" i="20"/>
  <c r="I504" i="20"/>
  <c r="J504" i="20"/>
  <c r="E22" i="14"/>
  <c r="G22" i="14" s="1"/>
  <c r="H23" i="14"/>
  <c r="E23" i="14"/>
  <c r="G23" i="14" s="1"/>
  <c r="H24" i="14"/>
  <c r="E24" i="14"/>
  <c r="G24" i="14" s="1"/>
  <c r="H25" i="14"/>
  <c r="E25" i="14"/>
  <c r="G25" i="14" s="1"/>
  <c r="H26" i="14"/>
  <c r="E26" i="14"/>
  <c r="G26" i="14" s="1"/>
  <c r="H27" i="14"/>
  <c r="E27" i="14"/>
  <c r="G27" i="14" s="1"/>
  <c r="H28" i="14"/>
  <c r="E28" i="14"/>
  <c r="G28" i="14" s="1"/>
  <c r="H29" i="14"/>
  <c r="E29" i="14"/>
  <c r="G29" i="14" s="1"/>
  <c r="H30" i="14"/>
  <c r="E30" i="14"/>
  <c r="G30" i="14" s="1"/>
  <c r="H31" i="14"/>
  <c r="E31" i="14"/>
  <c r="G31" i="14" s="1"/>
  <c r="H32" i="14"/>
  <c r="E32" i="14"/>
  <c r="G32" i="14" s="1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L498" i="21"/>
  <c r="L497" i="21"/>
  <c r="L496" i="21"/>
  <c r="L495" i="21"/>
  <c r="L494" i="21"/>
  <c r="L493" i="21"/>
  <c r="L492" i="21"/>
  <c r="L491" i="21"/>
  <c r="L490" i="21"/>
  <c r="L489" i="21"/>
  <c r="L488" i="21"/>
  <c r="L487" i="21"/>
  <c r="L486" i="21"/>
  <c r="L485" i="21"/>
  <c r="L484" i="21"/>
  <c r="L483" i="21"/>
  <c r="L482" i="21"/>
  <c r="L481" i="21"/>
  <c r="L480" i="21"/>
  <c r="L479" i="21"/>
  <c r="L478" i="21"/>
  <c r="L477" i="21"/>
  <c r="L476" i="21"/>
  <c r="L475" i="21"/>
  <c r="L474" i="21"/>
  <c r="L473" i="21"/>
  <c r="L472" i="21"/>
  <c r="L471" i="21"/>
  <c r="L470" i="21"/>
  <c r="L469" i="21"/>
  <c r="L468" i="21"/>
  <c r="L467" i="21"/>
  <c r="L466" i="21"/>
  <c r="L465" i="21"/>
  <c r="L464" i="21"/>
  <c r="L463" i="21"/>
  <c r="L462" i="21"/>
  <c r="L461" i="21"/>
  <c r="L460" i="21"/>
  <c r="L459" i="21"/>
  <c r="L458" i="21"/>
  <c r="L457" i="21"/>
  <c r="L456" i="21"/>
  <c r="L455" i="21"/>
  <c r="L454" i="21"/>
  <c r="L453" i="21"/>
  <c r="L452" i="21"/>
  <c r="L451" i="21"/>
  <c r="L450" i="21"/>
  <c r="L449" i="21"/>
  <c r="L448" i="21"/>
  <c r="L447" i="21"/>
  <c r="L446" i="21"/>
  <c r="L445" i="21"/>
  <c r="L444" i="21"/>
  <c r="L443" i="21"/>
  <c r="L442" i="21"/>
  <c r="L441" i="21"/>
  <c r="L440" i="21"/>
  <c r="L439" i="21"/>
  <c r="L438" i="21"/>
  <c r="L437" i="21"/>
  <c r="L436" i="21"/>
  <c r="L435" i="21"/>
  <c r="L434" i="21"/>
  <c r="L433" i="21"/>
  <c r="L432" i="21"/>
  <c r="L431" i="21"/>
  <c r="L430" i="21"/>
  <c r="L429" i="21"/>
  <c r="L428" i="21"/>
  <c r="L427" i="21"/>
  <c r="L426" i="21"/>
  <c r="L425" i="21"/>
  <c r="L424" i="21"/>
  <c r="L423" i="21"/>
  <c r="L422" i="21"/>
  <c r="L421" i="21"/>
  <c r="L420" i="21"/>
  <c r="L419" i="21"/>
  <c r="L418" i="21"/>
  <c r="L417" i="21"/>
  <c r="L416" i="21"/>
  <c r="L415" i="21"/>
  <c r="L414" i="21"/>
  <c r="L413" i="21"/>
  <c r="L412" i="21"/>
  <c r="L411" i="21"/>
  <c r="L410" i="21"/>
  <c r="L409" i="21"/>
  <c r="L408" i="21"/>
  <c r="L407" i="21"/>
  <c r="L406" i="21"/>
  <c r="L405" i="21"/>
  <c r="L404" i="21"/>
  <c r="L403" i="21"/>
  <c r="L402" i="21"/>
  <c r="L401" i="21"/>
  <c r="L400" i="21"/>
  <c r="L399" i="21"/>
  <c r="L398" i="21"/>
  <c r="L397" i="21"/>
  <c r="L396" i="21"/>
  <c r="L395" i="21"/>
  <c r="L394" i="21"/>
  <c r="L393" i="21"/>
  <c r="L392" i="21"/>
  <c r="L391" i="21"/>
  <c r="L390" i="21"/>
  <c r="L389" i="21"/>
  <c r="L388" i="21"/>
  <c r="L387" i="21"/>
  <c r="L386" i="21"/>
  <c r="L385" i="21"/>
  <c r="L384" i="21"/>
  <c r="L383" i="21"/>
  <c r="L382" i="21"/>
  <c r="L381" i="21"/>
  <c r="L380" i="21"/>
  <c r="L379" i="21"/>
  <c r="L378" i="21"/>
  <c r="L377" i="21"/>
  <c r="L376" i="21"/>
  <c r="L375" i="21"/>
  <c r="L374" i="21"/>
  <c r="L373" i="21"/>
  <c r="L372" i="21"/>
  <c r="L371" i="21"/>
  <c r="L370" i="21"/>
  <c r="L369" i="21"/>
  <c r="L368" i="21"/>
  <c r="L367" i="21"/>
  <c r="L366" i="21"/>
  <c r="L365" i="21"/>
  <c r="L364" i="21"/>
  <c r="L363" i="21"/>
  <c r="L362" i="21"/>
  <c r="L361" i="21"/>
  <c r="L360" i="21"/>
  <c r="L359" i="21"/>
  <c r="L358" i="21"/>
  <c r="L357" i="21"/>
  <c r="L356" i="21"/>
  <c r="L355" i="21"/>
  <c r="L354" i="21"/>
  <c r="L353" i="21"/>
  <c r="L352" i="21"/>
  <c r="L351" i="21"/>
  <c r="L350" i="21"/>
  <c r="L349" i="21"/>
  <c r="L348" i="21"/>
  <c r="L347" i="21"/>
  <c r="L346" i="21"/>
  <c r="L345" i="21"/>
  <c r="L344" i="21"/>
  <c r="L343" i="21"/>
  <c r="L342" i="21"/>
  <c r="L341" i="21"/>
  <c r="L340" i="21"/>
  <c r="L339" i="21"/>
  <c r="L338" i="21"/>
  <c r="L337" i="21"/>
  <c r="L336" i="21"/>
  <c r="L335" i="21"/>
  <c r="L334" i="21"/>
  <c r="L333" i="21"/>
  <c r="L332" i="21"/>
  <c r="L331" i="21"/>
  <c r="L330" i="21"/>
  <c r="L329" i="21"/>
  <c r="L328" i="21"/>
  <c r="L327" i="21"/>
  <c r="L326" i="21"/>
  <c r="L325" i="21"/>
  <c r="L324" i="21"/>
  <c r="L323" i="21"/>
  <c r="L322" i="21"/>
  <c r="L321" i="21"/>
  <c r="L320" i="21"/>
  <c r="L319" i="21"/>
  <c r="L318" i="21"/>
  <c r="L317" i="21"/>
  <c r="L316" i="21"/>
  <c r="L315" i="21"/>
  <c r="L314" i="21"/>
  <c r="L313" i="21"/>
  <c r="L312" i="21"/>
  <c r="L311" i="21"/>
  <c r="L310" i="21"/>
  <c r="L309" i="21"/>
  <c r="L308" i="21"/>
  <c r="L307" i="21"/>
  <c r="L306" i="21"/>
  <c r="L305" i="21"/>
  <c r="L304" i="21"/>
  <c r="L303" i="21"/>
  <c r="L302" i="21"/>
  <c r="L301" i="21"/>
  <c r="L300" i="21"/>
  <c r="L299" i="21"/>
  <c r="L298" i="21"/>
  <c r="L297" i="21"/>
  <c r="L296" i="21"/>
  <c r="L295" i="21"/>
  <c r="L294" i="21"/>
  <c r="L293" i="21"/>
  <c r="L292" i="21"/>
  <c r="L291" i="21"/>
  <c r="L290" i="21"/>
  <c r="L289" i="21"/>
  <c r="L288" i="21"/>
  <c r="L287" i="21"/>
  <c r="L286" i="21"/>
  <c r="L285" i="21"/>
  <c r="L284" i="21"/>
  <c r="L283" i="21"/>
  <c r="L282" i="21"/>
  <c r="L281" i="21"/>
  <c r="L280" i="21"/>
  <c r="L279" i="21"/>
  <c r="L278" i="21"/>
  <c r="L277" i="21"/>
  <c r="L276" i="21"/>
  <c r="L275" i="21"/>
  <c r="L274" i="21"/>
  <c r="L273" i="21"/>
  <c r="L272" i="21"/>
  <c r="L271" i="21"/>
  <c r="L270" i="21"/>
  <c r="L269" i="21"/>
  <c r="L268" i="21"/>
  <c r="L267" i="21"/>
  <c r="L266" i="21"/>
  <c r="L265" i="21"/>
  <c r="L264" i="21"/>
  <c r="L263" i="21"/>
  <c r="L262" i="21"/>
  <c r="L261" i="21"/>
  <c r="L260" i="21"/>
  <c r="L259" i="21"/>
  <c r="L258" i="21"/>
  <c r="L257" i="21"/>
  <c r="L256" i="21"/>
  <c r="L255" i="21"/>
  <c r="L254" i="21"/>
  <c r="L253" i="21"/>
  <c r="L252" i="21"/>
  <c r="L251" i="21"/>
  <c r="L250" i="21"/>
  <c r="L249" i="21"/>
  <c r="L248" i="21"/>
  <c r="L247" i="21"/>
  <c r="L246" i="21"/>
  <c r="L245" i="21"/>
  <c r="L244" i="21"/>
  <c r="L243" i="21"/>
  <c r="L242" i="21"/>
  <c r="L241" i="21"/>
  <c r="L240" i="21"/>
  <c r="L239" i="21"/>
  <c r="L238" i="21"/>
  <c r="L237" i="21"/>
  <c r="L236" i="21"/>
  <c r="L235" i="21"/>
  <c r="L234" i="21"/>
  <c r="L233" i="21"/>
  <c r="L232" i="21"/>
  <c r="L231" i="21"/>
  <c r="L230" i="21"/>
  <c r="L229" i="21"/>
  <c r="L228" i="21"/>
  <c r="L227" i="21"/>
  <c r="L226" i="21"/>
  <c r="L225" i="21"/>
  <c r="L224" i="21"/>
  <c r="L223" i="21"/>
  <c r="L222" i="21"/>
  <c r="L221" i="21"/>
  <c r="L220" i="21"/>
  <c r="L219" i="21"/>
  <c r="L218" i="21"/>
  <c r="L217" i="21"/>
  <c r="L216" i="21"/>
  <c r="L215" i="21"/>
  <c r="L214" i="21"/>
  <c r="L213" i="21"/>
  <c r="L212" i="21"/>
  <c r="L211" i="21"/>
  <c r="L210" i="21"/>
  <c r="L209" i="21"/>
  <c r="L208" i="21"/>
  <c r="L207" i="21"/>
  <c r="L206" i="21"/>
  <c r="L205" i="21"/>
  <c r="L204" i="21"/>
  <c r="L203" i="21"/>
  <c r="L202" i="21"/>
  <c r="L201" i="21"/>
  <c r="L200" i="21"/>
  <c r="L199" i="21"/>
  <c r="L198" i="21"/>
  <c r="L197" i="21"/>
  <c r="L196" i="21"/>
  <c r="L195" i="21"/>
  <c r="L194" i="21"/>
  <c r="L193" i="21"/>
  <c r="L192" i="21"/>
  <c r="L191" i="21"/>
  <c r="L190" i="21"/>
  <c r="L189" i="21"/>
  <c r="L188" i="21"/>
  <c r="L187" i="21"/>
  <c r="L186" i="21"/>
  <c r="L185" i="21"/>
  <c r="L184" i="21"/>
  <c r="L183" i="21"/>
  <c r="L182" i="21"/>
  <c r="L181" i="21"/>
  <c r="L180" i="21"/>
  <c r="L179" i="21"/>
  <c r="L178" i="21"/>
  <c r="L177" i="21"/>
  <c r="L176" i="21"/>
  <c r="L175" i="21"/>
  <c r="L174" i="21"/>
  <c r="L173" i="21"/>
  <c r="L172" i="21"/>
  <c r="L171" i="21"/>
  <c r="L170" i="21"/>
  <c r="L169" i="21"/>
  <c r="L168" i="21"/>
  <c r="L167" i="21"/>
  <c r="L166" i="21"/>
  <c r="L165" i="21"/>
  <c r="L164" i="21"/>
  <c r="L163" i="21"/>
  <c r="L162" i="21"/>
  <c r="L161" i="21"/>
  <c r="L160" i="21"/>
  <c r="L159" i="21"/>
  <c r="L158" i="21"/>
  <c r="L157" i="21"/>
  <c r="L156" i="21"/>
  <c r="L155" i="21"/>
  <c r="L154" i="21"/>
  <c r="L153" i="21"/>
  <c r="L152" i="21"/>
  <c r="L151" i="21"/>
  <c r="L150" i="21"/>
  <c r="L149" i="21"/>
  <c r="L148" i="21"/>
  <c r="L147" i="21"/>
  <c r="L146" i="21"/>
  <c r="L145" i="21"/>
  <c r="L144" i="21"/>
  <c r="L143" i="21"/>
  <c r="L142" i="21"/>
  <c r="L141" i="21"/>
  <c r="L140" i="21"/>
  <c r="L139" i="21"/>
  <c r="L138" i="21"/>
  <c r="L137" i="21"/>
  <c r="L136" i="21"/>
  <c r="L135" i="21"/>
  <c r="L134" i="21"/>
  <c r="L133" i="21"/>
  <c r="L132" i="21"/>
  <c r="L131" i="21"/>
  <c r="L130" i="21"/>
  <c r="L129" i="21"/>
  <c r="L128" i="21"/>
  <c r="L127" i="21"/>
  <c r="L126" i="21"/>
  <c r="L125" i="21"/>
  <c r="L124" i="21"/>
  <c r="L123" i="21"/>
  <c r="L122" i="21"/>
  <c r="L121" i="21"/>
  <c r="L120" i="21"/>
  <c r="L119" i="21"/>
  <c r="L118" i="21"/>
  <c r="L117" i="21"/>
  <c r="L116" i="21"/>
  <c r="L115" i="21"/>
  <c r="L114" i="21"/>
  <c r="L113" i="21"/>
  <c r="L112" i="21"/>
  <c r="L111" i="21"/>
  <c r="L110" i="21"/>
  <c r="L109" i="21"/>
  <c r="L108" i="21"/>
  <c r="L107" i="21"/>
  <c r="L106" i="21"/>
  <c r="L105" i="21"/>
  <c r="L104" i="21"/>
  <c r="L103" i="21"/>
  <c r="L102" i="21"/>
  <c r="L101" i="21"/>
  <c r="L100" i="21"/>
  <c r="L99" i="21"/>
  <c r="L98" i="21"/>
  <c r="L97" i="21"/>
  <c r="L96" i="21"/>
  <c r="L95" i="21"/>
  <c r="L94" i="21"/>
  <c r="L93" i="21"/>
  <c r="L92" i="21"/>
  <c r="L91" i="21"/>
  <c r="L90" i="2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G539" i="21"/>
  <c r="G540" i="21"/>
  <c r="G542" i="21"/>
  <c r="G541" i="21"/>
  <c r="G543" i="21"/>
  <c r="L498" i="22"/>
  <c r="L497" i="22"/>
  <c r="L496" i="22"/>
  <c r="L495" i="22"/>
  <c r="L494" i="22"/>
  <c r="L493" i="22"/>
  <c r="L492" i="22"/>
  <c r="L491" i="22"/>
  <c r="L490" i="22"/>
  <c r="L489" i="22"/>
  <c r="L488" i="22"/>
  <c r="L487" i="22"/>
  <c r="L486" i="22"/>
  <c r="L485" i="22"/>
  <c r="L484" i="22"/>
  <c r="L483" i="22"/>
  <c r="L482" i="22"/>
  <c r="L481" i="22"/>
  <c r="L480" i="22"/>
  <c r="L479" i="22"/>
  <c r="L478" i="22"/>
  <c r="L477" i="22"/>
  <c r="L476" i="22"/>
  <c r="L475" i="22"/>
  <c r="L474" i="22"/>
  <c r="L473" i="22"/>
  <c r="L472" i="22"/>
  <c r="L471" i="22"/>
  <c r="L470" i="22"/>
  <c r="L469" i="22"/>
  <c r="L468" i="22"/>
  <c r="L467" i="22"/>
  <c r="L466" i="22"/>
  <c r="L465" i="22"/>
  <c r="L464" i="22"/>
  <c r="L463" i="22"/>
  <c r="L462" i="22"/>
  <c r="L461" i="22"/>
  <c r="L460" i="22"/>
  <c r="L459" i="22"/>
  <c r="L458" i="22"/>
  <c r="L457" i="22"/>
  <c r="L456" i="22"/>
  <c r="L455" i="22"/>
  <c r="L454" i="22"/>
  <c r="L453" i="22"/>
  <c r="L452" i="22"/>
  <c r="L451" i="22"/>
  <c r="L450" i="22"/>
  <c r="L449" i="22"/>
  <c r="L448" i="22"/>
  <c r="L447" i="22"/>
  <c r="L446" i="22"/>
  <c r="L445" i="22"/>
  <c r="L444" i="22"/>
  <c r="L443" i="22"/>
  <c r="L442" i="22"/>
  <c r="L441" i="22"/>
  <c r="L440" i="22"/>
  <c r="L439" i="22"/>
  <c r="L438" i="22"/>
  <c r="L437" i="22"/>
  <c r="L436" i="22"/>
  <c r="L435" i="22"/>
  <c r="L434" i="22"/>
  <c r="L433" i="22"/>
  <c r="L432" i="22"/>
  <c r="L431" i="22"/>
  <c r="L430" i="22"/>
  <c r="L429" i="22"/>
  <c r="L428" i="22"/>
  <c r="L427" i="22"/>
  <c r="L426" i="22"/>
  <c r="L425" i="22"/>
  <c r="L424" i="22"/>
  <c r="L423" i="22"/>
  <c r="L422" i="22"/>
  <c r="L421" i="22"/>
  <c r="L420" i="22"/>
  <c r="L419" i="22"/>
  <c r="L418" i="22"/>
  <c r="L417" i="22"/>
  <c r="L416" i="22"/>
  <c r="L415" i="22"/>
  <c r="L414" i="22"/>
  <c r="L413" i="22"/>
  <c r="L412" i="22"/>
  <c r="L411" i="22"/>
  <c r="L410" i="22"/>
  <c r="L409" i="22"/>
  <c r="L408" i="22"/>
  <c r="L407" i="22"/>
  <c r="L406" i="22"/>
  <c r="L405" i="22"/>
  <c r="L404" i="22"/>
  <c r="L403" i="22"/>
  <c r="L402" i="22"/>
  <c r="L401" i="22"/>
  <c r="L400" i="22"/>
  <c r="L399" i="22"/>
  <c r="L398" i="22"/>
  <c r="L397" i="22"/>
  <c r="L396" i="22"/>
  <c r="L395" i="22"/>
  <c r="L394" i="22"/>
  <c r="L393" i="22"/>
  <c r="L392" i="22"/>
  <c r="L391" i="22"/>
  <c r="L390" i="22"/>
  <c r="L389" i="22"/>
  <c r="L388" i="22"/>
  <c r="L387" i="22"/>
  <c r="L386" i="22"/>
  <c r="L385" i="22"/>
  <c r="L384" i="22"/>
  <c r="L383" i="22"/>
  <c r="L382" i="22"/>
  <c r="L381" i="22"/>
  <c r="L380" i="22"/>
  <c r="L379" i="22"/>
  <c r="L378" i="22"/>
  <c r="L377" i="22"/>
  <c r="L376" i="22"/>
  <c r="L375" i="22"/>
  <c r="L374" i="22"/>
  <c r="L373" i="22"/>
  <c r="L372" i="22"/>
  <c r="L371" i="22"/>
  <c r="L370" i="22"/>
  <c r="L369" i="22"/>
  <c r="L368" i="22"/>
  <c r="L367" i="22"/>
  <c r="L366" i="22"/>
  <c r="L365" i="22"/>
  <c r="L364" i="22"/>
  <c r="L363" i="22"/>
  <c r="L362" i="22"/>
  <c r="L361" i="22"/>
  <c r="L360" i="22"/>
  <c r="L359" i="22"/>
  <c r="L358" i="22"/>
  <c r="L357" i="22"/>
  <c r="L356" i="22"/>
  <c r="L355" i="22"/>
  <c r="L354" i="22"/>
  <c r="L353" i="22"/>
  <c r="L352" i="22"/>
  <c r="L351" i="22"/>
  <c r="L350" i="22"/>
  <c r="L349" i="22"/>
  <c r="L348" i="22"/>
  <c r="L347" i="22"/>
  <c r="L346" i="22"/>
  <c r="L345" i="22"/>
  <c r="L344" i="22"/>
  <c r="L343" i="22"/>
  <c r="L342" i="22"/>
  <c r="L341" i="22"/>
  <c r="L340" i="22"/>
  <c r="L339" i="22"/>
  <c r="L338" i="22"/>
  <c r="L337" i="22"/>
  <c r="L336" i="22"/>
  <c r="L335" i="22"/>
  <c r="L334" i="22"/>
  <c r="L333" i="22"/>
  <c r="L332" i="22"/>
  <c r="L331" i="22"/>
  <c r="L330" i="22"/>
  <c r="L329" i="22"/>
  <c r="L328" i="22"/>
  <c r="L327" i="22"/>
  <c r="L326" i="22"/>
  <c r="L325" i="22"/>
  <c r="L324" i="22"/>
  <c r="L323" i="22"/>
  <c r="L322" i="22"/>
  <c r="L321" i="22"/>
  <c r="L320" i="22"/>
  <c r="L319" i="22"/>
  <c r="L318" i="22"/>
  <c r="L317" i="22"/>
  <c r="L316" i="22"/>
  <c r="L315" i="22"/>
  <c r="L314" i="22"/>
  <c r="L313" i="22"/>
  <c r="L312" i="22"/>
  <c r="L311" i="22"/>
  <c r="L310" i="22"/>
  <c r="L309" i="22"/>
  <c r="L308" i="22"/>
  <c r="L307" i="22"/>
  <c r="L306" i="22"/>
  <c r="L305" i="22"/>
  <c r="L304" i="22"/>
  <c r="L303" i="22"/>
  <c r="L302" i="22"/>
  <c r="L301" i="22"/>
  <c r="L300" i="22"/>
  <c r="L299" i="22"/>
  <c r="L298" i="22"/>
  <c r="L297" i="22"/>
  <c r="L296" i="22"/>
  <c r="L295" i="22"/>
  <c r="L294" i="22"/>
  <c r="L293" i="22"/>
  <c r="L292" i="22"/>
  <c r="L291" i="22"/>
  <c r="L290" i="22"/>
  <c r="L289" i="22"/>
  <c r="L288" i="22"/>
  <c r="L287" i="22"/>
  <c r="L286" i="22"/>
  <c r="L285" i="22"/>
  <c r="L284" i="22"/>
  <c r="L283" i="22"/>
  <c r="L282" i="22"/>
  <c r="L281" i="22"/>
  <c r="L280" i="22"/>
  <c r="L279" i="22"/>
  <c r="L278" i="22"/>
  <c r="L277" i="22"/>
  <c r="L276" i="22"/>
  <c r="L275" i="22"/>
  <c r="L274" i="22"/>
  <c r="L273" i="22"/>
  <c r="L272" i="22"/>
  <c r="L271" i="22"/>
  <c r="L270" i="22"/>
  <c r="L269" i="22"/>
  <c r="L268" i="22"/>
  <c r="L267" i="22"/>
  <c r="L266" i="22"/>
  <c r="L265" i="22"/>
  <c r="L264" i="22"/>
  <c r="L263" i="22"/>
  <c r="L262" i="22"/>
  <c r="L261" i="22"/>
  <c r="L260" i="22"/>
  <c r="L259" i="22"/>
  <c r="L258" i="22"/>
  <c r="L257" i="22"/>
  <c r="L256" i="22"/>
  <c r="L255" i="22"/>
  <c r="L254" i="22"/>
  <c r="L253" i="22"/>
  <c r="L252" i="22"/>
  <c r="L251" i="22"/>
  <c r="L250" i="22"/>
  <c r="L249" i="22"/>
  <c r="L248" i="22"/>
  <c r="L247" i="22"/>
  <c r="L246" i="22"/>
  <c r="L245" i="22"/>
  <c r="L244" i="22"/>
  <c r="L243" i="22"/>
  <c r="L242" i="22"/>
  <c r="L241" i="22"/>
  <c r="L240" i="22"/>
  <c r="L239" i="22"/>
  <c r="L238" i="22"/>
  <c r="L237" i="22"/>
  <c r="L236" i="22"/>
  <c r="L235" i="22"/>
  <c r="L234" i="22"/>
  <c r="L233" i="22"/>
  <c r="L232" i="22"/>
  <c r="L231" i="22"/>
  <c r="L230" i="22"/>
  <c r="L229" i="22"/>
  <c r="L228" i="22"/>
  <c r="L227" i="22"/>
  <c r="L226" i="22"/>
  <c r="L225" i="22"/>
  <c r="L224" i="22"/>
  <c r="L223" i="22"/>
  <c r="L222" i="22"/>
  <c r="L221" i="22"/>
  <c r="L220" i="22"/>
  <c r="L219" i="22"/>
  <c r="L218" i="22"/>
  <c r="L217" i="22"/>
  <c r="L216" i="22"/>
  <c r="L215" i="22"/>
  <c r="L214" i="22"/>
  <c r="L213" i="22"/>
  <c r="L212" i="22"/>
  <c r="L211" i="22"/>
  <c r="L210" i="22"/>
  <c r="L209" i="22"/>
  <c r="L208" i="22"/>
  <c r="L207" i="22"/>
  <c r="L206" i="22"/>
  <c r="L205" i="22"/>
  <c r="L204" i="22"/>
  <c r="L203" i="22"/>
  <c r="L202" i="22"/>
  <c r="L201" i="22"/>
  <c r="L200" i="22"/>
  <c r="L199" i="22"/>
  <c r="L198" i="22"/>
  <c r="L197" i="22"/>
  <c r="L196" i="22"/>
  <c r="L195" i="22"/>
  <c r="L194" i="22"/>
  <c r="L193" i="22"/>
  <c r="L192" i="22"/>
  <c r="L191" i="22"/>
  <c r="L190" i="22"/>
  <c r="L189" i="22"/>
  <c r="L188" i="22"/>
  <c r="L187" i="22"/>
  <c r="L186" i="22"/>
  <c r="L185" i="22"/>
  <c r="L184" i="22"/>
  <c r="L183" i="22"/>
  <c r="L182" i="22"/>
  <c r="L181" i="22"/>
  <c r="L180" i="22"/>
  <c r="L179" i="22"/>
  <c r="L178" i="22"/>
  <c r="L177" i="22"/>
  <c r="L176" i="22"/>
  <c r="L175" i="22"/>
  <c r="L174" i="22"/>
  <c r="L173" i="22"/>
  <c r="L172" i="22"/>
  <c r="L171" i="22"/>
  <c r="L170" i="22"/>
  <c r="L169" i="22"/>
  <c r="L168" i="22"/>
  <c r="L167" i="22"/>
  <c r="L166" i="22"/>
  <c r="L165" i="22"/>
  <c r="L164" i="22"/>
  <c r="L163" i="22"/>
  <c r="L162" i="22"/>
  <c r="L161" i="22"/>
  <c r="L160" i="22"/>
  <c r="L159" i="22"/>
  <c r="L158" i="22"/>
  <c r="L157" i="22"/>
  <c r="L156" i="22"/>
  <c r="L155" i="22"/>
  <c r="L154" i="22"/>
  <c r="L153" i="22"/>
  <c r="L152" i="22"/>
  <c r="L151" i="22"/>
  <c r="L150" i="22"/>
  <c r="L149" i="22"/>
  <c r="L148" i="22"/>
  <c r="L147" i="22"/>
  <c r="L146" i="22"/>
  <c r="L145" i="22"/>
  <c r="L144" i="22"/>
  <c r="L143" i="22"/>
  <c r="L142" i="22"/>
  <c r="L141" i="22"/>
  <c r="L140" i="22"/>
  <c r="L139" i="22"/>
  <c r="L138" i="22"/>
  <c r="L137" i="22"/>
  <c r="L136" i="22"/>
  <c r="L135" i="22"/>
  <c r="L134" i="22"/>
  <c r="L133" i="22"/>
  <c r="L132" i="22"/>
  <c r="L131" i="22"/>
  <c r="L130" i="22"/>
  <c r="L129" i="22"/>
  <c r="L128" i="22"/>
  <c r="L127" i="22"/>
  <c r="L126" i="22"/>
  <c r="L125" i="22"/>
  <c r="L124" i="22"/>
  <c r="L123" i="22"/>
  <c r="L122" i="22"/>
  <c r="L121" i="22"/>
  <c r="L120" i="22"/>
  <c r="L119" i="22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L61" i="22"/>
  <c r="L60" i="22"/>
  <c r="L59" i="22"/>
  <c r="L58" i="22"/>
  <c r="L57" i="22"/>
  <c r="L56" i="22"/>
  <c r="L55" i="22"/>
  <c r="L54" i="22"/>
  <c r="L53" i="22"/>
  <c r="L52" i="22"/>
  <c r="L51" i="22"/>
  <c r="L50" i="22"/>
  <c r="L49" i="22"/>
  <c r="L48" i="22"/>
  <c r="L47" i="22"/>
  <c r="L46" i="22"/>
  <c r="L45" i="22"/>
  <c r="L44" i="22"/>
  <c r="L43" i="22"/>
  <c r="G539" i="22"/>
  <c r="G540" i="22"/>
  <c r="G542" i="22"/>
  <c r="G541" i="22"/>
  <c r="G543" i="22"/>
  <c r="L498" i="23"/>
  <c r="L495" i="23"/>
  <c r="L494" i="23"/>
  <c r="L493" i="23"/>
  <c r="L492" i="23"/>
  <c r="L491" i="23"/>
  <c r="L490" i="23"/>
  <c r="L489" i="23"/>
  <c r="L488" i="23"/>
  <c r="L487" i="23"/>
  <c r="L486" i="23"/>
  <c r="L485" i="23"/>
  <c r="L484" i="23"/>
  <c r="L483" i="23"/>
  <c r="L482" i="23"/>
  <c r="L481" i="23"/>
  <c r="L480" i="23"/>
  <c r="L479" i="23"/>
  <c r="L478" i="23"/>
  <c r="L477" i="23"/>
  <c r="L476" i="23"/>
  <c r="L475" i="23"/>
  <c r="L474" i="23"/>
  <c r="L473" i="23"/>
  <c r="L472" i="23"/>
  <c r="L471" i="23"/>
  <c r="L470" i="23"/>
  <c r="L469" i="23"/>
  <c r="L468" i="23"/>
  <c r="L467" i="23"/>
  <c r="L466" i="23"/>
  <c r="L465" i="23"/>
  <c r="L464" i="23"/>
  <c r="L463" i="23"/>
  <c r="L462" i="23"/>
  <c r="L461" i="23"/>
  <c r="L460" i="23"/>
  <c r="L459" i="23"/>
  <c r="L458" i="23"/>
  <c r="L457" i="23"/>
  <c r="L456" i="23"/>
  <c r="L455" i="23"/>
  <c r="L454" i="23"/>
  <c r="L453" i="23"/>
  <c r="L452" i="23"/>
  <c r="L451" i="23"/>
  <c r="L450" i="23"/>
  <c r="L449" i="23"/>
  <c r="L448" i="23"/>
  <c r="L447" i="23"/>
  <c r="L446" i="23"/>
  <c r="L445" i="23"/>
  <c r="L444" i="23"/>
  <c r="L443" i="23"/>
  <c r="L442" i="23"/>
  <c r="L441" i="23"/>
  <c r="L440" i="23"/>
  <c r="L439" i="23"/>
  <c r="L438" i="23"/>
  <c r="L437" i="23"/>
  <c r="L436" i="23"/>
  <c r="L435" i="23"/>
  <c r="L434" i="23"/>
  <c r="L433" i="23"/>
  <c r="L432" i="23"/>
  <c r="L431" i="23"/>
  <c r="L430" i="23"/>
  <c r="L429" i="23"/>
  <c r="L428" i="23"/>
  <c r="L427" i="23"/>
  <c r="L426" i="23"/>
  <c r="L425" i="23"/>
  <c r="L424" i="23"/>
  <c r="L423" i="23"/>
  <c r="L422" i="23"/>
  <c r="L421" i="23"/>
  <c r="L420" i="23"/>
  <c r="L419" i="23"/>
  <c r="L418" i="23"/>
  <c r="L417" i="23"/>
  <c r="L416" i="23"/>
  <c r="L415" i="23"/>
  <c r="L414" i="23"/>
  <c r="L413" i="23"/>
  <c r="L412" i="23"/>
  <c r="L411" i="23"/>
  <c r="L410" i="23"/>
  <c r="L409" i="23"/>
  <c r="L408" i="23"/>
  <c r="L407" i="23"/>
  <c r="L406" i="23"/>
  <c r="L405" i="23"/>
  <c r="L404" i="23"/>
  <c r="L403" i="23"/>
  <c r="L402" i="23"/>
  <c r="L401" i="23"/>
  <c r="L400" i="23"/>
  <c r="L399" i="23"/>
  <c r="L398" i="23"/>
  <c r="L397" i="23"/>
  <c r="L396" i="23"/>
  <c r="L395" i="23"/>
  <c r="L394" i="23"/>
  <c r="L393" i="23"/>
  <c r="L392" i="23"/>
  <c r="L391" i="23"/>
  <c r="L390" i="23"/>
  <c r="L389" i="23"/>
  <c r="L388" i="23"/>
  <c r="L387" i="23"/>
  <c r="L386" i="23"/>
  <c r="L385" i="23"/>
  <c r="L384" i="23"/>
  <c r="L383" i="23"/>
  <c r="L382" i="23"/>
  <c r="L381" i="23"/>
  <c r="L380" i="23"/>
  <c r="L379" i="23"/>
  <c r="L378" i="23"/>
  <c r="L377" i="23"/>
  <c r="L376" i="23"/>
  <c r="L375" i="23"/>
  <c r="L374" i="23"/>
  <c r="L373" i="23"/>
  <c r="L372" i="23"/>
  <c r="L371" i="23"/>
  <c r="L370" i="23"/>
  <c r="L369" i="23"/>
  <c r="L368" i="23"/>
  <c r="L367" i="23"/>
  <c r="L366" i="23"/>
  <c r="L365" i="23"/>
  <c r="L364" i="23"/>
  <c r="L363" i="23"/>
  <c r="L362" i="23"/>
  <c r="L361" i="23"/>
  <c r="L360" i="23"/>
  <c r="L359" i="23"/>
  <c r="L358" i="23"/>
  <c r="L357" i="23"/>
  <c r="L356" i="23"/>
  <c r="L355" i="23"/>
  <c r="L354" i="23"/>
  <c r="L353" i="23"/>
  <c r="L352" i="23"/>
  <c r="L351" i="23"/>
  <c r="L350" i="23"/>
  <c r="L349" i="23"/>
  <c r="L348" i="23"/>
  <c r="L347" i="23"/>
  <c r="L346" i="23"/>
  <c r="L345" i="23"/>
  <c r="L344" i="23"/>
  <c r="L343" i="23"/>
  <c r="L342" i="23"/>
  <c r="L341" i="23"/>
  <c r="L340" i="23"/>
  <c r="L339" i="23"/>
  <c r="L338" i="23"/>
  <c r="L337" i="23"/>
  <c r="L336" i="23"/>
  <c r="L335" i="23"/>
  <c r="L334" i="23"/>
  <c r="L333" i="23"/>
  <c r="L332" i="23"/>
  <c r="L331" i="23"/>
  <c r="L330" i="23"/>
  <c r="L329" i="23"/>
  <c r="L328" i="23"/>
  <c r="L327" i="23"/>
  <c r="L326" i="23"/>
  <c r="L325" i="23"/>
  <c r="L324" i="23"/>
  <c r="L323" i="23"/>
  <c r="L322" i="23"/>
  <c r="L321" i="23"/>
  <c r="L320" i="23"/>
  <c r="L319" i="23"/>
  <c r="L318" i="23"/>
  <c r="L317" i="23"/>
  <c r="L316" i="23"/>
  <c r="L315" i="23"/>
  <c r="L314" i="23"/>
  <c r="L313" i="23"/>
  <c r="L312" i="23"/>
  <c r="L311" i="23"/>
  <c r="L310" i="23"/>
  <c r="L309" i="23"/>
  <c r="L308" i="23"/>
  <c r="L307" i="23"/>
  <c r="L306" i="23"/>
  <c r="L305" i="23"/>
  <c r="L304" i="23"/>
  <c r="L303" i="23"/>
  <c r="L302" i="23"/>
  <c r="L301" i="23"/>
  <c r="L300" i="23"/>
  <c r="L299" i="23"/>
  <c r="L298" i="23"/>
  <c r="L297" i="23"/>
  <c r="L296" i="23"/>
  <c r="L295" i="23"/>
  <c r="L294" i="23"/>
  <c r="L293" i="23"/>
  <c r="L292" i="23"/>
  <c r="L291" i="23"/>
  <c r="L290" i="23"/>
  <c r="L289" i="23"/>
  <c r="L288" i="23"/>
  <c r="L287" i="23"/>
  <c r="L286" i="23"/>
  <c r="L285" i="23"/>
  <c r="L284" i="23"/>
  <c r="L283" i="23"/>
  <c r="L282" i="23"/>
  <c r="L281" i="23"/>
  <c r="L280" i="23"/>
  <c r="L279" i="23"/>
  <c r="L278" i="23"/>
  <c r="L277" i="23"/>
  <c r="L276" i="23"/>
  <c r="L275" i="23"/>
  <c r="L274" i="23"/>
  <c r="L273" i="23"/>
  <c r="L272" i="23"/>
  <c r="L271" i="23"/>
  <c r="L270" i="23"/>
  <c r="L269" i="23"/>
  <c r="L268" i="23"/>
  <c r="L267" i="23"/>
  <c r="L266" i="23"/>
  <c r="L265" i="23"/>
  <c r="L264" i="23"/>
  <c r="L263" i="23"/>
  <c r="L262" i="23"/>
  <c r="L261" i="23"/>
  <c r="L260" i="23"/>
  <c r="L259" i="23"/>
  <c r="L258" i="23"/>
  <c r="L257" i="23"/>
  <c r="L256" i="23"/>
  <c r="L255" i="23"/>
  <c r="L254" i="23"/>
  <c r="L253" i="23"/>
  <c r="L252" i="23"/>
  <c r="L251" i="23"/>
  <c r="L250" i="23"/>
  <c r="L249" i="23"/>
  <c r="L248" i="23"/>
  <c r="L247" i="23"/>
  <c r="L246" i="23"/>
  <c r="L245" i="23"/>
  <c r="L244" i="23"/>
  <c r="L243" i="23"/>
  <c r="L242" i="23"/>
  <c r="L241" i="23"/>
  <c r="L240" i="23"/>
  <c r="L239" i="23"/>
  <c r="L238" i="23"/>
  <c r="L237" i="23"/>
  <c r="L236" i="23"/>
  <c r="L235" i="23"/>
  <c r="L234" i="23"/>
  <c r="L233" i="23"/>
  <c r="L232" i="23"/>
  <c r="L231" i="23"/>
  <c r="L230" i="23"/>
  <c r="L229" i="23"/>
  <c r="L228" i="23"/>
  <c r="L227" i="23"/>
  <c r="L226" i="23"/>
  <c r="L225" i="23"/>
  <c r="L224" i="23"/>
  <c r="L223" i="23"/>
  <c r="L222" i="23"/>
  <c r="L221" i="23"/>
  <c r="L220" i="23"/>
  <c r="L219" i="23"/>
  <c r="L218" i="23"/>
  <c r="L217" i="23"/>
  <c r="L216" i="23"/>
  <c r="L215" i="23"/>
  <c r="L214" i="23"/>
  <c r="L213" i="23"/>
  <c r="L212" i="23"/>
  <c r="L211" i="23"/>
  <c r="L210" i="23"/>
  <c r="L209" i="23"/>
  <c r="L208" i="23"/>
  <c r="L207" i="23"/>
  <c r="L206" i="23"/>
  <c r="L205" i="23"/>
  <c r="L204" i="23"/>
  <c r="L203" i="23"/>
  <c r="L202" i="23"/>
  <c r="L201" i="23"/>
  <c r="L200" i="23"/>
  <c r="L199" i="23"/>
  <c r="L198" i="23"/>
  <c r="L197" i="23"/>
  <c r="L196" i="23"/>
  <c r="L195" i="23"/>
  <c r="L194" i="23"/>
  <c r="L193" i="23"/>
  <c r="L192" i="23"/>
  <c r="L191" i="23"/>
  <c r="L190" i="23"/>
  <c r="L189" i="23"/>
  <c r="L188" i="23"/>
  <c r="L187" i="23"/>
  <c r="L186" i="23"/>
  <c r="L185" i="23"/>
  <c r="L184" i="23"/>
  <c r="L183" i="23"/>
  <c r="L182" i="23"/>
  <c r="L181" i="23"/>
  <c r="L180" i="23"/>
  <c r="L179" i="23"/>
  <c r="L178" i="23"/>
  <c r="L177" i="23"/>
  <c r="L176" i="23"/>
  <c r="L175" i="23"/>
  <c r="L174" i="23"/>
  <c r="L173" i="23"/>
  <c r="L172" i="23"/>
  <c r="L171" i="23"/>
  <c r="L170" i="23"/>
  <c r="L169" i="23"/>
  <c r="L168" i="23"/>
  <c r="L167" i="23"/>
  <c r="L166" i="23"/>
  <c r="L165" i="23"/>
  <c r="L164" i="23"/>
  <c r="L163" i="23"/>
  <c r="L162" i="23"/>
  <c r="L161" i="23"/>
  <c r="L160" i="23"/>
  <c r="L159" i="23"/>
  <c r="L158" i="23"/>
  <c r="L157" i="23"/>
  <c r="L156" i="23"/>
  <c r="L155" i="23"/>
  <c r="L154" i="23"/>
  <c r="L153" i="23"/>
  <c r="L152" i="23"/>
  <c r="L151" i="23"/>
  <c r="L150" i="23"/>
  <c r="L149" i="23"/>
  <c r="L148" i="23"/>
  <c r="L147" i="23"/>
  <c r="L146" i="23"/>
  <c r="L145" i="23"/>
  <c r="L144" i="23"/>
  <c r="L143" i="23"/>
  <c r="L142" i="23"/>
  <c r="L141" i="23"/>
  <c r="L140" i="23"/>
  <c r="L139" i="23"/>
  <c r="L138" i="23"/>
  <c r="L137" i="23"/>
  <c r="L136" i="23"/>
  <c r="L135" i="23"/>
  <c r="L134" i="23"/>
  <c r="L133" i="23"/>
  <c r="L132" i="23"/>
  <c r="L131" i="23"/>
  <c r="L130" i="23"/>
  <c r="L129" i="23"/>
  <c r="L128" i="23"/>
  <c r="L127" i="23"/>
  <c r="L126" i="23"/>
  <c r="L125" i="23"/>
  <c r="L124" i="23"/>
  <c r="L123" i="23"/>
  <c r="L122" i="23"/>
  <c r="L121" i="23"/>
  <c r="L120" i="23"/>
  <c r="L119" i="23"/>
  <c r="L118" i="23"/>
  <c r="L117" i="23"/>
  <c r="L116" i="23"/>
  <c r="L115" i="23"/>
  <c r="L114" i="23"/>
  <c r="L113" i="23"/>
  <c r="L112" i="23"/>
  <c r="L111" i="23"/>
  <c r="L110" i="23"/>
  <c r="L109" i="23"/>
  <c r="L108" i="23"/>
  <c r="L107" i="23"/>
  <c r="L106" i="23"/>
  <c r="L105" i="23"/>
  <c r="L104" i="23"/>
  <c r="L103" i="23"/>
  <c r="L102" i="23"/>
  <c r="L101" i="23"/>
  <c r="L100" i="23"/>
  <c r="L99" i="23"/>
  <c r="L98" i="23"/>
  <c r="L97" i="23"/>
  <c r="L96" i="23"/>
  <c r="L95" i="23"/>
  <c r="L94" i="23"/>
  <c r="L93" i="23"/>
  <c r="L92" i="23"/>
  <c r="L91" i="23"/>
  <c r="L90" i="23"/>
  <c r="L89" i="23"/>
  <c r="L88" i="23"/>
  <c r="L87" i="23"/>
  <c r="L86" i="23"/>
  <c r="L85" i="23"/>
  <c r="L84" i="23"/>
  <c r="L83" i="23"/>
  <c r="L82" i="23"/>
  <c r="L81" i="23"/>
  <c r="L80" i="23"/>
  <c r="L79" i="23"/>
  <c r="L78" i="23"/>
  <c r="L77" i="23"/>
  <c r="L76" i="23"/>
  <c r="L75" i="23"/>
  <c r="L74" i="23"/>
  <c r="L73" i="23"/>
  <c r="L72" i="23"/>
  <c r="L71" i="23"/>
  <c r="L70" i="23"/>
  <c r="L69" i="23"/>
  <c r="L68" i="23"/>
  <c r="L67" i="23"/>
  <c r="G539" i="23"/>
  <c r="G542" i="23"/>
  <c r="G541" i="23"/>
  <c r="G540" i="23"/>
  <c r="L497" i="24"/>
  <c r="L496" i="24"/>
  <c r="L495" i="24"/>
  <c r="L494" i="24"/>
  <c r="L493" i="24"/>
  <c r="L492" i="24"/>
  <c r="L491" i="24"/>
  <c r="L490" i="24"/>
  <c r="L489" i="24"/>
  <c r="L488" i="24"/>
  <c r="L487" i="24"/>
  <c r="L486" i="24"/>
  <c r="L485" i="24"/>
  <c r="L484" i="24"/>
  <c r="L483" i="24"/>
  <c r="L482" i="24"/>
  <c r="L481" i="24"/>
  <c r="L480" i="24"/>
  <c r="L479" i="24"/>
  <c r="L478" i="24"/>
  <c r="L477" i="24"/>
  <c r="L476" i="24"/>
  <c r="L475" i="24"/>
  <c r="L474" i="24"/>
  <c r="L473" i="24"/>
  <c r="L472" i="24"/>
  <c r="L471" i="24"/>
  <c r="L470" i="24"/>
  <c r="L469" i="24"/>
  <c r="L468" i="24"/>
  <c r="L467" i="24"/>
  <c r="L466" i="24"/>
  <c r="L465" i="24"/>
  <c r="L464" i="24"/>
  <c r="L463" i="24"/>
  <c r="L462" i="24"/>
  <c r="L461" i="24"/>
  <c r="L460" i="24"/>
  <c r="L459" i="24"/>
  <c r="L458" i="24"/>
  <c r="L457" i="24"/>
  <c r="L456" i="24"/>
  <c r="L455" i="24"/>
  <c r="L454" i="24"/>
  <c r="L453" i="24"/>
  <c r="L452" i="24"/>
  <c r="L451" i="24"/>
  <c r="L450" i="24"/>
  <c r="L449" i="24"/>
  <c r="L448" i="24"/>
  <c r="L447" i="24"/>
  <c r="L446" i="24"/>
  <c r="L445" i="24"/>
  <c r="L444" i="24"/>
  <c r="L443" i="24"/>
  <c r="L442" i="24"/>
  <c r="L441" i="24"/>
  <c r="L440" i="24"/>
  <c r="L439" i="24"/>
  <c r="L438" i="24"/>
  <c r="L437" i="24"/>
  <c r="L436" i="24"/>
  <c r="L435" i="24"/>
  <c r="L434" i="24"/>
  <c r="L433" i="24"/>
  <c r="L432" i="24"/>
  <c r="L431" i="24"/>
  <c r="L430" i="24"/>
  <c r="L429" i="24"/>
  <c r="L428" i="24"/>
  <c r="L427" i="24"/>
  <c r="L426" i="24"/>
  <c r="L425" i="24"/>
  <c r="L424" i="24"/>
  <c r="L423" i="24"/>
  <c r="L422" i="24"/>
  <c r="L421" i="24"/>
  <c r="L420" i="24"/>
  <c r="L419" i="24"/>
  <c r="L418" i="24"/>
  <c r="L417" i="24"/>
  <c r="L416" i="24"/>
  <c r="L415" i="24"/>
  <c r="L414" i="24"/>
  <c r="L413" i="24"/>
  <c r="L412" i="24"/>
  <c r="L411" i="24"/>
  <c r="L410" i="24"/>
  <c r="L409" i="24"/>
  <c r="L408" i="24"/>
  <c r="L407" i="24"/>
  <c r="L406" i="24"/>
  <c r="L405" i="24"/>
  <c r="L404" i="24"/>
  <c r="L403" i="24"/>
  <c r="L402" i="24"/>
  <c r="L401" i="24"/>
  <c r="L400" i="24"/>
  <c r="L399" i="24"/>
  <c r="L398" i="24"/>
  <c r="L397" i="24"/>
  <c r="L396" i="24"/>
  <c r="L395" i="24"/>
  <c r="L394" i="24"/>
  <c r="L393" i="24"/>
  <c r="L392" i="24"/>
  <c r="L391" i="24"/>
  <c r="L390" i="24"/>
  <c r="L389" i="24"/>
  <c r="L388" i="24"/>
  <c r="L387" i="24"/>
  <c r="L386" i="24"/>
  <c r="L385" i="24"/>
  <c r="L384" i="24"/>
  <c r="L383" i="24"/>
  <c r="L382" i="24"/>
  <c r="L381" i="24"/>
  <c r="L380" i="24"/>
  <c r="L379" i="24"/>
  <c r="L378" i="24"/>
  <c r="L377" i="24"/>
  <c r="L376" i="24"/>
  <c r="L375" i="24"/>
  <c r="L374" i="24"/>
  <c r="L373" i="24"/>
  <c r="L372" i="24"/>
  <c r="L371" i="24"/>
  <c r="L370" i="24"/>
  <c r="L369" i="24"/>
  <c r="L368" i="24"/>
  <c r="L367" i="24"/>
  <c r="L366" i="24"/>
  <c r="L365" i="24"/>
  <c r="L364" i="24"/>
  <c r="L363" i="24"/>
  <c r="L362" i="24"/>
  <c r="L361" i="24"/>
  <c r="L360" i="24"/>
  <c r="L359" i="24"/>
  <c r="L358" i="24"/>
  <c r="L357" i="24"/>
  <c r="L356" i="24"/>
  <c r="L355" i="24"/>
  <c r="L354" i="24"/>
  <c r="L353" i="24"/>
  <c r="L352" i="24"/>
  <c r="L351" i="24"/>
  <c r="L350" i="24"/>
  <c r="L349" i="24"/>
  <c r="L348" i="24"/>
  <c r="L347" i="24"/>
  <c r="L346" i="24"/>
  <c r="L345" i="24"/>
  <c r="L344" i="24"/>
  <c r="L343" i="24"/>
  <c r="L342" i="24"/>
  <c r="L341" i="24"/>
  <c r="L340" i="24"/>
  <c r="L339" i="24"/>
  <c r="L338" i="24"/>
  <c r="L337" i="24"/>
  <c r="L336" i="24"/>
  <c r="L335" i="24"/>
  <c r="L334" i="24"/>
  <c r="L333" i="24"/>
  <c r="L332" i="24"/>
  <c r="L331" i="24"/>
  <c r="L330" i="24"/>
  <c r="L329" i="24"/>
  <c r="L328" i="24"/>
  <c r="L327" i="24"/>
  <c r="L326" i="24"/>
  <c r="L325" i="24"/>
  <c r="L324" i="24"/>
  <c r="L323" i="24"/>
  <c r="L322" i="24"/>
  <c r="L321" i="24"/>
  <c r="L320" i="24"/>
  <c r="L319" i="24"/>
  <c r="L318" i="24"/>
  <c r="L317" i="24"/>
  <c r="L316" i="24"/>
  <c r="L315" i="24"/>
  <c r="L314" i="24"/>
  <c r="L313" i="24"/>
  <c r="L312" i="24"/>
  <c r="L311" i="24"/>
  <c r="L310" i="24"/>
  <c r="L309" i="24"/>
  <c r="L308" i="24"/>
  <c r="L307" i="24"/>
  <c r="L306" i="24"/>
  <c r="L305" i="24"/>
  <c r="L304" i="24"/>
  <c r="L303" i="24"/>
  <c r="L302" i="24"/>
  <c r="L301" i="24"/>
  <c r="L300" i="24"/>
  <c r="L299" i="24"/>
  <c r="L298" i="24"/>
  <c r="L297" i="24"/>
  <c r="L296" i="24"/>
  <c r="L295" i="24"/>
  <c r="L294" i="24"/>
  <c r="L293" i="24"/>
  <c r="L292" i="24"/>
  <c r="L291" i="24"/>
  <c r="L290" i="24"/>
  <c r="L289" i="24"/>
  <c r="L288" i="24"/>
  <c r="L287" i="24"/>
  <c r="L286" i="24"/>
  <c r="L285" i="24"/>
  <c r="L284" i="24"/>
  <c r="L283" i="24"/>
  <c r="L282" i="24"/>
  <c r="L281" i="24"/>
  <c r="L280" i="24"/>
  <c r="L279" i="24"/>
  <c r="L278" i="24"/>
  <c r="L277" i="24"/>
  <c r="L276" i="24"/>
  <c r="L275" i="24"/>
  <c r="L274" i="24"/>
  <c r="L273" i="24"/>
  <c r="L272" i="24"/>
  <c r="L271" i="24"/>
  <c r="L270" i="24"/>
  <c r="L269" i="24"/>
  <c r="L268" i="24"/>
  <c r="L267" i="24"/>
  <c r="L266" i="24"/>
  <c r="L265" i="24"/>
  <c r="L264" i="24"/>
  <c r="L263" i="24"/>
  <c r="L262" i="24"/>
  <c r="L261" i="24"/>
  <c r="L260" i="24"/>
  <c r="L259" i="24"/>
  <c r="L258" i="24"/>
  <c r="L257" i="24"/>
  <c r="L256" i="24"/>
  <c r="L255" i="24"/>
  <c r="L254" i="24"/>
  <c r="L253" i="24"/>
  <c r="L252" i="24"/>
  <c r="L251" i="24"/>
  <c r="L250" i="24"/>
  <c r="L249" i="24"/>
  <c r="L248" i="24"/>
  <c r="L247" i="24"/>
  <c r="L246" i="24"/>
  <c r="L245" i="24"/>
  <c r="L244" i="24"/>
  <c r="L243" i="24"/>
  <c r="L242" i="24"/>
  <c r="L241" i="24"/>
  <c r="L240" i="24"/>
  <c r="L239" i="24"/>
  <c r="L238" i="24"/>
  <c r="L237" i="24"/>
  <c r="L236" i="24"/>
  <c r="L235" i="24"/>
  <c r="L234" i="24"/>
  <c r="L233" i="24"/>
  <c r="L232" i="24"/>
  <c r="L231" i="24"/>
  <c r="L230" i="24"/>
  <c r="L229" i="24"/>
  <c r="L228" i="24"/>
  <c r="L227" i="24"/>
  <c r="L226" i="24"/>
  <c r="L225" i="24"/>
  <c r="L224" i="24"/>
  <c r="L223" i="24"/>
  <c r="L222" i="24"/>
  <c r="L221" i="24"/>
  <c r="L220" i="24"/>
  <c r="L219" i="24"/>
  <c r="L218" i="24"/>
  <c r="L217" i="24"/>
  <c r="L216" i="24"/>
  <c r="L215" i="24"/>
  <c r="L214" i="24"/>
  <c r="L213" i="24"/>
  <c r="L212" i="24"/>
  <c r="L211" i="24"/>
  <c r="L210" i="24"/>
  <c r="L209" i="24"/>
  <c r="L208" i="24"/>
  <c r="L207" i="24"/>
  <c r="L206" i="24"/>
  <c r="L205" i="24"/>
  <c r="L204" i="24"/>
  <c r="L203" i="24"/>
  <c r="L202" i="24"/>
  <c r="L201" i="24"/>
  <c r="L200" i="24"/>
  <c r="L199" i="24"/>
  <c r="L198" i="24"/>
  <c r="L197" i="24"/>
  <c r="L196" i="24"/>
  <c r="L195" i="24"/>
  <c r="L194" i="24"/>
  <c r="L193" i="24"/>
  <c r="L192" i="24"/>
  <c r="L191" i="24"/>
  <c r="L190" i="24"/>
  <c r="L189" i="24"/>
  <c r="L188" i="24"/>
  <c r="L187" i="24"/>
  <c r="L186" i="24"/>
  <c r="L185" i="24"/>
  <c r="L184" i="24"/>
  <c r="L183" i="24"/>
  <c r="L182" i="24"/>
  <c r="L181" i="24"/>
  <c r="L180" i="24"/>
  <c r="L179" i="24"/>
  <c r="L178" i="24"/>
  <c r="L177" i="24"/>
  <c r="L176" i="24"/>
  <c r="L175" i="24"/>
  <c r="L174" i="24"/>
  <c r="L173" i="24"/>
  <c r="L172" i="24"/>
  <c r="L171" i="24"/>
  <c r="L170" i="24"/>
  <c r="L169" i="24"/>
  <c r="L168" i="24"/>
  <c r="L167" i="24"/>
  <c r="L166" i="24"/>
  <c r="L165" i="24"/>
  <c r="L164" i="24"/>
  <c r="L163" i="24"/>
  <c r="L162" i="24"/>
  <c r="L161" i="24"/>
  <c r="L160" i="24"/>
  <c r="L159" i="24"/>
  <c r="L158" i="24"/>
  <c r="L157" i="24"/>
  <c r="L156" i="24"/>
  <c r="L155" i="24"/>
  <c r="L154" i="24"/>
  <c r="L153" i="24"/>
  <c r="L152" i="24"/>
  <c r="L151" i="24"/>
  <c r="L150" i="24"/>
  <c r="L149" i="24"/>
  <c r="L148" i="24"/>
  <c r="L147" i="24"/>
  <c r="L146" i="24"/>
  <c r="L145" i="24"/>
  <c r="L144" i="24"/>
  <c r="L143" i="24"/>
  <c r="L142" i="24"/>
  <c r="L141" i="24"/>
  <c r="L140" i="24"/>
  <c r="L139" i="24"/>
  <c r="L138" i="24"/>
  <c r="L137" i="24"/>
  <c r="L136" i="24"/>
  <c r="L135" i="24"/>
  <c r="L134" i="24"/>
  <c r="L133" i="24"/>
  <c r="L132" i="24"/>
  <c r="L131" i="24"/>
  <c r="L130" i="24"/>
  <c r="L129" i="24"/>
  <c r="L128" i="24"/>
  <c r="L127" i="24"/>
  <c r="L126" i="24"/>
  <c r="L125" i="24"/>
  <c r="L124" i="24"/>
  <c r="L123" i="24"/>
  <c r="L122" i="24"/>
  <c r="L121" i="24"/>
  <c r="L120" i="24"/>
  <c r="L119" i="24"/>
  <c r="L118" i="24"/>
  <c r="L117" i="24"/>
  <c r="L116" i="24"/>
  <c r="L115" i="24"/>
  <c r="L114" i="24"/>
  <c r="L113" i="24"/>
  <c r="L112" i="24"/>
  <c r="L111" i="24"/>
  <c r="L110" i="24"/>
  <c r="L109" i="24"/>
  <c r="L108" i="24"/>
  <c r="L107" i="24"/>
  <c r="L106" i="24"/>
  <c r="L105" i="24"/>
  <c r="L104" i="24"/>
  <c r="L103" i="24"/>
  <c r="L102" i="24"/>
  <c r="L101" i="24"/>
  <c r="L100" i="24"/>
  <c r="L99" i="24"/>
  <c r="L98" i="24"/>
  <c r="L97" i="24"/>
  <c r="L96" i="24"/>
  <c r="L95" i="24"/>
  <c r="L94" i="24"/>
  <c r="L93" i="24"/>
  <c r="L92" i="24"/>
  <c r="L91" i="24"/>
  <c r="L90" i="24"/>
  <c r="L89" i="24"/>
  <c r="L88" i="24"/>
  <c r="L87" i="24"/>
  <c r="L86" i="24"/>
  <c r="L85" i="24"/>
  <c r="L84" i="24"/>
  <c r="L83" i="24"/>
  <c r="L82" i="24"/>
  <c r="L81" i="24"/>
  <c r="L80" i="24"/>
  <c r="L79" i="24"/>
  <c r="L78" i="24"/>
  <c r="L77" i="24"/>
  <c r="L76" i="24"/>
  <c r="L75" i="24"/>
  <c r="L74" i="24"/>
  <c r="L73" i="24"/>
  <c r="G539" i="24"/>
  <c r="G541" i="24"/>
  <c r="G542" i="24"/>
  <c r="G540" i="24"/>
  <c r="G543" i="24"/>
  <c r="L498" i="25"/>
  <c r="L497" i="25"/>
  <c r="L496" i="25"/>
  <c r="L495" i="25"/>
  <c r="L494" i="25"/>
  <c r="L493" i="25"/>
  <c r="L492" i="25"/>
  <c r="L491" i="25"/>
  <c r="L490" i="25"/>
  <c r="L489" i="25"/>
  <c r="L488" i="25"/>
  <c r="L487" i="25"/>
  <c r="L486" i="25"/>
  <c r="L485" i="25"/>
  <c r="L484" i="25"/>
  <c r="L483" i="25"/>
  <c r="L482" i="25"/>
  <c r="L481" i="25"/>
  <c r="L480" i="25"/>
  <c r="L479" i="25"/>
  <c r="L478" i="25"/>
  <c r="L477" i="25"/>
  <c r="L476" i="25"/>
  <c r="L475" i="25"/>
  <c r="L474" i="25"/>
  <c r="L473" i="25"/>
  <c r="L472" i="25"/>
  <c r="L471" i="25"/>
  <c r="L470" i="25"/>
  <c r="L469" i="25"/>
  <c r="L468" i="25"/>
  <c r="L467" i="25"/>
  <c r="L466" i="25"/>
  <c r="L465" i="25"/>
  <c r="L464" i="25"/>
  <c r="L463" i="25"/>
  <c r="L462" i="25"/>
  <c r="L461" i="25"/>
  <c r="L460" i="25"/>
  <c r="L459" i="25"/>
  <c r="L458" i="25"/>
  <c r="L457" i="25"/>
  <c r="L456" i="25"/>
  <c r="L455" i="25"/>
  <c r="L454" i="25"/>
  <c r="L453" i="25"/>
  <c r="L452" i="25"/>
  <c r="L451" i="25"/>
  <c r="L450" i="25"/>
  <c r="L449" i="25"/>
  <c r="L448" i="25"/>
  <c r="L447" i="25"/>
  <c r="L446" i="25"/>
  <c r="L445" i="25"/>
  <c r="L444" i="25"/>
  <c r="L443" i="25"/>
  <c r="L442" i="25"/>
  <c r="L441" i="25"/>
  <c r="L440" i="25"/>
  <c r="L439" i="25"/>
  <c r="L438" i="25"/>
  <c r="L437" i="25"/>
  <c r="L436" i="25"/>
  <c r="L435" i="25"/>
  <c r="L434" i="25"/>
  <c r="L433" i="25"/>
  <c r="L432" i="25"/>
  <c r="L431" i="25"/>
  <c r="L430" i="25"/>
  <c r="L429" i="25"/>
  <c r="L428" i="25"/>
  <c r="L427" i="25"/>
  <c r="L426" i="25"/>
  <c r="L425" i="25"/>
  <c r="L424" i="25"/>
  <c r="L423" i="25"/>
  <c r="L422" i="25"/>
  <c r="L421" i="25"/>
  <c r="L420" i="25"/>
  <c r="L419" i="25"/>
  <c r="L418" i="25"/>
  <c r="L417" i="25"/>
  <c r="L416" i="25"/>
  <c r="L415" i="25"/>
  <c r="L414" i="25"/>
  <c r="L413" i="25"/>
  <c r="L412" i="25"/>
  <c r="L411" i="25"/>
  <c r="L410" i="25"/>
  <c r="L409" i="25"/>
  <c r="L408" i="25"/>
  <c r="L407" i="25"/>
  <c r="L406" i="25"/>
  <c r="L405" i="25"/>
  <c r="L404" i="25"/>
  <c r="L403" i="25"/>
  <c r="L402" i="25"/>
  <c r="L401" i="25"/>
  <c r="L400" i="25"/>
  <c r="L399" i="25"/>
  <c r="L398" i="25"/>
  <c r="L397" i="25"/>
  <c r="L396" i="25"/>
  <c r="L395" i="25"/>
  <c r="L394" i="25"/>
  <c r="L393" i="25"/>
  <c r="L392" i="25"/>
  <c r="L391" i="25"/>
  <c r="L390" i="25"/>
  <c r="L389" i="25"/>
  <c r="L388" i="25"/>
  <c r="L387" i="25"/>
  <c r="L386" i="25"/>
  <c r="L385" i="25"/>
  <c r="L384" i="25"/>
  <c r="L383" i="25"/>
  <c r="L382" i="25"/>
  <c r="L381" i="25"/>
  <c r="L380" i="25"/>
  <c r="L379" i="25"/>
  <c r="L378" i="25"/>
  <c r="L377" i="25"/>
  <c r="L376" i="25"/>
  <c r="L375" i="25"/>
  <c r="L374" i="25"/>
  <c r="L373" i="25"/>
  <c r="L372" i="25"/>
  <c r="L371" i="25"/>
  <c r="L370" i="25"/>
  <c r="L369" i="25"/>
  <c r="L368" i="25"/>
  <c r="L367" i="25"/>
  <c r="L366" i="25"/>
  <c r="L365" i="25"/>
  <c r="L364" i="25"/>
  <c r="L363" i="25"/>
  <c r="L362" i="25"/>
  <c r="L361" i="25"/>
  <c r="L360" i="25"/>
  <c r="L359" i="25"/>
  <c r="L358" i="25"/>
  <c r="L357" i="25"/>
  <c r="L356" i="25"/>
  <c r="L355" i="25"/>
  <c r="L354" i="25"/>
  <c r="L353" i="25"/>
  <c r="L352" i="25"/>
  <c r="L351" i="25"/>
  <c r="L350" i="25"/>
  <c r="L349" i="25"/>
  <c r="L348" i="25"/>
  <c r="L347" i="25"/>
  <c r="L346" i="25"/>
  <c r="L345" i="25"/>
  <c r="L344" i="25"/>
  <c r="L343" i="25"/>
  <c r="L342" i="25"/>
  <c r="L341" i="25"/>
  <c r="L340" i="25"/>
  <c r="L339" i="25"/>
  <c r="L338" i="25"/>
  <c r="L337" i="25"/>
  <c r="L336" i="25"/>
  <c r="L335" i="25"/>
  <c r="L334" i="25"/>
  <c r="L333" i="25"/>
  <c r="L332" i="25"/>
  <c r="L331" i="25"/>
  <c r="L330" i="25"/>
  <c r="L329" i="25"/>
  <c r="L328" i="25"/>
  <c r="L327" i="25"/>
  <c r="L326" i="25"/>
  <c r="L325" i="25"/>
  <c r="L324" i="25"/>
  <c r="L323" i="25"/>
  <c r="L322" i="25"/>
  <c r="L321" i="25"/>
  <c r="L320" i="25"/>
  <c r="L319" i="25"/>
  <c r="L318" i="25"/>
  <c r="L317" i="25"/>
  <c r="L316" i="25"/>
  <c r="L315" i="25"/>
  <c r="L314" i="25"/>
  <c r="L313" i="25"/>
  <c r="L312" i="25"/>
  <c r="L311" i="25"/>
  <c r="L310" i="25"/>
  <c r="L309" i="25"/>
  <c r="L308" i="25"/>
  <c r="L307" i="25"/>
  <c r="L306" i="25"/>
  <c r="L305" i="25"/>
  <c r="L304" i="25"/>
  <c r="L303" i="25"/>
  <c r="L302" i="25"/>
  <c r="L301" i="25"/>
  <c r="L300" i="25"/>
  <c r="L299" i="25"/>
  <c r="L298" i="25"/>
  <c r="L297" i="25"/>
  <c r="L296" i="25"/>
  <c r="L295" i="25"/>
  <c r="L294" i="25"/>
  <c r="L293" i="25"/>
  <c r="L292" i="25"/>
  <c r="L291" i="25"/>
  <c r="L290" i="25"/>
  <c r="L289" i="25"/>
  <c r="L288" i="25"/>
  <c r="L287" i="25"/>
  <c r="L286" i="25"/>
  <c r="L285" i="25"/>
  <c r="L284" i="25"/>
  <c r="L283" i="25"/>
  <c r="L282" i="25"/>
  <c r="L281" i="25"/>
  <c r="L280" i="25"/>
  <c r="L279" i="25"/>
  <c r="L278" i="25"/>
  <c r="L277" i="25"/>
  <c r="L276" i="25"/>
  <c r="L275" i="25"/>
  <c r="L274" i="25"/>
  <c r="L273" i="25"/>
  <c r="L272" i="25"/>
  <c r="L271" i="25"/>
  <c r="L270" i="25"/>
  <c r="L269" i="25"/>
  <c r="L268" i="25"/>
  <c r="L267" i="25"/>
  <c r="L266" i="25"/>
  <c r="L265" i="25"/>
  <c r="L264" i="25"/>
  <c r="L263" i="25"/>
  <c r="L262" i="25"/>
  <c r="L261" i="25"/>
  <c r="L260" i="25"/>
  <c r="L259" i="25"/>
  <c r="L258" i="25"/>
  <c r="L257" i="25"/>
  <c r="L256" i="25"/>
  <c r="L255" i="25"/>
  <c r="L254" i="25"/>
  <c r="L253" i="25"/>
  <c r="L252" i="25"/>
  <c r="L251" i="25"/>
  <c r="L250" i="25"/>
  <c r="L249" i="25"/>
  <c r="L248" i="25"/>
  <c r="L247" i="25"/>
  <c r="L246" i="25"/>
  <c r="L245" i="25"/>
  <c r="L244" i="25"/>
  <c r="L243" i="25"/>
  <c r="L242" i="25"/>
  <c r="L241" i="25"/>
  <c r="L240" i="25"/>
  <c r="L239" i="25"/>
  <c r="L238" i="25"/>
  <c r="L237" i="25"/>
  <c r="L236" i="25"/>
  <c r="L235" i="25"/>
  <c r="L234" i="25"/>
  <c r="L233" i="25"/>
  <c r="L232" i="25"/>
  <c r="L231" i="25"/>
  <c r="L230" i="25"/>
  <c r="L229" i="25"/>
  <c r="L228" i="25"/>
  <c r="L227" i="25"/>
  <c r="L226" i="25"/>
  <c r="L225" i="25"/>
  <c r="L224" i="25"/>
  <c r="L223" i="25"/>
  <c r="L222" i="25"/>
  <c r="L221" i="25"/>
  <c r="L220" i="25"/>
  <c r="L219" i="25"/>
  <c r="L218" i="25"/>
  <c r="L217" i="25"/>
  <c r="L216" i="25"/>
  <c r="L215" i="25"/>
  <c r="L214" i="25"/>
  <c r="L213" i="25"/>
  <c r="L212" i="25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L193" i="25"/>
  <c r="L192" i="25"/>
  <c r="L191" i="25"/>
  <c r="L190" i="25"/>
  <c r="L189" i="25"/>
  <c r="L188" i="25"/>
  <c r="L187" i="25"/>
  <c r="L186" i="25"/>
  <c r="L185" i="25"/>
  <c r="L184" i="25"/>
  <c r="L183" i="25"/>
  <c r="L182" i="25"/>
  <c r="L181" i="25"/>
  <c r="L180" i="25"/>
  <c r="L179" i="25"/>
  <c r="L178" i="25"/>
  <c r="L177" i="25"/>
  <c r="L176" i="25"/>
  <c r="L175" i="25"/>
  <c r="L174" i="25"/>
  <c r="L173" i="25"/>
  <c r="L172" i="25"/>
  <c r="L171" i="25"/>
  <c r="L170" i="25"/>
  <c r="L169" i="25"/>
  <c r="L168" i="25"/>
  <c r="L167" i="25"/>
  <c r="L166" i="25"/>
  <c r="L165" i="25"/>
  <c r="L164" i="25"/>
  <c r="L163" i="25"/>
  <c r="L162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L147" i="25"/>
  <c r="L146" i="25"/>
  <c r="L145" i="25"/>
  <c r="L144" i="25"/>
  <c r="L143" i="25"/>
  <c r="L142" i="25"/>
  <c r="L141" i="25"/>
  <c r="L140" i="25"/>
  <c r="L139" i="25"/>
  <c r="L138" i="25"/>
  <c r="L137" i="25"/>
  <c r="L136" i="25"/>
  <c r="L135" i="25"/>
  <c r="L134" i="25"/>
  <c r="L133" i="25"/>
  <c r="L132" i="25"/>
  <c r="L131" i="25"/>
  <c r="L130" i="25"/>
  <c r="L129" i="25"/>
  <c r="L128" i="25"/>
  <c r="L127" i="25"/>
  <c r="L126" i="25"/>
  <c r="L125" i="25"/>
  <c r="L124" i="25"/>
  <c r="L123" i="25"/>
  <c r="L122" i="25"/>
  <c r="L121" i="25"/>
  <c r="L120" i="25"/>
  <c r="L119" i="25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L100" i="25"/>
  <c r="L99" i="25"/>
  <c r="L98" i="25"/>
  <c r="L97" i="25"/>
  <c r="L96" i="25"/>
  <c r="L95" i="25"/>
  <c r="L94" i="25"/>
  <c r="L93" i="25"/>
  <c r="L92" i="25"/>
  <c r="L91" i="25"/>
  <c r="L90" i="25"/>
  <c r="L89" i="25"/>
  <c r="L88" i="25"/>
  <c r="L87" i="25"/>
  <c r="L86" i="25"/>
  <c r="L85" i="25"/>
  <c r="L84" i="25"/>
  <c r="L83" i="25"/>
  <c r="L82" i="25"/>
  <c r="L81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G542" i="25"/>
  <c r="G539" i="25"/>
  <c r="G541" i="25"/>
  <c r="G543" i="25"/>
  <c r="L498" i="27"/>
  <c r="L497" i="27"/>
  <c r="L496" i="27"/>
  <c r="L495" i="27"/>
  <c r="L494" i="27"/>
  <c r="L493" i="27"/>
  <c r="L492" i="27"/>
  <c r="L491" i="27"/>
  <c r="L490" i="27"/>
  <c r="L489" i="27"/>
  <c r="L488" i="27"/>
  <c r="L487" i="27"/>
  <c r="L486" i="27"/>
  <c r="L485" i="27"/>
  <c r="L484" i="27"/>
  <c r="L483" i="27"/>
  <c r="L482" i="27"/>
  <c r="L481" i="27"/>
  <c r="L480" i="27"/>
  <c r="L479" i="27"/>
  <c r="L478" i="27"/>
  <c r="L477" i="27"/>
  <c r="L476" i="27"/>
  <c r="L475" i="27"/>
  <c r="L474" i="27"/>
  <c r="L473" i="27"/>
  <c r="L472" i="27"/>
  <c r="L471" i="27"/>
  <c r="L470" i="27"/>
  <c r="L469" i="27"/>
  <c r="L468" i="27"/>
  <c r="L467" i="27"/>
  <c r="L466" i="27"/>
  <c r="L465" i="27"/>
  <c r="L464" i="27"/>
  <c r="L463" i="27"/>
  <c r="L462" i="27"/>
  <c r="L461" i="27"/>
  <c r="L460" i="27"/>
  <c r="L459" i="27"/>
  <c r="L458" i="27"/>
  <c r="L457" i="27"/>
  <c r="L456" i="27"/>
  <c r="L455" i="27"/>
  <c r="L454" i="27"/>
  <c r="L453" i="27"/>
  <c r="L452" i="27"/>
  <c r="L451" i="27"/>
  <c r="L450" i="27"/>
  <c r="L449" i="27"/>
  <c r="L448" i="27"/>
  <c r="L447" i="27"/>
  <c r="L446" i="27"/>
  <c r="L445" i="27"/>
  <c r="L444" i="27"/>
  <c r="L443" i="27"/>
  <c r="L442" i="27"/>
  <c r="L441" i="27"/>
  <c r="L440" i="27"/>
  <c r="L439" i="27"/>
  <c r="L438" i="27"/>
  <c r="L437" i="27"/>
  <c r="L436" i="27"/>
  <c r="L435" i="27"/>
  <c r="L434" i="27"/>
  <c r="L433" i="27"/>
  <c r="L432" i="27"/>
  <c r="L431" i="27"/>
  <c r="L430" i="27"/>
  <c r="L429" i="27"/>
  <c r="L428" i="27"/>
  <c r="L427" i="27"/>
  <c r="L426" i="27"/>
  <c r="L425" i="27"/>
  <c r="L424" i="27"/>
  <c r="L423" i="27"/>
  <c r="L422" i="27"/>
  <c r="L421" i="27"/>
  <c r="L420" i="27"/>
  <c r="L419" i="27"/>
  <c r="L418" i="27"/>
  <c r="L417" i="27"/>
  <c r="L416" i="27"/>
  <c r="L415" i="27"/>
  <c r="L414" i="27"/>
  <c r="L413" i="27"/>
  <c r="L412" i="27"/>
  <c r="L411" i="27"/>
  <c r="L410" i="27"/>
  <c r="L409" i="27"/>
  <c r="L408" i="27"/>
  <c r="L407" i="27"/>
  <c r="L406" i="27"/>
  <c r="L405" i="27"/>
  <c r="L404" i="27"/>
  <c r="L403" i="27"/>
  <c r="L402" i="27"/>
  <c r="L401" i="27"/>
  <c r="L400" i="27"/>
  <c r="L399" i="27"/>
  <c r="L398" i="27"/>
  <c r="L397" i="27"/>
  <c r="L396" i="27"/>
  <c r="L395" i="27"/>
  <c r="L394" i="27"/>
  <c r="L393" i="27"/>
  <c r="L392" i="27"/>
  <c r="L391" i="27"/>
  <c r="L390" i="27"/>
  <c r="L389" i="27"/>
  <c r="L388" i="27"/>
  <c r="L387" i="27"/>
  <c r="L386" i="27"/>
  <c r="L385" i="27"/>
  <c r="L384" i="27"/>
  <c r="L383" i="27"/>
  <c r="L382" i="27"/>
  <c r="L381" i="27"/>
  <c r="L380" i="27"/>
  <c r="L379" i="27"/>
  <c r="L378" i="27"/>
  <c r="L377" i="27"/>
  <c r="L376" i="27"/>
  <c r="L375" i="27"/>
  <c r="L374" i="27"/>
  <c r="L373" i="27"/>
  <c r="L372" i="27"/>
  <c r="L371" i="27"/>
  <c r="L370" i="27"/>
  <c r="L369" i="27"/>
  <c r="L368" i="27"/>
  <c r="L367" i="27"/>
  <c r="L366" i="27"/>
  <c r="L365" i="27"/>
  <c r="L364" i="27"/>
  <c r="L363" i="27"/>
  <c r="L362" i="27"/>
  <c r="L361" i="27"/>
  <c r="L360" i="27"/>
  <c r="L359" i="27"/>
  <c r="L358" i="27"/>
  <c r="L357" i="27"/>
  <c r="L356" i="27"/>
  <c r="L355" i="27"/>
  <c r="L354" i="27"/>
  <c r="L353" i="27"/>
  <c r="L352" i="27"/>
  <c r="L351" i="27"/>
  <c r="L350" i="27"/>
  <c r="L349" i="27"/>
  <c r="L348" i="27"/>
  <c r="L347" i="27"/>
  <c r="L346" i="27"/>
  <c r="L345" i="27"/>
  <c r="L344" i="27"/>
  <c r="L343" i="27"/>
  <c r="L342" i="27"/>
  <c r="L341" i="27"/>
  <c r="L340" i="27"/>
  <c r="L339" i="27"/>
  <c r="L338" i="27"/>
  <c r="L337" i="27"/>
  <c r="L336" i="27"/>
  <c r="L335" i="27"/>
  <c r="L334" i="27"/>
  <c r="L333" i="27"/>
  <c r="L332" i="27"/>
  <c r="L331" i="27"/>
  <c r="L330" i="27"/>
  <c r="L329" i="27"/>
  <c r="L328" i="27"/>
  <c r="L327" i="27"/>
  <c r="L326" i="27"/>
  <c r="L325" i="27"/>
  <c r="L324" i="27"/>
  <c r="L323" i="27"/>
  <c r="L322" i="27"/>
  <c r="L321" i="27"/>
  <c r="L320" i="27"/>
  <c r="L319" i="27"/>
  <c r="L318" i="27"/>
  <c r="L317" i="27"/>
  <c r="L316" i="27"/>
  <c r="L315" i="27"/>
  <c r="L314" i="27"/>
  <c r="L313" i="27"/>
  <c r="L312" i="27"/>
  <c r="L311" i="27"/>
  <c r="L310" i="27"/>
  <c r="L309" i="27"/>
  <c r="L308" i="27"/>
  <c r="L307" i="27"/>
  <c r="L306" i="27"/>
  <c r="L305" i="27"/>
  <c r="L304" i="27"/>
  <c r="L303" i="27"/>
  <c r="L302" i="27"/>
  <c r="L301" i="27"/>
  <c r="L300" i="27"/>
  <c r="L299" i="27"/>
  <c r="L298" i="27"/>
  <c r="L297" i="27"/>
  <c r="L296" i="27"/>
  <c r="L295" i="27"/>
  <c r="L294" i="27"/>
  <c r="L293" i="27"/>
  <c r="L292" i="27"/>
  <c r="L291" i="27"/>
  <c r="L290" i="27"/>
  <c r="L289" i="27"/>
  <c r="L288" i="27"/>
  <c r="L287" i="27"/>
  <c r="L286" i="27"/>
  <c r="L285" i="27"/>
  <c r="L284" i="27"/>
  <c r="L283" i="27"/>
  <c r="L282" i="27"/>
  <c r="L281" i="27"/>
  <c r="L280" i="27"/>
  <c r="L279" i="27"/>
  <c r="L278" i="27"/>
  <c r="L277" i="27"/>
  <c r="L276" i="27"/>
  <c r="L275" i="27"/>
  <c r="L274" i="27"/>
  <c r="L273" i="27"/>
  <c r="L272" i="27"/>
  <c r="L271" i="27"/>
  <c r="L270" i="27"/>
  <c r="L269" i="27"/>
  <c r="L268" i="27"/>
  <c r="L267" i="27"/>
  <c r="L266" i="27"/>
  <c r="L265" i="27"/>
  <c r="L264" i="27"/>
  <c r="L263" i="27"/>
  <c r="L262" i="27"/>
  <c r="L261" i="27"/>
  <c r="L260" i="27"/>
  <c r="L259" i="27"/>
  <c r="L258" i="27"/>
  <c r="L257" i="27"/>
  <c r="L256" i="27"/>
  <c r="L255" i="27"/>
  <c r="L254" i="27"/>
  <c r="L253" i="27"/>
  <c r="L252" i="27"/>
  <c r="L251" i="27"/>
  <c r="L250" i="27"/>
  <c r="L249" i="27"/>
  <c r="L248" i="27"/>
  <c r="L247" i="27"/>
  <c r="L246" i="27"/>
  <c r="L245" i="27"/>
  <c r="L244" i="27"/>
  <c r="L243" i="27"/>
  <c r="L242" i="27"/>
  <c r="L241" i="27"/>
  <c r="L240" i="27"/>
  <c r="L239" i="27"/>
  <c r="L238" i="27"/>
  <c r="L237" i="27"/>
  <c r="L236" i="27"/>
  <c r="L235" i="27"/>
  <c r="L234" i="27"/>
  <c r="L233" i="27"/>
  <c r="L232" i="27"/>
  <c r="L231" i="27"/>
  <c r="L230" i="27"/>
  <c r="L229" i="27"/>
  <c r="L228" i="27"/>
  <c r="L227" i="27"/>
  <c r="L226" i="27"/>
  <c r="L225" i="27"/>
  <c r="L224" i="27"/>
  <c r="L223" i="27"/>
  <c r="L222" i="27"/>
  <c r="L221" i="27"/>
  <c r="L220" i="27"/>
  <c r="L219" i="27"/>
  <c r="L218" i="27"/>
  <c r="L217" i="27"/>
  <c r="L216" i="27"/>
  <c r="L215" i="27"/>
  <c r="L214" i="27"/>
  <c r="L213" i="27"/>
  <c r="L212" i="27"/>
  <c r="L211" i="27"/>
  <c r="L210" i="27"/>
  <c r="L209" i="27"/>
  <c r="L208" i="27"/>
  <c r="L207" i="27"/>
  <c r="L206" i="27"/>
  <c r="L205" i="27"/>
  <c r="L204" i="27"/>
  <c r="L203" i="27"/>
  <c r="L202" i="27"/>
  <c r="L201" i="27"/>
  <c r="L200" i="27"/>
  <c r="L199" i="27"/>
  <c r="L198" i="27"/>
  <c r="L197" i="27"/>
  <c r="L196" i="27"/>
  <c r="L195" i="27"/>
  <c r="L194" i="27"/>
  <c r="L193" i="27"/>
  <c r="L192" i="27"/>
  <c r="L191" i="27"/>
  <c r="L190" i="27"/>
  <c r="L189" i="27"/>
  <c r="L188" i="27"/>
  <c r="L187" i="27"/>
  <c r="L186" i="27"/>
  <c r="L185" i="27"/>
  <c r="L184" i="27"/>
  <c r="L183" i="27"/>
  <c r="L182" i="27"/>
  <c r="L181" i="27"/>
  <c r="L180" i="27"/>
  <c r="L179" i="27"/>
  <c r="L178" i="27"/>
  <c r="L177" i="27"/>
  <c r="L176" i="27"/>
  <c r="L175" i="27"/>
  <c r="L174" i="27"/>
  <c r="L173" i="27"/>
  <c r="L172" i="27"/>
  <c r="L171" i="27"/>
  <c r="L170" i="27"/>
  <c r="L169" i="27"/>
  <c r="L168" i="27"/>
  <c r="L167" i="27"/>
  <c r="L166" i="27"/>
  <c r="L165" i="27"/>
  <c r="L164" i="27"/>
  <c r="L163" i="27"/>
  <c r="L162" i="27"/>
  <c r="L161" i="27"/>
  <c r="L160" i="27"/>
  <c r="L159" i="27"/>
  <c r="L158" i="27"/>
  <c r="L157" i="27"/>
  <c r="L156" i="27"/>
  <c r="L155" i="27"/>
  <c r="L154" i="27"/>
  <c r="L153" i="27"/>
  <c r="L152" i="27"/>
  <c r="L151" i="27"/>
  <c r="L150" i="27"/>
  <c r="L149" i="27"/>
  <c r="L148" i="27"/>
  <c r="L147" i="27"/>
  <c r="L146" i="27"/>
  <c r="L145" i="27"/>
  <c r="L144" i="27"/>
  <c r="L143" i="27"/>
  <c r="L142" i="27"/>
  <c r="L141" i="27"/>
  <c r="L140" i="27"/>
  <c r="L139" i="27"/>
  <c r="L138" i="27"/>
  <c r="L137" i="27"/>
  <c r="L136" i="27"/>
  <c r="L135" i="27"/>
  <c r="L134" i="27"/>
  <c r="L133" i="27"/>
  <c r="L132" i="27"/>
  <c r="L131" i="27"/>
  <c r="L130" i="27"/>
  <c r="L129" i="27"/>
  <c r="L128" i="27"/>
  <c r="L127" i="27"/>
  <c r="L126" i="27"/>
  <c r="L125" i="27"/>
  <c r="L124" i="27"/>
  <c r="L123" i="27"/>
  <c r="L122" i="27"/>
  <c r="L121" i="27"/>
  <c r="L120" i="27"/>
  <c r="L119" i="27"/>
  <c r="L118" i="27"/>
  <c r="L117" i="27"/>
  <c r="L116" i="27"/>
  <c r="L115" i="27"/>
  <c r="L114" i="27"/>
  <c r="L113" i="27"/>
  <c r="L112" i="27"/>
  <c r="L111" i="27"/>
  <c r="L110" i="27"/>
  <c r="L109" i="27"/>
  <c r="L499" i="29"/>
  <c r="L498" i="29"/>
  <c r="L497" i="29"/>
  <c r="L496" i="29"/>
  <c r="L495" i="29"/>
  <c r="L494" i="29"/>
  <c r="L493" i="29"/>
  <c r="L492" i="29"/>
  <c r="L491" i="29"/>
  <c r="L490" i="29"/>
  <c r="L489" i="29"/>
  <c r="L488" i="29"/>
  <c r="L487" i="29"/>
  <c r="L486" i="29"/>
  <c r="L485" i="29"/>
  <c r="L484" i="29"/>
  <c r="L483" i="29"/>
  <c r="L482" i="29"/>
  <c r="L481" i="29"/>
  <c r="L480" i="29"/>
  <c r="L479" i="29"/>
  <c r="L478" i="29"/>
  <c r="L477" i="29"/>
  <c r="L476" i="29"/>
  <c r="L475" i="29"/>
  <c r="L474" i="29"/>
  <c r="L473" i="29"/>
  <c r="L472" i="29"/>
  <c r="L471" i="29"/>
  <c r="L470" i="29"/>
  <c r="L469" i="29"/>
  <c r="L468" i="29"/>
  <c r="L467" i="29"/>
  <c r="L466" i="29"/>
  <c r="L465" i="29"/>
  <c r="L464" i="29"/>
  <c r="L463" i="29"/>
  <c r="L462" i="29"/>
  <c r="L461" i="29"/>
  <c r="L460" i="29"/>
  <c r="L459" i="29"/>
  <c r="L458" i="29"/>
  <c r="L457" i="29"/>
  <c r="L456" i="29"/>
  <c r="L455" i="29"/>
  <c r="L454" i="29"/>
  <c r="L453" i="29"/>
  <c r="L452" i="29"/>
  <c r="L451" i="29"/>
  <c r="L450" i="29"/>
  <c r="L449" i="29"/>
  <c r="L448" i="29"/>
  <c r="L447" i="29"/>
  <c r="L446" i="29"/>
  <c r="L445" i="29"/>
  <c r="L444" i="29"/>
  <c r="L443" i="29"/>
  <c r="L442" i="29"/>
  <c r="L441" i="29"/>
  <c r="L440" i="29"/>
  <c r="L439" i="29"/>
  <c r="L438" i="29"/>
  <c r="L437" i="29"/>
  <c r="L436" i="29"/>
  <c r="L435" i="29"/>
  <c r="L434" i="29"/>
  <c r="L433" i="29"/>
  <c r="L432" i="29"/>
  <c r="L431" i="29"/>
  <c r="L430" i="29"/>
  <c r="L429" i="29"/>
  <c r="L428" i="29"/>
  <c r="L427" i="29"/>
  <c r="L426" i="29"/>
  <c r="L425" i="29"/>
  <c r="L424" i="29"/>
  <c r="L423" i="29"/>
  <c r="L422" i="29"/>
  <c r="L421" i="29"/>
  <c r="L420" i="29"/>
  <c r="L419" i="29"/>
  <c r="L418" i="29"/>
  <c r="L417" i="29"/>
  <c r="L416" i="29"/>
  <c r="L415" i="29"/>
  <c r="L414" i="29"/>
  <c r="L413" i="29"/>
  <c r="L412" i="29"/>
  <c r="L411" i="29"/>
  <c r="L410" i="29"/>
  <c r="L409" i="29"/>
  <c r="L408" i="29"/>
  <c r="L407" i="29"/>
  <c r="L406" i="29"/>
  <c r="L405" i="29"/>
  <c r="L404" i="29"/>
  <c r="L403" i="29"/>
  <c r="L402" i="29"/>
  <c r="L401" i="29"/>
  <c r="L400" i="29"/>
  <c r="L399" i="29"/>
  <c r="L398" i="29"/>
  <c r="L397" i="29"/>
  <c r="L396" i="29"/>
  <c r="L395" i="29"/>
  <c r="L394" i="29"/>
  <c r="L393" i="29"/>
  <c r="L392" i="29"/>
  <c r="L391" i="29"/>
  <c r="L390" i="29"/>
  <c r="L389" i="29"/>
  <c r="L388" i="29"/>
  <c r="L387" i="29"/>
  <c r="L386" i="29"/>
  <c r="L385" i="29"/>
  <c r="L384" i="29"/>
  <c r="L383" i="29"/>
  <c r="L382" i="29"/>
  <c r="L381" i="29"/>
  <c r="L380" i="29"/>
  <c r="L379" i="29"/>
  <c r="L378" i="29"/>
  <c r="L377" i="29"/>
  <c r="L376" i="29"/>
  <c r="L375" i="29"/>
  <c r="L374" i="29"/>
  <c r="L373" i="29"/>
  <c r="L372" i="29"/>
  <c r="L371" i="29"/>
  <c r="L370" i="29"/>
  <c r="L369" i="29"/>
  <c r="L368" i="29"/>
  <c r="L367" i="29"/>
  <c r="L366" i="29"/>
  <c r="L365" i="29"/>
  <c r="L364" i="29"/>
  <c r="L363" i="29"/>
  <c r="L362" i="29"/>
  <c r="L361" i="29"/>
  <c r="L360" i="29"/>
  <c r="L359" i="29"/>
  <c r="L358" i="29"/>
  <c r="L357" i="29"/>
  <c r="L356" i="29"/>
  <c r="L355" i="29"/>
  <c r="L354" i="29"/>
  <c r="L353" i="29"/>
  <c r="L352" i="29"/>
  <c r="L351" i="29"/>
  <c r="L350" i="29"/>
  <c r="L349" i="29"/>
  <c r="L348" i="29"/>
  <c r="L347" i="29"/>
  <c r="L346" i="29"/>
  <c r="L345" i="29"/>
  <c r="L344" i="29"/>
  <c r="L343" i="29"/>
  <c r="L342" i="29"/>
  <c r="L341" i="29"/>
  <c r="L340" i="29"/>
  <c r="L339" i="29"/>
  <c r="L338" i="29"/>
  <c r="L337" i="29"/>
  <c r="L336" i="29"/>
  <c r="L335" i="29"/>
  <c r="L334" i="29"/>
  <c r="L333" i="29"/>
  <c r="L332" i="29"/>
  <c r="L331" i="29"/>
  <c r="L330" i="29"/>
  <c r="L329" i="29"/>
  <c r="L328" i="29"/>
  <c r="L327" i="29"/>
  <c r="L326" i="29"/>
  <c r="L325" i="29"/>
  <c r="L324" i="29"/>
  <c r="L323" i="29"/>
  <c r="L322" i="29"/>
  <c r="L321" i="29"/>
  <c r="L320" i="29"/>
  <c r="L319" i="29"/>
  <c r="L318" i="29"/>
  <c r="L317" i="29"/>
  <c r="L316" i="29"/>
  <c r="L315" i="29"/>
  <c r="L314" i="29"/>
  <c r="L313" i="29"/>
  <c r="L312" i="29"/>
  <c r="L311" i="29"/>
  <c r="L310" i="29"/>
  <c r="L309" i="29"/>
  <c r="L308" i="29"/>
  <c r="L307" i="29"/>
  <c r="L306" i="29"/>
  <c r="L305" i="29"/>
  <c r="L304" i="29"/>
  <c r="L303" i="29"/>
  <c r="L302" i="29"/>
  <c r="L301" i="29"/>
  <c r="L300" i="29"/>
  <c r="L299" i="29"/>
  <c r="L298" i="29"/>
  <c r="L297" i="29"/>
  <c r="L296" i="29"/>
  <c r="L295" i="29"/>
  <c r="L294" i="29"/>
  <c r="L293" i="29"/>
  <c r="L292" i="29"/>
  <c r="L291" i="29"/>
  <c r="L290" i="29"/>
  <c r="L289" i="29"/>
  <c r="L288" i="29"/>
  <c r="L287" i="29"/>
  <c r="L286" i="29"/>
  <c r="L285" i="29"/>
  <c r="L284" i="29"/>
  <c r="L283" i="29"/>
  <c r="L282" i="29"/>
  <c r="L281" i="29"/>
  <c r="L280" i="29"/>
  <c r="L279" i="29"/>
  <c r="L278" i="29"/>
  <c r="L277" i="29"/>
  <c r="L276" i="29"/>
  <c r="L275" i="29"/>
  <c r="L274" i="29"/>
  <c r="L273" i="29"/>
  <c r="L272" i="29"/>
  <c r="L271" i="29"/>
  <c r="L270" i="29"/>
  <c r="L269" i="29"/>
  <c r="L268" i="29"/>
  <c r="L267" i="29"/>
  <c r="L266" i="29"/>
  <c r="L265" i="29"/>
  <c r="L264" i="29"/>
  <c r="L263" i="29"/>
  <c r="L262" i="29"/>
  <c r="L261" i="29"/>
  <c r="L260" i="29"/>
  <c r="L259" i="29"/>
  <c r="L258" i="29"/>
  <c r="L257" i="29"/>
  <c r="L256" i="29"/>
  <c r="L255" i="29"/>
  <c r="L254" i="29"/>
  <c r="L253" i="29"/>
  <c r="L252" i="29"/>
  <c r="L251" i="29"/>
  <c r="L250" i="29"/>
  <c r="L249" i="29"/>
  <c r="L248" i="29"/>
  <c r="L247" i="29"/>
  <c r="L246" i="29"/>
  <c r="L245" i="29"/>
  <c r="L244" i="29"/>
  <c r="L243" i="29"/>
  <c r="L242" i="29"/>
  <c r="L241" i="29"/>
  <c r="L240" i="29"/>
  <c r="L239" i="29"/>
  <c r="L238" i="29"/>
  <c r="L237" i="29"/>
  <c r="L236" i="29"/>
  <c r="L235" i="29"/>
  <c r="L234" i="29"/>
  <c r="L233" i="29"/>
  <c r="L232" i="29"/>
  <c r="L231" i="29"/>
  <c r="L230" i="29"/>
  <c r="L229" i="29"/>
  <c r="L228" i="29"/>
  <c r="L227" i="29"/>
  <c r="L226" i="29"/>
  <c r="L225" i="29"/>
  <c r="L224" i="29"/>
  <c r="L223" i="29"/>
  <c r="L222" i="29"/>
  <c r="L221" i="29"/>
  <c r="L220" i="29"/>
  <c r="L219" i="29"/>
  <c r="L218" i="29"/>
  <c r="L217" i="29"/>
  <c r="L216" i="29"/>
  <c r="L215" i="29"/>
  <c r="L214" i="29"/>
  <c r="L213" i="29"/>
  <c r="L212" i="29"/>
  <c r="L211" i="29"/>
  <c r="L210" i="29"/>
  <c r="L209" i="29"/>
  <c r="L208" i="29"/>
  <c r="L207" i="29"/>
  <c r="L206" i="29"/>
  <c r="L205" i="29"/>
  <c r="L204" i="29"/>
  <c r="L203" i="29"/>
  <c r="L202" i="29"/>
  <c r="L201" i="29"/>
  <c r="L200" i="29"/>
  <c r="L199" i="29"/>
  <c r="L198" i="29"/>
  <c r="L197" i="29"/>
  <c r="L196" i="29"/>
  <c r="L195" i="29"/>
  <c r="L194" i="29"/>
  <c r="L193" i="29"/>
  <c r="L192" i="29"/>
  <c r="L191" i="29"/>
  <c r="L190" i="29"/>
  <c r="L189" i="29"/>
  <c r="L188" i="29"/>
  <c r="L187" i="29"/>
  <c r="L186" i="29"/>
  <c r="L185" i="29"/>
  <c r="L184" i="29"/>
  <c r="L183" i="29"/>
  <c r="L182" i="29"/>
  <c r="L181" i="29"/>
  <c r="L180" i="29"/>
  <c r="L179" i="29"/>
  <c r="L178" i="29"/>
  <c r="L177" i="29"/>
  <c r="L176" i="29"/>
  <c r="L175" i="29"/>
  <c r="L174" i="29"/>
  <c r="L173" i="29"/>
  <c r="L172" i="29"/>
  <c r="L171" i="29"/>
  <c r="L170" i="29"/>
  <c r="L169" i="29"/>
  <c r="L168" i="29"/>
  <c r="L167" i="29"/>
  <c r="L166" i="29"/>
  <c r="L165" i="29"/>
  <c r="L164" i="29"/>
  <c r="L163" i="29"/>
  <c r="L162" i="29"/>
  <c r="L161" i="29"/>
  <c r="L160" i="29"/>
  <c r="L159" i="29"/>
  <c r="L158" i="29"/>
  <c r="L157" i="29"/>
  <c r="L156" i="29"/>
  <c r="L155" i="29"/>
  <c r="L154" i="29"/>
  <c r="L153" i="29"/>
  <c r="L152" i="29"/>
  <c r="L151" i="29"/>
  <c r="L150" i="29"/>
  <c r="L149" i="29"/>
  <c r="L148" i="29"/>
  <c r="L147" i="29"/>
  <c r="L146" i="29"/>
  <c r="L145" i="29"/>
  <c r="L144" i="29"/>
  <c r="L143" i="29"/>
  <c r="L142" i="29"/>
  <c r="L141" i="29"/>
  <c r="L140" i="29"/>
  <c r="L139" i="29"/>
  <c r="L138" i="29"/>
  <c r="L137" i="29"/>
  <c r="L136" i="29"/>
  <c r="L135" i="29"/>
  <c r="L134" i="29"/>
  <c r="L133" i="29"/>
  <c r="L132" i="29"/>
  <c r="L131" i="29"/>
  <c r="L130" i="29"/>
  <c r="L129" i="29"/>
  <c r="L128" i="29"/>
  <c r="L127" i="29"/>
  <c r="L126" i="29"/>
  <c r="L125" i="29"/>
  <c r="L124" i="29"/>
  <c r="L123" i="29"/>
  <c r="L122" i="29"/>
  <c r="L121" i="29"/>
  <c r="L120" i="29"/>
  <c r="L119" i="29"/>
  <c r="L118" i="29"/>
  <c r="L117" i="29"/>
  <c r="L116" i="29"/>
  <c r="L115" i="29"/>
  <c r="L114" i="29"/>
  <c r="L113" i="29"/>
  <c r="L112" i="29"/>
  <c r="L111" i="29"/>
  <c r="L110" i="29"/>
  <c r="L109" i="29"/>
  <c r="L108" i="29"/>
  <c r="L107" i="29"/>
  <c r="L106" i="29"/>
  <c r="L105" i="29"/>
  <c r="L104" i="29"/>
  <c r="L103" i="29"/>
  <c r="L102" i="29"/>
  <c r="L101" i="29"/>
  <c r="L100" i="29"/>
  <c r="L99" i="29"/>
  <c r="L98" i="29"/>
  <c r="L97" i="29"/>
  <c r="L96" i="29"/>
  <c r="L95" i="29"/>
  <c r="L94" i="29"/>
  <c r="L93" i="29"/>
  <c r="L92" i="29"/>
  <c r="L91" i="29"/>
  <c r="L90" i="29"/>
  <c r="L89" i="29"/>
  <c r="L88" i="29"/>
  <c r="L87" i="29"/>
  <c r="L86" i="29"/>
  <c r="L85" i="29"/>
  <c r="L84" i="29"/>
  <c r="L83" i="29"/>
  <c r="L82" i="29"/>
  <c r="L81" i="29"/>
  <c r="L80" i="29"/>
  <c r="L79" i="29"/>
  <c r="L78" i="29"/>
  <c r="L77" i="29"/>
  <c r="L76" i="29"/>
  <c r="L75" i="29"/>
  <c r="L74" i="29"/>
  <c r="L73" i="29"/>
  <c r="L72" i="29"/>
  <c r="L71" i="29"/>
  <c r="L70" i="29"/>
  <c r="L69" i="29"/>
  <c r="L68" i="29"/>
  <c r="L67" i="29"/>
  <c r="L66" i="29"/>
  <c r="L65" i="29"/>
  <c r="L64" i="29"/>
  <c r="L63" i="29"/>
  <c r="L62" i="29"/>
  <c r="L61" i="29"/>
  <c r="L60" i="29"/>
  <c r="L59" i="29"/>
  <c r="L58" i="29"/>
  <c r="G544" i="29"/>
  <c r="G542" i="29"/>
  <c r="G543" i="29"/>
  <c r="G540" i="29"/>
  <c r="G541" i="29"/>
  <c r="L499" i="31"/>
  <c r="L498" i="31"/>
  <c r="L497" i="31"/>
  <c r="L496" i="31"/>
  <c r="L495" i="31"/>
  <c r="L494" i="31"/>
  <c r="L493" i="31"/>
  <c r="L492" i="31"/>
  <c r="L491" i="31"/>
  <c r="L490" i="31"/>
  <c r="L489" i="31"/>
  <c r="L488" i="31"/>
  <c r="L487" i="31"/>
  <c r="L486" i="31"/>
  <c r="L485" i="31"/>
  <c r="L484" i="31"/>
  <c r="L483" i="31"/>
  <c r="L482" i="31"/>
  <c r="L481" i="31"/>
  <c r="L480" i="31"/>
  <c r="L479" i="31"/>
  <c r="L478" i="31"/>
  <c r="L477" i="31"/>
  <c r="L476" i="31"/>
  <c r="L475" i="31"/>
  <c r="L474" i="31"/>
  <c r="L473" i="31"/>
  <c r="L472" i="31"/>
  <c r="L471" i="31"/>
  <c r="L470" i="31"/>
  <c r="L469" i="31"/>
  <c r="L468" i="31"/>
  <c r="L467" i="31"/>
  <c r="L466" i="31"/>
  <c r="L465" i="31"/>
  <c r="L464" i="31"/>
  <c r="L463" i="31"/>
  <c r="L462" i="31"/>
  <c r="L461" i="31"/>
  <c r="L460" i="31"/>
  <c r="L459" i="31"/>
  <c r="L458" i="31"/>
  <c r="L457" i="31"/>
  <c r="L456" i="31"/>
  <c r="L455" i="31"/>
  <c r="L454" i="31"/>
  <c r="L453" i="31"/>
  <c r="L452" i="31"/>
  <c r="L451" i="31"/>
  <c r="L450" i="31"/>
  <c r="L449" i="31"/>
  <c r="L448" i="31"/>
  <c r="L447" i="31"/>
  <c r="L446" i="31"/>
  <c r="L445" i="31"/>
  <c r="L444" i="31"/>
  <c r="L443" i="31"/>
  <c r="L442" i="31"/>
  <c r="L441" i="31"/>
  <c r="L440" i="31"/>
  <c r="L439" i="31"/>
  <c r="L438" i="31"/>
  <c r="L437" i="31"/>
  <c r="L436" i="31"/>
  <c r="L435" i="31"/>
  <c r="L434" i="31"/>
  <c r="L433" i="31"/>
  <c r="L432" i="31"/>
  <c r="L431" i="31"/>
  <c r="L430" i="31"/>
  <c r="L429" i="31"/>
  <c r="L428" i="31"/>
  <c r="L427" i="31"/>
  <c r="L426" i="31"/>
  <c r="L425" i="31"/>
  <c r="L424" i="31"/>
  <c r="L423" i="31"/>
  <c r="L422" i="31"/>
  <c r="L421" i="31"/>
  <c r="L420" i="31"/>
  <c r="L419" i="31"/>
  <c r="L418" i="31"/>
  <c r="L417" i="31"/>
  <c r="L416" i="31"/>
  <c r="L415" i="31"/>
  <c r="L414" i="31"/>
  <c r="L413" i="31"/>
  <c r="L412" i="31"/>
  <c r="L411" i="31"/>
  <c r="L410" i="31"/>
  <c r="L409" i="31"/>
  <c r="L408" i="31"/>
  <c r="L407" i="31"/>
  <c r="L406" i="31"/>
  <c r="L405" i="31"/>
  <c r="L404" i="31"/>
  <c r="L403" i="31"/>
  <c r="L402" i="31"/>
  <c r="L401" i="31"/>
  <c r="L400" i="31"/>
  <c r="L399" i="31"/>
  <c r="L398" i="31"/>
  <c r="L397" i="31"/>
  <c r="L396" i="31"/>
  <c r="L395" i="31"/>
  <c r="L394" i="31"/>
  <c r="L393" i="31"/>
  <c r="L392" i="31"/>
  <c r="L391" i="31"/>
  <c r="L390" i="31"/>
  <c r="L389" i="31"/>
  <c r="L388" i="31"/>
  <c r="L387" i="31"/>
  <c r="L386" i="31"/>
  <c r="L385" i="31"/>
  <c r="L384" i="31"/>
  <c r="L383" i="31"/>
  <c r="L382" i="31"/>
  <c r="L381" i="31"/>
  <c r="L380" i="31"/>
  <c r="L379" i="31"/>
  <c r="L378" i="31"/>
  <c r="L377" i="31"/>
  <c r="L376" i="31"/>
  <c r="L375" i="31"/>
  <c r="L374" i="31"/>
  <c r="L373" i="31"/>
  <c r="L372" i="31"/>
  <c r="L371" i="31"/>
  <c r="L370" i="31"/>
  <c r="L369" i="31"/>
  <c r="L368" i="31"/>
  <c r="L367" i="31"/>
  <c r="L366" i="31"/>
  <c r="L365" i="31"/>
  <c r="L364" i="31"/>
  <c r="L363" i="31"/>
  <c r="L362" i="31"/>
  <c r="L361" i="31"/>
  <c r="L360" i="31"/>
  <c r="L359" i="31"/>
  <c r="L358" i="31"/>
  <c r="L357" i="31"/>
  <c r="L356" i="31"/>
  <c r="L355" i="31"/>
  <c r="L354" i="31"/>
  <c r="L353" i="31"/>
  <c r="L352" i="31"/>
  <c r="L351" i="31"/>
  <c r="L350" i="31"/>
  <c r="L349" i="31"/>
  <c r="L348" i="31"/>
  <c r="L347" i="31"/>
  <c r="L346" i="31"/>
  <c r="L345" i="31"/>
  <c r="L344" i="31"/>
  <c r="L343" i="31"/>
  <c r="L342" i="31"/>
  <c r="L341" i="31"/>
  <c r="L340" i="31"/>
  <c r="L339" i="31"/>
  <c r="L338" i="31"/>
  <c r="L337" i="31"/>
  <c r="L336" i="31"/>
  <c r="L335" i="31"/>
  <c r="L334" i="31"/>
  <c r="L333" i="31"/>
  <c r="L332" i="31"/>
  <c r="L331" i="31"/>
  <c r="L330" i="31"/>
  <c r="L329" i="31"/>
  <c r="L328" i="31"/>
  <c r="L327" i="31"/>
  <c r="L326" i="31"/>
  <c r="L325" i="31"/>
  <c r="L324" i="31"/>
  <c r="L323" i="31"/>
  <c r="L322" i="31"/>
  <c r="L321" i="31"/>
  <c r="L320" i="31"/>
  <c r="L319" i="31"/>
  <c r="L318" i="31"/>
  <c r="L317" i="31"/>
  <c r="L316" i="31"/>
  <c r="L315" i="31"/>
  <c r="L314" i="31"/>
  <c r="L313" i="31"/>
  <c r="L312" i="31"/>
  <c r="L311" i="31"/>
  <c r="L310" i="31"/>
  <c r="L309" i="31"/>
  <c r="L308" i="31"/>
  <c r="L307" i="31"/>
  <c r="L306" i="31"/>
  <c r="L305" i="31"/>
  <c r="L304" i="31"/>
  <c r="L303" i="31"/>
  <c r="L302" i="31"/>
  <c r="L301" i="31"/>
  <c r="L300" i="31"/>
  <c r="L299" i="31"/>
  <c r="L298" i="31"/>
  <c r="L297" i="31"/>
  <c r="L296" i="31"/>
  <c r="L295" i="31"/>
  <c r="L294" i="31"/>
  <c r="L293" i="31"/>
  <c r="L292" i="31"/>
  <c r="L291" i="31"/>
  <c r="L290" i="31"/>
  <c r="L289" i="31"/>
  <c r="L288" i="31"/>
  <c r="L287" i="31"/>
  <c r="L286" i="31"/>
  <c r="L285" i="31"/>
  <c r="L284" i="31"/>
  <c r="L283" i="31"/>
  <c r="L282" i="31"/>
  <c r="L281" i="31"/>
  <c r="L280" i="31"/>
  <c r="L279" i="31"/>
  <c r="L278" i="31"/>
  <c r="L277" i="31"/>
  <c r="L276" i="31"/>
  <c r="L275" i="31"/>
  <c r="L274" i="31"/>
  <c r="L273" i="31"/>
  <c r="L272" i="31"/>
  <c r="L271" i="31"/>
  <c r="L270" i="31"/>
  <c r="L269" i="31"/>
  <c r="L268" i="31"/>
  <c r="L267" i="31"/>
  <c r="L266" i="31"/>
  <c r="L265" i="31"/>
  <c r="L264" i="31"/>
  <c r="L263" i="31"/>
  <c r="L262" i="31"/>
  <c r="L261" i="31"/>
  <c r="L260" i="31"/>
  <c r="L259" i="31"/>
  <c r="L258" i="31"/>
  <c r="L257" i="31"/>
  <c r="L256" i="31"/>
  <c r="L255" i="31"/>
  <c r="L254" i="31"/>
  <c r="L253" i="31"/>
  <c r="L252" i="31"/>
  <c r="L251" i="31"/>
  <c r="L250" i="31"/>
  <c r="L249" i="31"/>
  <c r="L248" i="31"/>
  <c r="L247" i="31"/>
  <c r="L246" i="31"/>
  <c r="L245" i="31"/>
  <c r="L244" i="31"/>
  <c r="L243" i="31"/>
  <c r="L242" i="31"/>
  <c r="L241" i="31"/>
  <c r="L240" i="31"/>
  <c r="L239" i="31"/>
  <c r="L238" i="31"/>
  <c r="L237" i="31"/>
  <c r="L236" i="31"/>
  <c r="L235" i="31"/>
  <c r="L234" i="31"/>
  <c r="L233" i="31"/>
  <c r="L232" i="31"/>
  <c r="L231" i="31"/>
  <c r="L230" i="31"/>
  <c r="L229" i="31"/>
  <c r="L228" i="31"/>
  <c r="L227" i="31"/>
  <c r="L226" i="31"/>
  <c r="L225" i="31"/>
  <c r="L224" i="31"/>
  <c r="L223" i="31"/>
  <c r="L222" i="31"/>
  <c r="L221" i="31"/>
  <c r="L220" i="31"/>
  <c r="L219" i="31"/>
  <c r="L218" i="31"/>
  <c r="L217" i="31"/>
  <c r="L216" i="31"/>
  <c r="L215" i="31"/>
  <c r="L214" i="31"/>
  <c r="L213" i="31"/>
  <c r="L212" i="31"/>
  <c r="L211" i="31"/>
  <c r="L210" i="31"/>
  <c r="L209" i="31"/>
  <c r="L208" i="31"/>
  <c r="L207" i="31"/>
  <c r="L206" i="31"/>
  <c r="L205" i="31"/>
  <c r="L204" i="31"/>
  <c r="L203" i="31"/>
  <c r="L202" i="31"/>
  <c r="L201" i="31"/>
  <c r="L200" i="31"/>
  <c r="L199" i="31"/>
  <c r="L198" i="31"/>
  <c r="L197" i="31"/>
  <c r="L196" i="31"/>
  <c r="L195" i="31"/>
  <c r="L194" i="31"/>
  <c r="L193" i="31"/>
  <c r="L192" i="31"/>
  <c r="L191" i="31"/>
  <c r="L190" i="31"/>
  <c r="L189" i="31"/>
  <c r="L188" i="31"/>
  <c r="L187" i="31"/>
  <c r="L186" i="31"/>
  <c r="L185" i="31"/>
  <c r="L184" i="31"/>
  <c r="L183" i="31"/>
  <c r="L182" i="31"/>
  <c r="L181" i="31"/>
  <c r="L180" i="31"/>
  <c r="L179" i="31"/>
  <c r="L178" i="31"/>
  <c r="L177" i="31"/>
  <c r="L176" i="31"/>
  <c r="L175" i="31"/>
  <c r="L174" i="31"/>
  <c r="L173" i="31"/>
  <c r="L172" i="31"/>
  <c r="L171" i="31"/>
  <c r="L170" i="31"/>
  <c r="L169" i="31"/>
  <c r="L168" i="31"/>
  <c r="L167" i="31"/>
  <c r="L166" i="31"/>
  <c r="L165" i="31"/>
  <c r="L164" i="31"/>
  <c r="L163" i="31"/>
  <c r="L162" i="31"/>
  <c r="L161" i="31"/>
  <c r="L160" i="31"/>
  <c r="L159" i="31"/>
  <c r="L158" i="31"/>
  <c r="L157" i="31"/>
  <c r="L156" i="31"/>
  <c r="L155" i="31"/>
  <c r="L154" i="31"/>
  <c r="L153" i="31"/>
  <c r="L152" i="31"/>
  <c r="L151" i="31"/>
  <c r="L150" i="31"/>
  <c r="L149" i="31"/>
  <c r="L148" i="31"/>
  <c r="L147" i="31"/>
  <c r="L146" i="31"/>
  <c r="L145" i="31"/>
  <c r="L144" i="31"/>
  <c r="L143" i="31"/>
  <c r="L142" i="31"/>
  <c r="L141" i="31"/>
  <c r="L140" i="31"/>
  <c r="L139" i="31"/>
  <c r="L138" i="31"/>
  <c r="L137" i="31"/>
  <c r="L136" i="31"/>
  <c r="L135" i="31"/>
  <c r="L134" i="31"/>
  <c r="L133" i="31"/>
  <c r="L132" i="31"/>
  <c r="L131" i="31"/>
  <c r="L130" i="31"/>
  <c r="L129" i="31"/>
  <c r="L128" i="31"/>
  <c r="L127" i="31"/>
  <c r="L126" i="31"/>
  <c r="L125" i="31"/>
  <c r="L124" i="31"/>
  <c r="L123" i="31"/>
  <c r="L122" i="31"/>
  <c r="L121" i="31"/>
  <c r="L120" i="31"/>
  <c r="L119" i="31"/>
  <c r="L118" i="31"/>
  <c r="L117" i="31"/>
  <c r="L116" i="31"/>
  <c r="L115" i="31"/>
  <c r="L114" i="31"/>
  <c r="L113" i="31"/>
  <c r="L112" i="31"/>
  <c r="L111" i="31"/>
  <c r="L110" i="31"/>
  <c r="L109" i="31"/>
  <c r="L108" i="31"/>
  <c r="L107" i="31"/>
  <c r="L106" i="31"/>
  <c r="L105" i="31"/>
  <c r="L104" i="31"/>
  <c r="L103" i="31"/>
  <c r="L102" i="31"/>
  <c r="L101" i="31"/>
  <c r="L100" i="31"/>
  <c r="L99" i="31"/>
  <c r="L98" i="31"/>
  <c r="L97" i="31"/>
  <c r="L96" i="31"/>
  <c r="L95" i="31"/>
  <c r="L94" i="31"/>
  <c r="L93" i="31"/>
  <c r="L92" i="31"/>
  <c r="L91" i="31"/>
  <c r="L90" i="31"/>
  <c r="L89" i="31"/>
  <c r="L88" i="31"/>
  <c r="L87" i="31"/>
  <c r="L86" i="31"/>
  <c r="L85" i="31"/>
  <c r="L84" i="31"/>
  <c r="L83" i="31"/>
  <c r="L82" i="31"/>
  <c r="L81" i="31"/>
  <c r="L80" i="31"/>
  <c r="L79" i="31"/>
  <c r="L78" i="31"/>
  <c r="L77" i="31"/>
  <c r="L76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9" i="31"/>
  <c r="L58" i="31"/>
  <c r="L57" i="31"/>
  <c r="L56" i="31"/>
  <c r="L55" i="31"/>
  <c r="L54" i="31"/>
  <c r="L53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G543" i="31"/>
  <c r="G542" i="31"/>
  <c r="G540" i="31"/>
  <c r="G541" i="31"/>
  <c r="L498" i="33"/>
  <c r="L497" i="33"/>
  <c r="L496" i="33"/>
  <c r="L495" i="33"/>
  <c r="L494" i="33"/>
  <c r="L493" i="33"/>
  <c r="L492" i="33"/>
  <c r="L491" i="33"/>
  <c r="L490" i="33"/>
  <c r="L489" i="33"/>
  <c r="L488" i="33"/>
  <c r="L487" i="33"/>
  <c r="L486" i="33"/>
  <c r="L485" i="33"/>
  <c r="L484" i="33"/>
  <c r="L483" i="33"/>
  <c r="L482" i="33"/>
  <c r="L481" i="33"/>
  <c r="L480" i="33"/>
  <c r="L479" i="33"/>
  <c r="L478" i="33"/>
  <c r="L477" i="33"/>
  <c r="L476" i="33"/>
  <c r="L475" i="33"/>
  <c r="L474" i="33"/>
  <c r="L473" i="33"/>
  <c r="L472" i="33"/>
  <c r="L471" i="33"/>
  <c r="L470" i="33"/>
  <c r="L469" i="33"/>
  <c r="L468" i="33"/>
  <c r="L467" i="33"/>
  <c r="L466" i="33"/>
  <c r="L465" i="33"/>
  <c r="L464" i="33"/>
  <c r="L463" i="33"/>
  <c r="L462" i="33"/>
  <c r="L461" i="33"/>
  <c r="L460" i="33"/>
  <c r="L459" i="33"/>
  <c r="L458" i="33"/>
  <c r="L457" i="33"/>
  <c r="L456" i="33"/>
  <c r="L455" i="33"/>
  <c r="L454" i="33"/>
  <c r="L453" i="33"/>
  <c r="L452" i="33"/>
  <c r="L451" i="33"/>
  <c r="L450" i="33"/>
  <c r="L449" i="33"/>
  <c r="L448" i="33"/>
  <c r="L447" i="33"/>
  <c r="L446" i="33"/>
  <c r="L445" i="33"/>
  <c r="L444" i="33"/>
  <c r="L443" i="33"/>
  <c r="L442" i="33"/>
  <c r="L441" i="33"/>
  <c r="L440" i="33"/>
  <c r="L439" i="33"/>
  <c r="L438" i="33"/>
  <c r="L437" i="33"/>
  <c r="L436" i="33"/>
  <c r="L435" i="33"/>
  <c r="L434" i="33"/>
  <c r="L433" i="33"/>
  <c r="L432" i="33"/>
  <c r="L431" i="33"/>
  <c r="L430" i="33"/>
  <c r="L429" i="33"/>
  <c r="L428" i="33"/>
  <c r="L427" i="33"/>
  <c r="L426" i="33"/>
  <c r="L425" i="33"/>
  <c r="L424" i="33"/>
  <c r="L423" i="33"/>
  <c r="L422" i="33"/>
  <c r="L421" i="33"/>
  <c r="L420" i="33"/>
  <c r="L419" i="33"/>
  <c r="L418" i="33"/>
  <c r="L417" i="33"/>
  <c r="L416" i="33"/>
  <c r="L415" i="33"/>
  <c r="L414" i="33"/>
  <c r="L413" i="33"/>
  <c r="L412" i="33"/>
  <c r="L411" i="33"/>
  <c r="L410" i="33"/>
  <c r="L409" i="33"/>
  <c r="L408" i="33"/>
  <c r="L407" i="33"/>
  <c r="L406" i="33"/>
  <c r="L405" i="33"/>
  <c r="L404" i="33"/>
  <c r="L403" i="33"/>
  <c r="L402" i="33"/>
  <c r="L401" i="33"/>
  <c r="L400" i="33"/>
  <c r="L399" i="33"/>
  <c r="L398" i="33"/>
  <c r="L397" i="33"/>
  <c r="L396" i="33"/>
  <c r="L395" i="33"/>
  <c r="L394" i="33"/>
  <c r="L393" i="33"/>
  <c r="L392" i="33"/>
  <c r="L391" i="33"/>
  <c r="L390" i="33"/>
  <c r="L389" i="33"/>
  <c r="L388" i="33"/>
  <c r="L387" i="33"/>
  <c r="L386" i="33"/>
  <c r="L385" i="33"/>
  <c r="L384" i="33"/>
  <c r="L383" i="33"/>
  <c r="L382" i="33"/>
  <c r="L381" i="33"/>
  <c r="L380" i="33"/>
  <c r="L379" i="33"/>
  <c r="L378" i="33"/>
  <c r="L377" i="33"/>
  <c r="L376" i="33"/>
  <c r="L375" i="33"/>
  <c r="L374" i="33"/>
  <c r="L373" i="33"/>
  <c r="L372" i="33"/>
  <c r="L371" i="33"/>
  <c r="L370" i="33"/>
  <c r="L369" i="33"/>
  <c r="L368" i="33"/>
  <c r="L367" i="33"/>
  <c r="L366" i="33"/>
  <c r="L365" i="33"/>
  <c r="L364" i="33"/>
  <c r="L363" i="33"/>
  <c r="L362" i="33"/>
  <c r="L361" i="33"/>
  <c r="L360" i="33"/>
  <c r="L359" i="33"/>
  <c r="L358" i="33"/>
  <c r="L357" i="33"/>
  <c r="L356" i="33"/>
  <c r="L355" i="33"/>
  <c r="L354" i="33"/>
  <c r="L353" i="33"/>
  <c r="L352" i="33"/>
  <c r="L351" i="33"/>
  <c r="L350" i="33"/>
  <c r="L349" i="33"/>
  <c r="L348" i="33"/>
  <c r="L347" i="33"/>
  <c r="L346" i="33"/>
  <c r="L345" i="33"/>
  <c r="L344" i="33"/>
  <c r="L343" i="33"/>
  <c r="L342" i="33"/>
  <c r="L341" i="33"/>
  <c r="L340" i="33"/>
  <c r="L339" i="33"/>
  <c r="L338" i="33"/>
  <c r="L337" i="33"/>
  <c r="L336" i="33"/>
  <c r="L335" i="33"/>
  <c r="L334" i="33"/>
  <c r="L333" i="33"/>
  <c r="L332" i="33"/>
  <c r="L331" i="33"/>
  <c r="L330" i="33"/>
  <c r="L329" i="33"/>
  <c r="L328" i="33"/>
  <c r="L327" i="33"/>
  <c r="L326" i="33"/>
  <c r="L325" i="33"/>
  <c r="L324" i="33"/>
  <c r="L323" i="33"/>
  <c r="L322" i="33"/>
  <c r="L321" i="33"/>
  <c r="L320" i="33"/>
  <c r="L319" i="33"/>
  <c r="L318" i="33"/>
  <c r="L317" i="33"/>
  <c r="L316" i="33"/>
  <c r="L315" i="33"/>
  <c r="L314" i="33"/>
  <c r="L313" i="33"/>
  <c r="L312" i="33"/>
  <c r="L311" i="33"/>
  <c r="L310" i="33"/>
  <c r="L309" i="33"/>
  <c r="L308" i="33"/>
  <c r="L307" i="33"/>
  <c r="L306" i="33"/>
  <c r="L305" i="33"/>
  <c r="L304" i="33"/>
  <c r="L303" i="33"/>
  <c r="L302" i="33"/>
  <c r="L301" i="33"/>
  <c r="L300" i="33"/>
  <c r="L299" i="33"/>
  <c r="L298" i="33"/>
  <c r="L297" i="33"/>
  <c r="L296" i="33"/>
  <c r="L295" i="33"/>
  <c r="L294" i="33"/>
  <c r="L293" i="33"/>
  <c r="L292" i="33"/>
  <c r="L291" i="33"/>
  <c r="L290" i="33"/>
  <c r="L289" i="33"/>
  <c r="L288" i="33"/>
  <c r="L287" i="33"/>
  <c r="L286" i="33"/>
  <c r="L285" i="33"/>
  <c r="L284" i="33"/>
  <c r="L283" i="33"/>
  <c r="L282" i="33"/>
  <c r="L281" i="33"/>
  <c r="L280" i="33"/>
  <c r="L279" i="33"/>
  <c r="L278" i="33"/>
  <c r="L277" i="33"/>
  <c r="L276" i="33"/>
  <c r="L275" i="33"/>
  <c r="L274" i="33"/>
  <c r="L273" i="33"/>
  <c r="L272" i="33"/>
  <c r="L271" i="33"/>
  <c r="L270" i="33"/>
  <c r="L269" i="33"/>
  <c r="L268" i="33"/>
  <c r="L267" i="33"/>
  <c r="L266" i="33"/>
  <c r="L265" i="33"/>
  <c r="L264" i="33"/>
  <c r="L263" i="33"/>
  <c r="L262" i="33"/>
  <c r="L261" i="33"/>
  <c r="L260" i="33"/>
  <c r="L259" i="33"/>
  <c r="L258" i="33"/>
  <c r="L257" i="33"/>
  <c r="L256" i="33"/>
  <c r="L255" i="33"/>
  <c r="L254" i="33"/>
  <c r="L253" i="33"/>
  <c r="L252" i="33"/>
  <c r="L251" i="33"/>
  <c r="L250" i="33"/>
  <c r="L249" i="33"/>
  <c r="L248" i="33"/>
  <c r="L247" i="33"/>
  <c r="L246" i="33"/>
  <c r="L245" i="33"/>
  <c r="L244" i="33"/>
  <c r="L243" i="33"/>
  <c r="L242" i="33"/>
  <c r="L241" i="33"/>
  <c r="L240" i="33"/>
  <c r="L239" i="33"/>
  <c r="L238" i="33"/>
  <c r="L237" i="33"/>
  <c r="L236" i="33"/>
  <c r="L235" i="33"/>
  <c r="L234" i="33"/>
  <c r="L233" i="33"/>
  <c r="L232" i="33"/>
  <c r="L231" i="33"/>
  <c r="L230" i="33"/>
  <c r="L229" i="33"/>
  <c r="L228" i="33"/>
  <c r="L227" i="33"/>
  <c r="L226" i="33"/>
  <c r="L225" i="33"/>
  <c r="L224" i="33"/>
  <c r="L223" i="33"/>
  <c r="L222" i="33"/>
  <c r="L221" i="33"/>
  <c r="L220" i="33"/>
  <c r="L219" i="33"/>
  <c r="L218" i="33"/>
  <c r="L217" i="33"/>
  <c r="L216" i="33"/>
  <c r="L215" i="33"/>
  <c r="L214" i="33"/>
  <c r="L213" i="33"/>
  <c r="L212" i="33"/>
  <c r="L211" i="33"/>
  <c r="L210" i="33"/>
  <c r="L209" i="33"/>
  <c r="L208" i="33"/>
  <c r="L207" i="33"/>
  <c r="L206" i="33"/>
  <c r="L205" i="33"/>
  <c r="L204" i="33"/>
  <c r="L203" i="33"/>
  <c r="L202" i="33"/>
  <c r="L201" i="33"/>
  <c r="L200" i="33"/>
  <c r="L199" i="33"/>
  <c r="L198" i="33"/>
  <c r="L197" i="33"/>
  <c r="L196" i="33"/>
  <c r="L195" i="33"/>
  <c r="L194" i="33"/>
  <c r="L193" i="33"/>
  <c r="L192" i="33"/>
  <c r="L191" i="33"/>
  <c r="L190" i="33"/>
  <c r="L189" i="33"/>
  <c r="L188" i="33"/>
  <c r="L187" i="33"/>
  <c r="L186" i="33"/>
  <c r="L185" i="33"/>
  <c r="L184" i="33"/>
  <c r="L183" i="33"/>
  <c r="L182" i="33"/>
  <c r="L181" i="33"/>
  <c r="L180" i="33"/>
  <c r="L179" i="33"/>
  <c r="L178" i="33"/>
  <c r="L177" i="33"/>
  <c r="L176" i="33"/>
  <c r="L175" i="33"/>
  <c r="L174" i="33"/>
  <c r="L173" i="33"/>
  <c r="L172" i="33"/>
  <c r="L171" i="33"/>
  <c r="L170" i="33"/>
  <c r="L169" i="33"/>
  <c r="L168" i="33"/>
  <c r="L167" i="33"/>
  <c r="L166" i="33"/>
  <c r="L165" i="33"/>
  <c r="L164" i="33"/>
  <c r="L163" i="33"/>
  <c r="L162" i="33"/>
  <c r="L161" i="33"/>
  <c r="L160" i="33"/>
  <c r="L159" i="33"/>
  <c r="L158" i="33"/>
  <c r="L157" i="33"/>
  <c r="L156" i="33"/>
  <c r="L155" i="33"/>
  <c r="L154" i="33"/>
  <c r="L153" i="33"/>
  <c r="L152" i="33"/>
  <c r="L151" i="33"/>
  <c r="L150" i="33"/>
  <c r="L149" i="33"/>
  <c r="L148" i="33"/>
  <c r="L147" i="33"/>
  <c r="L146" i="33"/>
  <c r="L145" i="33"/>
  <c r="L144" i="33"/>
  <c r="L143" i="33"/>
  <c r="L142" i="33"/>
  <c r="L141" i="33"/>
  <c r="L140" i="33"/>
  <c r="L139" i="33"/>
  <c r="L138" i="33"/>
  <c r="L137" i="33"/>
  <c r="L136" i="33"/>
  <c r="L135" i="33"/>
  <c r="L134" i="33"/>
  <c r="L133" i="33"/>
  <c r="L132" i="33"/>
  <c r="L131" i="33"/>
  <c r="L130" i="33"/>
  <c r="L129" i="33"/>
  <c r="L128" i="33"/>
  <c r="L127" i="33"/>
  <c r="L126" i="33"/>
  <c r="L125" i="33"/>
  <c r="L124" i="33"/>
  <c r="L123" i="33"/>
  <c r="L122" i="33"/>
  <c r="L121" i="33"/>
  <c r="L120" i="33"/>
  <c r="L119" i="33"/>
  <c r="L118" i="33"/>
  <c r="L117" i="33"/>
  <c r="L116" i="33"/>
  <c r="L115" i="33"/>
  <c r="L114" i="33"/>
  <c r="L113" i="33"/>
  <c r="L112" i="33"/>
  <c r="L111" i="33"/>
  <c r="L110" i="33"/>
  <c r="L109" i="33"/>
  <c r="L108" i="33"/>
  <c r="L107" i="33"/>
  <c r="L106" i="33"/>
  <c r="L105" i="33"/>
  <c r="L104" i="33"/>
  <c r="L103" i="33"/>
  <c r="L102" i="33"/>
  <c r="L101" i="33"/>
  <c r="L100" i="33"/>
  <c r="L99" i="33"/>
  <c r="L98" i="33"/>
  <c r="L97" i="33"/>
  <c r="L96" i="33"/>
  <c r="L95" i="33"/>
  <c r="L94" i="33"/>
  <c r="L93" i="33"/>
  <c r="L92" i="33"/>
  <c r="L91" i="33"/>
  <c r="L90" i="33"/>
  <c r="L89" i="33"/>
  <c r="L88" i="33"/>
  <c r="L87" i="33"/>
  <c r="L86" i="33"/>
  <c r="L85" i="33"/>
  <c r="L84" i="33"/>
  <c r="L83" i="33"/>
  <c r="L82" i="33"/>
  <c r="L81" i="33"/>
  <c r="L80" i="33"/>
  <c r="L79" i="33"/>
  <c r="L78" i="33"/>
  <c r="L77" i="33"/>
  <c r="L76" i="33"/>
  <c r="L75" i="33"/>
  <c r="L74" i="33"/>
  <c r="L73" i="33"/>
  <c r="L72" i="33"/>
  <c r="L71" i="33"/>
  <c r="L70" i="33"/>
  <c r="L69" i="33"/>
  <c r="L68" i="33"/>
  <c r="L67" i="33"/>
  <c r="L66" i="33"/>
  <c r="L65" i="33"/>
  <c r="L64" i="33"/>
  <c r="L63" i="33"/>
  <c r="L62" i="33"/>
  <c r="L61" i="33"/>
  <c r="L60" i="33"/>
  <c r="L59" i="33"/>
  <c r="L58" i="33"/>
  <c r="L57" i="33"/>
  <c r="L56" i="33"/>
  <c r="L55" i="33"/>
  <c r="L54" i="33"/>
  <c r="L53" i="33"/>
  <c r="L52" i="33"/>
  <c r="L51" i="33"/>
  <c r="L50" i="33"/>
  <c r="L49" i="33"/>
  <c r="L48" i="33"/>
  <c r="L47" i="33"/>
  <c r="L46" i="33"/>
  <c r="L45" i="33"/>
  <c r="L44" i="33"/>
  <c r="L43" i="33"/>
  <c r="L42" i="33"/>
  <c r="G542" i="33"/>
  <c r="G541" i="33"/>
  <c r="G539" i="33"/>
  <c r="L499" i="35"/>
  <c r="L498" i="35"/>
  <c r="L497" i="35"/>
  <c r="L496" i="35"/>
  <c r="L495" i="35"/>
  <c r="L494" i="35"/>
  <c r="L493" i="35"/>
  <c r="L492" i="35"/>
  <c r="L491" i="35"/>
  <c r="L490" i="35"/>
  <c r="L489" i="35"/>
  <c r="L488" i="35"/>
  <c r="L487" i="35"/>
  <c r="L486" i="35"/>
  <c r="L485" i="35"/>
  <c r="L484" i="35"/>
  <c r="L483" i="35"/>
  <c r="L482" i="35"/>
  <c r="L481" i="35"/>
  <c r="L480" i="35"/>
  <c r="L479" i="35"/>
  <c r="L478" i="35"/>
  <c r="L477" i="35"/>
  <c r="L476" i="35"/>
  <c r="L475" i="35"/>
  <c r="L474" i="35"/>
  <c r="L473" i="35"/>
  <c r="L472" i="35"/>
  <c r="L471" i="35"/>
  <c r="L470" i="35"/>
  <c r="L469" i="35"/>
  <c r="L468" i="35"/>
  <c r="L467" i="35"/>
  <c r="L466" i="35"/>
  <c r="L465" i="35"/>
  <c r="L464" i="35"/>
  <c r="L463" i="35"/>
  <c r="L462" i="35"/>
  <c r="L461" i="35"/>
  <c r="L460" i="35"/>
  <c r="L459" i="35"/>
  <c r="L458" i="35"/>
  <c r="L457" i="35"/>
  <c r="L456" i="35"/>
  <c r="L455" i="35"/>
  <c r="L454" i="35"/>
  <c r="L453" i="35"/>
  <c r="L452" i="35"/>
  <c r="L451" i="35"/>
  <c r="L450" i="35"/>
  <c r="L449" i="35"/>
  <c r="L448" i="35"/>
  <c r="L447" i="35"/>
  <c r="L446" i="35"/>
  <c r="L445" i="35"/>
  <c r="L444" i="35"/>
  <c r="L443" i="35"/>
  <c r="L442" i="35"/>
  <c r="L441" i="35"/>
  <c r="L440" i="35"/>
  <c r="L439" i="35"/>
  <c r="L438" i="35"/>
  <c r="L437" i="35"/>
  <c r="L436" i="35"/>
  <c r="L435" i="35"/>
  <c r="L434" i="35"/>
  <c r="L433" i="35"/>
  <c r="L432" i="35"/>
  <c r="L431" i="35"/>
  <c r="L430" i="35"/>
  <c r="L429" i="35"/>
  <c r="L428" i="35"/>
  <c r="L427" i="35"/>
  <c r="L426" i="35"/>
  <c r="L425" i="35"/>
  <c r="L424" i="35"/>
  <c r="L423" i="35"/>
  <c r="L422" i="35"/>
  <c r="L421" i="35"/>
  <c r="L420" i="35"/>
  <c r="L419" i="35"/>
  <c r="L418" i="35"/>
  <c r="L417" i="35"/>
  <c r="L416" i="35"/>
  <c r="L415" i="35"/>
  <c r="L414" i="35"/>
  <c r="L413" i="35"/>
  <c r="L412" i="35"/>
  <c r="L411" i="35"/>
  <c r="L410" i="35"/>
  <c r="L409" i="35"/>
  <c r="L408" i="35"/>
  <c r="L407" i="35"/>
  <c r="L406" i="35"/>
  <c r="L405" i="35"/>
  <c r="L404" i="35"/>
  <c r="L403" i="35"/>
  <c r="L402" i="35"/>
  <c r="L401" i="35"/>
  <c r="L400" i="35"/>
  <c r="L399" i="35"/>
  <c r="L398" i="35"/>
  <c r="L397" i="35"/>
  <c r="L396" i="35"/>
  <c r="L395" i="35"/>
  <c r="L394" i="35"/>
  <c r="L393" i="35"/>
  <c r="L392" i="35"/>
  <c r="L391" i="35"/>
  <c r="L390" i="35"/>
  <c r="L389" i="35"/>
  <c r="L388" i="35"/>
  <c r="L387" i="35"/>
  <c r="L386" i="35"/>
  <c r="L385" i="35"/>
  <c r="L384" i="35"/>
  <c r="L383" i="35"/>
  <c r="L382" i="35"/>
  <c r="L381" i="35"/>
  <c r="L380" i="35"/>
  <c r="L379" i="35"/>
  <c r="L378" i="35"/>
  <c r="L377" i="35"/>
  <c r="L376" i="35"/>
  <c r="L375" i="35"/>
  <c r="L374" i="35"/>
  <c r="L373" i="35"/>
  <c r="L372" i="35"/>
  <c r="L371" i="35"/>
  <c r="L370" i="35"/>
  <c r="L369" i="35"/>
  <c r="L368" i="35"/>
  <c r="L367" i="35"/>
  <c r="L366" i="35"/>
  <c r="L365" i="35"/>
  <c r="L364" i="35"/>
  <c r="L363" i="35"/>
  <c r="L362" i="35"/>
  <c r="L361" i="35"/>
  <c r="L360" i="35"/>
  <c r="L359" i="35"/>
  <c r="L358" i="35"/>
  <c r="L357" i="35"/>
  <c r="L356" i="35"/>
  <c r="L355" i="35"/>
  <c r="L354" i="35"/>
  <c r="L353" i="35"/>
  <c r="L352" i="35"/>
  <c r="L351" i="35"/>
  <c r="L350" i="35"/>
  <c r="L349" i="35"/>
  <c r="L348" i="35"/>
  <c r="L347" i="35"/>
  <c r="L346" i="35"/>
  <c r="L345" i="35"/>
  <c r="L344" i="35"/>
  <c r="L343" i="35"/>
  <c r="L342" i="35"/>
  <c r="L341" i="35"/>
  <c r="L340" i="35"/>
  <c r="L339" i="35"/>
  <c r="L338" i="35"/>
  <c r="L337" i="35"/>
  <c r="L336" i="35"/>
  <c r="L335" i="35"/>
  <c r="L334" i="35"/>
  <c r="L333" i="35"/>
  <c r="L332" i="35"/>
  <c r="L331" i="35"/>
  <c r="L330" i="35"/>
  <c r="L329" i="35"/>
  <c r="L328" i="35"/>
  <c r="L327" i="35"/>
  <c r="L326" i="35"/>
  <c r="L325" i="35"/>
  <c r="L324" i="35"/>
  <c r="L323" i="35"/>
  <c r="L322" i="35"/>
  <c r="L321" i="35"/>
  <c r="L320" i="35"/>
  <c r="L319" i="35"/>
  <c r="L318" i="35"/>
  <c r="L317" i="35"/>
  <c r="L316" i="35"/>
  <c r="L315" i="35"/>
  <c r="L314" i="35"/>
  <c r="L313" i="35"/>
  <c r="L312" i="35"/>
  <c r="L311" i="35"/>
  <c r="L310" i="35"/>
  <c r="L309" i="35"/>
  <c r="L308" i="35"/>
  <c r="L307" i="35"/>
  <c r="L306" i="35"/>
  <c r="L305" i="35"/>
  <c r="L304" i="35"/>
  <c r="L303" i="35"/>
  <c r="L302" i="35"/>
  <c r="L301" i="35"/>
  <c r="L300" i="35"/>
  <c r="L299" i="35"/>
  <c r="L298" i="35"/>
  <c r="L297" i="35"/>
  <c r="L296" i="35"/>
  <c r="L295" i="35"/>
  <c r="L294" i="35"/>
  <c r="L293" i="35"/>
  <c r="L292" i="35"/>
  <c r="L291" i="35"/>
  <c r="L290" i="35"/>
  <c r="L289" i="35"/>
  <c r="L288" i="35"/>
  <c r="L287" i="35"/>
  <c r="L286" i="35"/>
  <c r="L285" i="35"/>
  <c r="L284" i="35"/>
  <c r="L283" i="35"/>
  <c r="L282" i="35"/>
  <c r="L281" i="35"/>
  <c r="L280" i="35"/>
  <c r="L279" i="35"/>
  <c r="L278" i="35"/>
  <c r="L277" i="35"/>
  <c r="L276" i="35"/>
  <c r="L275" i="35"/>
  <c r="L274" i="35"/>
  <c r="L273" i="35"/>
  <c r="L272" i="35"/>
  <c r="L271" i="35"/>
  <c r="L270" i="35"/>
  <c r="L269" i="35"/>
  <c r="L268" i="35"/>
  <c r="L267" i="35"/>
  <c r="L266" i="35"/>
  <c r="L265" i="35"/>
  <c r="L264" i="35"/>
  <c r="L263" i="35"/>
  <c r="L262" i="35"/>
  <c r="L261" i="35"/>
  <c r="L260" i="35"/>
  <c r="L259" i="35"/>
  <c r="L258" i="35"/>
  <c r="L257" i="35"/>
  <c r="L256" i="35"/>
  <c r="L255" i="35"/>
  <c r="L254" i="35"/>
  <c r="L253" i="35"/>
  <c r="L252" i="35"/>
  <c r="L251" i="35"/>
  <c r="L250" i="35"/>
  <c r="L249" i="35"/>
  <c r="L248" i="35"/>
  <c r="L247" i="35"/>
  <c r="L246" i="35"/>
  <c r="L245" i="35"/>
  <c r="L244" i="35"/>
  <c r="L243" i="35"/>
  <c r="L242" i="35"/>
  <c r="L241" i="35"/>
  <c r="L240" i="35"/>
  <c r="L239" i="35"/>
  <c r="L238" i="35"/>
  <c r="L237" i="35"/>
  <c r="L236" i="35"/>
  <c r="L235" i="35"/>
  <c r="L234" i="35"/>
  <c r="L233" i="35"/>
  <c r="L232" i="35"/>
  <c r="L231" i="35"/>
  <c r="L230" i="35"/>
  <c r="L229" i="35"/>
  <c r="L228" i="35"/>
  <c r="L227" i="35"/>
  <c r="L226" i="35"/>
  <c r="L225" i="35"/>
  <c r="L224" i="35"/>
  <c r="L223" i="35"/>
  <c r="L222" i="35"/>
  <c r="L221" i="35"/>
  <c r="L220" i="35"/>
  <c r="L219" i="35"/>
  <c r="L218" i="35"/>
  <c r="L217" i="35"/>
  <c r="L216" i="35"/>
  <c r="L215" i="35"/>
  <c r="L214" i="35"/>
  <c r="L213" i="35"/>
  <c r="L212" i="35"/>
  <c r="L211" i="35"/>
  <c r="L210" i="35"/>
  <c r="L209" i="35"/>
  <c r="L208" i="35"/>
  <c r="L207" i="35"/>
  <c r="L206" i="35"/>
  <c r="L205" i="35"/>
  <c r="L204" i="35"/>
  <c r="L203" i="35"/>
  <c r="L202" i="35"/>
  <c r="L201" i="35"/>
  <c r="L200" i="35"/>
  <c r="L199" i="35"/>
  <c r="L198" i="35"/>
  <c r="L197" i="35"/>
  <c r="L196" i="35"/>
  <c r="L195" i="35"/>
  <c r="L194" i="35"/>
  <c r="L193" i="35"/>
  <c r="L192" i="35"/>
  <c r="L191" i="35"/>
  <c r="L190" i="35"/>
  <c r="L189" i="35"/>
  <c r="L188" i="35"/>
  <c r="L187" i="35"/>
  <c r="L186" i="35"/>
  <c r="L185" i="35"/>
  <c r="L184" i="35"/>
  <c r="L183" i="35"/>
  <c r="L182" i="35"/>
  <c r="L181" i="35"/>
  <c r="L180" i="35"/>
  <c r="L179" i="35"/>
  <c r="L178" i="35"/>
  <c r="L177" i="35"/>
  <c r="L176" i="35"/>
  <c r="L175" i="35"/>
  <c r="L174" i="35"/>
  <c r="L173" i="35"/>
  <c r="L172" i="35"/>
  <c r="L171" i="35"/>
  <c r="L170" i="35"/>
  <c r="L169" i="35"/>
  <c r="L168" i="35"/>
  <c r="L167" i="35"/>
  <c r="L166" i="35"/>
  <c r="L165" i="35"/>
  <c r="L164" i="35"/>
  <c r="L163" i="35"/>
  <c r="L162" i="35"/>
  <c r="L161" i="35"/>
  <c r="L160" i="35"/>
  <c r="L159" i="35"/>
  <c r="L158" i="35"/>
  <c r="L157" i="35"/>
  <c r="L156" i="35"/>
  <c r="L155" i="35"/>
  <c r="L154" i="35"/>
  <c r="L153" i="35"/>
  <c r="L152" i="35"/>
  <c r="L151" i="35"/>
  <c r="L150" i="35"/>
  <c r="L149" i="35"/>
  <c r="L148" i="35"/>
  <c r="L147" i="35"/>
  <c r="L146" i="35"/>
  <c r="L145" i="35"/>
  <c r="L144" i="35"/>
  <c r="L143" i="35"/>
  <c r="L142" i="35"/>
  <c r="L141" i="35"/>
  <c r="L140" i="35"/>
  <c r="L139" i="35"/>
  <c r="L138" i="35"/>
  <c r="L137" i="35"/>
  <c r="L136" i="35"/>
  <c r="L135" i="35"/>
  <c r="L134" i="35"/>
  <c r="L133" i="35"/>
  <c r="L132" i="35"/>
  <c r="L131" i="35"/>
  <c r="L130" i="35"/>
  <c r="L129" i="35"/>
  <c r="L128" i="35"/>
  <c r="L127" i="35"/>
  <c r="L126" i="35"/>
  <c r="L125" i="35"/>
  <c r="L124" i="35"/>
  <c r="L123" i="35"/>
  <c r="L122" i="35"/>
  <c r="L121" i="35"/>
  <c r="L120" i="35"/>
  <c r="L119" i="35"/>
  <c r="L118" i="35"/>
  <c r="L117" i="35"/>
  <c r="L116" i="35"/>
  <c r="L115" i="35"/>
  <c r="L114" i="35"/>
  <c r="L113" i="35"/>
  <c r="L112" i="35"/>
  <c r="L111" i="35"/>
  <c r="L110" i="35"/>
  <c r="L109" i="35"/>
  <c r="L108" i="35"/>
  <c r="L107" i="35"/>
  <c r="L106" i="35"/>
  <c r="L105" i="35"/>
  <c r="L104" i="35"/>
  <c r="L103" i="35"/>
  <c r="L102" i="35"/>
  <c r="L101" i="35"/>
  <c r="G540" i="35"/>
  <c r="G543" i="35"/>
  <c r="G542" i="35"/>
  <c r="G541" i="35"/>
  <c r="L498" i="37"/>
  <c r="L497" i="37"/>
  <c r="L496" i="37"/>
  <c r="L495" i="37"/>
  <c r="L494" i="37"/>
  <c r="L493" i="37"/>
  <c r="L492" i="37"/>
  <c r="L491" i="37"/>
  <c r="L490" i="37"/>
  <c r="L489" i="37"/>
  <c r="L488" i="37"/>
  <c r="L487" i="37"/>
  <c r="L486" i="37"/>
  <c r="L485" i="37"/>
  <c r="L484" i="37"/>
  <c r="L483" i="37"/>
  <c r="L482" i="37"/>
  <c r="L481" i="37"/>
  <c r="L480" i="37"/>
  <c r="L479" i="37"/>
  <c r="L478" i="37"/>
  <c r="L477" i="37"/>
  <c r="L476" i="37"/>
  <c r="L475" i="37"/>
  <c r="L474" i="37"/>
  <c r="L473" i="37"/>
  <c r="L472" i="37"/>
  <c r="L471" i="37"/>
  <c r="L470" i="37"/>
  <c r="L469" i="37"/>
  <c r="L468" i="37"/>
  <c r="L467" i="37"/>
  <c r="L466" i="37"/>
  <c r="L465" i="37"/>
  <c r="L464" i="37"/>
  <c r="L463" i="37"/>
  <c r="L462" i="37"/>
  <c r="L461" i="37"/>
  <c r="L460" i="37"/>
  <c r="L459" i="37"/>
  <c r="L458" i="37"/>
  <c r="L457" i="37"/>
  <c r="L456" i="37"/>
  <c r="L455" i="37"/>
  <c r="L454" i="37"/>
  <c r="L453" i="37"/>
  <c r="L452" i="37"/>
  <c r="L451" i="37"/>
  <c r="L450" i="37"/>
  <c r="L449" i="37"/>
  <c r="L448" i="37"/>
  <c r="L447" i="37"/>
  <c r="L446" i="37"/>
  <c r="L445" i="37"/>
  <c r="L444" i="37"/>
  <c r="L443" i="37"/>
  <c r="L442" i="37"/>
  <c r="L441" i="37"/>
  <c r="L440" i="37"/>
  <c r="L439" i="37"/>
  <c r="L438" i="37"/>
  <c r="L437" i="37"/>
  <c r="L436" i="37"/>
  <c r="L435" i="37"/>
  <c r="L434" i="37"/>
  <c r="L433" i="37"/>
  <c r="L432" i="37"/>
  <c r="L431" i="37"/>
  <c r="L430" i="37"/>
  <c r="L429" i="37"/>
  <c r="L428" i="37"/>
  <c r="L427" i="37"/>
  <c r="L426" i="37"/>
  <c r="L425" i="37"/>
  <c r="L424" i="37"/>
  <c r="L423" i="37"/>
  <c r="L422" i="37"/>
  <c r="L421" i="37"/>
  <c r="L420" i="37"/>
  <c r="L419" i="37"/>
  <c r="L418" i="37"/>
  <c r="L417" i="37"/>
  <c r="L416" i="37"/>
  <c r="L415" i="37"/>
  <c r="L414" i="37"/>
  <c r="L413" i="37"/>
  <c r="L412" i="37"/>
  <c r="L411" i="37"/>
  <c r="L410" i="37"/>
  <c r="L409" i="37"/>
  <c r="L408" i="37"/>
  <c r="L407" i="37"/>
  <c r="L406" i="37"/>
  <c r="L405" i="37"/>
  <c r="L404" i="37"/>
  <c r="L403" i="37"/>
  <c r="L402" i="37"/>
  <c r="L401" i="37"/>
  <c r="L400" i="37"/>
  <c r="L399" i="37"/>
  <c r="L398" i="37"/>
  <c r="L397" i="37"/>
  <c r="L396" i="37"/>
  <c r="L395" i="37"/>
  <c r="L394" i="37"/>
  <c r="L393" i="37"/>
  <c r="L392" i="37"/>
  <c r="L391" i="37"/>
  <c r="L390" i="37"/>
  <c r="L389" i="37"/>
  <c r="L388" i="37"/>
  <c r="L387" i="37"/>
  <c r="L386" i="37"/>
  <c r="L385" i="37"/>
  <c r="L384" i="37"/>
  <c r="L383" i="37"/>
  <c r="L382" i="37"/>
  <c r="L381" i="37"/>
  <c r="L380" i="37"/>
  <c r="L379" i="37"/>
  <c r="L378" i="37"/>
  <c r="L377" i="37"/>
  <c r="L376" i="37"/>
  <c r="L375" i="37"/>
  <c r="L374" i="37"/>
  <c r="L373" i="37"/>
  <c r="L372" i="37"/>
  <c r="L371" i="37"/>
  <c r="L370" i="37"/>
  <c r="L369" i="37"/>
  <c r="L368" i="37"/>
  <c r="L367" i="37"/>
  <c r="L366" i="37"/>
  <c r="L365" i="37"/>
  <c r="L364" i="37"/>
  <c r="L363" i="37"/>
  <c r="L362" i="37"/>
  <c r="L361" i="37"/>
  <c r="L360" i="37"/>
  <c r="L359" i="37"/>
  <c r="L358" i="37"/>
  <c r="L357" i="37"/>
  <c r="L356" i="37"/>
  <c r="L355" i="37"/>
  <c r="L354" i="37"/>
  <c r="L353" i="37"/>
  <c r="L352" i="37"/>
  <c r="L351" i="37"/>
  <c r="L350" i="37"/>
  <c r="L349" i="37"/>
  <c r="L348" i="37"/>
  <c r="L347" i="37"/>
  <c r="L346" i="37"/>
  <c r="L345" i="37"/>
  <c r="L344" i="37"/>
  <c r="L343" i="37"/>
  <c r="L342" i="37"/>
  <c r="L341" i="37"/>
  <c r="L340" i="37"/>
  <c r="L339" i="37"/>
  <c r="L338" i="37"/>
  <c r="L337" i="37"/>
  <c r="L336" i="37"/>
  <c r="L335" i="37"/>
  <c r="L334" i="37"/>
  <c r="L333" i="37"/>
  <c r="L332" i="37"/>
  <c r="L331" i="37"/>
  <c r="L330" i="37"/>
  <c r="L329" i="37"/>
  <c r="L328" i="37"/>
  <c r="L327" i="37"/>
  <c r="L326" i="37"/>
  <c r="L325" i="37"/>
  <c r="L324" i="37"/>
  <c r="L323" i="37"/>
  <c r="L322" i="37"/>
  <c r="L321" i="37"/>
  <c r="L320" i="37"/>
  <c r="L319" i="37"/>
  <c r="L318" i="37"/>
  <c r="L317" i="37"/>
  <c r="L316" i="37"/>
  <c r="L315" i="37"/>
  <c r="L314" i="37"/>
  <c r="L313" i="37"/>
  <c r="L312" i="37"/>
  <c r="L311" i="37"/>
  <c r="L310" i="37"/>
  <c r="L309" i="37"/>
  <c r="L308" i="37"/>
  <c r="L307" i="37"/>
  <c r="L306" i="37"/>
  <c r="L305" i="37"/>
  <c r="L304" i="37"/>
  <c r="L303" i="37"/>
  <c r="L302" i="37"/>
  <c r="L301" i="37"/>
  <c r="L300" i="37"/>
  <c r="L299" i="37"/>
  <c r="L298" i="37"/>
  <c r="L297" i="37"/>
  <c r="L296" i="37"/>
  <c r="L295" i="37"/>
  <c r="L294" i="37"/>
  <c r="L293" i="37"/>
  <c r="L292" i="37"/>
  <c r="L291" i="37"/>
  <c r="L290" i="37"/>
  <c r="L289" i="37"/>
  <c r="L288" i="37"/>
  <c r="L287" i="37"/>
  <c r="L286" i="37"/>
  <c r="L285" i="37"/>
  <c r="L284" i="37"/>
  <c r="L283" i="37"/>
  <c r="L282" i="37"/>
  <c r="L281" i="37"/>
  <c r="L280" i="37"/>
  <c r="L279" i="37"/>
  <c r="L278" i="37"/>
  <c r="L277" i="37"/>
  <c r="L276" i="37"/>
  <c r="L275" i="37"/>
  <c r="L274" i="37"/>
  <c r="L273" i="37"/>
  <c r="L272" i="37"/>
  <c r="L271" i="37"/>
  <c r="L270" i="37"/>
  <c r="L269" i="37"/>
  <c r="L268" i="37"/>
  <c r="L267" i="37"/>
  <c r="L266" i="37"/>
  <c r="L265" i="37"/>
  <c r="L264" i="37"/>
  <c r="L263" i="37"/>
  <c r="L262" i="37"/>
  <c r="L261" i="37"/>
  <c r="L260" i="37"/>
  <c r="L259" i="37"/>
  <c r="L258" i="37"/>
  <c r="L257" i="37"/>
  <c r="L256" i="37"/>
  <c r="L255" i="37"/>
  <c r="L254" i="37"/>
  <c r="L253" i="37"/>
  <c r="L252" i="37"/>
  <c r="L251" i="37"/>
  <c r="L250" i="37"/>
  <c r="L249" i="37"/>
  <c r="L248" i="37"/>
  <c r="L247" i="37"/>
  <c r="L246" i="37"/>
  <c r="L245" i="37"/>
  <c r="L244" i="37"/>
  <c r="L243" i="37"/>
  <c r="L242" i="37"/>
  <c r="L241" i="37"/>
  <c r="L240" i="37"/>
  <c r="L239" i="37"/>
  <c r="L238" i="37"/>
  <c r="L237" i="37"/>
  <c r="L236" i="37"/>
  <c r="L235" i="37"/>
  <c r="L234" i="37"/>
  <c r="L233" i="37"/>
  <c r="L232" i="37"/>
  <c r="L231" i="37"/>
  <c r="L230" i="37"/>
  <c r="L229" i="37"/>
  <c r="L228" i="37"/>
  <c r="L227" i="37"/>
  <c r="L226" i="37"/>
  <c r="L225" i="37"/>
  <c r="L224" i="37"/>
  <c r="L223" i="37"/>
  <c r="L222" i="37"/>
  <c r="L221" i="37"/>
  <c r="L220" i="37"/>
  <c r="L219" i="37"/>
  <c r="L218" i="37"/>
  <c r="L217" i="37"/>
  <c r="L216" i="37"/>
  <c r="L215" i="37"/>
  <c r="L214" i="37"/>
  <c r="L213" i="37"/>
  <c r="L212" i="37"/>
  <c r="L211" i="37"/>
  <c r="L210" i="37"/>
  <c r="L209" i="37"/>
  <c r="L208" i="37"/>
  <c r="L207" i="37"/>
  <c r="L206" i="37"/>
  <c r="L205" i="37"/>
  <c r="L204" i="37"/>
  <c r="L203" i="37"/>
  <c r="L202" i="37"/>
  <c r="L201" i="37"/>
  <c r="L200" i="37"/>
  <c r="L199" i="37"/>
  <c r="L198" i="37"/>
  <c r="L197" i="37"/>
  <c r="L196" i="37"/>
  <c r="L195" i="37"/>
  <c r="L194" i="37"/>
  <c r="L193" i="37"/>
  <c r="L192" i="37"/>
  <c r="L191" i="37"/>
  <c r="L190" i="37"/>
  <c r="L189" i="37"/>
  <c r="L188" i="37"/>
  <c r="L187" i="37"/>
  <c r="L186" i="37"/>
  <c r="L185" i="37"/>
  <c r="L184" i="37"/>
  <c r="L183" i="37"/>
  <c r="L182" i="37"/>
  <c r="L181" i="37"/>
  <c r="L180" i="37"/>
  <c r="L179" i="37"/>
  <c r="L178" i="37"/>
  <c r="L177" i="37"/>
  <c r="L176" i="37"/>
  <c r="L175" i="37"/>
  <c r="L174" i="37"/>
  <c r="L173" i="37"/>
  <c r="L172" i="37"/>
  <c r="L171" i="37"/>
  <c r="L170" i="37"/>
  <c r="L169" i="37"/>
  <c r="L168" i="37"/>
  <c r="L167" i="37"/>
  <c r="L166" i="37"/>
  <c r="L165" i="37"/>
  <c r="L164" i="37"/>
  <c r="L163" i="37"/>
  <c r="L162" i="37"/>
  <c r="L161" i="37"/>
  <c r="L160" i="37"/>
  <c r="L159" i="37"/>
  <c r="L158" i="37"/>
  <c r="L157" i="37"/>
  <c r="L156" i="37"/>
  <c r="L155" i="37"/>
  <c r="L154" i="37"/>
  <c r="L153" i="37"/>
  <c r="L152" i="37"/>
  <c r="L151" i="37"/>
  <c r="L150" i="37"/>
  <c r="L149" i="37"/>
  <c r="L148" i="37"/>
  <c r="L147" i="37"/>
  <c r="L146" i="37"/>
  <c r="L145" i="37"/>
  <c r="L144" i="37"/>
  <c r="L143" i="37"/>
  <c r="L142" i="37"/>
  <c r="L141" i="37"/>
  <c r="L140" i="37"/>
  <c r="L139" i="37"/>
  <c r="L138" i="37"/>
  <c r="L137" i="37"/>
  <c r="L136" i="37"/>
  <c r="L135" i="37"/>
  <c r="L134" i="37"/>
  <c r="L133" i="37"/>
  <c r="L132" i="37"/>
  <c r="L131" i="37"/>
  <c r="L130" i="37"/>
  <c r="L129" i="37"/>
  <c r="L128" i="37"/>
  <c r="L127" i="37"/>
  <c r="L126" i="37"/>
  <c r="L125" i="37"/>
  <c r="L124" i="37"/>
  <c r="L123" i="37"/>
  <c r="L122" i="37"/>
  <c r="L121" i="37"/>
  <c r="L120" i="37"/>
  <c r="L119" i="37"/>
  <c r="L118" i="37"/>
  <c r="L117" i="37"/>
  <c r="L116" i="37"/>
  <c r="L115" i="37"/>
  <c r="L114" i="37"/>
  <c r="L113" i="37"/>
  <c r="L112" i="37"/>
  <c r="L111" i="37"/>
  <c r="L110" i="37"/>
  <c r="L109" i="37"/>
  <c r="L108" i="37"/>
  <c r="L107" i="37"/>
  <c r="L106" i="37"/>
  <c r="L105" i="37"/>
  <c r="L104" i="37"/>
  <c r="L103" i="37"/>
  <c r="L102" i="37"/>
  <c r="L101" i="37"/>
  <c r="L100" i="37"/>
  <c r="L99" i="37"/>
  <c r="L98" i="37"/>
  <c r="L97" i="37"/>
  <c r="L96" i="37"/>
  <c r="L95" i="37"/>
  <c r="L94" i="37"/>
  <c r="L93" i="37"/>
  <c r="L92" i="37"/>
  <c r="L91" i="37"/>
  <c r="L90" i="37"/>
  <c r="L89" i="37"/>
  <c r="L88" i="37"/>
  <c r="L87" i="37"/>
  <c r="L86" i="37"/>
  <c r="L85" i="37"/>
  <c r="L84" i="37"/>
  <c r="L83" i="37"/>
  <c r="L82" i="37"/>
  <c r="L81" i="37"/>
  <c r="L80" i="37"/>
  <c r="L79" i="37"/>
  <c r="L78" i="37"/>
  <c r="L77" i="37"/>
  <c r="L76" i="37"/>
  <c r="L75" i="37"/>
  <c r="L74" i="37"/>
  <c r="L73" i="37"/>
  <c r="L72" i="37"/>
  <c r="L71" i="37"/>
  <c r="L70" i="37"/>
  <c r="L69" i="37"/>
  <c r="L68" i="37"/>
  <c r="L67" i="37"/>
  <c r="L66" i="37"/>
  <c r="L65" i="37"/>
  <c r="L498" i="39"/>
  <c r="L497" i="39"/>
  <c r="L496" i="39"/>
  <c r="L495" i="39"/>
  <c r="L494" i="39"/>
  <c r="L493" i="39"/>
  <c r="L492" i="39"/>
  <c r="L491" i="39"/>
  <c r="L490" i="39"/>
  <c r="L489" i="39"/>
  <c r="L488" i="39"/>
  <c r="L487" i="39"/>
  <c r="L486" i="39"/>
  <c r="L485" i="39"/>
  <c r="L484" i="39"/>
  <c r="L483" i="39"/>
  <c r="L482" i="39"/>
  <c r="L481" i="39"/>
  <c r="L480" i="39"/>
  <c r="L479" i="39"/>
  <c r="L478" i="39"/>
  <c r="L477" i="39"/>
  <c r="L476" i="39"/>
  <c r="L475" i="39"/>
  <c r="L474" i="39"/>
  <c r="L473" i="39"/>
  <c r="L472" i="39"/>
  <c r="L471" i="39"/>
  <c r="L470" i="39"/>
  <c r="L469" i="39"/>
  <c r="L468" i="39"/>
  <c r="L467" i="39"/>
  <c r="L466" i="39"/>
  <c r="L465" i="39"/>
  <c r="L464" i="39"/>
  <c r="L463" i="39"/>
  <c r="L462" i="39"/>
  <c r="L461" i="39"/>
  <c r="L460" i="39"/>
  <c r="L459" i="39"/>
  <c r="L458" i="39"/>
  <c r="L457" i="39"/>
  <c r="L456" i="39"/>
  <c r="L455" i="39"/>
  <c r="L454" i="39"/>
  <c r="L453" i="39"/>
  <c r="L452" i="39"/>
  <c r="L451" i="39"/>
  <c r="L450" i="39"/>
  <c r="L449" i="39"/>
  <c r="L448" i="39"/>
  <c r="L447" i="39"/>
  <c r="L446" i="39"/>
  <c r="L445" i="39"/>
  <c r="L444" i="39"/>
  <c r="L443" i="39"/>
  <c r="L442" i="39"/>
  <c r="L441" i="39"/>
  <c r="L440" i="39"/>
  <c r="L439" i="39"/>
  <c r="L438" i="39"/>
  <c r="L437" i="39"/>
  <c r="L436" i="39"/>
  <c r="L435" i="39"/>
  <c r="L434" i="39"/>
  <c r="L433" i="39"/>
  <c r="L432" i="39"/>
  <c r="L431" i="39"/>
  <c r="L430" i="39"/>
  <c r="L429" i="39"/>
  <c r="L428" i="39"/>
  <c r="L427" i="39"/>
  <c r="L426" i="39"/>
  <c r="L425" i="39"/>
  <c r="L424" i="39"/>
  <c r="L423" i="39"/>
  <c r="L422" i="39"/>
  <c r="L421" i="39"/>
  <c r="L420" i="39"/>
  <c r="L419" i="39"/>
  <c r="L418" i="39"/>
  <c r="L417" i="39"/>
  <c r="L416" i="39"/>
  <c r="L415" i="39"/>
  <c r="L414" i="39"/>
  <c r="L413" i="39"/>
  <c r="L412" i="39"/>
  <c r="L411" i="39"/>
  <c r="L410" i="39"/>
  <c r="L409" i="39"/>
  <c r="L408" i="39"/>
  <c r="L407" i="39"/>
  <c r="L406" i="39"/>
  <c r="L405" i="39"/>
  <c r="L404" i="39"/>
  <c r="L403" i="39"/>
  <c r="L402" i="39"/>
  <c r="L401" i="39"/>
  <c r="L400" i="39"/>
  <c r="L399" i="39"/>
  <c r="L398" i="39"/>
  <c r="L397" i="39"/>
  <c r="L396" i="39"/>
  <c r="L395" i="39"/>
  <c r="L394" i="39"/>
  <c r="L393" i="39"/>
  <c r="L392" i="39"/>
  <c r="L391" i="39"/>
  <c r="L390" i="39"/>
  <c r="L389" i="39"/>
  <c r="L388" i="39"/>
  <c r="L387" i="39"/>
  <c r="L386" i="39"/>
  <c r="L385" i="39"/>
  <c r="L384" i="39"/>
  <c r="L383" i="39"/>
  <c r="L382" i="39"/>
  <c r="L381" i="39"/>
  <c r="L380" i="39"/>
  <c r="L379" i="39"/>
  <c r="L378" i="39"/>
  <c r="L377" i="39"/>
  <c r="L376" i="39"/>
  <c r="L375" i="39"/>
  <c r="L374" i="39"/>
  <c r="L373" i="39"/>
  <c r="L372" i="39"/>
  <c r="L371" i="39"/>
  <c r="L370" i="39"/>
  <c r="L369" i="39"/>
  <c r="L368" i="39"/>
  <c r="L367" i="39"/>
  <c r="L366" i="39"/>
  <c r="L365" i="39"/>
  <c r="L364" i="39"/>
  <c r="L363" i="39"/>
  <c r="L362" i="39"/>
  <c r="L361" i="39"/>
  <c r="L360" i="39"/>
  <c r="L359" i="39"/>
  <c r="L358" i="39"/>
  <c r="L357" i="39"/>
  <c r="L356" i="39"/>
  <c r="L355" i="39"/>
  <c r="L354" i="39"/>
  <c r="L353" i="39"/>
  <c r="L352" i="39"/>
  <c r="L351" i="39"/>
  <c r="L350" i="39"/>
  <c r="L349" i="39"/>
  <c r="L348" i="39"/>
  <c r="L347" i="39"/>
  <c r="L346" i="39"/>
  <c r="L345" i="39"/>
  <c r="L344" i="39"/>
  <c r="L343" i="39"/>
  <c r="L342" i="39"/>
  <c r="L341" i="39"/>
  <c r="L340" i="39"/>
  <c r="L339" i="39"/>
  <c r="L338" i="39"/>
  <c r="L337" i="39"/>
  <c r="L336" i="39"/>
  <c r="L335" i="39"/>
  <c r="L334" i="39"/>
  <c r="L333" i="39"/>
  <c r="L332" i="39"/>
  <c r="L331" i="39"/>
  <c r="L330" i="39"/>
  <c r="L329" i="39"/>
  <c r="L328" i="39"/>
  <c r="L327" i="39"/>
  <c r="L326" i="39"/>
  <c r="L325" i="39"/>
  <c r="L324" i="39"/>
  <c r="L323" i="39"/>
  <c r="L322" i="39"/>
  <c r="L321" i="39"/>
  <c r="L320" i="39"/>
  <c r="L319" i="39"/>
  <c r="L318" i="39"/>
  <c r="L317" i="39"/>
  <c r="L316" i="39"/>
  <c r="L315" i="39"/>
  <c r="L314" i="39"/>
  <c r="L313" i="39"/>
  <c r="L312" i="39"/>
  <c r="L311" i="39"/>
  <c r="L310" i="39"/>
  <c r="L309" i="39"/>
  <c r="L308" i="39"/>
  <c r="L307" i="39"/>
  <c r="L306" i="39"/>
  <c r="L305" i="39"/>
  <c r="L304" i="39"/>
  <c r="L303" i="39"/>
  <c r="L302" i="39"/>
  <c r="L301" i="39"/>
  <c r="L300" i="39"/>
  <c r="L299" i="39"/>
  <c r="L298" i="39"/>
  <c r="L297" i="39"/>
  <c r="L296" i="39"/>
  <c r="L295" i="39"/>
  <c r="L294" i="39"/>
  <c r="L293" i="39"/>
  <c r="L292" i="39"/>
  <c r="L291" i="39"/>
  <c r="L290" i="39"/>
  <c r="L289" i="39"/>
  <c r="L288" i="39"/>
  <c r="L287" i="39"/>
  <c r="L286" i="39"/>
  <c r="L285" i="39"/>
  <c r="L284" i="39"/>
  <c r="L283" i="39"/>
  <c r="L282" i="39"/>
  <c r="L281" i="39"/>
  <c r="L280" i="39"/>
  <c r="L279" i="39"/>
  <c r="L278" i="39"/>
  <c r="L277" i="39"/>
  <c r="L276" i="39"/>
  <c r="L275" i="39"/>
  <c r="L274" i="39"/>
  <c r="L273" i="39"/>
  <c r="L272" i="39"/>
  <c r="L271" i="39"/>
  <c r="L270" i="39"/>
  <c r="L269" i="39"/>
  <c r="L268" i="39"/>
  <c r="L267" i="39"/>
  <c r="L266" i="39"/>
  <c r="L265" i="39"/>
  <c r="L264" i="39"/>
  <c r="L263" i="39"/>
  <c r="L262" i="39"/>
  <c r="L261" i="39"/>
  <c r="L260" i="39"/>
  <c r="L259" i="39"/>
  <c r="L258" i="39"/>
  <c r="L257" i="39"/>
  <c r="L256" i="39"/>
  <c r="L255" i="39"/>
  <c r="L254" i="39"/>
  <c r="L253" i="39"/>
  <c r="L252" i="39"/>
  <c r="L251" i="39"/>
  <c r="L250" i="39"/>
  <c r="L249" i="39"/>
  <c r="L248" i="39"/>
  <c r="L247" i="39"/>
  <c r="L246" i="39"/>
  <c r="L245" i="39"/>
  <c r="L244" i="39"/>
  <c r="L243" i="39"/>
  <c r="L242" i="39"/>
  <c r="L241" i="39"/>
  <c r="L240" i="39"/>
  <c r="L239" i="39"/>
  <c r="L238" i="39"/>
  <c r="L237" i="39"/>
  <c r="L236" i="39"/>
  <c r="L235" i="39"/>
  <c r="L234" i="39"/>
  <c r="L233" i="39"/>
  <c r="L232" i="39"/>
  <c r="L231" i="39"/>
  <c r="L230" i="39"/>
  <c r="L229" i="39"/>
  <c r="L228" i="39"/>
  <c r="L227" i="39"/>
  <c r="L226" i="39"/>
  <c r="L225" i="39"/>
  <c r="L224" i="39"/>
  <c r="L223" i="39"/>
  <c r="L222" i="39"/>
  <c r="L221" i="39"/>
  <c r="L220" i="39"/>
  <c r="L219" i="39"/>
  <c r="L218" i="39"/>
  <c r="L217" i="39"/>
  <c r="L216" i="39"/>
  <c r="L215" i="39"/>
  <c r="L214" i="39"/>
  <c r="L213" i="39"/>
  <c r="L212" i="39"/>
  <c r="L211" i="39"/>
  <c r="L210" i="39"/>
  <c r="L209" i="39"/>
  <c r="L208" i="39"/>
  <c r="L207" i="39"/>
  <c r="L206" i="39"/>
  <c r="L205" i="39"/>
  <c r="L204" i="39"/>
  <c r="L203" i="39"/>
  <c r="L202" i="39"/>
  <c r="L201" i="39"/>
  <c r="L200" i="39"/>
  <c r="L199" i="39"/>
  <c r="L198" i="39"/>
  <c r="L197" i="39"/>
  <c r="L196" i="39"/>
  <c r="L195" i="39"/>
  <c r="L194" i="39"/>
  <c r="L193" i="39"/>
  <c r="L192" i="39"/>
  <c r="L191" i="39"/>
  <c r="L190" i="39"/>
  <c r="L189" i="39"/>
  <c r="L188" i="39"/>
  <c r="L187" i="39"/>
  <c r="L186" i="39"/>
  <c r="L185" i="39"/>
  <c r="L184" i="39"/>
  <c r="L183" i="39"/>
  <c r="L182" i="39"/>
  <c r="L181" i="39"/>
  <c r="L180" i="39"/>
  <c r="L179" i="39"/>
  <c r="L178" i="39"/>
  <c r="L177" i="39"/>
  <c r="L176" i="39"/>
  <c r="L175" i="39"/>
  <c r="L174" i="39"/>
  <c r="L173" i="39"/>
  <c r="L172" i="39"/>
  <c r="L171" i="39"/>
  <c r="L170" i="39"/>
  <c r="L169" i="39"/>
  <c r="L168" i="39"/>
  <c r="L167" i="39"/>
  <c r="L166" i="39"/>
  <c r="L165" i="39"/>
  <c r="L164" i="39"/>
  <c r="L163" i="39"/>
  <c r="L162" i="39"/>
  <c r="L161" i="39"/>
  <c r="L160" i="39"/>
  <c r="L159" i="39"/>
  <c r="L158" i="39"/>
  <c r="L157" i="39"/>
  <c r="L156" i="39"/>
  <c r="L155" i="39"/>
  <c r="L154" i="39"/>
  <c r="L153" i="39"/>
  <c r="L152" i="39"/>
  <c r="L151" i="39"/>
  <c r="L150" i="39"/>
  <c r="L149" i="39"/>
  <c r="L148" i="39"/>
  <c r="L147" i="39"/>
  <c r="L146" i="39"/>
  <c r="L145" i="39"/>
  <c r="L144" i="39"/>
  <c r="L143" i="39"/>
  <c r="L142" i="39"/>
  <c r="L141" i="39"/>
  <c r="L140" i="39"/>
  <c r="L139" i="39"/>
  <c r="L138" i="39"/>
  <c r="L137" i="39"/>
  <c r="L136" i="39"/>
  <c r="L135" i="39"/>
  <c r="L134" i="39"/>
  <c r="L133" i="39"/>
  <c r="L132" i="39"/>
  <c r="L131" i="39"/>
  <c r="L130" i="39"/>
  <c r="L129" i="39"/>
  <c r="L128" i="39"/>
  <c r="L127" i="39"/>
  <c r="L126" i="39"/>
  <c r="L125" i="39"/>
  <c r="L124" i="39"/>
  <c r="L123" i="39"/>
  <c r="L122" i="39"/>
  <c r="L121" i="39"/>
  <c r="L120" i="39"/>
  <c r="L119" i="39"/>
  <c r="L118" i="39"/>
  <c r="L117" i="39"/>
  <c r="L116" i="39"/>
  <c r="L115" i="39"/>
  <c r="L114" i="39"/>
  <c r="L113" i="39"/>
  <c r="L112" i="39"/>
  <c r="L111" i="39"/>
  <c r="L110" i="39"/>
  <c r="L109" i="39"/>
  <c r="L108" i="39"/>
  <c r="L107" i="39"/>
  <c r="L106" i="39"/>
  <c r="L105" i="39"/>
  <c r="L104" i="39"/>
  <c r="L103" i="39"/>
  <c r="L102" i="39"/>
  <c r="L101" i="39"/>
  <c r="L100" i="39"/>
  <c r="L99" i="39"/>
  <c r="L98" i="39"/>
  <c r="L97" i="39"/>
  <c r="L96" i="39"/>
  <c r="L95" i="39"/>
  <c r="L94" i="39"/>
  <c r="L93" i="39"/>
  <c r="L92" i="39"/>
  <c r="L91" i="39"/>
  <c r="L90" i="39"/>
  <c r="L89" i="39"/>
  <c r="L88" i="39"/>
  <c r="L87" i="39"/>
  <c r="L86" i="39"/>
  <c r="L85" i="39"/>
  <c r="L84" i="39"/>
  <c r="L83" i="39"/>
  <c r="L82" i="39"/>
  <c r="L81" i="39"/>
  <c r="L80" i="39"/>
  <c r="L79" i="39"/>
  <c r="L78" i="39"/>
  <c r="L77" i="39"/>
  <c r="L76" i="39"/>
  <c r="L75" i="39"/>
  <c r="L74" i="39"/>
  <c r="L73" i="39"/>
  <c r="L72" i="39"/>
  <c r="L71" i="39"/>
  <c r="L70" i="39"/>
  <c r="L69" i="39"/>
  <c r="L68" i="39"/>
  <c r="L67" i="39"/>
  <c r="L66" i="39"/>
  <c r="L65" i="39"/>
  <c r="L64" i="39"/>
  <c r="L63" i="39"/>
  <c r="L62" i="39"/>
  <c r="L61" i="39"/>
  <c r="L60" i="39"/>
  <c r="L59" i="39"/>
  <c r="G541" i="39"/>
  <c r="G542" i="39"/>
  <c r="G539" i="39"/>
  <c r="G540" i="39"/>
  <c r="G543" i="39"/>
  <c r="L499" i="41"/>
  <c r="L498" i="41"/>
  <c r="L497" i="41"/>
  <c r="L496" i="41"/>
  <c r="L495" i="41"/>
  <c r="L494" i="41"/>
  <c r="L493" i="41"/>
  <c r="L492" i="41"/>
  <c r="L491" i="41"/>
  <c r="L490" i="41"/>
  <c r="L489" i="41"/>
  <c r="L488" i="41"/>
  <c r="L487" i="41"/>
  <c r="L486" i="41"/>
  <c r="L485" i="41"/>
  <c r="L484" i="41"/>
  <c r="L483" i="41"/>
  <c r="L482" i="41"/>
  <c r="L481" i="41"/>
  <c r="L480" i="41"/>
  <c r="L479" i="41"/>
  <c r="L478" i="41"/>
  <c r="L477" i="41"/>
  <c r="L476" i="41"/>
  <c r="L475" i="41"/>
  <c r="L474" i="41"/>
  <c r="L473" i="41"/>
  <c r="L472" i="41"/>
  <c r="L471" i="41"/>
  <c r="L470" i="41"/>
  <c r="L469" i="41"/>
  <c r="L468" i="41"/>
  <c r="L467" i="41"/>
  <c r="L466" i="41"/>
  <c r="L465" i="41"/>
  <c r="L464" i="41"/>
  <c r="L463" i="41"/>
  <c r="L462" i="41"/>
  <c r="L461" i="41"/>
  <c r="L460" i="41"/>
  <c r="L459" i="41"/>
  <c r="L458" i="41"/>
  <c r="L457" i="41"/>
  <c r="L456" i="41"/>
  <c r="L455" i="41"/>
  <c r="L454" i="41"/>
  <c r="L453" i="41"/>
  <c r="L452" i="41"/>
  <c r="L451" i="41"/>
  <c r="L450" i="41"/>
  <c r="L449" i="41"/>
  <c r="L448" i="41"/>
  <c r="L447" i="41"/>
  <c r="L446" i="41"/>
  <c r="L445" i="41"/>
  <c r="L444" i="41"/>
  <c r="L443" i="41"/>
  <c r="L442" i="41"/>
  <c r="L441" i="41"/>
  <c r="L440" i="41"/>
  <c r="L439" i="41"/>
  <c r="L438" i="41"/>
  <c r="L437" i="41"/>
  <c r="L436" i="41"/>
  <c r="L435" i="41"/>
  <c r="L434" i="41"/>
  <c r="L433" i="41"/>
  <c r="L432" i="41"/>
  <c r="L431" i="41"/>
  <c r="L430" i="41"/>
  <c r="L429" i="41"/>
  <c r="L428" i="41"/>
  <c r="L427" i="41"/>
  <c r="L426" i="41"/>
  <c r="L425" i="41"/>
  <c r="L424" i="41"/>
  <c r="L423" i="41"/>
  <c r="L422" i="41"/>
  <c r="L421" i="41"/>
  <c r="L420" i="41"/>
  <c r="L419" i="41"/>
  <c r="L418" i="41"/>
  <c r="L417" i="41"/>
  <c r="L416" i="41"/>
  <c r="L415" i="41"/>
  <c r="L414" i="41"/>
  <c r="L413" i="41"/>
  <c r="L412" i="41"/>
  <c r="L411" i="41"/>
  <c r="L410" i="41"/>
  <c r="L409" i="41"/>
  <c r="L408" i="41"/>
  <c r="L407" i="41"/>
  <c r="L406" i="41"/>
  <c r="L405" i="41"/>
  <c r="L404" i="41"/>
  <c r="L403" i="41"/>
  <c r="L402" i="41"/>
  <c r="L401" i="41"/>
  <c r="L400" i="41"/>
  <c r="L399" i="41"/>
  <c r="L398" i="41"/>
  <c r="L397" i="41"/>
  <c r="L396" i="41"/>
  <c r="L395" i="41"/>
  <c r="L394" i="41"/>
  <c r="L393" i="41"/>
  <c r="L392" i="41"/>
  <c r="L391" i="41"/>
  <c r="L390" i="41"/>
  <c r="L389" i="41"/>
  <c r="L388" i="41"/>
  <c r="L387" i="41"/>
  <c r="L386" i="41"/>
  <c r="L385" i="41"/>
  <c r="L384" i="41"/>
  <c r="L383" i="41"/>
  <c r="L382" i="41"/>
  <c r="L381" i="41"/>
  <c r="L380" i="41"/>
  <c r="L379" i="41"/>
  <c r="L378" i="41"/>
  <c r="L377" i="41"/>
  <c r="L376" i="41"/>
  <c r="L375" i="41"/>
  <c r="L374" i="41"/>
  <c r="L373" i="41"/>
  <c r="L372" i="41"/>
  <c r="L371" i="41"/>
  <c r="L370" i="41"/>
  <c r="L369" i="41"/>
  <c r="L368" i="41"/>
  <c r="L367" i="41"/>
  <c r="L366" i="41"/>
  <c r="L365" i="41"/>
  <c r="L364" i="41"/>
  <c r="L363" i="41"/>
  <c r="L362" i="41"/>
  <c r="L361" i="41"/>
  <c r="L360" i="41"/>
  <c r="L359" i="41"/>
  <c r="L358" i="41"/>
  <c r="L357" i="41"/>
  <c r="L356" i="41"/>
  <c r="L355" i="41"/>
  <c r="L354" i="41"/>
  <c r="L353" i="41"/>
  <c r="L352" i="41"/>
  <c r="L351" i="41"/>
  <c r="L350" i="41"/>
  <c r="L349" i="41"/>
  <c r="L348" i="41"/>
  <c r="L347" i="41"/>
  <c r="L346" i="41"/>
  <c r="L345" i="41"/>
  <c r="L344" i="41"/>
  <c r="L343" i="41"/>
  <c r="L342" i="41"/>
  <c r="L341" i="41"/>
  <c r="L340" i="41"/>
  <c r="L339" i="41"/>
  <c r="L338" i="41"/>
  <c r="L337" i="41"/>
  <c r="L336" i="41"/>
  <c r="L335" i="41"/>
  <c r="L334" i="41"/>
  <c r="L333" i="41"/>
  <c r="L332" i="41"/>
  <c r="L331" i="41"/>
  <c r="L330" i="41"/>
  <c r="L329" i="41"/>
  <c r="L328" i="41"/>
  <c r="L327" i="41"/>
  <c r="L326" i="41"/>
  <c r="L325" i="41"/>
  <c r="L324" i="41"/>
  <c r="L323" i="41"/>
  <c r="L322" i="41"/>
  <c r="L321" i="41"/>
  <c r="L320" i="41"/>
  <c r="L319" i="41"/>
  <c r="L318" i="41"/>
  <c r="L317" i="41"/>
  <c r="L316" i="41"/>
  <c r="L315" i="41"/>
  <c r="L314" i="41"/>
  <c r="L313" i="41"/>
  <c r="L312" i="41"/>
  <c r="L311" i="41"/>
  <c r="L310" i="41"/>
  <c r="L309" i="41"/>
  <c r="L308" i="41"/>
  <c r="L307" i="41"/>
  <c r="L306" i="41"/>
  <c r="L305" i="41"/>
  <c r="L304" i="41"/>
  <c r="L303" i="41"/>
  <c r="L302" i="41"/>
  <c r="L301" i="41"/>
  <c r="L300" i="41"/>
  <c r="L299" i="41"/>
  <c r="L298" i="41"/>
  <c r="L297" i="41"/>
  <c r="L296" i="41"/>
  <c r="L295" i="41"/>
  <c r="L294" i="41"/>
  <c r="L293" i="41"/>
  <c r="L292" i="41"/>
  <c r="L291" i="41"/>
  <c r="L290" i="41"/>
  <c r="L289" i="41"/>
  <c r="L288" i="41"/>
  <c r="L287" i="41"/>
  <c r="L286" i="41"/>
  <c r="L285" i="41"/>
  <c r="L284" i="41"/>
  <c r="L283" i="41"/>
  <c r="L282" i="41"/>
  <c r="L281" i="41"/>
  <c r="L280" i="41"/>
  <c r="L279" i="41"/>
  <c r="L278" i="41"/>
  <c r="L277" i="41"/>
  <c r="L276" i="41"/>
  <c r="L275" i="41"/>
  <c r="L274" i="41"/>
  <c r="L273" i="41"/>
  <c r="L272" i="41"/>
  <c r="L271" i="41"/>
  <c r="L270" i="41"/>
  <c r="L269" i="41"/>
  <c r="L268" i="41"/>
  <c r="L267" i="41"/>
  <c r="L266" i="41"/>
  <c r="L265" i="41"/>
  <c r="L264" i="41"/>
  <c r="L263" i="41"/>
  <c r="L262" i="41"/>
  <c r="L261" i="41"/>
  <c r="L260" i="41"/>
  <c r="L259" i="41"/>
  <c r="L258" i="41"/>
  <c r="L257" i="41"/>
  <c r="L256" i="41"/>
  <c r="L255" i="41"/>
  <c r="L254" i="41"/>
  <c r="L253" i="41"/>
  <c r="L252" i="41"/>
  <c r="L251" i="41"/>
  <c r="L250" i="41"/>
  <c r="L249" i="41"/>
  <c r="L248" i="41"/>
  <c r="L247" i="41"/>
  <c r="L246" i="41"/>
  <c r="L245" i="41"/>
  <c r="L244" i="41"/>
  <c r="L243" i="41"/>
  <c r="L242" i="41"/>
  <c r="L241" i="41"/>
  <c r="L240" i="41"/>
  <c r="L239" i="41"/>
  <c r="L238" i="41"/>
  <c r="L237" i="41"/>
  <c r="L236" i="41"/>
  <c r="L235" i="41"/>
  <c r="L234" i="41"/>
  <c r="L233" i="41"/>
  <c r="L232" i="41"/>
  <c r="L231" i="41"/>
  <c r="L230" i="41"/>
  <c r="L229" i="41"/>
  <c r="L228" i="41"/>
  <c r="L227" i="41"/>
  <c r="L226" i="41"/>
  <c r="L225" i="41"/>
  <c r="L224" i="41"/>
  <c r="L223" i="41"/>
  <c r="L222" i="41"/>
  <c r="L221" i="41"/>
  <c r="L220" i="41"/>
  <c r="L219" i="41"/>
  <c r="L218" i="41"/>
  <c r="L217" i="41"/>
  <c r="L216" i="41"/>
  <c r="L215" i="41"/>
  <c r="L214" i="41"/>
  <c r="L213" i="41"/>
  <c r="L212" i="41"/>
  <c r="L211" i="41"/>
  <c r="L210" i="41"/>
  <c r="L209" i="41"/>
  <c r="L208" i="41"/>
  <c r="L207" i="41"/>
  <c r="L206" i="41"/>
  <c r="L205" i="41"/>
  <c r="L204" i="41"/>
  <c r="L203" i="41"/>
  <c r="L202" i="41"/>
  <c r="L201" i="41"/>
  <c r="L200" i="41"/>
  <c r="L199" i="41"/>
  <c r="L198" i="41"/>
  <c r="L197" i="41"/>
  <c r="L196" i="41"/>
  <c r="L195" i="41"/>
  <c r="L194" i="41"/>
  <c r="L193" i="41"/>
  <c r="L192" i="41"/>
  <c r="L191" i="41"/>
  <c r="L190" i="41"/>
  <c r="L189" i="41"/>
  <c r="L188" i="41"/>
  <c r="L187" i="41"/>
  <c r="L186" i="41"/>
  <c r="L185" i="41"/>
  <c r="L184" i="41"/>
  <c r="L183" i="41"/>
  <c r="L182" i="41"/>
  <c r="L181" i="41"/>
  <c r="L180" i="41"/>
  <c r="L179" i="41"/>
  <c r="L178" i="41"/>
  <c r="L177" i="41"/>
  <c r="L176" i="41"/>
  <c r="L175" i="41"/>
  <c r="L174" i="41"/>
  <c r="L173" i="41"/>
  <c r="L172" i="41"/>
  <c r="L171" i="41"/>
  <c r="L170" i="41"/>
  <c r="L169" i="41"/>
  <c r="L168" i="41"/>
  <c r="L167" i="41"/>
  <c r="L166" i="41"/>
  <c r="L165" i="41"/>
  <c r="L164" i="41"/>
  <c r="L163" i="41"/>
  <c r="L162" i="41"/>
  <c r="L161" i="41"/>
  <c r="L160" i="41"/>
  <c r="L159" i="41"/>
  <c r="L158" i="41"/>
  <c r="L157" i="41"/>
  <c r="L156" i="41"/>
  <c r="L155" i="41"/>
  <c r="L154" i="41"/>
  <c r="L153" i="41"/>
  <c r="L152" i="41"/>
  <c r="L151" i="41"/>
  <c r="L150" i="41"/>
  <c r="L149" i="41"/>
  <c r="L148" i="41"/>
  <c r="L147" i="41"/>
  <c r="L146" i="41"/>
  <c r="L145" i="41"/>
  <c r="L144" i="41"/>
  <c r="L143" i="41"/>
  <c r="L142" i="41"/>
  <c r="L141" i="41"/>
  <c r="L140" i="41"/>
  <c r="L139" i="41"/>
  <c r="L138" i="41"/>
  <c r="L137" i="41"/>
  <c r="L136" i="41"/>
  <c r="L135" i="41"/>
  <c r="L134" i="41"/>
  <c r="L133" i="41"/>
  <c r="L132" i="41"/>
  <c r="L131" i="41"/>
  <c r="L130" i="41"/>
  <c r="L129" i="41"/>
  <c r="L128" i="41"/>
  <c r="L127" i="41"/>
  <c r="L126" i="41"/>
  <c r="L125" i="41"/>
  <c r="L124" i="41"/>
  <c r="L123" i="41"/>
  <c r="L122" i="41"/>
  <c r="L121" i="41"/>
  <c r="L120" i="41"/>
  <c r="L119" i="41"/>
  <c r="L118" i="41"/>
  <c r="L117" i="41"/>
  <c r="L116" i="41"/>
  <c r="L115" i="41"/>
  <c r="L114" i="41"/>
  <c r="L113" i="41"/>
  <c r="L112" i="41"/>
  <c r="L111" i="41"/>
  <c r="L110" i="41"/>
  <c r="L109" i="41"/>
  <c r="L108" i="41"/>
  <c r="L107" i="41"/>
  <c r="L106" i="41"/>
  <c r="L105" i="41"/>
  <c r="L104" i="41"/>
  <c r="L103" i="41"/>
  <c r="L102" i="41"/>
  <c r="L101" i="41"/>
  <c r="L100" i="41"/>
  <c r="L99" i="41"/>
  <c r="L98" i="41"/>
  <c r="L97" i="41"/>
  <c r="L96" i="41"/>
  <c r="L95" i="41"/>
  <c r="L94" i="41"/>
  <c r="L93" i="41"/>
  <c r="L92" i="41"/>
  <c r="L91" i="41"/>
  <c r="L90" i="41"/>
  <c r="L89" i="41"/>
  <c r="L88" i="41"/>
  <c r="L87" i="41"/>
  <c r="L86" i="41"/>
  <c r="L85" i="41"/>
  <c r="L84" i="41"/>
  <c r="L83" i="41"/>
  <c r="L82" i="41"/>
  <c r="L81" i="41"/>
  <c r="L80" i="41"/>
  <c r="L79" i="41"/>
  <c r="L78" i="41"/>
  <c r="L77" i="41"/>
  <c r="L76" i="41"/>
  <c r="L75" i="41"/>
  <c r="L74" i="41"/>
  <c r="L73" i="41"/>
  <c r="L72" i="41"/>
  <c r="L71" i="41"/>
  <c r="L70" i="41"/>
  <c r="L69" i="41"/>
  <c r="L68" i="41"/>
  <c r="L67" i="41"/>
  <c r="L66" i="41"/>
  <c r="L65" i="41"/>
  <c r="L64" i="41"/>
  <c r="L63" i="41"/>
  <c r="L62" i="41"/>
  <c r="L61" i="41"/>
  <c r="L60" i="41"/>
  <c r="L59" i="41"/>
  <c r="L58" i="41"/>
  <c r="L57" i="41"/>
  <c r="L56" i="41"/>
  <c r="L55" i="41"/>
  <c r="L54" i="41"/>
  <c r="L53" i="41"/>
  <c r="L52" i="41"/>
  <c r="L51" i="41"/>
  <c r="L50" i="41"/>
  <c r="L49" i="41"/>
  <c r="L48" i="41"/>
  <c r="L47" i="41"/>
  <c r="L46" i="41"/>
  <c r="L45" i="41"/>
  <c r="L44" i="41"/>
  <c r="L43" i="41"/>
  <c r="L42" i="41"/>
  <c r="L41" i="41"/>
  <c r="L40" i="41"/>
  <c r="G542" i="41"/>
  <c r="G543" i="41"/>
  <c r="G540" i="41"/>
  <c r="G541" i="41"/>
  <c r="L498" i="43"/>
  <c r="L497" i="43"/>
  <c r="L496" i="43"/>
  <c r="L495" i="43"/>
  <c r="L494" i="43"/>
  <c r="L493" i="43"/>
  <c r="L492" i="43"/>
  <c r="L491" i="43"/>
  <c r="L490" i="43"/>
  <c r="L489" i="43"/>
  <c r="L488" i="43"/>
  <c r="L487" i="43"/>
  <c r="L486" i="43"/>
  <c r="L485" i="43"/>
  <c r="L484" i="43"/>
  <c r="L483" i="43"/>
  <c r="L482" i="43"/>
  <c r="L481" i="43"/>
  <c r="L480" i="43"/>
  <c r="L479" i="43"/>
  <c r="L478" i="43"/>
  <c r="L477" i="43"/>
  <c r="L476" i="43"/>
  <c r="L475" i="43"/>
  <c r="L474" i="43"/>
  <c r="L473" i="43"/>
  <c r="L472" i="43"/>
  <c r="L471" i="43"/>
  <c r="L470" i="43"/>
  <c r="L469" i="43"/>
  <c r="L468" i="43"/>
  <c r="L467" i="43"/>
  <c r="L466" i="43"/>
  <c r="L465" i="43"/>
  <c r="L464" i="43"/>
  <c r="L463" i="43"/>
  <c r="L462" i="43"/>
  <c r="L461" i="43"/>
  <c r="L460" i="43"/>
  <c r="L459" i="43"/>
  <c r="L458" i="43"/>
  <c r="L457" i="43"/>
  <c r="L456" i="43"/>
  <c r="L455" i="43"/>
  <c r="L454" i="43"/>
  <c r="L453" i="43"/>
  <c r="L452" i="43"/>
  <c r="L451" i="43"/>
  <c r="L450" i="43"/>
  <c r="L449" i="43"/>
  <c r="L448" i="43"/>
  <c r="L447" i="43"/>
  <c r="L446" i="43"/>
  <c r="L445" i="43"/>
  <c r="L444" i="43"/>
  <c r="L443" i="43"/>
  <c r="L442" i="43"/>
  <c r="L441" i="43"/>
  <c r="L440" i="43"/>
  <c r="L439" i="43"/>
  <c r="L438" i="43"/>
  <c r="L437" i="43"/>
  <c r="L436" i="43"/>
  <c r="L435" i="43"/>
  <c r="L434" i="43"/>
  <c r="L433" i="43"/>
  <c r="L432" i="43"/>
  <c r="L431" i="43"/>
  <c r="L430" i="43"/>
  <c r="L429" i="43"/>
  <c r="L428" i="43"/>
  <c r="L427" i="43"/>
  <c r="L426" i="43"/>
  <c r="L425" i="43"/>
  <c r="L424" i="43"/>
  <c r="L423" i="43"/>
  <c r="L422" i="43"/>
  <c r="L421" i="43"/>
  <c r="L420" i="43"/>
  <c r="L419" i="43"/>
  <c r="L418" i="43"/>
  <c r="L417" i="43"/>
  <c r="L416" i="43"/>
  <c r="L415" i="43"/>
  <c r="L414" i="43"/>
  <c r="L413" i="43"/>
  <c r="L412" i="43"/>
  <c r="L411" i="43"/>
  <c r="L410" i="43"/>
  <c r="L409" i="43"/>
  <c r="L408" i="43"/>
  <c r="L407" i="43"/>
  <c r="L406" i="43"/>
  <c r="L405" i="43"/>
  <c r="L404" i="43"/>
  <c r="L403" i="43"/>
  <c r="L402" i="43"/>
  <c r="L401" i="43"/>
  <c r="L400" i="43"/>
  <c r="L399" i="43"/>
  <c r="L398" i="43"/>
  <c r="L397" i="43"/>
  <c r="L396" i="43"/>
  <c r="L395" i="43"/>
  <c r="L394" i="43"/>
  <c r="L393" i="43"/>
  <c r="L392" i="43"/>
  <c r="L391" i="43"/>
  <c r="L390" i="43"/>
  <c r="L389" i="43"/>
  <c r="L388" i="43"/>
  <c r="L387" i="43"/>
  <c r="L386" i="43"/>
  <c r="L385" i="43"/>
  <c r="L384" i="43"/>
  <c r="L383" i="43"/>
  <c r="L382" i="43"/>
  <c r="L381" i="43"/>
  <c r="L380" i="43"/>
  <c r="L379" i="43"/>
  <c r="L378" i="43"/>
  <c r="L377" i="43"/>
  <c r="L376" i="43"/>
  <c r="L375" i="43"/>
  <c r="L374" i="43"/>
  <c r="L373" i="43"/>
  <c r="L372" i="43"/>
  <c r="L371" i="43"/>
  <c r="L370" i="43"/>
  <c r="L369" i="43"/>
  <c r="L368" i="43"/>
  <c r="L367" i="43"/>
  <c r="L366" i="43"/>
  <c r="L365" i="43"/>
  <c r="L364" i="43"/>
  <c r="L363" i="43"/>
  <c r="L362" i="43"/>
  <c r="L361" i="43"/>
  <c r="L360" i="43"/>
  <c r="L359" i="43"/>
  <c r="L358" i="43"/>
  <c r="L357" i="43"/>
  <c r="L356" i="43"/>
  <c r="L355" i="43"/>
  <c r="L354" i="43"/>
  <c r="L353" i="43"/>
  <c r="L352" i="43"/>
  <c r="L351" i="43"/>
  <c r="L350" i="43"/>
  <c r="L349" i="43"/>
  <c r="L348" i="43"/>
  <c r="L347" i="43"/>
  <c r="L346" i="43"/>
  <c r="L345" i="43"/>
  <c r="L344" i="43"/>
  <c r="L343" i="43"/>
  <c r="L342" i="43"/>
  <c r="L341" i="43"/>
  <c r="L340" i="43"/>
  <c r="L339" i="43"/>
  <c r="L338" i="43"/>
  <c r="L337" i="43"/>
  <c r="L336" i="43"/>
  <c r="L335" i="43"/>
  <c r="L334" i="43"/>
  <c r="L333" i="43"/>
  <c r="L332" i="43"/>
  <c r="L331" i="43"/>
  <c r="L330" i="43"/>
  <c r="L329" i="43"/>
  <c r="L328" i="43"/>
  <c r="L327" i="43"/>
  <c r="L326" i="43"/>
  <c r="L325" i="43"/>
  <c r="L324" i="43"/>
  <c r="L323" i="43"/>
  <c r="L322" i="43"/>
  <c r="L321" i="43"/>
  <c r="L320" i="43"/>
  <c r="L319" i="43"/>
  <c r="L318" i="43"/>
  <c r="L317" i="43"/>
  <c r="L316" i="43"/>
  <c r="L315" i="43"/>
  <c r="L314" i="43"/>
  <c r="L313" i="43"/>
  <c r="L312" i="43"/>
  <c r="L311" i="43"/>
  <c r="L310" i="43"/>
  <c r="L309" i="43"/>
  <c r="L308" i="43"/>
  <c r="L307" i="43"/>
  <c r="L306" i="43"/>
  <c r="L305" i="43"/>
  <c r="L304" i="43"/>
  <c r="L303" i="43"/>
  <c r="L302" i="43"/>
  <c r="L301" i="43"/>
  <c r="L300" i="43"/>
  <c r="L299" i="43"/>
  <c r="L298" i="43"/>
  <c r="L297" i="43"/>
  <c r="L296" i="43"/>
  <c r="L295" i="43"/>
  <c r="L294" i="43"/>
  <c r="L293" i="43"/>
  <c r="L292" i="43"/>
  <c r="L291" i="43"/>
  <c r="L290" i="43"/>
  <c r="L289" i="43"/>
  <c r="L288" i="43"/>
  <c r="L287" i="43"/>
  <c r="L286" i="43"/>
  <c r="L285" i="43"/>
  <c r="L284" i="43"/>
  <c r="L283" i="43"/>
  <c r="L282" i="43"/>
  <c r="L281" i="43"/>
  <c r="L280" i="43"/>
  <c r="L279" i="43"/>
  <c r="L278" i="43"/>
  <c r="L277" i="43"/>
  <c r="L276" i="43"/>
  <c r="L275" i="43"/>
  <c r="L274" i="43"/>
  <c r="L273" i="43"/>
  <c r="L272" i="43"/>
  <c r="L271" i="43"/>
  <c r="L270" i="43"/>
  <c r="L269" i="43"/>
  <c r="L268" i="43"/>
  <c r="L267" i="43"/>
  <c r="L266" i="43"/>
  <c r="L265" i="43"/>
  <c r="L264" i="43"/>
  <c r="L263" i="43"/>
  <c r="L262" i="43"/>
  <c r="L261" i="43"/>
  <c r="L260" i="43"/>
  <c r="L259" i="43"/>
  <c r="L258" i="43"/>
  <c r="L257" i="43"/>
  <c r="L256" i="43"/>
  <c r="L255" i="43"/>
  <c r="L254" i="43"/>
  <c r="L253" i="43"/>
  <c r="L252" i="43"/>
  <c r="L251" i="43"/>
  <c r="L250" i="43"/>
  <c r="L249" i="43"/>
  <c r="L248" i="43"/>
  <c r="L247" i="43"/>
  <c r="L246" i="43"/>
  <c r="L245" i="43"/>
  <c r="L244" i="43"/>
  <c r="L243" i="43"/>
  <c r="L242" i="43"/>
  <c r="L241" i="43"/>
  <c r="L240" i="43"/>
  <c r="L239" i="43"/>
  <c r="L238" i="43"/>
  <c r="L237" i="43"/>
  <c r="L236" i="43"/>
  <c r="L235" i="43"/>
  <c r="L234" i="43"/>
  <c r="L233" i="43"/>
  <c r="L232" i="43"/>
  <c r="L231" i="43"/>
  <c r="L230" i="43"/>
  <c r="L229" i="43"/>
  <c r="L228" i="43"/>
  <c r="L227" i="43"/>
  <c r="L226" i="43"/>
  <c r="L225" i="43"/>
  <c r="L224" i="43"/>
  <c r="L223" i="43"/>
  <c r="L222" i="43"/>
  <c r="L221" i="43"/>
  <c r="L220" i="43"/>
  <c r="L219" i="43"/>
  <c r="L218" i="43"/>
  <c r="L217" i="43"/>
  <c r="L216" i="43"/>
  <c r="L215" i="43"/>
  <c r="L214" i="43"/>
  <c r="L213" i="43"/>
  <c r="L212" i="43"/>
  <c r="L211" i="43"/>
  <c r="L210" i="43"/>
  <c r="L209" i="43"/>
  <c r="L208" i="43"/>
  <c r="L207" i="43"/>
  <c r="L206" i="43"/>
  <c r="L205" i="43"/>
  <c r="L204" i="43"/>
  <c r="L203" i="43"/>
  <c r="L202" i="43"/>
  <c r="L201" i="43"/>
  <c r="L200" i="43"/>
  <c r="L199" i="43"/>
  <c r="L198" i="43"/>
  <c r="L197" i="43"/>
  <c r="L196" i="43"/>
  <c r="L195" i="43"/>
  <c r="L194" i="43"/>
  <c r="L193" i="43"/>
  <c r="L192" i="43"/>
  <c r="L191" i="43"/>
  <c r="L190" i="43"/>
  <c r="L189" i="43"/>
  <c r="L188" i="43"/>
  <c r="L187" i="43"/>
  <c r="L186" i="43"/>
  <c r="L185" i="43"/>
  <c r="L184" i="43"/>
  <c r="L183" i="43"/>
  <c r="L182" i="43"/>
  <c r="L181" i="43"/>
  <c r="L180" i="43"/>
  <c r="L179" i="43"/>
  <c r="L178" i="43"/>
  <c r="L177" i="43"/>
  <c r="L176" i="43"/>
  <c r="L175" i="43"/>
  <c r="L174" i="43"/>
  <c r="L173" i="43"/>
  <c r="L172" i="43"/>
  <c r="L171" i="43"/>
  <c r="L170" i="43"/>
  <c r="L169" i="43"/>
  <c r="L168" i="43"/>
  <c r="L167" i="43"/>
  <c r="L166" i="43"/>
  <c r="L165" i="43"/>
  <c r="L164" i="43"/>
  <c r="L163" i="43"/>
  <c r="L162" i="43"/>
  <c r="L161" i="43"/>
  <c r="L160" i="43"/>
  <c r="L159" i="43"/>
  <c r="L158" i="43"/>
  <c r="L157" i="43"/>
  <c r="L156" i="43"/>
  <c r="L155" i="43"/>
  <c r="L154" i="43"/>
  <c r="L153" i="43"/>
  <c r="L152" i="43"/>
  <c r="L151" i="43"/>
  <c r="L150" i="43"/>
  <c r="L149" i="43"/>
  <c r="L148" i="43"/>
  <c r="L147" i="43"/>
  <c r="L146" i="43"/>
  <c r="L145" i="43"/>
  <c r="L144" i="43"/>
  <c r="L143" i="43"/>
  <c r="L142" i="43"/>
  <c r="L141" i="43"/>
  <c r="L140" i="43"/>
  <c r="L139" i="43"/>
  <c r="L138" i="43"/>
  <c r="L137" i="43"/>
  <c r="L136" i="43"/>
  <c r="L135" i="43"/>
  <c r="L134" i="43"/>
  <c r="L133" i="43"/>
  <c r="L132" i="43"/>
  <c r="L131" i="43"/>
  <c r="L130" i="43"/>
  <c r="L129" i="43"/>
  <c r="L128" i="43"/>
  <c r="L127" i="43"/>
  <c r="L126" i="43"/>
  <c r="L125" i="43"/>
  <c r="L124" i="43"/>
  <c r="L123" i="43"/>
  <c r="L122" i="43"/>
  <c r="L121" i="43"/>
  <c r="L120" i="43"/>
  <c r="L119" i="43"/>
  <c r="L118" i="43"/>
  <c r="L117" i="43"/>
  <c r="L116" i="43"/>
  <c r="L115" i="43"/>
  <c r="L114" i="43"/>
  <c r="L113" i="43"/>
  <c r="L112" i="43"/>
  <c r="L111" i="43"/>
  <c r="L110" i="43"/>
  <c r="L109" i="43"/>
  <c r="L108" i="43"/>
  <c r="L107" i="43"/>
  <c r="L106" i="43"/>
  <c r="L105" i="43"/>
  <c r="L104" i="43"/>
  <c r="L103" i="43"/>
  <c r="L102" i="43"/>
  <c r="L101" i="43"/>
  <c r="L100" i="43"/>
  <c r="L99" i="43"/>
  <c r="L98" i="43"/>
  <c r="L97" i="43"/>
  <c r="L96" i="43"/>
  <c r="L95" i="43"/>
  <c r="L94" i="43"/>
  <c r="L93" i="43"/>
  <c r="L92" i="43"/>
  <c r="L91" i="43"/>
  <c r="L90" i="43"/>
  <c r="L89" i="43"/>
  <c r="L88" i="43"/>
  <c r="L87" i="43"/>
  <c r="L86" i="43"/>
  <c r="L85" i="43"/>
  <c r="L84" i="43"/>
  <c r="L83" i="43"/>
  <c r="L82" i="43"/>
  <c r="L81" i="43"/>
  <c r="L80" i="43"/>
  <c r="L79" i="43"/>
  <c r="L78" i="43"/>
  <c r="L77" i="43"/>
  <c r="L76" i="43"/>
  <c r="L75" i="43"/>
  <c r="L74" i="43"/>
  <c r="L73" i="43"/>
  <c r="L72" i="43"/>
  <c r="L71" i="43"/>
  <c r="L70" i="43"/>
  <c r="L69" i="43"/>
  <c r="L68" i="43"/>
  <c r="L67" i="43"/>
  <c r="L66" i="43"/>
  <c r="G542" i="43"/>
  <c r="G539" i="43"/>
  <c r="G541" i="43"/>
  <c r="G540" i="43"/>
  <c r="G543" i="43"/>
  <c r="L499" i="45"/>
  <c r="L498" i="45"/>
  <c r="L497" i="45"/>
  <c r="L496" i="45"/>
  <c r="L495" i="45"/>
  <c r="L494" i="45"/>
  <c r="L493" i="45"/>
  <c r="L492" i="45"/>
  <c r="L491" i="45"/>
  <c r="L490" i="45"/>
  <c r="L489" i="45"/>
  <c r="L488" i="45"/>
  <c r="L487" i="45"/>
  <c r="L486" i="45"/>
  <c r="L485" i="45"/>
  <c r="L484" i="45"/>
  <c r="L483" i="45"/>
  <c r="L482" i="45"/>
  <c r="L481" i="45"/>
  <c r="L480" i="45"/>
  <c r="L479" i="45"/>
  <c r="L478" i="45"/>
  <c r="L477" i="45"/>
  <c r="L476" i="45"/>
  <c r="L475" i="45"/>
  <c r="L474" i="45"/>
  <c r="L473" i="45"/>
  <c r="L472" i="45"/>
  <c r="L471" i="45"/>
  <c r="L470" i="45"/>
  <c r="L469" i="45"/>
  <c r="L468" i="45"/>
  <c r="L467" i="45"/>
  <c r="L466" i="45"/>
  <c r="L465" i="45"/>
  <c r="L464" i="45"/>
  <c r="L463" i="45"/>
  <c r="L462" i="45"/>
  <c r="L461" i="45"/>
  <c r="L460" i="45"/>
  <c r="L459" i="45"/>
  <c r="L458" i="45"/>
  <c r="L457" i="45"/>
  <c r="L456" i="45"/>
  <c r="L455" i="45"/>
  <c r="L454" i="45"/>
  <c r="L453" i="45"/>
  <c r="L452" i="45"/>
  <c r="L451" i="45"/>
  <c r="L450" i="45"/>
  <c r="L449" i="45"/>
  <c r="L448" i="45"/>
  <c r="L447" i="45"/>
  <c r="L446" i="45"/>
  <c r="L445" i="45"/>
  <c r="L444" i="45"/>
  <c r="L443" i="45"/>
  <c r="L442" i="45"/>
  <c r="L441" i="45"/>
  <c r="L440" i="45"/>
  <c r="L439" i="45"/>
  <c r="L438" i="45"/>
  <c r="L437" i="45"/>
  <c r="L436" i="45"/>
  <c r="L435" i="45"/>
  <c r="L434" i="45"/>
  <c r="L433" i="45"/>
  <c r="L432" i="45"/>
  <c r="L431" i="45"/>
  <c r="L430" i="45"/>
  <c r="L429" i="45"/>
  <c r="L428" i="45"/>
  <c r="L427" i="45"/>
  <c r="L426" i="45"/>
  <c r="L425" i="45"/>
  <c r="L424" i="45"/>
  <c r="L423" i="45"/>
  <c r="L422" i="45"/>
  <c r="L421" i="45"/>
  <c r="L420" i="45"/>
  <c r="L419" i="45"/>
  <c r="L418" i="45"/>
  <c r="L417" i="45"/>
  <c r="L416" i="45"/>
  <c r="L415" i="45"/>
  <c r="L414" i="45"/>
  <c r="L413" i="45"/>
  <c r="L412" i="45"/>
  <c r="L411" i="45"/>
  <c r="L410" i="45"/>
  <c r="L409" i="45"/>
  <c r="L408" i="45"/>
  <c r="L407" i="45"/>
  <c r="L406" i="45"/>
  <c r="L405" i="45"/>
  <c r="L404" i="45"/>
  <c r="L403" i="45"/>
  <c r="L402" i="45"/>
  <c r="L401" i="45"/>
  <c r="L400" i="45"/>
  <c r="L399" i="45"/>
  <c r="L398" i="45"/>
  <c r="L397" i="45"/>
  <c r="L396" i="45"/>
  <c r="L395" i="45"/>
  <c r="L394" i="45"/>
  <c r="L393" i="45"/>
  <c r="L392" i="45"/>
  <c r="L391" i="45"/>
  <c r="L390" i="45"/>
  <c r="L389" i="45"/>
  <c r="L388" i="45"/>
  <c r="L387" i="45"/>
  <c r="L386" i="45"/>
  <c r="L385" i="45"/>
  <c r="L384" i="45"/>
  <c r="L383" i="45"/>
  <c r="L382" i="45"/>
  <c r="L381" i="45"/>
  <c r="L380" i="45"/>
  <c r="L379" i="45"/>
  <c r="L378" i="45"/>
  <c r="L377" i="45"/>
  <c r="L376" i="45"/>
  <c r="L375" i="45"/>
  <c r="L374" i="45"/>
  <c r="L373" i="45"/>
  <c r="L372" i="45"/>
  <c r="L371" i="45"/>
  <c r="L370" i="45"/>
  <c r="L369" i="45"/>
  <c r="L368" i="45"/>
  <c r="L367" i="45"/>
  <c r="L366" i="45"/>
  <c r="L365" i="45"/>
  <c r="L364" i="45"/>
  <c r="L363" i="45"/>
  <c r="L362" i="45"/>
  <c r="L361" i="45"/>
  <c r="L360" i="45"/>
  <c r="L359" i="45"/>
  <c r="L358" i="45"/>
  <c r="L357" i="45"/>
  <c r="L356" i="45"/>
  <c r="L355" i="45"/>
  <c r="L354" i="45"/>
  <c r="L353" i="45"/>
  <c r="L352" i="45"/>
  <c r="L351" i="45"/>
  <c r="L350" i="45"/>
  <c r="L349" i="45"/>
  <c r="L348" i="45"/>
  <c r="L347" i="45"/>
  <c r="L346" i="45"/>
  <c r="L345" i="45"/>
  <c r="L344" i="45"/>
  <c r="L343" i="45"/>
  <c r="L342" i="45"/>
  <c r="L341" i="45"/>
  <c r="L340" i="45"/>
  <c r="L339" i="45"/>
  <c r="L338" i="45"/>
  <c r="L337" i="45"/>
  <c r="L336" i="45"/>
  <c r="L335" i="45"/>
  <c r="L334" i="45"/>
  <c r="L333" i="45"/>
  <c r="L332" i="45"/>
  <c r="L331" i="45"/>
  <c r="L330" i="45"/>
  <c r="L329" i="45"/>
  <c r="L328" i="45"/>
  <c r="L327" i="45"/>
  <c r="L326" i="45"/>
  <c r="L325" i="45"/>
  <c r="L324" i="45"/>
  <c r="L323" i="45"/>
  <c r="L322" i="45"/>
  <c r="L321" i="45"/>
  <c r="L320" i="45"/>
  <c r="L319" i="45"/>
  <c r="L318" i="45"/>
  <c r="L317" i="45"/>
  <c r="L316" i="45"/>
  <c r="L315" i="45"/>
  <c r="L314" i="45"/>
  <c r="L313" i="45"/>
  <c r="L312" i="45"/>
  <c r="L311" i="45"/>
  <c r="L310" i="45"/>
  <c r="L309" i="45"/>
  <c r="L308" i="45"/>
  <c r="L307" i="45"/>
  <c r="L306" i="45"/>
  <c r="L305" i="45"/>
  <c r="L304" i="45"/>
  <c r="L303" i="45"/>
  <c r="L302" i="45"/>
  <c r="L301" i="45"/>
  <c r="L300" i="45"/>
  <c r="L299" i="45"/>
  <c r="L298" i="45"/>
  <c r="L297" i="45"/>
  <c r="L296" i="45"/>
  <c r="L295" i="45"/>
  <c r="L294" i="45"/>
  <c r="L293" i="45"/>
  <c r="L292" i="45"/>
  <c r="L291" i="45"/>
  <c r="L290" i="45"/>
  <c r="L289" i="45"/>
  <c r="L288" i="45"/>
  <c r="L287" i="45"/>
  <c r="L286" i="45"/>
  <c r="L285" i="45"/>
  <c r="L284" i="45"/>
  <c r="L283" i="45"/>
  <c r="L282" i="45"/>
  <c r="L281" i="45"/>
  <c r="L280" i="45"/>
  <c r="L279" i="45"/>
  <c r="L278" i="45"/>
  <c r="L277" i="45"/>
  <c r="L276" i="45"/>
  <c r="L275" i="45"/>
  <c r="L274" i="45"/>
  <c r="L273" i="45"/>
  <c r="L272" i="45"/>
  <c r="L271" i="45"/>
  <c r="L270" i="45"/>
  <c r="L269" i="45"/>
  <c r="L268" i="45"/>
  <c r="L267" i="45"/>
  <c r="L266" i="45"/>
  <c r="L265" i="45"/>
  <c r="L264" i="45"/>
  <c r="L263" i="45"/>
  <c r="L262" i="45"/>
  <c r="L261" i="45"/>
  <c r="L260" i="45"/>
  <c r="L259" i="45"/>
  <c r="L258" i="45"/>
  <c r="L257" i="45"/>
  <c r="L256" i="45"/>
  <c r="L255" i="45"/>
  <c r="L254" i="45"/>
  <c r="L253" i="45"/>
  <c r="L252" i="45"/>
  <c r="L251" i="45"/>
  <c r="L250" i="45"/>
  <c r="L249" i="45"/>
  <c r="L248" i="45"/>
  <c r="L247" i="45"/>
  <c r="L246" i="45"/>
  <c r="L245" i="45"/>
  <c r="L244" i="45"/>
  <c r="L243" i="45"/>
  <c r="L242" i="45"/>
  <c r="L241" i="45"/>
  <c r="L240" i="45"/>
  <c r="L239" i="45"/>
  <c r="L238" i="45"/>
  <c r="L237" i="45"/>
  <c r="L236" i="45"/>
  <c r="L235" i="45"/>
  <c r="L234" i="45"/>
  <c r="L233" i="45"/>
  <c r="L232" i="45"/>
  <c r="L231" i="45"/>
  <c r="L230" i="45"/>
  <c r="L229" i="45"/>
  <c r="L228" i="45"/>
  <c r="L227" i="45"/>
  <c r="L226" i="45"/>
  <c r="L225" i="45"/>
  <c r="L224" i="45"/>
  <c r="L223" i="45"/>
  <c r="L222" i="45"/>
  <c r="L221" i="45"/>
  <c r="L220" i="45"/>
  <c r="L219" i="45"/>
  <c r="L218" i="45"/>
  <c r="L217" i="45"/>
  <c r="L216" i="45"/>
  <c r="L215" i="45"/>
  <c r="L214" i="45"/>
  <c r="L213" i="45"/>
  <c r="L212" i="45"/>
  <c r="L211" i="45"/>
  <c r="L210" i="45"/>
  <c r="L209" i="45"/>
  <c r="L208" i="45"/>
  <c r="L207" i="45"/>
  <c r="L206" i="45"/>
  <c r="L205" i="45"/>
  <c r="L204" i="45"/>
  <c r="L203" i="45"/>
  <c r="L202" i="45"/>
  <c r="L201" i="45"/>
  <c r="L200" i="45"/>
  <c r="L199" i="45"/>
  <c r="L198" i="45"/>
  <c r="L197" i="45"/>
  <c r="L196" i="45"/>
  <c r="L195" i="45"/>
  <c r="L194" i="45"/>
  <c r="L193" i="45"/>
  <c r="L192" i="45"/>
  <c r="L191" i="45"/>
  <c r="L190" i="45"/>
  <c r="L189" i="45"/>
  <c r="L188" i="45"/>
  <c r="L187" i="45"/>
  <c r="L186" i="45"/>
  <c r="L185" i="45"/>
  <c r="L184" i="45"/>
  <c r="L183" i="45"/>
  <c r="L182" i="45"/>
  <c r="L181" i="45"/>
  <c r="L180" i="45"/>
  <c r="L179" i="45"/>
  <c r="L178" i="45"/>
  <c r="L177" i="45"/>
  <c r="L176" i="45"/>
  <c r="L175" i="45"/>
  <c r="L174" i="45"/>
  <c r="L173" i="45"/>
  <c r="L172" i="45"/>
  <c r="L171" i="45"/>
  <c r="L170" i="45"/>
  <c r="L169" i="45"/>
  <c r="L168" i="45"/>
  <c r="L167" i="45"/>
  <c r="L166" i="45"/>
  <c r="L165" i="45"/>
  <c r="L164" i="45"/>
  <c r="L163" i="45"/>
  <c r="L162" i="45"/>
  <c r="L161" i="45"/>
  <c r="L160" i="45"/>
  <c r="L159" i="45"/>
  <c r="L158" i="45"/>
  <c r="L157" i="45"/>
  <c r="L156" i="45"/>
  <c r="L155" i="45"/>
  <c r="L154" i="45"/>
  <c r="L153" i="45"/>
  <c r="L152" i="45"/>
  <c r="L151" i="45"/>
  <c r="L150" i="45"/>
  <c r="L149" i="45"/>
  <c r="L148" i="45"/>
  <c r="L147" i="45"/>
  <c r="L146" i="45"/>
  <c r="L145" i="45"/>
  <c r="L144" i="45"/>
  <c r="L143" i="45"/>
  <c r="L142" i="45"/>
  <c r="L141" i="45"/>
  <c r="L140" i="45"/>
  <c r="L139" i="45"/>
  <c r="L138" i="45"/>
  <c r="L137" i="45"/>
  <c r="L136" i="45"/>
  <c r="L135" i="45"/>
  <c r="L134" i="45"/>
  <c r="L133" i="45"/>
  <c r="L132" i="45"/>
  <c r="L131" i="45"/>
  <c r="L130" i="45"/>
  <c r="L129" i="45"/>
  <c r="L128" i="45"/>
  <c r="L127" i="45"/>
  <c r="L126" i="45"/>
  <c r="L125" i="45"/>
  <c r="L124" i="45"/>
  <c r="L123" i="45"/>
  <c r="L122" i="45"/>
  <c r="L121" i="45"/>
  <c r="L120" i="45"/>
  <c r="L119" i="45"/>
  <c r="L118" i="45"/>
  <c r="L117" i="45"/>
  <c r="L116" i="45"/>
  <c r="L115" i="45"/>
  <c r="L114" i="45"/>
  <c r="L113" i="45"/>
  <c r="L112" i="45"/>
  <c r="L111" i="45"/>
  <c r="L110" i="45"/>
  <c r="L109" i="45"/>
  <c r="L108" i="45"/>
  <c r="L107" i="45"/>
  <c r="L106" i="45"/>
  <c r="L105" i="45"/>
  <c r="L104" i="45"/>
  <c r="L103" i="45"/>
  <c r="L102" i="45"/>
  <c r="L101" i="45"/>
  <c r="L100" i="45"/>
  <c r="L99" i="45"/>
  <c r="L98" i="45"/>
  <c r="L97" i="45"/>
  <c r="L96" i="45"/>
  <c r="L95" i="45"/>
  <c r="L94" i="45"/>
  <c r="L93" i="45"/>
  <c r="L92" i="45"/>
  <c r="L91" i="45"/>
  <c r="L90" i="45"/>
  <c r="L89" i="45"/>
  <c r="L88" i="45"/>
  <c r="L87" i="45"/>
  <c r="L86" i="45"/>
  <c r="L85" i="45"/>
  <c r="L84" i="45"/>
  <c r="L83" i="45"/>
  <c r="L82" i="45"/>
  <c r="L81" i="45"/>
  <c r="L80" i="45"/>
  <c r="L79" i="45"/>
  <c r="L78" i="45"/>
  <c r="L77" i="45"/>
  <c r="L76" i="45"/>
  <c r="L75" i="45"/>
  <c r="L74" i="45"/>
  <c r="L73" i="45"/>
  <c r="L72" i="45"/>
  <c r="L71" i="45"/>
  <c r="L70" i="45"/>
  <c r="L69" i="45"/>
  <c r="L68" i="45"/>
  <c r="L67" i="45"/>
  <c r="L66" i="45"/>
  <c r="L65" i="45"/>
  <c r="L64" i="45"/>
  <c r="L63" i="45"/>
  <c r="L62" i="45"/>
  <c r="L61" i="45"/>
  <c r="L60" i="45"/>
  <c r="L59" i="45"/>
  <c r="L58" i="45"/>
  <c r="L57" i="45"/>
  <c r="L56" i="45"/>
  <c r="L55" i="45"/>
  <c r="L54" i="45"/>
  <c r="L53" i="45"/>
  <c r="L52" i="45"/>
  <c r="L51" i="45"/>
  <c r="L50" i="45"/>
  <c r="L49" i="45"/>
  <c r="L48" i="45"/>
  <c r="L47" i="45"/>
  <c r="L46" i="45"/>
  <c r="L45" i="45"/>
  <c r="L44" i="45"/>
  <c r="L43" i="45"/>
  <c r="L42" i="45"/>
  <c r="L41" i="45"/>
  <c r="L40" i="45"/>
  <c r="L498" i="47"/>
  <c r="L497" i="47"/>
  <c r="L496" i="47"/>
  <c r="L495" i="47"/>
  <c r="L494" i="47"/>
  <c r="L493" i="47"/>
  <c r="L492" i="47"/>
  <c r="L491" i="47"/>
  <c r="L490" i="47"/>
  <c r="L489" i="47"/>
  <c r="L488" i="47"/>
  <c r="L487" i="47"/>
  <c r="L486" i="47"/>
  <c r="L485" i="47"/>
  <c r="L484" i="47"/>
  <c r="L483" i="47"/>
  <c r="L482" i="47"/>
  <c r="L481" i="47"/>
  <c r="L480" i="47"/>
  <c r="L479" i="47"/>
  <c r="L478" i="47"/>
  <c r="L477" i="47"/>
  <c r="L476" i="47"/>
  <c r="L475" i="47"/>
  <c r="L474" i="47"/>
  <c r="L473" i="47"/>
  <c r="L472" i="47"/>
  <c r="L471" i="47"/>
  <c r="L470" i="47"/>
  <c r="L469" i="47"/>
  <c r="L468" i="47"/>
  <c r="L467" i="47"/>
  <c r="L466" i="47"/>
  <c r="L465" i="47"/>
  <c r="L464" i="47"/>
  <c r="L463" i="47"/>
  <c r="L462" i="47"/>
  <c r="L461" i="47"/>
  <c r="L460" i="47"/>
  <c r="L459" i="47"/>
  <c r="L458" i="47"/>
  <c r="L457" i="47"/>
  <c r="L456" i="47"/>
  <c r="L455" i="47"/>
  <c r="L454" i="47"/>
  <c r="L453" i="47"/>
  <c r="L452" i="47"/>
  <c r="L451" i="47"/>
  <c r="L450" i="47"/>
  <c r="L449" i="47"/>
  <c r="L448" i="47"/>
  <c r="L447" i="47"/>
  <c r="L446" i="47"/>
  <c r="L445" i="47"/>
  <c r="L444" i="47"/>
  <c r="L443" i="47"/>
  <c r="L442" i="47"/>
  <c r="L441" i="47"/>
  <c r="L440" i="47"/>
  <c r="L439" i="47"/>
  <c r="L438" i="47"/>
  <c r="L437" i="47"/>
  <c r="L436" i="47"/>
  <c r="L435" i="47"/>
  <c r="L434" i="47"/>
  <c r="L433" i="47"/>
  <c r="L432" i="47"/>
  <c r="L431" i="47"/>
  <c r="L430" i="47"/>
  <c r="L429" i="47"/>
  <c r="L428" i="47"/>
  <c r="L427" i="47"/>
  <c r="L426" i="47"/>
  <c r="L425" i="47"/>
  <c r="L424" i="47"/>
  <c r="L423" i="47"/>
  <c r="L422" i="47"/>
  <c r="L421" i="47"/>
  <c r="L420" i="47"/>
  <c r="L419" i="47"/>
  <c r="L418" i="47"/>
  <c r="L417" i="47"/>
  <c r="L416" i="47"/>
  <c r="L415" i="47"/>
  <c r="L414" i="47"/>
  <c r="L413" i="47"/>
  <c r="L412" i="47"/>
  <c r="L411" i="47"/>
  <c r="L410" i="47"/>
  <c r="L409" i="47"/>
  <c r="L408" i="47"/>
  <c r="L407" i="47"/>
  <c r="L406" i="47"/>
  <c r="L405" i="47"/>
  <c r="L404" i="47"/>
  <c r="L403" i="47"/>
  <c r="L402" i="47"/>
  <c r="L401" i="47"/>
  <c r="L400" i="47"/>
  <c r="L399" i="47"/>
  <c r="L398" i="47"/>
  <c r="L397" i="47"/>
  <c r="L396" i="47"/>
  <c r="L395" i="47"/>
  <c r="L394" i="47"/>
  <c r="L393" i="47"/>
  <c r="L392" i="47"/>
  <c r="L391" i="47"/>
  <c r="L390" i="47"/>
  <c r="L389" i="47"/>
  <c r="L388" i="47"/>
  <c r="L387" i="47"/>
  <c r="L386" i="47"/>
  <c r="L385" i="47"/>
  <c r="L384" i="47"/>
  <c r="L383" i="47"/>
  <c r="L382" i="47"/>
  <c r="L381" i="47"/>
  <c r="L380" i="47"/>
  <c r="L379" i="47"/>
  <c r="L378" i="47"/>
  <c r="L377" i="47"/>
  <c r="L376" i="47"/>
  <c r="L375" i="47"/>
  <c r="L374" i="47"/>
  <c r="L373" i="47"/>
  <c r="L372" i="47"/>
  <c r="L371" i="47"/>
  <c r="L370" i="47"/>
  <c r="L369" i="47"/>
  <c r="L368" i="47"/>
  <c r="L367" i="47"/>
  <c r="L366" i="47"/>
  <c r="L365" i="47"/>
  <c r="L364" i="47"/>
  <c r="L363" i="47"/>
  <c r="L362" i="47"/>
  <c r="L361" i="47"/>
  <c r="L360" i="47"/>
  <c r="L359" i="47"/>
  <c r="L358" i="47"/>
  <c r="L357" i="47"/>
  <c r="L356" i="47"/>
  <c r="L355" i="47"/>
  <c r="L354" i="47"/>
  <c r="L353" i="47"/>
  <c r="L352" i="47"/>
  <c r="L351" i="47"/>
  <c r="L350" i="47"/>
  <c r="L349" i="47"/>
  <c r="L348" i="47"/>
  <c r="L347" i="47"/>
  <c r="L346" i="47"/>
  <c r="L345" i="47"/>
  <c r="L344" i="47"/>
  <c r="L343" i="47"/>
  <c r="L342" i="47"/>
  <c r="L341" i="47"/>
  <c r="L340" i="47"/>
  <c r="L339" i="47"/>
  <c r="L338" i="47"/>
  <c r="L337" i="47"/>
  <c r="L336" i="47"/>
  <c r="L335" i="47"/>
  <c r="L334" i="47"/>
  <c r="L333" i="47"/>
  <c r="L332" i="47"/>
  <c r="L331" i="47"/>
  <c r="L330" i="47"/>
  <c r="L329" i="47"/>
  <c r="L328" i="47"/>
  <c r="L327" i="47"/>
  <c r="L326" i="47"/>
  <c r="L325" i="47"/>
  <c r="L324" i="47"/>
  <c r="L323" i="47"/>
  <c r="L322" i="47"/>
  <c r="L321" i="47"/>
  <c r="L320" i="47"/>
  <c r="L319" i="47"/>
  <c r="L318" i="47"/>
  <c r="L317" i="47"/>
  <c r="L316" i="47"/>
  <c r="L315" i="47"/>
  <c r="L314" i="47"/>
  <c r="L313" i="47"/>
  <c r="L312" i="47"/>
  <c r="L311" i="47"/>
  <c r="L310" i="47"/>
  <c r="L309" i="47"/>
  <c r="L308" i="47"/>
  <c r="L307" i="47"/>
  <c r="L306" i="47"/>
  <c r="L305" i="47"/>
  <c r="L304" i="47"/>
  <c r="L303" i="47"/>
  <c r="L302" i="47"/>
  <c r="L301" i="47"/>
  <c r="L300" i="47"/>
  <c r="L299" i="47"/>
  <c r="L298" i="47"/>
  <c r="L297" i="47"/>
  <c r="L296" i="47"/>
  <c r="L295" i="47"/>
  <c r="L294" i="47"/>
  <c r="L293" i="47"/>
  <c r="L292" i="47"/>
  <c r="L291" i="47"/>
  <c r="L290" i="47"/>
  <c r="L289" i="47"/>
  <c r="L288" i="47"/>
  <c r="L287" i="47"/>
  <c r="L286" i="47"/>
  <c r="L285" i="47"/>
  <c r="L284" i="47"/>
  <c r="L283" i="47"/>
  <c r="L282" i="47"/>
  <c r="L281" i="47"/>
  <c r="L280" i="47"/>
  <c r="L279" i="47"/>
  <c r="L278" i="47"/>
  <c r="L277" i="47"/>
  <c r="L276" i="47"/>
  <c r="L275" i="47"/>
  <c r="L274" i="47"/>
  <c r="L273" i="47"/>
  <c r="L272" i="47"/>
  <c r="L271" i="47"/>
  <c r="L270" i="47"/>
  <c r="L269" i="47"/>
  <c r="L268" i="47"/>
  <c r="L267" i="47"/>
  <c r="L266" i="47"/>
  <c r="L265" i="47"/>
  <c r="L264" i="47"/>
  <c r="L263" i="47"/>
  <c r="L262" i="47"/>
  <c r="L261" i="47"/>
  <c r="L260" i="47"/>
  <c r="L259" i="47"/>
  <c r="L258" i="47"/>
  <c r="L257" i="47"/>
  <c r="L256" i="47"/>
  <c r="L255" i="47"/>
  <c r="L254" i="47"/>
  <c r="L253" i="47"/>
  <c r="L252" i="47"/>
  <c r="L251" i="47"/>
  <c r="L250" i="47"/>
  <c r="L249" i="47"/>
  <c r="L248" i="47"/>
  <c r="L247" i="47"/>
  <c r="L246" i="47"/>
  <c r="L245" i="47"/>
  <c r="L244" i="47"/>
  <c r="L243" i="47"/>
  <c r="L242" i="47"/>
  <c r="L241" i="47"/>
  <c r="L240" i="47"/>
  <c r="L239" i="47"/>
  <c r="L238" i="47"/>
  <c r="L237" i="47"/>
  <c r="L236" i="47"/>
  <c r="L235" i="47"/>
  <c r="L234" i="47"/>
  <c r="L233" i="47"/>
  <c r="L232" i="47"/>
  <c r="L231" i="47"/>
  <c r="L230" i="47"/>
  <c r="L229" i="47"/>
  <c r="L228" i="47"/>
  <c r="L227" i="47"/>
  <c r="L226" i="47"/>
  <c r="L225" i="47"/>
  <c r="L224" i="47"/>
  <c r="L223" i="47"/>
  <c r="L222" i="47"/>
  <c r="L221" i="47"/>
  <c r="L220" i="47"/>
  <c r="L219" i="47"/>
  <c r="L218" i="47"/>
  <c r="L217" i="47"/>
  <c r="L216" i="47"/>
  <c r="L215" i="47"/>
  <c r="L214" i="47"/>
  <c r="L213" i="47"/>
  <c r="L212" i="47"/>
  <c r="L211" i="47"/>
  <c r="L210" i="47"/>
  <c r="L209" i="47"/>
  <c r="L208" i="47"/>
  <c r="L207" i="47"/>
  <c r="L206" i="47"/>
  <c r="L205" i="47"/>
  <c r="L204" i="47"/>
  <c r="L203" i="47"/>
  <c r="L202" i="47"/>
  <c r="L201" i="47"/>
  <c r="L200" i="47"/>
  <c r="L199" i="47"/>
  <c r="L198" i="47"/>
  <c r="L197" i="47"/>
  <c r="L196" i="47"/>
  <c r="L195" i="47"/>
  <c r="L194" i="47"/>
  <c r="L193" i="47"/>
  <c r="L192" i="47"/>
  <c r="L191" i="47"/>
  <c r="L190" i="47"/>
  <c r="L189" i="47"/>
  <c r="L188" i="47"/>
  <c r="L187" i="47"/>
  <c r="L186" i="47"/>
  <c r="L185" i="47"/>
  <c r="L184" i="47"/>
  <c r="L183" i="47"/>
  <c r="L182" i="47"/>
  <c r="L181" i="47"/>
  <c r="L180" i="47"/>
  <c r="L179" i="47"/>
  <c r="L178" i="47"/>
  <c r="L177" i="47"/>
  <c r="L176" i="47"/>
  <c r="L175" i="47"/>
  <c r="L174" i="47"/>
  <c r="L173" i="47"/>
  <c r="L172" i="47"/>
  <c r="L171" i="47"/>
  <c r="L170" i="47"/>
  <c r="L169" i="47"/>
  <c r="L168" i="47"/>
  <c r="L167" i="47"/>
  <c r="L166" i="47"/>
  <c r="L165" i="47"/>
  <c r="L164" i="47"/>
  <c r="L163" i="47"/>
  <c r="L162" i="47"/>
  <c r="L161" i="47"/>
  <c r="L160" i="47"/>
  <c r="L159" i="47"/>
  <c r="L158" i="47"/>
  <c r="L157" i="47"/>
  <c r="L156" i="47"/>
  <c r="L155" i="47"/>
  <c r="L154" i="47"/>
  <c r="L153" i="47"/>
  <c r="L152" i="47"/>
  <c r="L151" i="47"/>
  <c r="L150" i="47"/>
  <c r="L149" i="47"/>
  <c r="L148" i="47"/>
  <c r="L147" i="47"/>
  <c r="L146" i="47"/>
  <c r="L145" i="47"/>
  <c r="L144" i="47"/>
  <c r="L143" i="47"/>
  <c r="L142" i="47"/>
  <c r="L141" i="47"/>
  <c r="L140" i="47"/>
  <c r="L139" i="47"/>
  <c r="L138" i="47"/>
  <c r="L137" i="47"/>
  <c r="L136" i="47"/>
  <c r="L135" i="47"/>
  <c r="L134" i="47"/>
  <c r="L133" i="47"/>
  <c r="L132" i="47"/>
  <c r="L131" i="47"/>
  <c r="L130" i="47"/>
  <c r="L129" i="47"/>
  <c r="L128" i="47"/>
  <c r="L127" i="47"/>
  <c r="L126" i="47"/>
  <c r="L125" i="47"/>
  <c r="L124" i="47"/>
  <c r="L123" i="47"/>
  <c r="L122" i="47"/>
  <c r="L121" i="47"/>
  <c r="L120" i="47"/>
  <c r="L119" i="47"/>
  <c r="L118" i="47"/>
  <c r="L117" i="47"/>
  <c r="L116" i="47"/>
  <c r="L115" i="47"/>
  <c r="L114" i="47"/>
  <c r="L113" i="47"/>
  <c r="L112" i="47"/>
  <c r="L111" i="47"/>
  <c r="L110" i="47"/>
  <c r="L109" i="47"/>
  <c r="L108" i="47"/>
  <c r="L107" i="47"/>
  <c r="L106" i="47"/>
  <c r="L105" i="47"/>
  <c r="L104" i="47"/>
  <c r="L103" i="47"/>
  <c r="L102" i="47"/>
  <c r="L101" i="47"/>
  <c r="L100" i="47"/>
  <c r="L99" i="47"/>
  <c r="L98" i="47"/>
  <c r="L97" i="47"/>
  <c r="L96" i="47"/>
  <c r="L95" i="47"/>
  <c r="L94" i="47"/>
  <c r="L93" i="47"/>
  <c r="L92" i="47"/>
  <c r="L91" i="47"/>
  <c r="L90" i="47"/>
  <c r="L89" i="47"/>
  <c r="L88" i="47"/>
  <c r="L87" i="47"/>
  <c r="L86" i="47"/>
  <c r="L85" i="47"/>
  <c r="L84" i="47"/>
  <c r="L83" i="47"/>
  <c r="L82" i="47"/>
  <c r="L81" i="47"/>
  <c r="L80" i="47"/>
  <c r="L79" i="47"/>
  <c r="L78" i="47"/>
  <c r="L77" i="47"/>
  <c r="L76" i="47"/>
  <c r="L75" i="47"/>
  <c r="L74" i="47"/>
  <c r="L73" i="47"/>
  <c r="L72" i="47"/>
  <c r="L71" i="47"/>
  <c r="L70" i="47"/>
  <c r="L69" i="47"/>
  <c r="L68" i="47"/>
  <c r="L67" i="47"/>
  <c r="L66" i="47"/>
  <c r="L65" i="47"/>
  <c r="L64" i="47"/>
  <c r="L63" i="47"/>
  <c r="L62" i="47"/>
  <c r="L61" i="47"/>
  <c r="L60" i="47"/>
  <c r="L59" i="47"/>
  <c r="L58" i="47"/>
  <c r="L57" i="47"/>
  <c r="L56" i="47"/>
  <c r="L55" i="47"/>
  <c r="L54" i="47"/>
  <c r="L53" i="47"/>
  <c r="L52" i="47"/>
  <c r="L51" i="47"/>
  <c r="L50" i="47"/>
  <c r="L49" i="47"/>
  <c r="L48" i="47"/>
  <c r="L47" i="47"/>
  <c r="L46" i="47"/>
  <c r="L45" i="47"/>
  <c r="L44" i="47"/>
  <c r="L43" i="47"/>
  <c r="L42" i="47"/>
  <c r="L41" i="47"/>
  <c r="L40" i="47"/>
  <c r="L39" i="47"/>
  <c r="L38" i="47"/>
  <c r="L37" i="47"/>
  <c r="L36" i="47"/>
  <c r="L35" i="47"/>
  <c r="L34" i="47"/>
  <c r="L33" i="47"/>
  <c r="L32" i="47"/>
  <c r="L31" i="47"/>
  <c r="G539" i="47"/>
  <c r="G542" i="47"/>
  <c r="G541" i="47"/>
  <c r="L499" i="49"/>
  <c r="L498" i="49"/>
  <c r="L497" i="49"/>
  <c r="L496" i="49"/>
  <c r="L495" i="49"/>
  <c r="L494" i="49"/>
  <c r="L493" i="49"/>
  <c r="L492" i="49"/>
  <c r="L491" i="49"/>
  <c r="L490" i="49"/>
  <c r="L489" i="49"/>
  <c r="L488" i="49"/>
  <c r="L487" i="49"/>
  <c r="L486" i="49"/>
  <c r="L485" i="49"/>
  <c r="L484" i="49"/>
  <c r="L483" i="49"/>
  <c r="L482" i="49"/>
  <c r="L481" i="49"/>
  <c r="L480" i="49"/>
  <c r="L479" i="49"/>
  <c r="L478" i="49"/>
  <c r="L477" i="49"/>
  <c r="L476" i="49"/>
  <c r="L475" i="49"/>
  <c r="L474" i="49"/>
  <c r="L473" i="49"/>
  <c r="L472" i="49"/>
  <c r="L471" i="49"/>
  <c r="L470" i="49"/>
  <c r="L469" i="49"/>
  <c r="L468" i="49"/>
  <c r="L467" i="49"/>
  <c r="L466" i="49"/>
  <c r="L465" i="49"/>
  <c r="L464" i="49"/>
  <c r="L463" i="49"/>
  <c r="L462" i="49"/>
  <c r="L461" i="49"/>
  <c r="L460" i="49"/>
  <c r="L459" i="49"/>
  <c r="L458" i="49"/>
  <c r="L457" i="49"/>
  <c r="L456" i="49"/>
  <c r="L455" i="49"/>
  <c r="L454" i="49"/>
  <c r="L453" i="49"/>
  <c r="L452" i="49"/>
  <c r="L451" i="49"/>
  <c r="L450" i="49"/>
  <c r="L449" i="49"/>
  <c r="L448" i="49"/>
  <c r="L447" i="49"/>
  <c r="L446" i="49"/>
  <c r="L445" i="49"/>
  <c r="L444" i="49"/>
  <c r="L443" i="49"/>
  <c r="L442" i="49"/>
  <c r="L441" i="49"/>
  <c r="L440" i="49"/>
  <c r="L439" i="49"/>
  <c r="L438" i="49"/>
  <c r="L437" i="49"/>
  <c r="L436" i="49"/>
  <c r="L435" i="49"/>
  <c r="L434" i="49"/>
  <c r="L433" i="49"/>
  <c r="L432" i="49"/>
  <c r="L431" i="49"/>
  <c r="L430" i="49"/>
  <c r="L429" i="49"/>
  <c r="L428" i="49"/>
  <c r="L427" i="49"/>
  <c r="L426" i="49"/>
  <c r="L425" i="49"/>
  <c r="L424" i="49"/>
  <c r="L423" i="49"/>
  <c r="L422" i="49"/>
  <c r="L421" i="49"/>
  <c r="L420" i="49"/>
  <c r="L419" i="49"/>
  <c r="L418" i="49"/>
  <c r="L417" i="49"/>
  <c r="L416" i="49"/>
  <c r="L415" i="49"/>
  <c r="L414" i="49"/>
  <c r="L413" i="49"/>
  <c r="L412" i="49"/>
  <c r="L411" i="49"/>
  <c r="L410" i="49"/>
  <c r="L409" i="49"/>
  <c r="L408" i="49"/>
  <c r="L407" i="49"/>
  <c r="L406" i="49"/>
  <c r="L405" i="49"/>
  <c r="L404" i="49"/>
  <c r="L403" i="49"/>
  <c r="L402" i="49"/>
  <c r="L401" i="49"/>
  <c r="L400" i="49"/>
  <c r="L399" i="49"/>
  <c r="L398" i="49"/>
  <c r="L397" i="49"/>
  <c r="L396" i="49"/>
  <c r="L395" i="49"/>
  <c r="L394" i="49"/>
  <c r="L393" i="49"/>
  <c r="L392" i="49"/>
  <c r="L391" i="49"/>
  <c r="L390" i="49"/>
  <c r="L389" i="49"/>
  <c r="L388" i="49"/>
  <c r="L387" i="49"/>
  <c r="L386" i="49"/>
  <c r="L385" i="49"/>
  <c r="L384" i="49"/>
  <c r="L383" i="49"/>
  <c r="L382" i="49"/>
  <c r="L381" i="49"/>
  <c r="L380" i="49"/>
  <c r="L379" i="49"/>
  <c r="L378" i="49"/>
  <c r="L377" i="49"/>
  <c r="L376" i="49"/>
  <c r="L375" i="49"/>
  <c r="L374" i="49"/>
  <c r="L373" i="49"/>
  <c r="L372" i="49"/>
  <c r="L371" i="49"/>
  <c r="L370" i="49"/>
  <c r="L369" i="49"/>
  <c r="L368" i="49"/>
  <c r="L367" i="49"/>
  <c r="L366" i="49"/>
  <c r="L365" i="49"/>
  <c r="L364" i="49"/>
  <c r="L363" i="49"/>
  <c r="L362" i="49"/>
  <c r="L361" i="49"/>
  <c r="L360" i="49"/>
  <c r="L359" i="49"/>
  <c r="L358" i="49"/>
  <c r="L357" i="49"/>
  <c r="L356" i="49"/>
  <c r="L355" i="49"/>
  <c r="L354" i="49"/>
  <c r="L353" i="49"/>
  <c r="L352" i="49"/>
  <c r="L351" i="49"/>
  <c r="L350" i="49"/>
  <c r="L349" i="49"/>
  <c r="L348" i="49"/>
  <c r="L347" i="49"/>
  <c r="L346" i="49"/>
  <c r="L345" i="49"/>
  <c r="L344" i="49"/>
  <c r="L343" i="49"/>
  <c r="L342" i="49"/>
  <c r="L341" i="49"/>
  <c r="L340" i="49"/>
  <c r="L339" i="49"/>
  <c r="L338" i="49"/>
  <c r="L337" i="49"/>
  <c r="L336" i="49"/>
  <c r="L335" i="49"/>
  <c r="L334" i="49"/>
  <c r="L333" i="49"/>
  <c r="L332" i="49"/>
  <c r="L331" i="49"/>
  <c r="L330" i="49"/>
  <c r="L329" i="49"/>
  <c r="L328" i="49"/>
  <c r="L327" i="49"/>
  <c r="L326" i="49"/>
  <c r="L325" i="49"/>
  <c r="L324" i="49"/>
  <c r="L323" i="49"/>
  <c r="L322" i="49"/>
  <c r="L321" i="49"/>
  <c r="L320" i="49"/>
  <c r="L319" i="49"/>
  <c r="L318" i="49"/>
  <c r="L317" i="49"/>
  <c r="L316" i="49"/>
  <c r="L315" i="49"/>
  <c r="L314" i="49"/>
  <c r="L313" i="49"/>
  <c r="L312" i="49"/>
  <c r="L311" i="49"/>
  <c r="L310" i="49"/>
  <c r="L309" i="49"/>
  <c r="L308" i="49"/>
  <c r="L307" i="49"/>
  <c r="L306" i="49"/>
  <c r="L305" i="49"/>
  <c r="L304" i="49"/>
  <c r="L303" i="49"/>
  <c r="L302" i="49"/>
  <c r="L301" i="49"/>
  <c r="L300" i="49"/>
  <c r="L299" i="49"/>
  <c r="L298" i="49"/>
  <c r="L297" i="49"/>
  <c r="L296" i="49"/>
  <c r="L295" i="49"/>
  <c r="L294" i="49"/>
  <c r="L293" i="49"/>
  <c r="L292" i="49"/>
  <c r="L291" i="49"/>
  <c r="L290" i="49"/>
  <c r="L289" i="49"/>
  <c r="L288" i="49"/>
  <c r="L287" i="49"/>
  <c r="L286" i="49"/>
  <c r="L285" i="49"/>
  <c r="L284" i="49"/>
  <c r="L283" i="49"/>
  <c r="L282" i="49"/>
  <c r="L281" i="49"/>
  <c r="L280" i="49"/>
  <c r="L279" i="49"/>
  <c r="L278" i="49"/>
  <c r="L277" i="49"/>
  <c r="L276" i="49"/>
  <c r="L275" i="49"/>
  <c r="L274" i="49"/>
  <c r="L273" i="49"/>
  <c r="L272" i="49"/>
  <c r="L271" i="49"/>
  <c r="L270" i="49"/>
  <c r="L269" i="49"/>
  <c r="L268" i="49"/>
  <c r="L267" i="49"/>
  <c r="L266" i="49"/>
  <c r="L265" i="49"/>
  <c r="L264" i="49"/>
  <c r="L263" i="49"/>
  <c r="L262" i="49"/>
  <c r="L261" i="49"/>
  <c r="L260" i="49"/>
  <c r="L259" i="49"/>
  <c r="L258" i="49"/>
  <c r="L257" i="49"/>
  <c r="L256" i="49"/>
  <c r="L255" i="49"/>
  <c r="L254" i="49"/>
  <c r="L253" i="49"/>
  <c r="L252" i="49"/>
  <c r="L251" i="49"/>
  <c r="L250" i="49"/>
  <c r="L249" i="49"/>
  <c r="L248" i="49"/>
  <c r="L247" i="49"/>
  <c r="L246" i="49"/>
  <c r="L245" i="49"/>
  <c r="L244" i="49"/>
  <c r="L243" i="49"/>
  <c r="L242" i="49"/>
  <c r="L241" i="49"/>
  <c r="L240" i="49"/>
  <c r="L239" i="49"/>
  <c r="L238" i="49"/>
  <c r="L237" i="49"/>
  <c r="L236" i="49"/>
  <c r="L235" i="49"/>
  <c r="L234" i="49"/>
  <c r="L233" i="49"/>
  <c r="L232" i="49"/>
  <c r="L231" i="49"/>
  <c r="L230" i="49"/>
  <c r="L229" i="49"/>
  <c r="L228" i="49"/>
  <c r="L227" i="49"/>
  <c r="L226" i="49"/>
  <c r="L225" i="49"/>
  <c r="L224" i="49"/>
  <c r="L223" i="49"/>
  <c r="L222" i="49"/>
  <c r="L221" i="49"/>
  <c r="L220" i="49"/>
  <c r="L219" i="49"/>
  <c r="L218" i="49"/>
  <c r="L217" i="49"/>
  <c r="L216" i="49"/>
  <c r="L215" i="49"/>
  <c r="L214" i="49"/>
  <c r="L213" i="49"/>
  <c r="L212" i="49"/>
  <c r="L211" i="49"/>
  <c r="L210" i="49"/>
  <c r="L209" i="49"/>
  <c r="L208" i="49"/>
  <c r="L207" i="49"/>
  <c r="L206" i="49"/>
  <c r="L205" i="49"/>
  <c r="L204" i="49"/>
  <c r="L203" i="49"/>
  <c r="L202" i="49"/>
  <c r="L201" i="49"/>
  <c r="L200" i="49"/>
  <c r="L199" i="49"/>
  <c r="L198" i="49"/>
  <c r="L197" i="49"/>
  <c r="L196" i="49"/>
  <c r="L195" i="49"/>
  <c r="L194" i="49"/>
  <c r="L193" i="49"/>
  <c r="L192" i="49"/>
  <c r="L191" i="49"/>
  <c r="L190" i="49"/>
  <c r="L189" i="49"/>
  <c r="L188" i="49"/>
  <c r="L187" i="49"/>
  <c r="L186" i="49"/>
  <c r="L185" i="49"/>
  <c r="L184" i="49"/>
  <c r="L183" i="49"/>
  <c r="L182" i="49"/>
  <c r="L181" i="49"/>
  <c r="L180" i="49"/>
  <c r="L179" i="49"/>
  <c r="L178" i="49"/>
  <c r="L177" i="49"/>
  <c r="L176" i="49"/>
  <c r="L175" i="49"/>
  <c r="L174" i="49"/>
  <c r="L173" i="49"/>
  <c r="L172" i="49"/>
  <c r="L171" i="49"/>
  <c r="L170" i="49"/>
  <c r="L169" i="49"/>
  <c r="L168" i="49"/>
  <c r="L167" i="49"/>
  <c r="L166" i="49"/>
  <c r="L165" i="49"/>
  <c r="L164" i="49"/>
  <c r="L163" i="49"/>
  <c r="L162" i="49"/>
  <c r="L161" i="49"/>
  <c r="L160" i="49"/>
  <c r="L159" i="49"/>
  <c r="L158" i="49"/>
  <c r="L157" i="49"/>
  <c r="L156" i="49"/>
  <c r="L155" i="49"/>
  <c r="L154" i="49"/>
  <c r="L153" i="49"/>
  <c r="L152" i="49"/>
  <c r="L151" i="49"/>
  <c r="L150" i="49"/>
  <c r="L149" i="49"/>
  <c r="L148" i="49"/>
  <c r="L147" i="49"/>
  <c r="L146" i="49"/>
  <c r="L145" i="49"/>
  <c r="L144" i="49"/>
  <c r="L143" i="49"/>
  <c r="L142" i="49"/>
  <c r="L141" i="49"/>
  <c r="L140" i="49"/>
  <c r="L139" i="49"/>
  <c r="L138" i="49"/>
  <c r="L137" i="49"/>
  <c r="L136" i="49"/>
  <c r="L135" i="49"/>
  <c r="L134" i="49"/>
  <c r="L133" i="49"/>
  <c r="L132" i="49"/>
  <c r="L131" i="49"/>
  <c r="L130" i="49"/>
  <c r="L129" i="49"/>
  <c r="L128" i="49"/>
  <c r="L127" i="49"/>
  <c r="L126" i="49"/>
  <c r="L125" i="49"/>
  <c r="L124" i="49"/>
  <c r="L123" i="49"/>
  <c r="L122" i="49"/>
  <c r="L121" i="49"/>
  <c r="L120" i="49"/>
  <c r="L119" i="49"/>
  <c r="L118" i="49"/>
  <c r="L117" i="49"/>
  <c r="L116" i="49"/>
  <c r="L115" i="49"/>
  <c r="L114" i="49"/>
  <c r="L113" i="49"/>
  <c r="L112" i="49"/>
  <c r="L111" i="49"/>
  <c r="L110" i="49"/>
  <c r="L109" i="49"/>
  <c r="L108" i="49"/>
  <c r="L107" i="49"/>
  <c r="L106" i="49"/>
  <c r="L105" i="49"/>
  <c r="L104" i="49"/>
  <c r="L103" i="49"/>
  <c r="L102" i="49"/>
  <c r="L101" i="49"/>
  <c r="L100" i="49"/>
  <c r="L99" i="49"/>
  <c r="L98" i="49"/>
  <c r="L97" i="49"/>
  <c r="L96" i="49"/>
  <c r="L95" i="49"/>
  <c r="L94" i="49"/>
  <c r="L93" i="49"/>
  <c r="L92" i="49"/>
  <c r="L91" i="49"/>
  <c r="L90" i="49"/>
  <c r="L89" i="49"/>
  <c r="L88" i="49"/>
  <c r="L87" i="49"/>
  <c r="L86" i="49"/>
  <c r="L85" i="49"/>
  <c r="L84" i="49"/>
  <c r="L83" i="49"/>
  <c r="L82" i="49"/>
  <c r="L81" i="49"/>
  <c r="L80" i="49"/>
  <c r="L79" i="49"/>
  <c r="L78" i="49"/>
  <c r="L77" i="49"/>
  <c r="L76" i="49"/>
  <c r="L75" i="49"/>
  <c r="L74" i="49"/>
  <c r="L73" i="49"/>
  <c r="L72" i="49"/>
  <c r="L71" i="49"/>
  <c r="L70" i="49"/>
  <c r="L69" i="49"/>
  <c r="L68" i="49"/>
  <c r="L67" i="49"/>
  <c r="L66" i="49"/>
  <c r="L65" i="49"/>
  <c r="L64" i="49"/>
  <c r="L63" i="49"/>
  <c r="L62" i="49"/>
  <c r="L61" i="49"/>
  <c r="L60" i="49"/>
  <c r="L59" i="49"/>
  <c r="L58" i="49"/>
  <c r="L57" i="49"/>
  <c r="L56" i="49"/>
  <c r="L55" i="49"/>
  <c r="L54" i="49"/>
  <c r="L53" i="49"/>
  <c r="L52" i="49"/>
  <c r="L51" i="49"/>
  <c r="L50" i="49"/>
  <c r="L49" i="49"/>
  <c r="L48" i="49"/>
  <c r="L47" i="49"/>
  <c r="L46" i="49"/>
  <c r="L45" i="49"/>
  <c r="L44" i="49"/>
  <c r="L43" i="49"/>
  <c r="L42" i="49"/>
  <c r="L41" i="49"/>
  <c r="L40" i="49"/>
  <c r="L39" i="49"/>
  <c r="L38" i="49"/>
  <c r="G541" i="49"/>
  <c r="G540" i="49"/>
  <c r="G543" i="49"/>
  <c r="G542" i="49"/>
  <c r="L498" i="51"/>
  <c r="L497" i="51"/>
  <c r="L496" i="51"/>
  <c r="L495" i="51"/>
  <c r="L494" i="51"/>
  <c r="L493" i="51"/>
  <c r="L492" i="51"/>
  <c r="L491" i="51"/>
  <c r="L490" i="51"/>
  <c r="L489" i="51"/>
  <c r="L488" i="51"/>
  <c r="L487" i="51"/>
  <c r="L486" i="51"/>
  <c r="L485" i="51"/>
  <c r="L484" i="51"/>
  <c r="L483" i="51"/>
  <c r="L482" i="51"/>
  <c r="L481" i="51"/>
  <c r="L480" i="51"/>
  <c r="L479" i="51"/>
  <c r="L478" i="51"/>
  <c r="L477" i="51"/>
  <c r="L476" i="51"/>
  <c r="L475" i="51"/>
  <c r="L474" i="51"/>
  <c r="L473" i="51"/>
  <c r="L472" i="51"/>
  <c r="L471" i="51"/>
  <c r="L470" i="51"/>
  <c r="L469" i="51"/>
  <c r="L468" i="51"/>
  <c r="L467" i="51"/>
  <c r="L466" i="51"/>
  <c r="L465" i="51"/>
  <c r="L464" i="51"/>
  <c r="L463" i="51"/>
  <c r="L462" i="51"/>
  <c r="L461" i="51"/>
  <c r="L460" i="51"/>
  <c r="L459" i="51"/>
  <c r="L458" i="51"/>
  <c r="L457" i="51"/>
  <c r="L456" i="51"/>
  <c r="L455" i="51"/>
  <c r="L454" i="51"/>
  <c r="L453" i="51"/>
  <c r="L452" i="51"/>
  <c r="L451" i="51"/>
  <c r="L450" i="51"/>
  <c r="L449" i="51"/>
  <c r="L448" i="51"/>
  <c r="L447" i="51"/>
  <c r="L446" i="51"/>
  <c r="L445" i="51"/>
  <c r="L444" i="51"/>
  <c r="L443" i="51"/>
  <c r="L442" i="51"/>
  <c r="L441" i="51"/>
  <c r="L440" i="51"/>
  <c r="L439" i="51"/>
  <c r="L438" i="51"/>
  <c r="L437" i="51"/>
  <c r="L436" i="51"/>
  <c r="L435" i="51"/>
  <c r="L434" i="51"/>
  <c r="L433" i="51"/>
  <c r="L432" i="51"/>
  <c r="L431" i="51"/>
  <c r="L430" i="51"/>
  <c r="L429" i="51"/>
  <c r="L428" i="51"/>
  <c r="L427" i="51"/>
  <c r="L426" i="51"/>
  <c r="L425" i="51"/>
  <c r="L424" i="51"/>
  <c r="L423" i="51"/>
  <c r="L422" i="51"/>
  <c r="L421" i="51"/>
  <c r="L420" i="51"/>
  <c r="L419" i="51"/>
  <c r="L418" i="51"/>
  <c r="L417" i="51"/>
  <c r="L416" i="51"/>
  <c r="L415" i="51"/>
  <c r="L414" i="51"/>
  <c r="L413" i="51"/>
  <c r="L412" i="51"/>
  <c r="L411" i="51"/>
  <c r="L410" i="51"/>
  <c r="L409" i="51"/>
  <c r="L408" i="51"/>
  <c r="L407" i="51"/>
  <c r="L406" i="51"/>
  <c r="L405" i="51"/>
  <c r="L404" i="51"/>
  <c r="L403" i="51"/>
  <c r="L402" i="51"/>
  <c r="L401" i="51"/>
  <c r="L400" i="51"/>
  <c r="L399" i="51"/>
  <c r="L398" i="51"/>
  <c r="L397" i="51"/>
  <c r="L396" i="51"/>
  <c r="L395" i="51"/>
  <c r="L394" i="51"/>
  <c r="L393" i="51"/>
  <c r="L392" i="51"/>
  <c r="L391" i="51"/>
  <c r="L390" i="51"/>
  <c r="L389" i="51"/>
  <c r="L388" i="51"/>
  <c r="L387" i="51"/>
  <c r="L386" i="51"/>
  <c r="L385" i="51"/>
  <c r="L384" i="51"/>
  <c r="L383" i="51"/>
  <c r="L382" i="51"/>
  <c r="L381" i="51"/>
  <c r="L380" i="51"/>
  <c r="L379" i="51"/>
  <c r="L378" i="51"/>
  <c r="L377" i="51"/>
  <c r="L376" i="51"/>
  <c r="L375" i="51"/>
  <c r="L374" i="51"/>
  <c r="L373" i="51"/>
  <c r="L372" i="51"/>
  <c r="L371" i="51"/>
  <c r="L370" i="51"/>
  <c r="L369" i="51"/>
  <c r="L368" i="51"/>
  <c r="L367" i="51"/>
  <c r="L366" i="51"/>
  <c r="L365" i="51"/>
  <c r="L364" i="51"/>
  <c r="L363" i="51"/>
  <c r="L362" i="51"/>
  <c r="L361" i="51"/>
  <c r="L360" i="51"/>
  <c r="L359" i="51"/>
  <c r="L358" i="51"/>
  <c r="L357" i="51"/>
  <c r="L356" i="51"/>
  <c r="L355" i="51"/>
  <c r="L354" i="51"/>
  <c r="L353" i="51"/>
  <c r="L352" i="51"/>
  <c r="L351" i="51"/>
  <c r="L350" i="51"/>
  <c r="L349" i="51"/>
  <c r="L348" i="51"/>
  <c r="L347" i="51"/>
  <c r="L346" i="51"/>
  <c r="L345" i="51"/>
  <c r="L344" i="51"/>
  <c r="L343" i="51"/>
  <c r="L342" i="51"/>
  <c r="L341" i="51"/>
  <c r="L340" i="51"/>
  <c r="L339" i="51"/>
  <c r="L338" i="51"/>
  <c r="L337" i="51"/>
  <c r="L336" i="51"/>
  <c r="L335" i="51"/>
  <c r="L334" i="51"/>
  <c r="L333" i="51"/>
  <c r="L332" i="51"/>
  <c r="L331" i="51"/>
  <c r="L330" i="51"/>
  <c r="L329" i="51"/>
  <c r="L328" i="51"/>
  <c r="L327" i="51"/>
  <c r="L326" i="51"/>
  <c r="L325" i="51"/>
  <c r="L324" i="51"/>
  <c r="L323" i="51"/>
  <c r="L322" i="51"/>
  <c r="L321" i="51"/>
  <c r="L320" i="51"/>
  <c r="L319" i="51"/>
  <c r="L318" i="51"/>
  <c r="L317" i="51"/>
  <c r="L316" i="51"/>
  <c r="L315" i="51"/>
  <c r="L314" i="51"/>
  <c r="L313" i="51"/>
  <c r="L312" i="51"/>
  <c r="L311" i="51"/>
  <c r="L310" i="51"/>
  <c r="L309" i="51"/>
  <c r="L308" i="51"/>
  <c r="L307" i="51"/>
  <c r="L306" i="51"/>
  <c r="L305" i="51"/>
  <c r="L304" i="51"/>
  <c r="L303" i="51"/>
  <c r="L302" i="51"/>
  <c r="L301" i="51"/>
  <c r="L300" i="51"/>
  <c r="L299" i="51"/>
  <c r="L298" i="51"/>
  <c r="L297" i="51"/>
  <c r="L296" i="51"/>
  <c r="L295" i="51"/>
  <c r="L294" i="51"/>
  <c r="L293" i="51"/>
  <c r="L292" i="51"/>
  <c r="L291" i="51"/>
  <c r="L290" i="51"/>
  <c r="L289" i="51"/>
  <c r="L288" i="51"/>
  <c r="L287" i="51"/>
  <c r="L286" i="51"/>
  <c r="L285" i="51"/>
  <c r="L284" i="51"/>
  <c r="L283" i="51"/>
  <c r="L282" i="51"/>
  <c r="L281" i="51"/>
  <c r="L280" i="51"/>
  <c r="L279" i="51"/>
  <c r="L278" i="51"/>
  <c r="L277" i="51"/>
  <c r="L276" i="51"/>
  <c r="L275" i="51"/>
  <c r="L274" i="51"/>
  <c r="L273" i="51"/>
  <c r="L272" i="51"/>
  <c r="L271" i="51"/>
  <c r="L270" i="51"/>
  <c r="L269" i="51"/>
  <c r="L268" i="51"/>
  <c r="L267" i="51"/>
  <c r="L266" i="51"/>
  <c r="L265" i="51"/>
  <c r="L264" i="51"/>
  <c r="L263" i="51"/>
  <c r="L262" i="51"/>
  <c r="L261" i="51"/>
  <c r="L260" i="51"/>
  <c r="L259" i="51"/>
  <c r="L258" i="51"/>
  <c r="L257" i="51"/>
  <c r="L256" i="51"/>
  <c r="L255" i="51"/>
  <c r="L254" i="51"/>
  <c r="L253" i="51"/>
  <c r="L252" i="51"/>
  <c r="L251" i="51"/>
  <c r="L250" i="51"/>
  <c r="L249" i="51"/>
  <c r="L248" i="51"/>
  <c r="L247" i="51"/>
  <c r="L246" i="51"/>
  <c r="L245" i="51"/>
  <c r="L244" i="51"/>
  <c r="L243" i="51"/>
  <c r="L242" i="51"/>
  <c r="L241" i="51"/>
  <c r="L240" i="51"/>
  <c r="L239" i="51"/>
  <c r="L238" i="51"/>
  <c r="L237" i="51"/>
  <c r="L236" i="51"/>
  <c r="L235" i="51"/>
  <c r="L234" i="51"/>
  <c r="L233" i="51"/>
  <c r="L232" i="51"/>
  <c r="L231" i="51"/>
  <c r="L230" i="51"/>
  <c r="L229" i="51"/>
  <c r="L228" i="51"/>
  <c r="L227" i="51"/>
  <c r="L226" i="51"/>
  <c r="L225" i="51"/>
  <c r="L224" i="51"/>
  <c r="L223" i="51"/>
  <c r="L222" i="51"/>
  <c r="L221" i="51"/>
  <c r="L220" i="51"/>
  <c r="L219" i="51"/>
  <c r="L218" i="51"/>
  <c r="L217" i="51"/>
  <c r="L216" i="51"/>
  <c r="L215" i="51"/>
  <c r="L214" i="51"/>
  <c r="L213" i="51"/>
  <c r="L212" i="51"/>
  <c r="L211" i="51"/>
  <c r="L210" i="51"/>
  <c r="L209" i="51"/>
  <c r="L208" i="51"/>
  <c r="L207" i="51"/>
  <c r="L206" i="51"/>
  <c r="L205" i="51"/>
  <c r="L204" i="51"/>
  <c r="L203" i="51"/>
  <c r="L202" i="51"/>
  <c r="L201" i="51"/>
  <c r="L200" i="51"/>
  <c r="L199" i="51"/>
  <c r="L198" i="51"/>
  <c r="L197" i="51"/>
  <c r="L196" i="51"/>
  <c r="L195" i="51"/>
  <c r="L194" i="51"/>
  <c r="L193" i="51"/>
  <c r="L192" i="51"/>
  <c r="L191" i="51"/>
  <c r="L190" i="51"/>
  <c r="L189" i="51"/>
  <c r="L188" i="51"/>
  <c r="L187" i="51"/>
  <c r="L186" i="51"/>
  <c r="L185" i="51"/>
  <c r="L184" i="51"/>
  <c r="L183" i="51"/>
  <c r="L182" i="51"/>
  <c r="L181" i="51"/>
  <c r="L180" i="51"/>
  <c r="L179" i="51"/>
  <c r="L178" i="51"/>
  <c r="L177" i="51"/>
  <c r="L176" i="51"/>
  <c r="L175" i="51"/>
  <c r="L174" i="51"/>
  <c r="L173" i="51"/>
  <c r="L172" i="51"/>
  <c r="L171" i="51"/>
  <c r="L170" i="51"/>
  <c r="L169" i="51"/>
  <c r="L168" i="51"/>
  <c r="L167" i="51"/>
  <c r="L166" i="51"/>
  <c r="L165" i="51"/>
  <c r="L164" i="51"/>
  <c r="L163" i="51"/>
  <c r="L162" i="51"/>
  <c r="L161" i="51"/>
  <c r="L160" i="51"/>
  <c r="L159" i="51"/>
  <c r="L158" i="51"/>
  <c r="L157" i="51"/>
  <c r="L156" i="51"/>
  <c r="L155" i="51"/>
  <c r="L154" i="51"/>
  <c r="L153" i="51"/>
  <c r="L152" i="51"/>
  <c r="L151" i="51"/>
  <c r="L150" i="51"/>
  <c r="L149" i="51"/>
  <c r="L148" i="51"/>
  <c r="L147" i="51"/>
  <c r="L146" i="51"/>
  <c r="L145" i="51"/>
  <c r="L144" i="51"/>
  <c r="L143" i="51"/>
  <c r="L142" i="51"/>
  <c r="L141" i="51"/>
  <c r="L140" i="51"/>
  <c r="L139" i="51"/>
  <c r="L138" i="51"/>
  <c r="L137" i="51"/>
  <c r="L136" i="51"/>
  <c r="L135" i="51"/>
  <c r="L134" i="51"/>
  <c r="L133" i="51"/>
  <c r="L132" i="51"/>
  <c r="L131" i="51"/>
  <c r="L130" i="51"/>
  <c r="L129" i="51"/>
  <c r="L128" i="51"/>
  <c r="L127" i="51"/>
  <c r="L126" i="51"/>
  <c r="L125" i="51"/>
  <c r="L124" i="51"/>
  <c r="L123" i="51"/>
  <c r="L122" i="51"/>
  <c r="L121" i="51"/>
  <c r="L120" i="51"/>
  <c r="L119" i="51"/>
  <c r="L118" i="51"/>
  <c r="L117" i="51"/>
  <c r="L116" i="51"/>
  <c r="L115" i="51"/>
  <c r="L114" i="51"/>
  <c r="L113" i="51"/>
  <c r="L112" i="51"/>
  <c r="L111" i="51"/>
  <c r="L110" i="51"/>
  <c r="L109" i="51"/>
  <c r="L108" i="51"/>
  <c r="L107" i="51"/>
  <c r="L106" i="51"/>
  <c r="L105" i="51"/>
  <c r="L104" i="51"/>
  <c r="L103" i="51"/>
  <c r="L102" i="51"/>
  <c r="L101" i="51"/>
  <c r="L100" i="51"/>
  <c r="L99" i="51"/>
  <c r="L98" i="51"/>
  <c r="L97" i="51"/>
  <c r="L96" i="51"/>
  <c r="L95" i="51"/>
  <c r="L94" i="51"/>
  <c r="L93" i="51"/>
  <c r="L92" i="51"/>
  <c r="L91" i="51"/>
  <c r="L90" i="51"/>
  <c r="L89" i="51"/>
  <c r="L88" i="51"/>
  <c r="L87" i="51"/>
  <c r="L86" i="51"/>
  <c r="L85" i="51"/>
  <c r="L84" i="51"/>
  <c r="L83" i="51"/>
  <c r="L82" i="51"/>
  <c r="L81" i="51"/>
  <c r="L80" i="51"/>
  <c r="L79" i="51"/>
  <c r="L78" i="51"/>
  <c r="L77" i="51"/>
  <c r="L76" i="51"/>
  <c r="L75" i="51"/>
  <c r="L74" i="51"/>
  <c r="L73" i="51"/>
  <c r="L72" i="51"/>
  <c r="L71" i="51"/>
  <c r="L70" i="51"/>
  <c r="L69" i="51"/>
  <c r="L68" i="51"/>
  <c r="L67" i="51"/>
  <c r="L66" i="51"/>
  <c r="L65" i="51"/>
  <c r="L64" i="51"/>
  <c r="L63" i="51"/>
  <c r="L62" i="51"/>
  <c r="L61" i="51"/>
  <c r="L60" i="51"/>
  <c r="L59" i="51"/>
  <c r="L58" i="51"/>
  <c r="L57" i="51"/>
  <c r="L56" i="51"/>
  <c r="L55" i="51"/>
  <c r="L54" i="51"/>
  <c r="L53" i="51"/>
  <c r="L52" i="51"/>
  <c r="L51" i="51"/>
  <c r="L50" i="51"/>
  <c r="L49" i="51"/>
  <c r="L48" i="51"/>
  <c r="L47" i="51"/>
  <c r="L46" i="51"/>
  <c r="L45" i="51"/>
  <c r="L44" i="51"/>
  <c r="L43" i="51"/>
  <c r="L42" i="51"/>
  <c r="L498" i="53"/>
  <c r="L497" i="53"/>
  <c r="L496" i="53"/>
  <c r="L495" i="53"/>
  <c r="L494" i="53"/>
  <c r="L493" i="53"/>
  <c r="L492" i="53"/>
  <c r="L491" i="53"/>
  <c r="L490" i="53"/>
  <c r="L489" i="53"/>
  <c r="L488" i="53"/>
  <c r="L487" i="53"/>
  <c r="L486" i="53"/>
  <c r="L485" i="53"/>
  <c r="L484" i="53"/>
  <c r="L483" i="53"/>
  <c r="L482" i="53"/>
  <c r="L481" i="53"/>
  <c r="L480" i="53"/>
  <c r="L479" i="53"/>
  <c r="L478" i="53"/>
  <c r="L477" i="53"/>
  <c r="L476" i="53"/>
  <c r="L475" i="53"/>
  <c r="L474" i="53"/>
  <c r="L473" i="53"/>
  <c r="L472" i="53"/>
  <c r="L471" i="53"/>
  <c r="L470" i="53"/>
  <c r="L469" i="53"/>
  <c r="L468" i="53"/>
  <c r="L467" i="53"/>
  <c r="L466" i="53"/>
  <c r="L465" i="53"/>
  <c r="L464" i="53"/>
  <c r="L463" i="53"/>
  <c r="L462" i="53"/>
  <c r="L461" i="53"/>
  <c r="L460" i="53"/>
  <c r="L459" i="53"/>
  <c r="L458" i="53"/>
  <c r="L457" i="53"/>
  <c r="L456" i="53"/>
  <c r="L455" i="53"/>
  <c r="L454" i="53"/>
  <c r="L453" i="53"/>
  <c r="L452" i="53"/>
  <c r="L451" i="53"/>
  <c r="L450" i="53"/>
  <c r="L449" i="53"/>
  <c r="L448" i="53"/>
  <c r="L447" i="53"/>
  <c r="L446" i="53"/>
  <c r="L445" i="53"/>
  <c r="L444" i="53"/>
  <c r="L443" i="53"/>
  <c r="L442" i="53"/>
  <c r="L441" i="53"/>
  <c r="L440" i="53"/>
  <c r="L439" i="53"/>
  <c r="L438" i="53"/>
  <c r="L437" i="53"/>
  <c r="L436" i="53"/>
  <c r="L435" i="53"/>
  <c r="L434" i="53"/>
  <c r="L433" i="53"/>
  <c r="L432" i="53"/>
  <c r="L431" i="53"/>
  <c r="L430" i="53"/>
  <c r="L429" i="53"/>
  <c r="L428" i="53"/>
  <c r="L427" i="53"/>
  <c r="L426" i="53"/>
  <c r="L425" i="53"/>
  <c r="L424" i="53"/>
  <c r="L423" i="53"/>
  <c r="L422" i="53"/>
  <c r="L421" i="53"/>
  <c r="L420" i="53"/>
  <c r="L419" i="53"/>
  <c r="L418" i="53"/>
  <c r="L417" i="53"/>
  <c r="L416" i="53"/>
  <c r="L415" i="53"/>
  <c r="L414" i="53"/>
  <c r="L413" i="53"/>
  <c r="L412" i="53"/>
  <c r="L411" i="53"/>
  <c r="L410" i="53"/>
  <c r="L409" i="53"/>
  <c r="L408" i="53"/>
  <c r="L407" i="53"/>
  <c r="L406" i="53"/>
  <c r="L405" i="53"/>
  <c r="L404" i="53"/>
  <c r="L403" i="53"/>
  <c r="L402" i="53"/>
  <c r="L401" i="53"/>
  <c r="L400" i="53"/>
  <c r="L399" i="53"/>
  <c r="L398" i="53"/>
  <c r="L397" i="53"/>
  <c r="L396" i="53"/>
  <c r="L395" i="53"/>
  <c r="L394" i="53"/>
  <c r="L393" i="53"/>
  <c r="L392" i="53"/>
  <c r="L391" i="53"/>
  <c r="L390" i="53"/>
  <c r="L389" i="53"/>
  <c r="L388" i="53"/>
  <c r="L387" i="53"/>
  <c r="L386" i="53"/>
  <c r="L385" i="53"/>
  <c r="L384" i="53"/>
  <c r="L383" i="53"/>
  <c r="L382" i="53"/>
  <c r="L381" i="53"/>
  <c r="L380" i="53"/>
  <c r="L379" i="53"/>
  <c r="L378" i="53"/>
  <c r="L377" i="53"/>
  <c r="L376" i="53"/>
  <c r="L375" i="53"/>
  <c r="L374" i="53"/>
  <c r="L373" i="53"/>
  <c r="L372" i="53"/>
  <c r="L371" i="53"/>
  <c r="L370" i="53"/>
  <c r="L369" i="53"/>
  <c r="L368" i="53"/>
  <c r="L367" i="53"/>
  <c r="L366" i="53"/>
  <c r="L365" i="53"/>
  <c r="L364" i="53"/>
  <c r="L363" i="53"/>
  <c r="L362" i="53"/>
  <c r="L361" i="53"/>
  <c r="L360" i="53"/>
  <c r="L359" i="53"/>
  <c r="L358" i="53"/>
  <c r="L357" i="53"/>
  <c r="L356" i="53"/>
  <c r="L355" i="53"/>
  <c r="L354" i="53"/>
  <c r="L353" i="53"/>
  <c r="L352" i="53"/>
  <c r="L351" i="53"/>
  <c r="L350" i="53"/>
  <c r="L349" i="53"/>
  <c r="L348" i="53"/>
  <c r="L347" i="53"/>
  <c r="L346" i="53"/>
  <c r="L345" i="53"/>
  <c r="L344" i="53"/>
  <c r="L343" i="53"/>
  <c r="L342" i="53"/>
  <c r="L341" i="53"/>
  <c r="L340" i="53"/>
  <c r="L339" i="53"/>
  <c r="L338" i="53"/>
  <c r="L337" i="53"/>
  <c r="L336" i="53"/>
  <c r="L335" i="53"/>
  <c r="L334" i="53"/>
  <c r="L333" i="53"/>
  <c r="L332" i="53"/>
  <c r="L331" i="53"/>
  <c r="L330" i="53"/>
  <c r="L329" i="53"/>
  <c r="L328" i="53"/>
  <c r="L327" i="53"/>
  <c r="L326" i="53"/>
  <c r="L325" i="53"/>
  <c r="L324" i="53"/>
  <c r="L323" i="53"/>
  <c r="L322" i="53"/>
  <c r="L321" i="53"/>
  <c r="L320" i="53"/>
  <c r="L319" i="53"/>
  <c r="L318" i="53"/>
  <c r="L317" i="53"/>
  <c r="L316" i="53"/>
  <c r="L315" i="53"/>
  <c r="L314" i="53"/>
  <c r="L313" i="53"/>
  <c r="L312" i="53"/>
  <c r="L311" i="53"/>
  <c r="L310" i="53"/>
  <c r="L309" i="53"/>
  <c r="L308" i="53"/>
  <c r="L307" i="53"/>
  <c r="L306" i="53"/>
  <c r="L305" i="53"/>
  <c r="L304" i="53"/>
  <c r="L303" i="53"/>
  <c r="L302" i="53"/>
  <c r="L301" i="53"/>
  <c r="L300" i="53"/>
  <c r="L299" i="53"/>
  <c r="L298" i="53"/>
  <c r="L297" i="53"/>
  <c r="L296" i="53"/>
  <c r="L295" i="53"/>
  <c r="L294" i="53"/>
  <c r="L293" i="53"/>
  <c r="L292" i="53"/>
  <c r="L291" i="53"/>
  <c r="L290" i="53"/>
  <c r="L289" i="53"/>
  <c r="L288" i="53"/>
  <c r="L287" i="53"/>
  <c r="L286" i="53"/>
  <c r="L285" i="53"/>
  <c r="L284" i="53"/>
  <c r="L283" i="53"/>
  <c r="L282" i="53"/>
  <c r="L281" i="53"/>
  <c r="L280" i="53"/>
  <c r="L279" i="53"/>
  <c r="L278" i="53"/>
  <c r="L277" i="53"/>
  <c r="L276" i="53"/>
  <c r="L275" i="53"/>
  <c r="L274" i="53"/>
  <c r="L273" i="53"/>
  <c r="L272" i="53"/>
  <c r="L271" i="53"/>
  <c r="L270" i="53"/>
  <c r="L269" i="53"/>
  <c r="L268" i="53"/>
  <c r="L267" i="53"/>
  <c r="L266" i="53"/>
  <c r="L265" i="53"/>
  <c r="L264" i="53"/>
  <c r="L263" i="53"/>
  <c r="L262" i="53"/>
  <c r="L261" i="53"/>
  <c r="L260" i="53"/>
  <c r="L259" i="53"/>
  <c r="L258" i="53"/>
  <c r="L257" i="53"/>
  <c r="L256" i="53"/>
  <c r="L255" i="53"/>
  <c r="L254" i="53"/>
  <c r="L253" i="53"/>
  <c r="L252" i="53"/>
  <c r="L251" i="53"/>
  <c r="L250" i="53"/>
  <c r="L249" i="53"/>
  <c r="L248" i="53"/>
  <c r="L247" i="53"/>
  <c r="L246" i="53"/>
  <c r="L245" i="53"/>
  <c r="L244" i="53"/>
  <c r="L243" i="53"/>
  <c r="L242" i="53"/>
  <c r="L241" i="53"/>
  <c r="L240" i="53"/>
  <c r="L239" i="53"/>
  <c r="L238" i="53"/>
  <c r="L237" i="53"/>
  <c r="L236" i="53"/>
  <c r="L235" i="53"/>
  <c r="L234" i="53"/>
  <c r="L233" i="53"/>
  <c r="L232" i="53"/>
  <c r="L231" i="53"/>
  <c r="L230" i="53"/>
  <c r="L229" i="53"/>
  <c r="L228" i="53"/>
  <c r="L227" i="53"/>
  <c r="L226" i="53"/>
  <c r="L225" i="53"/>
  <c r="L224" i="53"/>
  <c r="L223" i="53"/>
  <c r="L222" i="53"/>
  <c r="L221" i="53"/>
  <c r="L220" i="53"/>
  <c r="L219" i="53"/>
  <c r="L218" i="53"/>
  <c r="L217" i="53"/>
  <c r="L216" i="53"/>
  <c r="L215" i="53"/>
  <c r="L214" i="53"/>
  <c r="L213" i="53"/>
  <c r="L212" i="53"/>
  <c r="L211" i="53"/>
  <c r="L210" i="53"/>
  <c r="L209" i="53"/>
  <c r="L208" i="53"/>
  <c r="L207" i="53"/>
  <c r="L206" i="53"/>
  <c r="L205" i="53"/>
  <c r="L204" i="53"/>
  <c r="L203" i="53"/>
  <c r="L202" i="53"/>
  <c r="L201" i="53"/>
  <c r="L200" i="53"/>
  <c r="L199" i="53"/>
  <c r="L198" i="53"/>
  <c r="L197" i="53"/>
  <c r="L196" i="53"/>
  <c r="L195" i="53"/>
  <c r="L194" i="53"/>
  <c r="L193" i="53"/>
  <c r="L192" i="53"/>
  <c r="L191" i="53"/>
  <c r="L190" i="53"/>
  <c r="L189" i="53"/>
  <c r="L188" i="53"/>
  <c r="L187" i="53"/>
  <c r="L186" i="53"/>
  <c r="L185" i="53"/>
  <c r="L184" i="53"/>
  <c r="L183" i="53"/>
  <c r="L182" i="53"/>
  <c r="L181" i="53"/>
  <c r="L180" i="53"/>
  <c r="L179" i="53"/>
  <c r="L178" i="53"/>
  <c r="L177" i="53"/>
  <c r="L176" i="53"/>
  <c r="L175" i="53"/>
  <c r="L174" i="53"/>
  <c r="L173" i="53"/>
  <c r="L172" i="53"/>
  <c r="L171" i="53"/>
  <c r="L170" i="53"/>
  <c r="L169" i="53"/>
  <c r="L168" i="53"/>
  <c r="L167" i="53"/>
  <c r="L166" i="53"/>
  <c r="L165" i="53"/>
  <c r="L164" i="53"/>
  <c r="L163" i="53"/>
  <c r="L162" i="53"/>
  <c r="L161" i="53"/>
  <c r="L160" i="53"/>
  <c r="L159" i="53"/>
  <c r="L158" i="53"/>
  <c r="L157" i="53"/>
  <c r="L156" i="53"/>
  <c r="L155" i="53"/>
  <c r="L154" i="53"/>
  <c r="L153" i="53"/>
  <c r="L152" i="53"/>
  <c r="L151" i="53"/>
  <c r="L150" i="53"/>
  <c r="L149" i="53"/>
  <c r="L148" i="53"/>
  <c r="L147" i="53"/>
  <c r="L146" i="53"/>
  <c r="L145" i="53"/>
  <c r="L144" i="53"/>
  <c r="L143" i="53"/>
  <c r="L142" i="53"/>
  <c r="L141" i="53"/>
  <c r="L140" i="53"/>
  <c r="L139" i="53"/>
  <c r="L138" i="53"/>
  <c r="L137" i="53"/>
  <c r="L136" i="53"/>
  <c r="L135" i="53"/>
  <c r="L134" i="53"/>
  <c r="L133" i="53"/>
  <c r="L132" i="53"/>
  <c r="L131" i="53"/>
  <c r="L130" i="53"/>
  <c r="L129" i="53"/>
  <c r="L128" i="53"/>
  <c r="L127" i="53"/>
  <c r="L126" i="53"/>
  <c r="L125" i="53"/>
  <c r="L124" i="53"/>
  <c r="L123" i="53"/>
  <c r="L122" i="53"/>
  <c r="L121" i="53"/>
  <c r="L120" i="53"/>
  <c r="L119" i="53"/>
  <c r="L118" i="53"/>
  <c r="L117" i="53"/>
  <c r="L116" i="53"/>
  <c r="L115" i="53"/>
  <c r="L114" i="53"/>
  <c r="L113" i="53"/>
  <c r="L112" i="53"/>
  <c r="L111" i="53"/>
  <c r="L110" i="53"/>
  <c r="L109" i="53"/>
  <c r="L108" i="53"/>
  <c r="L107" i="53"/>
  <c r="L106" i="53"/>
  <c r="L105" i="53"/>
  <c r="L104" i="53"/>
  <c r="L103" i="53"/>
  <c r="L102" i="53"/>
  <c r="L101" i="53"/>
  <c r="L100" i="53"/>
  <c r="L99" i="53"/>
  <c r="L98" i="53"/>
  <c r="L97" i="53"/>
  <c r="L96" i="53"/>
  <c r="L95" i="53"/>
  <c r="L94" i="53"/>
  <c r="L93" i="53"/>
  <c r="L92" i="53"/>
  <c r="L91" i="53"/>
  <c r="L90" i="53"/>
  <c r="L89" i="53"/>
  <c r="L88" i="53"/>
  <c r="L87" i="53"/>
  <c r="L86" i="53"/>
  <c r="L85" i="53"/>
  <c r="L84" i="53"/>
  <c r="L83" i="53"/>
  <c r="L82" i="53"/>
  <c r="L81" i="53"/>
  <c r="L80" i="53"/>
  <c r="L79" i="53"/>
  <c r="L78" i="53"/>
  <c r="L77" i="53"/>
  <c r="L498" i="55"/>
  <c r="L497" i="55"/>
  <c r="L498" i="57"/>
  <c r="L497" i="57"/>
  <c r="L496" i="57"/>
  <c r="L495" i="57"/>
  <c r="L494" i="57"/>
  <c r="L493" i="57"/>
  <c r="L492" i="57"/>
  <c r="L491" i="57"/>
  <c r="L490" i="57"/>
  <c r="L489" i="57"/>
  <c r="L488" i="57"/>
  <c r="L487" i="57"/>
  <c r="L486" i="57"/>
  <c r="L485" i="57"/>
  <c r="L484" i="57"/>
  <c r="L483" i="57"/>
  <c r="L482" i="57"/>
  <c r="L481" i="57"/>
  <c r="L480" i="57"/>
  <c r="L479" i="57"/>
  <c r="L478" i="57"/>
  <c r="L477" i="57"/>
  <c r="L476" i="57"/>
  <c r="L475" i="57"/>
  <c r="L474" i="57"/>
  <c r="L473" i="57"/>
  <c r="L472" i="57"/>
  <c r="L471" i="57"/>
  <c r="L470" i="57"/>
  <c r="L469" i="57"/>
  <c r="L468" i="57"/>
  <c r="L467" i="57"/>
  <c r="L466" i="57"/>
  <c r="L465" i="57"/>
  <c r="L464" i="57"/>
  <c r="L463" i="57"/>
  <c r="L462" i="57"/>
  <c r="L461" i="57"/>
  <c r="L460" i="57"/>
  <c r="L459" i="57"/>
  <c r="L458" i="57"/>
  <c r="L457" i="57"/>
  <c r="L456" i="57"/>
  <c r="L455" i="57"/>
  <c r="L454" i="57"/>
  <c r="L453" i="57"/>
  <c r="L452" i="57"/>
  <c r="L451" i="57"/>
  <c r="L450" i="57"/>
  <c r="L449" i="57"/>
  <c r="L448" i="57"/>
  <c r="L447" i="57"/>
  <c r="L446" i="57"/>
  <c r="L445" i="57"/>
  <c r="L444" i="57"/>
  <c r="L443" i="57"/>
  <c r="L442" i="57"/>
  <c r="L441" i="57"/>
  <c r="L440" i="57"/>
  <c r="L439" i="57"/>
  <c r="L438" i="57"/>
  <c r="L437" i="57"/>
  <c r="L436" i="57"/>
  <c r="L435" i="57"/>
  <c r="L434" i="57"/>
  <c r="L433" i="57"/>
  <c r="L432" i="57"/>
  <c r="L431" i="57"/>
  <c r="L430" i="57"/>
  <c r="L429" i="57"/>
  <c r="L428" i="57"/>
  <c r="L427" i="57"/>
  <c r="L426" i="57"/>
  <c r="L425" i="57"/>
  <c r="L424" i="57"/>
  <c r="L423" i="57"/>
  <c r="L422" i="57"/>
  <c r="L421" i="57"/>
  <c r="L420" i="57"/>
  <c r="L419" i="57"/>
  <c r="L418" i="57"/>
  <c r="L417" i="57"/>
  <c r="L416" i="57"/>
  <c r="L415" i="57"/>
  <c r="L414" i="57"/>
  <c r="L413" i="57"/>
  <c r="L412" i="57"/>
  <c r="L411" i="57"/>
  <c r="L410" i="57"/>
  <c r="L409" i="57"/>
  <c r="L408" i="57"/>
  <c r="L407" i="57"/>
  <c r="L406" i="57"/>
  <c r="L405" i="57"/>
  <c r="L404" i="57"/>
  <c r="L403" i="57"/>
  <c r="L402" i="57"/>
  <c r="L401" i="57"/>
  <c r="L400" i="57"/>
  <c r="L399" i="57"/>
  <c r="L398" i="57"/>
  <c r="L397" i="57"/>
  <c r="L396" i="57"/>
  <c r="L395" i="57"/>
  <c r="L394" i="57"/>
  <c r="L393" i="57"/>
  <c r="L392" i="57"/>
  <c r="L391" i="57"/>
  <c r="L390" i="57"/>
  <c r="L389" i="57"/>
  <c r="L388" i="57"/>
  <c r="L387" i="57"/>
  <c r="L386" i="57"/>
  <c r="L385" i="57"/>
  <c r="L384" i="57"/>
  <c r="L383" i="57"/>
  <c r="L382" i="57"/>
  <c r="L381" i="57"/>
  <c r="L380" i="57"/>
  <c r="L379" i="57"/>
  <c r="L378" i="57"/>
  <c r="L377" i="57"/>
  <c r="L376" i="57"/>
  <c r="L375" i="57"/>
  <c r="L374" i="57"/>
  <c r="L373" i="57"/>
  <c r="L372" i="57"/>
  <c r="L371" i="57"/>
  <c r="L370" i="57"/>
  <c r="L369" i="57"/>
  <c r="L368" i="57"/>
  <c r="L367" i="57"/>
  <c r="L366" i="57"/>
  <c r="L365" i="57"/>
  <c r="L364" i="57"/>
  <c r="L363" i="57"/>
  <c r="L362" i="57"/>
  <c r="L361" i="57"/>
  <c r="L360" i="57"/>
  <c r="L359" i="57"/>
  <c r="L358" i="57"/>
  <c r="L357" i="57"/>
  <c r="L356" i="57"/>
  <c r="L355" i="57"/>
  <c r="L354" i="57"/>
  <c r="L353" i="57"/>
  <c r="L352" i="57"/>
  <c r="L351" i="57"/>
  <c r="L350" i="57"/>
  <c r="L349" i="57"/>
  <c r="L348" i="57"/>
  <c r="L347" i="57"/>
  <c r="L346" i="57"/>
  <c r="L345" i="57"/>
  <c r="L344" i="57"/>
  <c r="L343" i="57"/>
  <c r="L342" i="57"/>
  <c r="L341" i="57"/>
  <c r="L340" i="57"/>
  <c r="L339" i="57"/>
  <c r="L338" i="57"/>
  <c r="L337" i="57"/>
  <c r="L336" i="57"/>
  <c r="L335" i="57"/>
  <c r="L334" i="57"/>
  <c r="L333" i="57"/>
  <c r="L332" i="57"/>
  <c r="L331" i="57"/>
  <c r="L330" i="57"/>
  <c r="L329" i="57"/>
  <c r="L328" i="57"/>
  <c r="L327" i="57"/>
  <c r="L326" i="57"/>
  <c r="L325" i="57"/>
  <c r="L324" i="57"/>
  <c r="L323" i="57"/>
  <c r="L322" i="57"/>
  <c r="L321" i="57"/>
  <c r="L320" i="57"/>
  <c r="L319" i="57"/>
  <c r="L318" i="57"/>
  <c r="L317" i="57"/>
  <c r="L316" i="57"/>
  <c r="L315" i="57"/>
  <c r="L314" i="57"/>
  <c r="L313" i="57"/>
  <c r="L312" i="57"/>
  <c r="L311" i="57"/>
  <c r="L310" i="57"/>
  <c r="L309" i="57"/>
  <c r="L308" i="57"/>
  <c r="L307" i="57"/>
  <c r="L306" i="57"/>
  <c r="L305" i="57"/>
  <c r="L304" i="57"/>
  <c r="L303" i="57"/>
  <c r="L302" i="57"/>
  <c r="L301" i="57"/>
  <c r="L300" i="57"/>
  <c r="L299" i="57"/>
  <c r="L298" i="57"/>
  <c r="L297" i="57"/>
  <c r="L296" i="57"/>
  <c r="L295" i="57"/>
  <c r="L294" i="57"/>
  <c r="L293" i="57"/>
  <c r="L292" i="57"/>
  <c r="L291" i="57"/>
  <c r="L290" i="57"/>
  <c r="L289" i="57"/>
  <c r="L288" i="57"/>
  <c r="L287" i="57"/>
  <c r="L286" i="57"/>
  <c r="L285" i="57"/>
  <c r="L284" i="57"/>
  <c r="L283" i="57"/>
  <c r="L282" i="57"/>
  <c r="L281" i="57"/>
  <c r="L280" i="57"/>
  <c r="L279" i="57"/>
  <c r="L278" i="57"/>
  <c r="L277" i="57"/>
  <c r="L276" i="57"/>
  <c r="L275" i="57"/>
  <c r="L274" i="57"/>
  <c r="L273" i="57"/>
  <c r="L272" i="57"/>
  <c r="L271" i="57"/>
  <c r="L270" i="57"/>
  <c r="L269" i="57"/>
  <c r="L268" i="57"/>
  <c r="L267" i="57"/>
  <c r="L266" i="57"/>
  <c r="L265" i="57"/>
  <c r="L264" i="57"/>
  <c r="L263" i="57"/>
  <c r="L262" i="57"/>
  <c r="L261" i="57"/>
  <c r="L260" i="57"/>
  <c r="L259" i="57"/>
  <c r="L258" i="57"/>
  <c r="L257" i="57"/>
  <c r="L256" i="57"/>
  <c r="L255" i="57"/>
  <c r="L254" i="57"/>
  <c r="L253" i="57"/>
  <c r="L252" i="57"/>
  <c r="L251" i="57"/>
  <c r="L250" i="57"/>
  <c r="L249" i="57"/>
  <c r="L248" i="57"/>
  <c r="L247" i="57"/>
  <c r="L246" i="57"/>
  <c r="L245" i="57"/>
  <c r="L244" i="57"/>
  <c r="L243" i="57"/>
  <c r="L242" i="57"/>
  <c r="L241" i="57"/>
  <c r="L240" i="57"/>
  <c r="L239" i="57"/>
  <c r="L238" i="57"/>
  <c r="L237" i="57"/>
  <c r="L236" i="57"/>
  <c r="L235" i="57"/>
  <c r="L234" i="57"/>
  <c r="L233" i="57"/>
  <c r="L232" i="57"/>
  <c r="L231" i="57"/>
  <c r="L230" i="57"/>
  <c r="L229" i="57"/>
  <c r="L228" i="57"/>
  <c r="L227" i="57"/>
  <c r="L226" i="57"/>
  <c r="L225" i="57"/>
  <c r="L224" i="57"/>
  <c r="L223" i="57"/>
  <c r="L222" i="57"/>
  <c r="L221" i="57"/>
  <c r="L220" i="57"/>
  <c r="L219" i="57"/>
  <c r="L218" i="57"/>
  <c r="L217" i="57"/>
  <c r="L216" i="57"/>
  <c r="L215" i="57"/>
  <c r="L214" i="57"/>
  <c r="L213" i="57"/>
  <c r="L212" i="57"/>
  <c r="L211" i="57"/>
  <c r="L210" i="57"/>
  <c r="L209" i="57"/>
  <c r="L208" i="57"/>
  <c r="L207" i="57"/>
  <c r="L206" i="57"/>
  <c r="L205" i="57"/>
  <c r="L204" i="57"/>
  <c r="L203" i="57"/>
  <c r="L202" i="57"/>
  <c r="L201" i="57"/>
  <c r="L200" i="57"/>
  <c r="L199" i="57"/>
  <c r="L198" i="57"/>
  <c r="L197" i="57"/>
  <c r="L196" i="57"/>
  <c r="L195" i="57"/>
  <c r="L194" i="57"/>
  <c r="L193" i="57"/>
  <c r="L192" i="57"/>
  <c r="L191" i="57"/>
  <c r="L190" i="57"/>
  <c r="L189" i="57"/>
  <c r="L188" i="57"/>
  <c r="L187" i="57"/>
  <c r="L186" i="57"/>
  <c r="L185" i="57"/>
  <c r="L184" i="57"/>
  <c r="L183" i="57"/>
  <c r="L182" i="57"/>
  <c r="L181" i="57"/>
  <c r="L180" i="57"/>
  <c r="L179" i="57"/>
  <c r="L178" i="57"/>
  <c r="L177" i="57"/>
  <c r="L176" i="57"/>
  <c r="L175" i="57"/>
  <c r="L174" i="57"/>
  <c r="L173" i="57"/>
  <c r="L172" i="57"/>
  <c r="L171" i="57"/>
  <c r="L170" i="57"/>
  <c r="L169" i="57"/>
  <c r="L168" i="57"/>
  <c r="L167" i="57"/>
  <c r="L166" i="57"/>
  <c r="L165" i="57"/>
  <c r="L164" i="57"/>
  <c r="L163" i="57"/>
  <c r="L162" i="57"/>
  <c r="L161" i="57"/>
  <c r="L160" i="57"/>
  <c r="L159" i="57"/>
  <c r="L158" i="57"/>
  <c r="L157" i="57"/>
  <c r="L156" i="57"/>
  <c r="L155" i="57"/>
  <c r="L154" i="57"/>
  <c r="L153" i="57"/>
  <c r="L152" i="57"/>
  <c r="L151" i="57"/>
  <c r="L150" i="57"/>
  <c r="L149" i="57"/>
  <c r="L148" i="57"/>
  <c r="L147" i="57"/>
  <c r="L146" i="57"/>
  <c r="L145" i="57"/>
  <c r="L144" i="57"/>
  <c r="L143" i="57"/>
  <c r="L142" i="57"/>
  <c r="L141" i="57"/>
  <c r="L140" i="57"/>
  <c r="L139" i="57"/>
  <c r="L138" i="57"/>
  <c r="L137" i="57"/>
  <c r="L136" i="57"/>
  <c r="L135" i="57"/>
  <c r="L134" i="57"/>
  <c r="L133" i="57"/>
  <c r="L132" i="57"/>
  <c r="L131" i="57"/>
  <c r="L130" i="57"/>
  <c r="L129" i="57"/>
  <c r="L128" i="57"/>
  <c r="L127" i="57"/>
  <c r="L126" i="57"/>
  <c r="L125" i="57"/>
  <c r="L124" i="57"/>
  <c r="L123" i="57"/>
  <c r="L122" i="57"/>
  <c r="L121" i="57"/>
  <c r="L120" i="57"/>
  <c r="L119" i="57"/>
  <c r="L118" i="57"/>
  <c r="L117" i="57"/>
  <c r="L116" i="57"/>
  <c r="L115" i="57"/>
  <c r="L114" i="57"/>
  <c r="L113" i="57"/>
  <c r="L112" i="57"/>
  <c r="L111" i="57"/>
  <c r="L110" i="57"/>
  <c r="L109" i="57"/>
  <c r="L498" i="59"/>
  <c r="L497" i="59"/>
  <c r="L496" i="59"/>
  <c r="L495" i="59"/>
  <c r="L494" i="59"/>
  <c r="L493" i="59"/>
  <c r="L492" i="59"/>
  <c r="L491" i="59"/>
  <c r="L490" i="59"/>
  <c r="L489" i="59"/>
  <c r="L488" i="59"/>
  <c r="L487" i="59"/>
  <c r="L486" i="59"/>
  <c r="L485" i="59"/>
  <c r="L484" i="59"/>
  <c r="L483" i="59"/>
  <c r="L482" i="59"/>
  <c r="L481" i="59"/>
  <c r="L480" i="59"/>
  <c r="L479" i="59"/>
  <c r="L478" i="59"/>
  <c r="L477" i="59"/>
  <c r="L476" i="59"/>
  <c r="L475" i="59"/>
  <c r="L474" i="59"/>
  <c r="L473" i="59"/>
  <c r="L472" i="59"/>
  <c r="L471" i="59"/>
  <c r="L470" i="59"/>
  <c r="L469" i="59"/>
  <c r="L468" i="59"/>
  <c r="L467" i="59"/>
  <c r="L466" i="59"/>
  <c r="L465" i="59"/>
  <c r="L464" i="59"/>
  <c r="L463" i="59"/>
  <c r="L462" i="59"/>
  <c r="L461" i="59"/>
  <c r="L460" i="59"/>
  <c r="L459" i="59"/>
  <c r="L458" i="59"/>
  <c r="L457" i="59"/>
  <c r="L456" i="59"/>
  <c r="L455" i="59"/>
  <c r="L454" i="59"/>
  <c r="L453" i="59"/>
  <c r="L452" i="59"/>
  <c r="L451" i="59"/>
  <c r="L450" i="59"/>
  <c r="L449" i="59"/>
  <c r="L448" i="59"/>
  <c r="L447" i="59"/>
  <c r="L446" i="59"/>
  <c r="L445" i="59"/>
  <c r="L444" i="59"/>
  <c r="L443" i="59"/>
  <c r="L442" i="59"/>
  <c r="L441" i="59"/>
  <c r="L440" i="59"/>
  <c r="L439" i="59"/>
  <c r="L438" i="59"/>
  <c r="L437" i="59"/>
  <c r="L436" i="59"/>
  <c r="L435" i="59"/>
  <c r="L434" i="59"/>
  <c r="L433" i="59"/>
  <c r="L432" i="59"/>
  <c r="L431" i="59"/>
  <c r="L430" i="59"/>
  <c r="L429" i="59"/>
  <c r="L428" i="59"/>
  <c r="L427" i="59"/>
  <c r="L426" i="59"/>
  <c r="L425" i="59"/>
  <c r="L424" i="59"/>
  <c r="L423" i="59"/>
  <c r="L422" i="59"/>
  <c r="L421" i="59"/>
  <c r="L420" i="59"/>
  <c r="L419" i="59"/>
  <c r="L418" i="59"/>
  <c r="L417" i="59"/>
  <c r="L416" i="59"/>
  <c r="L415" i="59"/>
  <c r="L414" i="59"/>
  <c r="L413" i="59"/>
  <c r="L412" i="59"/>
  <c r="L411" i="59"/>
  <c r="L410" i="59"/>
  <c r="L409" i="59"/>
  <c r="L408" i="59"/>
  <c r="L407" i="59"/>
  <c r="L406" i="59"/>
  <c r="L405" i="59"/>
  <c r="L404" i="59"/>
  <c r="L403" i="59"/>
  <c r="L402" i="59"/>
  <c r="L401" i="59"/>
  <c r="L400" i="59"/>
  <c r="L399" i="59"/>
  <c r="L398" i="59"/>
  <c r="L397" i="59"/>
  <c r="L396" i="59"/>
  <c r="L395" i="59"/>
  <c r="L394" i="59"/>
  <c r="L393" i="59"/>
  <c r="L392" i="59"/>
  <c r="L391" i="59"/>
  <c r="L390" i="59"/>
  <c r="L389" i="59"/>
  <c r="L388" i="59"/>
  <c r="L387" i="59"/>
  <c r="L386" i="59"/>
  <c r="L385" i="59"/>
  <c r="L384" i="59"/>
  <c r="L383" i="59"/>
  <c r="L382" i="59"/>
  <c r="L381" i="59"/>
  <c r="L380" i="59"/>
  <c r="L379" i="59"/>
  <c r="L378" i="59"/>
  <c r="L377" i="59"/>
  <c r="L376" i="59"/>
  <c r="L375" i="59"/>
  <c r="L374" i="59"/>
  <c r="L373" i="59"/>
  <c r="L372" i="59"/>
  <c r="L371" i="59"/>
  <c r="L370" i="59"/>
  <c r="L369" i="59"/>
  <c r="L368" i="59"/>
  <c r="L367" i="59"/>
  <c r="L366" i="59"/>
  <c r="L365" i="59"/>
  <c r="L364" i="59"/>
  <c r="L363" i="59"/>
  <c r="L362" i="59"/>
  <c r="L361" i="59"/>
  <c r="L360" i="59"/>
  <c r="L359" i="59"/>
  <c r="L358" i="59"/>
  <c r="L357" i="59"/>
  <c r="L356" i="59"/>
  <c r="L355" i="59"/>
  <c r="L354" i="59"/>
  <c r="L353" i="59"/>
  <c r="L352" i="59"/>
  <c r="L351" i="59"/>
  <c r="L350" i="59"/>
  <c r="L349" i="59"/>
  <c r="L348" i="59"/>
  <c r="L347" i="59"/>
  <c r="L346" i="59"/>
  <c r="L345" i="59"/>
  <c r="L344" i="59"/>
  <c r="L343" i="59"/>
  <c r="L342" i="59"/>
  <c r="L341" i="59"/>
  <c r="L340" i="59"/>
  <c r="L339" i="59"/>
  <c r="L338" i="59"/>
  <c r="L337" i="59"/>
  <c r="L336" i="59"/>
  <c r="L335" i="59"/>
  <c r="L334" i="59"/>
  <c r="L333" i="59"/>
  <c r="L332" i="59"/>
  <c r="L331" i="59"/>
  <c r="L330" i="59"/>
  <c r="L329" i="59"/>
  <c r="L328" i="59"/>
  <c r="L327" i="59"/>
  <c r="L326" i="59"/>
  <c r="L325" i="59"/>
  <c r="L324" i="59"/>
  <c r="L323" i="59"/>
  <c r="L322" i="59"/>
  <c r="L321" i="59"/>
  <c r="L320" i="59"/>
  <c r="L319" i="59"/>
  <c r="L318" i="59"/>
  <c r="L317" i="59"/>
  <c r="L316" i="59"/>
  <c r="L315" i="59"/>
  <c r="L314" i="59"/>
  <c r="L313" i="59"/>
  <c r="L312" i="59"/>
  <c r="L311" i="59"/>
  <c r="L310" i="59"/>
  <c r="L309" i="59"/>
  <c r="L308" i="59"/>
  <c r="L307" i="59"/>
  <c r="L306" i="59"/>
  <c r="L305" i="59"/>
  <c r="L304" i="59"/>
  <c r="L303" i="59"/>
  <c r="L302" i="59"/>
  <c r="L301" i="59"/>
  <c r="L300" i="59"/>
  <c r="L299" i="59"/>
  <c r="L298" i="59"/>
  <c r="L297" i="59"/>
  <c r="L296" i="59"/>
  <c r="L295" i="59"/>
  <c r="L294" i="59"/>
  <c r="L293" i="59"/>
  <c r="L292" i="59"/>
  <c r="L291" i="59"/>
  <c r="L290" i="59"/>
  <c r="L289" i="59"/>
  <c r="L288" i="59"/>
  <c r="L287" i="59"/>
  <c r="L286" i="59"/>
  <c r="L285" i="59"/>
  <c r="L284" i="59"/>
  <c r="L283" i="59"/>
  <c r="L282" i="59"/>
  <c r="L281" i="59"/>
  <c r="L280" i="59"/>
  <c r="L279" i="59"/>
  <c r="L278" i="59"/>
  <c r="L277" i="59"/>
  <c r="L276" i="59"/>
  <c r="L275" i="59"/>
  <c r="L274" i="59"/>
  <c r="L273" i="59"/>
  <c r="L272" i="59"/>
  <c r="L271" i="59"/>
  <c r="L270" i="59"/>
  <c r="L269" i="59"/>
  <c r="L268" i="59"/>
  <c r="L267" i="59"/>
  <c r="L266" i="59"/>
  <c r="L265" i="59"/>
  <c r="L264" i="59"/>
  <c r="L263" i="59"/>
  <c r="L262" i="59"/>
  <c r="L261" i="59"/>
  <c r="L260" i="59"/>
  <c r="L259" i="59"/>
  <c r="L258" i="59"/>
  <c r="L257" i="59"/>
  <c r="L256" i="59"/>
  <c r="L255" i="59"/>
  <c r="L254" i="59"/>
  <c r="L253" i="59"/>
  <c r="L252" i="59"/>
  <c r="L251" i="59"/>
  <c r="L250" i="59"/>
  <c r="L249" i="59"/>
  <c r="L248" i="59"/>
  <c r="L247" i="59"/>
  <c r="L246" i="59"/>
  <c r="L245" i="59"/>
  <c r="L244" i="59"/>
  <c r="L243" i="59"/>
  <c r="L242" i="59"/>
  <c r="L241" i="59"/>
  <c r="L240" i="59"/>
  <c r="L239" i="59"/>
  <c r="L238" i="59"/>
  <c r="L237" i="59"/>
  <c r="L236" i="59"/>
  <c r="L235" i="59"/>
  <c r="L234" i="59"/>
  <c r="L233" i="59"/>
  <c r="L232" i="59"/>
  <c r="L231" i="59"/>
  <c r="L230" i="59"/>
  <c r="L229" i="59"/>
  <c r="L228" i="59"/>
  <c r="L227" i="59"/>
  <c r="L226" i="59"/>
  <c r="L225" i="59"/>
  <c r="L224" i="59"/>
  <c r="L223" i="59"/>
  <c r="L222" i="59"/>
  <c r="L221" i="59"/>
  <c r="L220" i="59"/>
  <c r="L219" i="59"/>
  <c r="L218" i="59"/>
  <c r="L217" i="59"/>
  <c r="L216" i="59"/>
  <c r="L215" i="59"/>
  <c r="L214" i="59"/>
  <c r="L213" i="59"/>
  <c r="L212" i="59"/>
  <c r="L211" i="59"/>
  <c r="L210" i="59"/>
  <c r="L209" i="59"/>
  <c r="L208" i="59"/>
  <c r="L207" i="59"/>
  <c r="L206" i="59"/>
  <c r="L205" i="59"/>
  <c r="L204" i="59"/>
  <c r="L203" i="59"/>
  <c r="L202" i="59"/>
  <c r="L201" i="59"/>
  <c r="L200" i="59"/>
  <c r="L199" i="59"/>
  <c r="L198" i="59"/>
  <c r="L197" i="59"/>
  <c r="L196" i="59"/>
  <c r="L195" i="59"/>
  <c r="L194" i="59"/>
  <c r="L193" i="59"/>
  <c r="L192" i="59"/>
  <c r="L191" i="59"/>
  <c r="L190" i="59"/>
  <c r="L189" i="59"/>
  <c r="L188" i="59"/>
  <c r="L187" i="59"/>
  <c r="L186" i="59"/>
  <c r="L185" i="59"/>
  <c r="L184" i="59"/>
  <c r="L183" i="59"/>
  <c r="L182" i="59"/>
  <c r="L181" i="59"/>
  <c r="L180" i="59"/>
  <c r="L179" i="59"/>
  <c r="L178" i="59"/>
  <c r="L177" i="59"/>
  <c r="L176" i="59"/>
  <c r="L175" i="59"/>
  <c r="L174" i="59"/>
  <c r="L173" i="59"/>
  <c r="L172" i="59"/>
  <c r="L171" i="59"/>
  <c r="L170" i="59"/>
  <c r="L169" i="59"/>
  <c r="L168" i="59"/>
  <c r="L167" i="59"/>
  <c r="L166" i="59"/>
  <c r="L165" i="59"/>
  <c r="L164" i="59"/>
  <c r="L163" i="59"/>
  <c r="L162" i="59"/>
  <c r="L161" i="59"/>
  <c r="L160" i="59"/>
  <c r="L159" i="59"/>
  <c r="L158" i="59"/>
  <c r="L157" i="59"/>
  <c r="L156" i="59"/>
  <c r="L155" i="59"/>
  <c r="L154" i="59"/>
  <c r="L153" i="59"/>
  <c r="L152" i="59"/>
  <c r="L151" i="59"/>
  <c r="L150" i="59"/>
  <c r="L149" i="59"/>
  <c r="L148" i="59"/>
  <c r="L147" i="59"/>
  <c r="L146" i="59"/>
  <c r="L145" i="59"/>
  <c r="L144" i="59"/>
  <c r="L143" i="59"/>
  <c r="L142" i="59"/>
  <c r="L141" i="59"/>
  <c r="L140" i="59"/>
  <c r="L139" i="59"/>
  <c r="L138" i="59"/>
  <c r="L137" i="59"/>
  <c r="L136" i="59"/>
  <c r="L135" i="59"/>
  <c r="L134" i="59"/>
  <c r="L133" i="59"/>
  <c r="L132" i="59"/>
  <c r="L131" i="59"/>
  <c r="L130" i="59"/>
  <c r="L129" i="59"/>
  <c r="L128" i="59"/>
  <c r="L127" i="59"/>
  <c r="L126" i="59"/>
  <c r="L125" i="59"/>
  <c r="L124" i="59"/>
  <c r="L123" i="59"/>
  <c r="L122" i="59"/>
  <c r="L121" i="59"/>
  <c r="L120" i="59"/>
  <c r="L119" i="59"/>
  <c r="L118" i="59"/>
  <c r="L117" i="59"/>
  <c r="L116" i="59"/>
  <c r="L115" i="59"/>
  <c r="L114" i="59"/>
  <c r="L113" i="59"/>
  <c r="L112" i="59"/>
  <c r="L111" i="59"/>
  <c r="L110" i="59"/>
  <c r="L109" i="59"/>
  <c r="L108" i="59"/>
  <c r="L107" i="59"/>
  <c r="L106" i="59"/>
  <c r="L105" i="59"/>
  <c r="L104" i="59"/>
  <c r="L103" i="59"/>
  <c r="L102" i="59"/>
  <c r="L101" i="59"/>
  <c r="L100" i="59"/>
  <c r="L99" i="59"/>
  <c r="L98" i="59"/>
  <c r="L97" i="59"/>
  <c r="L96" i="59"/>
  <c r="L95" i="59"/>
  <c r="L94" i="59"/>
  <c r="L93" i="59"/>
  <c r="L92" i="59"/>
  <c r="L91" i="59"/>
  <c r="L90" i="59"/>
  <c r="L89" i="59"/>
  <c r="L88" i="59"/>
  <c r="L87" i="59"/>
  <c r="L86" i="59"/>
  <c r="L85" i="59"/>
  <c r="L84" i="59"/>
  <c r="L83" i="59"/>
  <c r="L82" i="59"/>
  <c r="L81" i="59"/>
  <c r="L80" i="59"/>
  <c r="L79" i="59"/>
  <c r="L78" i="59"/>
  <c r="L77" i="59"/>
  <c r="L76" i="59"/>
  <c r="L75" i="59"/>
  <c r="L74" i="59"/>
  <c r="L73" i="59"/>
  <c r="L72" i="59"/>
  <c r="L71" i="59"/>
  <c r="L70" i="59"/>
  <c r="L69" i="59"/>
  <c r="L68" i="59"/>
  <c r="L67" i="59"/>
  <c r="L66" i="59"/>
  <c r="L65" i="59"/>
  <c r="L64" i="59"/>
  <c r="L63" i="59"/>
  <c r="L62" i="59"/>
  <c r="L61" i="59"/>
  <c r="L60" i="59"/>
  <c r="L59" i="59"/>
  <c r="L58" i="59"/>
  <c r="L57" i="59"/>
  <c r="L56" i="59"/>
  <c r="L55" i="59"/>
  <c r="L54" i="59"/>
  <c r="L53" i="59"/>
  <c r="L52" i="59"/>
  <c r="L51" i="59"/>
  <c r="L50" i="59"/>
  <c r="L49" i="59"/>
  <c r="L48" i="59"/>
  <c r="L47" i="59"/>
  <c r="L46" i="59"/>
  <c r="L45" i="59"/>
  <c r="L44" i="59"/>
  <c r="L43" i="59"/>
  <c r="L42" i="59"/>
  <c r="L41" i="59"/>
  <c r="L40" i="59"/>
  <c r="L39" i="59"/>
  <c r="L38" i="59"/>
  <c r="L37" i="59"/>
  <c r="L36" i="59"/>
  <c r="L35" i="59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498" i="61"/>
  <c r="L497" i="61"/>
  <c r="L496" i="61"/>
  <c r="L495" i="61"/>
  <c r="L494" i="61"/>
  <c r="L493" i="61"/>
  <c r="L492" i="61"/>
  <c r="L491" i="61"/>
  <c r="L490" i="61"/>
  <c r="L489" i="61"/>
  <c r="L488" i="61"/>
  <c r="L487" i="61"/>
  <c r="L486" i="61"/>
  <c r="L485" i="61"/>
  <c r="L484" i="61"/>
  <c r="L483" i="61"/>
  <c r="L482" i="61"/>
  <c r="L481" i="61"/>
  <c r="L480" i="61"/>
  <c r="L479" i="61"/>
  <c r="L478" i="61"/>
  <c r="L477" i="61"/>
  <c r="L476" i="61"/>
  <c r="L475" i="61"/>
  <c r="L474" i="61"/>
  <c r="L473" i="61"/>
  <c r="L472" i="61"/>
  <c r="L471" i="61"/>
  <c r="L470" i="61"/>
  <c r="L469" i="61"/>
  <c r="L468" i="61"/>
  <c r="L467" i="61"/>
  <c r="L466" i="61"/>
  <c r="L465" i="61"/>
  <c r="L464" i="61"/>
  <c r="L463" i="61"/>
  <c r="L462" i="61"/>
  <c r="L461" i="61"/>
  <c r="L460" i="61"/>
  <c r="L459" i="61"/>
  <c r="L458" i="61"/>
  <c r="L457" i="61"/>
  <c r="L456" i="61"/>
  <c r="L455" i="61"/>
  <c r="L454" i="61"/>
  <c r="L453" i="61"/>
  <c r="L452" i="61"/>
  <c r="L451" i="61"/>
  <c r="L450" i="61"/>
  <c r="L449" i="61"/>
  <c r="L448" i="61"/>
  <c r="L447" i="61"/>
  <c r="L446" i="61"/>
  <c r="L445" i="61"/>
  <c r="L444" i="61"/>
  <c r="L443" i="61"/>
  <c r="L442" i="61"/>
  <c r="L441" i="61"/>
  <c r="L440" i="61"/>
  <c r="L439" i="61"/>
  <c r="L438" i="61"/>
  <c r="L437" i="61"/>
  <c r="L436" i="61"/>
  <c r="L435" i="61"/>
  <c r="L434" i="61"/>
  <c r="L433" i="61"/>
  <c r="L432" i="61"/>
  <c r="L431" i="61"/>
  <c r="L430" i="61"/>
  <c r="L429" i="61"/>
  <c r="L428" i="61"/>
  <c r="L427" i="61"/>
  <c r="L426" i="61"/>
  <c r="L425" i="61"/>
  <c r="L424" i="61"/>
  <c r="L423" i="61"/>
  <c r="L422" i="61"/>
  <c r="L421" i="61"/>
  <c r="L420" i="61"/>
  <c r="L419" i="61"/>
  <c r="L418" i="61"/>
  <c r="L417" i="61"/>
  <c r="L416" i="61"/>
  <c r="L415" i="61"/>
  <c r="L414" i="61"/>
  <c r="L413" i="61"/>
  <c r="L412" i="61"/>
  <c r="L411" i="61"/>
  <c r="L410" i="61"/>
  <c r="L409" i="61"/>
  <c r="L408" i="61"/>
  <c r="L407" i="61"/>
  <c r="L406" i="61"/>
  <c r="L405" i="61"/>
  <c r="L404" i="61"/>
  <c r="L403" i="61"/>
  <c r="L402" i="61"/>
  <c r="L401" i="61"/>
  <c r="L400" i="61"/>
  <c r="L399" i="61"/>
  <c r="L398" i="61"/>
  <c r="L397" i="61"/>
  <c r="L396" i="61"/>
  <c r="L395" i="61"/>
  <c r="L394" i="61"/>
  <c r="L393" i="61"/>
  <c r="L392" i="61"/>
  <c r="L391" i="61"/>
  <c r="L390" i="61"/>
  <c r="L389" i="61"/>
  <c r="L388" i="61"/>
  <c r="L387" i="61"/>
  <c r="L386" i="61"/>
  <c r="L385" i="61"/>
  <c r="L384" i="61"/>
  <c r="L383" i="61"/>
  <c r="L382" i="61"/>
  <c r="L381" i="61"/>
  <c r="L380" i="61"/>
  <c r="L379" i="61"/>
  <c r="L378" i="61"/>
  <c r="L377" i="61"/>
  <c r="L376" i="61"/>
  <c r="L375" i="61"/>
  <c r="L374" i="61"/>
  <c r="L373" i="61"/>
  <c r="L372" i="61"/>
  <c r="L371" i="61"/>
  <c r="L370" i="61"/>
  <c r="L369" i="61"/>
  <c r="L368" i="61"/>
  <c r="L367" i="61"/>
  <c r="L366" i="61"/>
  <c r="L365" i="61"/>
  <c r="L364" i="61"/>
  <c r="L363" i="61"/>
  <c r="L362" i="61"/>
  <c r="L361" i="61"/>
  <c r="L360" i="61"/>
  <c r="L359" i="61"/>
  <c r="L358" i="61"/>
  <c r="L357" i="61"/>
  <c r="L356" i="61"/>
  <c r="L355" i="61"/>
  <c r="L354" i="61"/>
  <c r="L353" i="61"/>
  <c r="L352" i="61"/>
  <c r="L351" i="61"/>
  <c r="L350" i="61"/>
  <c r="L349" i="61"/>
  <c r="L348" i="61"/>
  <c r="L347" i="61"/>
  <c r="L346" i="61"/>
  <c r="L345" i="61"/>
  <c r="L344" i="61"/>
  <c r="L343" i="61"/>
  <c r="L342" i="61"/>
  <c r="L341" i="61"/>
  <c r="L340" i="61"/>
  <c r="L339" i="61"/>
  <c r="L338" i="61"/>
  <c r="L337" i="61"/>
  <c r="L336" i="61"/>
  <c r="L335" i="61"/>
  <c r="L334" i="61"/>
  <c r="L333" i="61"/>
  <c r="L332" i="61"/>
  <c r="L331" i="61"/>
  <c r="L330" i="61"/>
  <c r="L329" i="61"/>
  <c r="L328" i="61"/>
  <c r="L327" i="61"/>
  <c r="L326" i="61"/>
  <c r="L325" i="61"/>
  <c r="L324" i="61"/>
  <c r="L323" i="61"/>
  <c r="L322" i="61"/>
  <c r="L321" i="61"/>
  <c r="L320" i="61"/>
  <c r="L319" i="61"/>
  <c r="L318" i="61"/>
  <c r="L317" i="61"/>
  <c r="L316" i="61"/>
  <c r="L315" i="61"/>
  <c r="L314" i="61"/>
  <c r="L313" i="61"/>
  <c r="L312" i="61"/>
  <c r="L311" i="61"/>
  <c r="L310" i="61"/>
  <c r="L309" i="61"/>
  <c r="L308" i="61"/>
  <c r="L307" i="61"/>
  <c r="L306" i="61"/>
  <c r="L305" i="61"/>
  <c r="L304" i="61"/>
  <c r="L303" i="61"/>
  <c r="L302" i="61"/>
  <c r="L301" i="61"/>
  <c r="L300" i="61"/>
  <c r="L299" i="61"/>
  <c r="L298" i="61"/>
  <c r="L297" i="61"/>
  <c r="L296" i="61"/>
  <c r="L295" i="61"/>
  <c r="L294" i="61"/>
  <c r="L293" i="61"/>
  <c r="L292" i="61"/>
  <c r="L291" i="61"/>
  <c r="L290" i="61"/>
  <c r="L289" i="61"/>
  <c r="L288" i="61"/>
  <c r="L287" i="61"/>
  <c r="L286" i="61"/>
  <c r="L285" i="61"/>
  <c r="L284" i="61"/>
  <c r="L283" i="61"/>
  <c r="L282" i="61"/>
  <c r="L281" i="61"/>
  <c r="L280" i="61"/>
  <c r="L279" i="61"/>
  <c r="L278" i="61"/>
  <c r="L277" i="61"/>
  <c r="L276" i="61"/>
  <c r="L275" i="61"/>
  <c r="L274" i="61"/>
  <c r="L273" i="61"/>
  <c r="L272" i="61"/>
  <c r="L271" i="61"/>
  <c r="L270" i="61"/>
  <c r="L269" i="61"/>
  <c r="L268" i="61"/>
  <c r="L267" i="61"/>
  <c r="L266" i="61"/>
  <c r="L265" i="61"/>
  <c r="L264" i="61"/>
  <c r="L263" i="61"/>
  <c r="L262" i="61"/>
  <c r="L261" i="61"/>
  <c r="L260" i="61"/>
  <c r="L259" i="61"/>
  <c r="L258" i="61"/>
  <c r="L257" i="61"/>
  <c r="L256" i="61"/>
  <c r="L255" i="61"/>
  <c r="L254" i="61"/>
  <c r="L253" i="61"/>
  <c r="L252" i="61"/>
  <c r="L251" i="61"/>
  <c r="L250" i="61"/>
  <c r="L249" i="61"/>
  <c r="L248" i="61"/>
  <c r="L247" i="61"/>
  <c r="L246" i="61"/>
  <c r="L245" i="61"/>
  <c r="L244" i="61"/>
  <c r="L243" i="61"/>
  <c r="L242" i="61"/>
  <c r="L241" i="61"/>
  <c r="L240" i="61"/>
  <c r="L239" i="61"/>
  <c r="L238" i="61"/>
  <c r="L237" i="61"/>
  <c r="L236" i="61"/>
  <c r="L235" i="61"/>
  <c r="L234" i="61"/>
  <c r="L233" i="61"/>
  <c r="L232" i="61"/>
  <c r="L231" i="61"/>
  <c r="L230" i="61"/>
  <c r="L229" i="61"/>
  <c r="L228" i="61"/>
  <c r="L227" i="61"/>
  <c r="L226" i="61"/>
  <c r="L225" i="61"/>
  <c r="L224" i="61"/>
  <c r="L223" i="61"/>
  <c r="L222" i="61"/>
  <c r="L221" i="61"/>
  <c r="L220" i="61"/>
  <c r="L219" i="61"/>
  <c r="L218" i="61"/>
  <c r="L217" i="61"/>
  <c r="L216" i="61"/>
  <c r="L215" i="61"/>
  <c r="L214" i="61"/>
  <c r="L213" i="61"/>
  <c r="L212" i="61"/>
  <c r="L211" i="61"/>
  <c r="L210" i="61"/>
  <c r="L209" i="61"/>
  <c r="L208" i="61"/>
  <c r="L207" i="61"/>
  <c r="L206" i="61"/>
  <c r="L205" i="61"/>
  <c r="L204" i="61"/>
  <c r="L203" i="61"/>
  <c r="L202" i="61"/>
  <c r="L201" i="61"/>
  <c r="L200" i="61"/>
  <c r="L199" i="61"/>
  <c r="L198" i="61"/>
  <c r="L197" i="61"/>
  <c r="L196" i="61"/>
  <c r="L195" i="61"/>
  <c r="L194" i="61"/>
  <c r="L193" i="61"/>
  <c r="L192" i="61"/>
  <c r="L191" i="61"/>
  <c r="L190" i="61"/>
  <c r="L189" i="61"/>
  <c r="L188" i="61"/>
  <c r="L187" i="61"/>
  <c r="L186" i="61"/>
  <c r="L185" i="61"/>
  <c r="L184" i="61"/>
  <c r="L183" i="61"/>
  <c r="L182" i="61"/>
  <c r="L181" i="61"/>
  <c r="L180" i="61"/>
  <c r="L179" i="61"/>
  <c r="L178" i="61"/>
  <c r="L177" i="61"/>
  <c r="L176" i="61"/>
  <c r="L175" i="61"/>
  <c r="L174" i="61"/>
  <c r="L173" i="61"/>
  <c r="L172" i="61"/>
  <c r="L171" i="61"/>
  <c r="L170" i="61"/>
  <c r="L169" i="61"/>
  <c r="L168" i="61"/>
  <c r="L167" i="61"/>
  <c r="L166" i="61"/>
  <c r="L165" i="61"/>
  <c r="L164" i="61"/>
  <c r="L163" i="61"/>
  <c r="L162" i="61"/>
  <c r="L161" i="61"/>
  <c r="L160" i="61"/>
  <c r="L159" i="61"/>
  <c r="L158" i="61"/>
  <c r="L157" i="61"/>
  <c r="L156" i="61"/>
  <c r="L155" i="61"/>
  <c r="L154" i="61"/>
  <c r="L153" i="61"/>
  <c r="L152" i="61"/>
  <c r="L151" i="61"/>
  <c r="L150" i="61"/>
  <c r="L149" i="61"/>
  <c r="L148" i="61"/>
  <c r="L147" i="61"/>
  <c r="L146" i="61"/>
  <c r="L145" i="61"/>
  <c r="L144" i="61"/>
  <c r="L143" i="61"/>
  <c r="L142" i="61"/>
  <c r="L141" i="61"/>
  <c r="L140" i="61"/>
  <c r="L139" i="61"/>
  <c r="L138" i="61"/>
  <c r="L137" i="61"/>
  <c r="L136" i="61"/>
  <c r="L135" i="61"/>
  <c r="L134" i="61"/>
  <c r="L133" i="61"/>
  <c r="L132" i="61"/>
  <c r="L131" i="61"/>
  <c r="L130" i="61"/>
  <c r="L129" i="61"/>
  <c r="L128" i="61"/>
  <c r="L127" i="61"/>
  <c r="L126" i="61"/>
  <c r="L125" i="61"/>
  <c r="L124" i="61"/>
  <c r="L123" i="61"/>
  <c r="L122" i="61"/>
  <c r="L121" i="61"/>
  <c r="L120" i="61"/>
  <c r="L119" i="61"/>
  <c r="L118" i="61"/>
  <c r="L117" i="61"/>
  <c r="L116" i="61"/>
  <c r="L115" i="61"/>
  <c r="L114" i="61"/>
  <c r="L113" i="61"/>
  <c r="L112" i="61"/>
  <c r="L111" i="61"/>
  <c r="L110" i="61"/>
  <c r="L109" i="61"/>
  <c r="L108" i="61"/>
  <c r="L107" i="61"/>
  <c r="L106" i="61"/>
  <c r="L105" i="61"/>
  <c r="L104" i="61"/>
  <c r="L103" i="61"/>
  <c r="L102" i="61"/>
  <c r="L101" i="61"/>
  <c r="L100" i="61"/>
  <c r="L99" i="61"/>
  <c r="L98" i="61"/>
  <c r="L97" i="61"/>
  <c r="L96" i="61"/>
  <c r="L95" i="61"/>
  <c r="L94" i="61"/>
  <c r="L93" i="61"/>
  <c r="L92" i="61"/>
  <c r="L91" i="61"/>
  <c r="L90" i="61"/>
  <c r="L89" i="61"/>
  <c r="L88" i="61"/>
  <c r="L87" i="61"/>
  <c r="L86" i="61"/>
  <c r="L85" i="61"/>
  <c r="L84" i="61"/>
  <c r="L83" i="61"/>
  <c r="L82" i="61"/>
  <c r="L81" i="61"/>
  <c r="L80" i="61"/>
  <c r="L79" i="61"/>
  <c r="L78" i="61"/>
  <c r="L77" i="61"/>
  <c r="L76" i="61"/>
  <c r="L75" i="61"/>
  <c r="L74" i="61"/>
  <c r="L73" i="61"/>
  <c r="L72" i="61"/>
  <c r="L71" i="61"/>
  <c r="L70" i="61"/>
  <c r="L69" i="61"/>
  <c r="L68" i="61"/>
  <c r="L67" i="61"/>
  <c r="L66" i="61"/>
  <c r="L65" i="61"/>
  <c r="L64" i="61"/>
  <c r="L63" i="61"/>
  <c r="L62" i="61"/>
  <c r="L61" i="61"/>
  <c r="L60" i="61"/>
  <c r="L59" i="61"/>
  <c r="L58" i="61"/>
  <c r="L57" i="61"/>
  <c r="L56" i="61"/>
  <c r="L55" i="61"/>
  <c r="L54" i="61"/>
  <c r="L53" i="61"/>
  <c r="L52" i="61"/>
  <c r="L51" i="61"/>
  <c r="L50" i="61"/>
  <c r="L49" i="61"/>
  <c r="L48" i="61"/>
  <c r="L47" i="61"/>
  <c r="L46" i="61"/>
  <c r="L45" i="61"/>
  <c r="L44" i="61"/>
  <c r="L43" i="61"/>
  <c r="L42" i="61"/>
  <c r="L41" i="61"/>
  <c r="L40" i="61"/>
  <c r="L39" i="61"/>
  <c r="L38" i="61"/>
  <c r="L37" i="61"/>
  <c r="L36" i="61"/>
  <c r="L35" i="61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498" i="63"/>
  <c r="L497" i="63"/>
  <c r="L496" i="63"/>
  <c r="L495" i="63"/>
  <c r="L494" i="63"/>
  <c r="L493" i="63"/>
  <c r="L492" i="63"/>
  <c r="L491" i="63"/>
  <c r="L490" i="63"/>
  <c r="L489" i="63"/>
  <c r="L488" i="63"/>
  <c r="L487" i="63"/>
  <c r="L486" i="63"/>
  <c r="L485" i="63"/>
  <c r="L484" i="63"/>
  <c r="L483" i="63"/>
  <c r="L482" i="63"/>
  <c r="L481" i="63"/>
  <c r="L480" i="63"/>
  <c r="L479" i="63"/>
  <c r="L478" i="63"/>
  <c r="L477" i="63"/>
  <c r="L476" i="63"/>
  <c r="L475" i="63"/>
  <c r="L474" i="63"/>
  <c r="L473" i="63"/>
  <c r="L472" i="63"/>
  <c r="L471" i="63"/>
  <c r="L470" i="63"/>
  <c r="L469" i="63"/>
  <c r="L468" i="63"/>
  <c r="L467" i="63"/>
  <c r="L466" i="63"/>
  <c r="L465" i="63"/>
  <c r="L464" i="63"/>
  <c r="L463" i="63"/>
  <c r="L462" i="63"/>
  <c r="L461" i="63"/>
  <c r="L460" i="63"/>
  <c r="L459" i="63"/>
  <c r="L458" i="63"/>
  <c r="L457" i="63"/>
  <c r="L456" i="63"/>
  <c r="L455" i="63"/>
  <c r="L454" i="63"/>
  <c r="L453" i="63"/>
  <c r="L452" i="63"/>
  <c r="L451" i="63"/>
  <c r="L450" i="63"/>
  <c r="L449" i="63"/>
  <c r="L448" i="63"/>
  <c r="L447" i="63"/>
  <c r="L446" i="63"/>
  <c r="L445" i="63"/>
  <c r="L444" i="63"/>
  <c r="L443" i="63"/>
  <c r="L442" i="63"/>
  <c r="L441" i="63"/>
  <c r="L440" i="63"/>
  <c r="L439" i="63"/>
  <c r="L438" i="63"/>
  <c r="L437" i="63"/>
  <c r="L436" i="63"/>
  <c r="L435" i="63"/>
  <c r="L434" i="63"/>
  <c r="L433" i="63"/>
  <c r="L432" i="63"/>
  <c r="L431" i="63"/>
  <c r="L430" i="63"/>
  <c r="L429" i="63"/>
  <c r="L428" i="63"/>
  <c r="L427" i="63"/>
  <c r="L426" i="63"/>
  <c r="L425" i="63"/>
  <c r="L424" i="63"/>
  <c r="L423" i="63"/>
  <c r="L422" i="63"/>
  <c r="L421" i="63"/>
  <c r="L420" i="63"/>
  <c r="L419" i="63"/>
  <c r="L418" i="63"/>
  <c r="L417" i="63"/>
  <c r="L416" i="63"/>
  <c r="L415" i="63"/>
  <c r="L414" i="63"/>
  <c r="L413" i="63"/>
  <c r="L412" i="63"/>
  <c r="L411" i="63"/>
  <c r="L410" i="63"/>
  <c r="L409" i="63"/>
  <c r="L408" i="63"/>
  <c r="L407" i="63"/>
  <c r="L406" i="63"/>
  <c r="L405" i="63"/>
  <c r="L404" i="63"/>
  <c r="L403" i="63"/>
  <c r="L402" i="63"/>
  <c r="L401" i="63"/>
  <c r="L400" i="63"/>
  <c r="L399" i="63"/>
  <c r="L398" i="63"/>
  <c r="L397" i="63"/>
  <c r="L396" i="63"/>
  <c r="L395" i="63"/>
  <c r="L394" i="63"/>
  <c r="L393" i="63"/>
  <c r="L392" i="63"/>
  <c r="L391" i="63"/>
  <c r="L390" i="63"/>
  <c r="L389" i="63"/>
  <c r="L388" i="63"/>
  <c r="L387" i="63"/>
  <c r="L386" i="63"/>
  <c r="L385" i="63"/>
  <c r="L384" i="63"/>
  <c r="L383" i="63"/>
  <c r="L382" i="63"/>
  <c r="L381" i="63"/>
  <c r="L380" i="63"/>
  <c r="L379" i="63"/>
  <c r="L378" i="63"/>
  <c r="L377" i="63"/>
  <c r="L376" i="63"/>
  <c r="L375" i="63"/>
  <c r="L374" i="63"/>
  <c r="L373" i="63"/>
  <c r="L372" i="63"/>
  <c r="L371" i="63"/>
  <c r="L370" i="63"/>
  <c r="L369" i="63"/>
  <c r="L368" i="63"/>
  <c r="L367" i="63"/>
  <c r="L366" i="63"/>
  <c r="L365" i="63"/>
  <c r="L364" i="63"/>
  <c r="L363" i="63"/>
  <c r="L362" i="63"/>
  <c r="L361" i="63"/>
  <c r="L360" i="63"/>
  <c r="L359" i="63"/>
  <c r="L358" i="63"/>
  <c r="L357" i="63"/>
  <c r="L356" i="63"/>
  <c r="L355" i="63"/>
  <c r="L354" i="63"/>
  <c r="L353" i="63"/>
  <c r="L352" i="63"/>
  <c r="L351" i="63"/>
  <c r="L350" i="63"/>
  <c r="L349" i="63"/>
  <c r="L348" i="63"/>
  <c r="L347" i="63"/>
  <c r="L346" i="63"/>
  <c r="L345" i="63"/>
  <c r="L344" i="63"/>
  <c r="L343" i="63"/>
  <c r="L342" i="63"/>
  <c r="L341" i="63"/>
  <c r="L340" i="63"/>
  <c r="L339" i="63"/>
  <c r="L338" i="63"/>
  <c r="L337" i="63"/>
  <c r="L336" i="63"/>
  <c r="L335" i="63"/>
  <c r="L334" i="63"/>
  <c r="L333" i="63"/>
  <c r="L332" i="63"/>
  <c r="L331" i="63"/>
  <c r="L330" i="63"/>
  <c r="L329" i="63"/>
  <c r="L328" i="63"/>
  <c r="L327" i="63"/>
  <c r="L326" i="63"/>
  <c r="L325" i="63"/>
  <c r="L324" i="63"/>
  <c r="L323" i="63"/>
  <c r="L322" i="63"/>
  <c r="L321" i="63"/>
  <c r="L320" i="63"/>
  <c r="L319" i="63"/>
  <c r="L318" i="63"/>
  <c r="L317" i="63"/>
  <c r="L316" i="63"/>
  <c r="L315" i="63"/>
  <c r="L314" i="63"/>
  <c r="L313" i="63"/>
  <c r="L312" i="63"/>
  <c r="L311" i="63"/>
  <c r="L310" i="63"/>
  <c r="L309" i="63"/>
  <c r="L308" i="63"/>
  <c r="L307" i="63"/>
  <c r="L306" i="63"/>
  <c r="L305" i="63"/>
  <c r="L304" i="63"/>
  <c r="L303" i="63"/>
  <c r="L302" i="63"/>
  <c r="L301" i="63"/>
  <c r="L300" i="63"/>
  <c r="L299" i="63"/>
  <c r="L298" i="63"/>
  <c r="L297" i="63"/>
  <c r="L296" i="63"/>
  <c r="L295" i="63"/>
  <c r="L294" i="63"/>
  <c r="L293" i="63"/>
  <c r="L292" i="63"/>
  <c r="L291" i="63"/>
  <c r="L290" i="63"/>
  <c r="L289" i="63"/>
  <c r="L288" i="63"/>
  <c r="L287" i="63"/>
  <c r="L286" i="63"/>
  <c r="L285" i="63"/>
  <c r="L284" i="63"/>
  <c r="L283" i="63"/>
  <c r="L282" i="63"/>
  <c r="L281" i="63"/>
  <c r="L280" i="63"/>
  <c r="L279" i="63"/>
  <c r="L278" i="63"/>
  <c r="L277" i="63"/>
  <c r="L276" i="63"/>
  <c r="L275" i="63"/>
  <c r="L274" i="63"/>
  <c r="L273" i="63"/>
  <c r="L272" i="63"/>
  <c r="L271" i="63"/>
  <c r="L270" i="63"/>
  <c r="L269" i="63"/>
  <c r="L268" i="63"/>
  <c r="L267" i="63"/>
  <c r="L266" i="63"/>
  <c r="L265" i="63"/>
  <c r="L264" i="63"/>
  <c r="L263" i="63"/>
  <c r="L262" i="63"/>
  <c r="L261" i="63"/>
  <c r="L260" i="63"/>
  <c r="L259" i="63"/>
  <c r="L258" i="63"/>
  <c r="L257" i="63"/>
  <c r="L256" i="63"/>
  <c r="L255" i="63"/>
  <c r="L254" i="63"/>
  <c r="L253" i="63"/>
  <c r="L252" i="63"/>
  <c r="L251" i="63"/>
  <c r="L250" i="63"/>
  <c r="L249" i="63"/>
  <c r="L248" i="63"/>
  <c r="L247" i="63"/>
  <c r="L246" i="63"/>
  <c r="L245" i="63"/>
  <c r="L244" i="63"/>
  <c r="L243" i="63"/>
  <c r="L242" i="63"/>
  <c r="L241" i="63"/>
  <c r="L240" i="63"/>
  <c r="L239" i="63"/>
  <c r="L238" i="63"/>
  <c r="L237" i="63"/>
  <c r="L236" i="63"/>
  <c r="L235" i="63"/>
  <c r="L234" i="63"/>
  <c r="L233" i="63"/>
  <c r="L232" i="63"/>
  <c r="L231" i="63"/>
  <c r="L230" i="63"/>
  <c r="L229" i="63"/>
  <c r="L228" i="63"/>
  <c r="L227" i="63"/>
  <c r="L226" i="63"/>
  <c r="L225" i="63"/>
  <c r="L224" i="63"/>
  <c r="L223" i="63"/>
  <c r="L222" i="63"/>
  <c r="L221" i="63"/>
  <c r="L220" i="63"/>
  <c r="L219" i="63"/>
  <c r="L218" i="63"/>
  <c r="L217" i="63"/>
  <c r="L216" i="63"/>
  <c r="L215" i="63"/>
  <c r="L214" i="63"/>
  <c r="L213" i="63"/>
  <c r="L212" i="63"/>
  <c r="L211" i="63"/>
  <c r="L210" i="63"/>
  <c r="L209" i="63"/>
  <c r="L208" i="63"/>
  <c r="L207" i="63"/>
  <c r="L206" i="63"/>
  <c r="L205" i="63"/>
  <c r="L204" i="63"/>
  <c r="L203" i="63"/>
  <c r="L202" i="63"/>
  <c r="L201" i="63"/>
  <c r="L200" i="63"/>
  <c r="L199" i="63"/>
  <c r="L198" i="63"/>
  <c r="L197" i="63"/>
  <c r="L196" i="63"/>
  <c r="L195" i="63"/>
  <c r="L194" i="63"/>
  <c r="L193" i="63"/>
  <c r="L192" i="63"/>
  <c r="L191" i="63"/>
  <c r="L190" i="63"/>
  <c r="L189" i="63"/>
  <c r="L188" i="63"/>
  <c r="L187" i="63"/>
  <c r="L186" i="63"/>
  <c r="L185" i="63"/>
  <c r="L184" i="63"/>
  <c r="L183" i="63"/>
  <c r="L182" i="63"/>
  <c r="L181" i="63"/>
  <c r="L180" i="63"/>
  <c r="L179" i="63"/>
  <c r="L178" i="63"/>
  <c r="L177" i="63"/>
  <c r="L176" i="63"/>
  <c r="L175" i="63"/>
  <c r="L174" i="63"/>
  <c r="L173" i="63"/>
  <c r="L172" i="63"/>
  <c r="L171" i="63"/>
  <c r="L170" i="63"/>
  <c r="L169" i="63"/>
  <c r="L168" i="63"/>
  <c r="L167" i="63"/>
  <c r="L166" i="63"/>
  <c r="L165" i="63"/>
  <c r="L164" i="63"/>
  <c r="L163" i="63"/>
  <c r="L162" i="63"/>
  <c r="L161" i="63"/>
  <c r="L160" i="63"/>
  <c r="L159" i="63"/>
  <c r="L158" i="63"/>
  <c r="L157" i="63"/>
  <c r="L156" i="63"/>
  <c r="L155" i="63"/>
  <c r="L154" i="63"/>
  <c r="L153" i="63"/>
  <c r="L152" i="63"/>
  <c r="L151" i="63"/>
  <c r="L150" i="63"/>
  <c r="L149" i="63"/>
  <c r="L148" i="63"/>
  <c r="L147" i="63"/>
  <c r="L146" i="63"/>
  <c r="L145" i="63"/>
  <c r="L144" i="63"/>
  <c r="L143" i="63"/>
  <c r="L142" i="63"/>
  <c r="L141" i="63"/>
  <c r="L140" i="63"/>
  <c r="L139" i="63"/>
  <c r="L138" i="63"/>
  <c r="L137" i="63"/>
  <c r="L136" i="63"/>
  <c r="L135" i="63"/>
  <c r="L134" i="63"/>
  <c r="L133" i="63"/>
  <c r="L132" i="63"/>
  <c r="L131" i="63"/>
  <c r="L130" i="63"/>
  <c r="L129" i="63"/>
  <c r="L128" i="63"/>
  <c r="L127" i="63"/>
  <c r="L126" i="63"/>
  <c r="L125" i="63"/>
  <c r="L124" i="63"/>
  <c r="L123" i="63"/>
  <c r="L122" i="63"/>
  <c r="L121" i="63"/>
  <c r="L120" i="63"/>
  <c r="L119" i="63"/>
  <c r="L118" i="63"/>
  <c r="L117" i="63"/>
  <c r="L116" i="63"/>
  <c r="L115" i="63"/>
  <c r="L114" i="63"/>
  <c r="L113" i="63"/>
  <c r="L112" i="63"/>
  <c r="L111" i="63"/>
  <c r="L110" i="63"/>
  <c r="L109" i="63"/>
  <c r="L108" i="63"/>
  <c r="L107" i="63"/>
  <c r="L106" i="63"/>
  <c r="L105" i="63"/>
  <c r="L104" i="63"/>
  <c r="L103" i="63"/>
  <c r="L102" i="63"/>
  <c r="L101" i="63"/>
  <c r="L100" i="63"/>
  <c r="L99" i="63"/>
  <c r="L98" i="63"/>
  <c r="L97" i="63"/>
  <c r="L96" i="63"/>
  <c r="L95" i="63"/>
  <c r="L94" i="63"/>
  <c r="L93" i="63"/>
  <c r="L92" i="63"/>
  <c r="L91" i="63"/>
  <c r="L90" i="63"/>
  <c r="L89" i="63"/>
  <c r="L88" i="63"/>
  <c r="L87" i="63"/>
  <c r="L86" i="63"/>
  <c r="L85" i="63"/>
  <c r="L84" i="63"/>
  <c r="L83" i="63"/>
  <c r="L82" i="63"/>
  <c r="L81" i="63"/>
  <c r="L80" i="63"/>
  <c r="L79" i="63"/>
  <c r="L78" i="63"/>
  <c r="L77" i="63"/>
  <c r="L76" i="63"/>
  <c r="L75" i="63"/>
  <c r="L74" i="63"/>
  <c r="L73" i="63"/>
  <c r="L72" i="63"/>
  <c r="L71" i="63"/>
  <c r="L70" i="63"/>
  <c r="L69" i="63"/>
  <c r="L68" i="63"/>
  <c r="L67" i="63"/>
  <c r="L66" i="63"/>
  <c r="L65" i="63"/>
  <c r="L64" i="63"/>
  <c r="L63" i="63"/>
  <c r="L62" i="63"/>
  <c r="L61" i="63"/>
  <c r="L60" i="63"/>
  <c r="L59" i="63"/>
  <c r="L58" i="63"/>
  <c r="L57" i="63"/>
  <c r="L56" i="63"/>
  <c r="L55" i="63"/>
  <c r="L54" i="63"/>
  <c r="L53" i="63"/>
  <c r="L52" i="63"/>
  <c r="L51" i="63"/>
  <c r="L50" i="63"/>
  <c r="L49" i="63"/>
  <c r="L48" i="63"/>
  <c r="L47" i="63"/>
  <c r="L46" i="63"/>
  <c r="L45" i="63"/>
  <c r="L44" i="63"/>
  <c r="L43" i="63"/>
  <c r="L42" i="63"/>
  <c r="L41" i="63"/>
  <c r="L40" i="63"/>
  <c r="L39" i="63"/>
  <c r="L38" i="63"/>
  <c r="L37" i="63"/>
  <c r="L36" i="63"/>
  <c r="L35" i="63"/>
  <c r="L34" i="63"/>
  <c r="L33" i="63"/>
  <c r="L32" i="63"/>
  <c r="L31" i="63"/>
  <c r="L30" i="63"/>
  <c r="L29" i="63"/>
  <c r="L28" i="63"/>
  <c r="L27" i="63"/>
  <c r="L26" i="63"/>
  <c r="L25" i="63"/>
  <c r="L24" i="63"/>
  <c r="L23" i="63"/>
  <c r="L22" i="63"/>
  <c r="L21" i="63"/>
  <c r="L20" i="63"/>
  <c r="L19" i="63"/>
  <c r="L18" i="63"/>
  <c r="L17" i="63"/>
  <c r="L16" i="63"/>
  <c r="L15" i="63"/>
  <c r="L14" i="63"/>
  <c r="L13" i="63"/>
  <c r="L12" i="63"/>
  <c r="L11" i="63"/>
  <c r="L10" i="63"/>
  <c r="L9" i="63"/>
  <c r="L8" i="63"/>
  <c r="L7" i="63"/>
  <c r="L6" i="63"/>
  <c r="L5" i="63"/>
  <c r="L4" i="63"/>
  <c r="L498" i="65"/>
  <c r="L497" i="65"/>
  <c r="L496" i="65"/>
  <c r="L495" i="65"/>
  <c r="L494" i="65"/>
  <c r="L493" i="65"/>
  <c r="L492" i="65"/>
  <c r="L491" i="65"/>
  <c r="L490" i="65"/>
  <c r="L489" i="65"/>
  <c r="L488" i="65"/>
  <c r="L487" i="65"/>
  <c r="L486" i="65"/>
  <c r="L485" i="65"/>
  <c r="L484" i="65"/>
  <c r="L483" i="65"/>
  <c r="L482" i="65"/>
  <c r="L481" i="65"/>
  <c r="L480" i="65"/>
  <c r="L479" i="65"/>
  <c r="L478" i="65"/>
  <c r="L477" i="65"/>
  <c r="L476" i="65"/>
  <c r="L475" i="65"/>
  <c r="L474" i="65"/>
  <c r="L473" i="65"/>
  <c r="L472" i="65"/>
  <c r="L471" i="65"/>
  <c r="L470" i="65"/>
  <c r="L469" i="65"/>
  <c r="L468" i="65"/>
  <c r="L467" i="65"/>
  <c r="L466" i="65"/>
  <c r="L465" i="65"/>
  <c r="L464" i="65"/>
  <c r="L463" i="65"/>
  <c r="L462" i="65"/>
  <c r="L461" i="65"/>
  <c r="L460" i="65"/>
  <c r="L459" i="65"/>
  <c r="L458" i="65"/>
  <c r="L457" i="65"/>
  <c r="L456" i="65"/>
  <c r="L455" i="65"/>
  <c r="L454" i="65"/>
  <c r="L453" i="65"/>
  <c r="L452" i="65"/>
  <c r="L451" i="65"/>
  <c r="L450" i="65"/>
  <c r="L449" i="65"/>
  <c r="L448" i="65"/>
  <c r="L447" i="65"/>
  <c r="L446" i="65"/>
  <c r="L445" i="65"/>
  <c r="L444" i="65"/>
  <c r="L443" i="65"/>
  <c r="L442" i="65"/>
  <c r="L441" i="65"/>
  <c r="L440" i="65"/>
  <c r="L439" i="65"/>
  <c r="L438" i="65"/>
  <c r="L437" i="65"/>
  <c r="L436" i="65"/>
  <c r="L435" i="65"/>
  <c r="L434" i="65"/>
  <c r="L433" i="65"/>
  <c r="L432" i="65"/>
  <c r="L431" i="65"/>
  <c r="L430" i="65"/>
  <c r="L429" i="65"/>
  <c r="L428" i="65"/>
  <c r="L427" i="65"/>
  <c r="L426" i="65"/>
  <c r="L425" i="65"/>
  <c r="L424" i="65"/>
  <c r="L423" i="65"/>
  <c r="L422" i="65"/>
  <c r="L421" i="65"/>
  <c r="L420" i="65"/>
  <c r="L419" i="65"/>
  <c r="L418" i="65"/>
  <c r="L417" i="65"/>
  <c r="L416" i="65"/>
  <c r="L415" i="65"/>
  <c r="L414" i="65"/>
  <c r="L413" i="65"/>
  <c r="L412" i="65"/>
  <c r="L411" i="65"/>
  <c r="L410" i="65"/>
  <c r="L409" i="65"/>
  <c r="L408" i="65"/>
  <c r="L407" i="65"/>
  <c r="L406" i="65"/>
  <c r="L405" i="65"/>
  <c r="L404" i="65"/>
  <c r="L403" i="65"/>
  <c r="L402" i="65"/>
  <c r="L401" i="65"/>
  <c r="L400" i="65"/>
  <c r="L399" i="65"/>
  <c r="L398" i="65"/>
  <c r="L397" i="65"/>
  <c r="L396" i="65"/>
  <c r="L395" i="65"/>
  <c r="L394" i="65"/>
  <c r="L393" i="65"/>
  <c r="L392" i="65"/>
  <c r="L391" i="65"/>
  <c r="L390" i="65"/>
  <c r="L389" i="65"/>
  <c r="L388" i="65"/>
  <c r="L387" i="65"/>
  <c r="L386" i="65"/>
  <c r="L385" i="65"/>
  <c r="L384" i="65"/>
  <c r="L383" i="65"/>
  <c r="L382" i="65"/>
  <c r="L381" i="65"/>
  <c r="L380" i="65"/>
  <c r="L379" i="65"/>
  <c r="L378" i="65"/>
  <c r="L377" i="65"/>
  <c r="L376" i="65"/>
  <c r="L375" i="65"/>
  <c r="L374" i="65"/>
  <c r="L373" i="65"/>
  <c r="L372" i="65"/>
  <c r="L371" i="65"/>
  <c r="L370" i="65"/>
  <c r="L369" i="65"/>
  <c r="L368" i="65"/>
  <c r="L367" i="65"/>
  <c r="L366" i="65"/>
  <c r="L365" i="65"/>
  <c r="L364" i="65"/>
  <c r="L363" i="65"/>
  <c r="L362" i="65"/>
  <c r="L361" i="65"/>
  <c r="L360" i="65"/>
  <c r="L359" i="65"/>
  <c r="L358" i="65"/>
  <c r="L357" i="65"/>
  <c r="L356" i="65"/>
  <c r="L355" i="65"/>
  <c r="L354" i="65"/>
  <c r="L353" i="65"/>
  <c r="L352" i="65"/>
  <c r="L351" i="65"/>
  <c r="L350" i="65"/>
  <c r="L349" i="65"/>
  <c r="L348" i="65"/>
  <c r="L347" i="65"/>
  <c r="L346" i="65"/>
  <c r="L345" i="65"/>
  <c r="L344" i="65"/>
  <c r="L343" i="65"/>
  <c r="L342" i="65"/>
  <c r="L341" i="65"/>
  <c r="L340" i="65"/>
  <c r="L339" i="65"/>
  <c r="L338" i="65"/>
  <c r="L337" i="65"/>
  <c r="L336" i="65"/>
  <c r="L335" i="65"/>
  <c r="L334" i="65"/>
  <c r="L333" i="65"/>
  <c r="L332" i="65"/>
  <c r="L331" i="65"/>
  <c r="L330" i="65"/>
  <c r="L329" i="65"/>
  <c r="L328" i="65"/>
  <c r="L327" i="65"/>
  <c r="L326" i="65"/>
  <c r="L325" i="65"/>
  <c r="L324" i="65"/>
  <c r="L323" i="65"/>
  <c r="L322" i="65"/>
  <c r="L321" i="65"/>
  <c r="L320" i="65"/>
  <c r="L319" i="65"/>
  <c r="L318" i="65"/>
  <c r="L317" i="65"/>
  <c r="L316" i="65"/>
  <c r="L315" i="65"/>
  <c r="L314" i="65"/>
  <c r="L313" i="65"/>
  <c r="L312" i="65"/>
  <c r="L311" i="65"/>
  <c r="L310" i="65"/>
  <c r="L309" i="65"/>
  <c r="L308" i="65"/>
  <c r="L307" i="65"/>
  <c r="L306" i="65"/>
  <c r="L305" i="65"/>
  <c r="L304" i="65"/>
  <c r="L303" i="65"/>
  <c r="L302" i="65"/>
  <c r="L301" i="65"/>
  <c r="L300" i="65"/>
  <c r="L299" i="65"/>
  <c r="L298" i="65"/>
  <c r="L297" i="65"/>
  <c r="L296" i="65"/>
  <c r="L295" i="65"/>
  <c r="L294" i="65"/>
  <c r="L293" i="65"/>
  <c r="L292" i="65"/>
  <c r="L291" i="65"/>
  <c r="L290" i="65"/>
  <c r="L289" i="65"/>
  <c r="L288" i="65"/>
  <c r="L287" i="65"/>
  <c r="L286" i="65"/>
  <c r="L285" i="65"/>
  <c r="L284" i="65"/>
  <c r="L283" i="65"/>
  <c r="L282" i="65"/>
  <c r="L281" i="65"/>
  <c r="L280" i="65"/>
  <c r="L279" i="65"/>
  <c r="L278" i="65"/>
  <c r="L277" i="65"/>
  <c r="L276" i="65"/>
  <c r="L275" i="65"/>
  <c r="L274" i="65"/>
  <c r="L273" i="65"/>
  <c r="L272" i="65"/>
  <c r="L271" i="65"/>
  <c r="L270" i="65"/>
  <c r="L269" i="65"/>
  <c r="L268" i="65"/>
  <c r="L267" i="65"/>
  <c r="L266" i="65"/>
  <c r="L265" i="65"/>
  <c r="L264" i="65"/>
  <c r="L263" i="65"/>
  <c r="L262" i="65"/>
  <c r="L261" i="65"/>
  <c r="L260" i="65"/>
  <c r="L259" i="65"/>
  <c r="L258" i="65"/>
  <c r="L257" i="65"/>
  <c r="L256" i="65"/>
  <c r="L255" i="65"/>
  <c r="L254" i="65"/>
  <c r="L253" i="65"/>
  <c r="L252" i="65"/>
  <c r="L251" i="65"/>
  <c r="L250" i="65"/>
  <c r="L249" i="65"/>
  <c r="L248" i="65"/>
  <c r="L247" i="65"/>
  <c r="L246" i="65"/>
  <c r="L245" i="65"/>
  <c r="L244" i="65"/>
  <c r="L243" i="65"/>
  <c r="L242" i="65"/>
  <c r="L241" i="65"/>
  <c r="L240" i="65"/>
  <c r="L239" i="65"/>
  <c r="L238" i="65"/>
  <c r="L237" i="65"/>
  <c r="L236" i="65"/>
  <c r="L235" i="65"/>
  <c r="L234" i="65"/>
  <c r="L233" i="65"/>
  <c r="L232" i="65"/>
  <c r="L231" i="65"/>
  <c r="L230" i="65"/>
  <c r="L229" i="65"/>
  <c r="L228" i="65"/>
  <c r="L227" i="65"/>
  <c r="L226" i="65"/>
  <c r="L225" i="65"/>
  <c r="L224" i="65"/>
  <c r="L223" i="65"/>
  <c r="L222" i="65"/>
  <c r="L221" i="65"/>
  <c r="L220" i="65"/>
  <c r="L219" i="65"/>
  <c r="L218" i="65"/>
  <c r="L217" i="65"/>
  <c r="L216" i="65"/>
  <c r="L215" i="65"/>
  <c r="L214" i="65"/>
  <c r="L213" i="65"/>
  <c r="L212" i="65"/>
  <c r="L211" i="65"/>
  <c r="L210" i="65"/>
  <c r="L209" i="65"/>
  <c r="L208" i="65"/>
  <c r="L207" i="65"/>
  <c r="L206" i="65"/>
  <c r="L205" i="65"/>
  <c r="L204" i="65"/>
  <c r="L203" i="65"/>
  <c r="L202" i="65"/>
  <c r="L201" i="65"/>
  <c r="L200" i="65"/>
  <c r="L199" i="65"/>
  <c r="L198" i="65"/>
  <c r="L197" i="65"/>
  <c r="L196" i="65"/>
  <c r="L195" i="65"/>
  <c r="L194" i="65"/>
  <c r="L193" i="65"/>
  <c r="L192" i="65"/>
  <c r="L191" i="65"/>
  <c r="L190" i="65"/>
  <c r="L189" i="65"/>
  <c r="L188" i="65"/>
  <c r="L187" i="65"/>
  <c r="L186" i="65"/>
  <c r="L185" i="65"/>
  <c r="L184" i="65"/>
  <c r="L183" i="65"/>
  <c r="L182" i="65"/>
  <c r="L181" i="65"/>
  <c r="L180" i="65"/>
  <c r="L179" i="65"/>
  <c r="L178" i="65"/>
  <c r="L177" i="65"/>
  <c r="L176" i="65"/>
  <c r="L175" i="65"/>
  <c r="L174" i="65"/>
  <c r="L173" i="65"/>
  <c r="L172" i="65"/>
  <c r="L171" i="65"/>
  <c r="L170" i="65"/>
  <c r="L169" i="65"/>
  <c r="L168" i="65"/>
  <c r="L167" i="65"/>
  <c r="L166" i="65"/>
  <c r="L165" i="65"/>
  <c r="L164" i="65"/>
  <c r="L163" i="65"/>
  <c r="L162" i="65"/>
  <c r="L161" i="65"/>
  <c r="L160" i="65"/>
  <c r="L159" i="65"/>
  <c r="L158" i="65"/>
  <c r="L157" i="65"/>
  <c r="L156" i="65"/>
  <c r="L155" i="65"/>
  <c r="L154" i="65"/>
  <c r="L153" i="65"/>
  <c r="L152" i="65"/>
  <c r="L151" i="65"/>
  <c r="L150" i="65"/>
  <c r="L149" i="65"/>
  <c r="L148" i="65"/>
  <c r="L147" i="65"/>
  <c r="L146" i="65"/>
  <c r="L145" i="65"/>
  <c r="L144" i="65"/>
  <c r="L143" i="65"/>
  <c r="L142" i="65"/>
  <c r="L141" i="65"/>
  <c r="L140" i="65"/>
  <c r="L139" i="65"/>
  <c r="L138" i="65"/>
  <c r="L137" i="65"/>
  <c r="L136" i="65"/>
  <c r="L135" i="65"/>
  <c r="L134" i="65"/>
  <c r="L133" i="65"/>
  <c r="L132" i="65"/>
  <c r="L131" i="65"/>
  <c r="L130" i="65"/>
  <c r="L129" i="65"/>
  <c r="L128" i="65"/>
  <c r="L127" i="65"/>
  <c r="L126" i="65"/>
  <c r="L125" i="65"/>
  <c r="L124" i="65"/>
  <c r="L123" i="65"/>
  <c r="L122" i="65"/>
  <c r="L121" i="65"/>
  <c r="L120" i="65"/>
  <c r="L119" i="65"/>
  <c r="L118" i="65"/>
  <c r="L117" i="65"/>
  <c r="L116" i="65"/>
  <c r="L115" i="65"/>
  <c r="L114" i="65"/>
  <c r="L113" i="65"/>
  <c r="L112" i="65"/>
  <c r="L111" i="65"/>
  <c r="L110" i="65"/>
  <c r="L109" i="65"/>
  <c r="L108" i="65"/>
  <c r="L107" i="65"/>
  <c r="L106" i="65"/>
  <c r="L105" i="65"/>
  <c r="L104" i="65"/>
  <c r="L103" i="65"/>
  <c r="L102" i="65"/>
  <c r="L101" i="65"/>
  <c r="L100" i="65"/>
  <c r="L99" i="65"/>
  <c r="L98" i="65"/>
  <c r="L97" i="65"/>
  <c r="L96" i="65"/>
  <c r="L95" i="65"/>
  <c r="L94" i="65"/>
  <c r="L93" i="65"/>
  <c r="L92" i="65"/>
  <c r="L91" i="65"/>
  <c r="L90" i="65"/>
  <c r="L89" i="65"/>
  <c r="L88" i="65"/>
  <c r="L87" i="65"/>
  <c r="L86" i="65"/>
  <c r="L85" i="65"/>
  <c r="L84" i="65"/>
  <c r="L83" i="65"/>
  <c r="L82" i="65"/>
  <c r="L81" i="65"/>
  <c r="L80" i="65"/>
  <c r="L79" i="65"/>
  <c r="L78" i="65"/>
  <c r="L77" i="65"/>
  <c r="L76" i="65"/>
  <c r="L75" i="65"/>
  <c r="L74" i="65"/>
  <c r="L73" i="65"/>
  <c r="L72" i="65"/>
  <c r="L71" i="65"/>
  <c r="L70" i="65"/>
  <c r="L69" i="65"/>
  <c r="L68" i="65"/>
  <c r="L67" i="65"/>
  <c r="L66" i="65"/>
  <c r="L65" i="65"/>
  <c r="L64" i="65"/>
  <c r="L63" i="65"/>
  <c r="L62" i="65"/>
  <c r="L61" i="65"/>
  <c r="L60" i="65"/>
  <c r="L59" i="65"/>
  <c r="L58" i="65"/>
  <c r="L57" i="65"/>
  <c r="L56" i="65"/>
  <c r="L55" i="65"/>
  <c r="L54" i="65"/>
  <c r="L53" i="65"/>
  <c r="L52" i="65"/>
  <c r="L51" i="65"/>
  <c r="L50" i="65"/>
  <c r="L49" i="65"/>
  <c r="L48" i="65"/>
  <c r="L47" i="65"/>
  <c r="L46" i="65"/>
  <c r="L45" i="65"/>
  <c r="L44" i="65"/>
  <c r="L43" i="65"/>
  <c r="L42" i="65"/>
  <c r="L41" i="65"/>
  <c r="L40" i="65"/>
  <c r="L39" i="65"/>
  <c r="L38" i="65"/>
  <c r="L37" i="65"/>
  <c r="L36" i="65"/>
  <c r="L35" i="65"/>
  <c r="L34" i="65"/>
  <c r="L33" i="65"/>
  <c r="L32" i="65"/>
  <c r="L31" i="65"/>
  <c r="L30" i="65"/>
  <c r="L29" i="65"/>
  <c r="L28" i="65"/>
  <c r="L27" i="65"/>
  <c r="L26" i="65"/>
  <c r="L25" i="65"/>
  <c r="L24" i="65"/>
  <c r="L23" i="65"/>
  <c r="L22" i="65"/>
  <c r="L21" i="65"/>
  <c r="L20" i="65"/>
  <c r="L19" i="65"/>
  <c r="L18" i="65"/>
  <c r="L17" i="65"/>
  <c r="L16" i="65"/>
  <c r="L15" i="65"/>
  <c r="L14" i="65"/>
  <c r="L13" i="65"/>
  <c r="L12" i="65"/>
  <c r="L11" i="65"/>
  <c r="L10" i="65"/>
  <c r="L9" i="65"/>
  <c r="L8" i="65"/>
  <c r="L7" i="65"/>
  <c r="L6" i="65"/>
  <c r="L5" i="65"/>
  <c r="L4" i="65"/>
  <c r="L498" i="67"/>
  <c r="L497" i="67"/>
  <c r="L496" i="67"/>
  <c r="L495" i="67"/>
  <c r="L494" i="67"/>
  <c r="L493" i="67"/>
  <c r="L492" i="67"/>
  <c r="L491" i="67"/>
  <c r="L490" i="67"/>
  <c r="L489" i="67"/>
  <c r="L488" i="67"/>
  <c r="L487" i="67"/>
  <c r="L486" i="67"/>
  <c r="L485" i="67"/>
  <c r="L484" i="67"/>
  <c r="L483" i="67"/>
  <c r="L482" i="67"/>
  <c r="L481" i="67"/>
  <c r="L480" i="67"/>
  <c r="L479" i="67"/>
  <c r="L478" i="67"/>
  <c r="L477" i="67"/>
  <c r="L476" i="67"/>
  <c r="L475" i="67"/>
  <c r="L474" i="67"/>
  <c r="L473" i="67"/>
  <c r="L472" i="67"/>
  <c r="L471" i="67"/>
  <c r="L470" i="67"/>
  <c r="L469" i="67"/>
  <c r="L468" i="67"/>
  <c r="L467" i="67"/>
  <c r="L466" i="67"/>
  <c r="L465" i="67"/>
  <c r="L464" i="67"/>
  <c r="L463" i="67"/>
  <c r="L462" i="67"/>
  <c r="L461" i="67"/>
  <c r="L460" i="67"/>
  <c r="L459" i="67"/>
  <c r="L458" i="67"/>
  <c r="L457" i="67"/>
  <c r="L456" i="67"/>
  <c r="L455" i="67"/>
  <c r="L454" i="67"/>
  <c r="L453" i="67"/>
  <c r="L452" i="67"/>
  <c r="L451" i="67"/>
  <c r="L450" i="67"/>
  <c r="L449" i="67"/>
  <c r="L448" i="67"/>
  <c r="L447" i="67"/>
  <c r="L446" i="67"/>
  <c r="L445" i="67"/>
  <c r="L444" i="67"/>
  <c r="L443" i="67"/>
  <c r="L442" i="67"/>
  <c r="L441" i="67"/>
  <c r="L440" i="67"/>
  <c r="L439" i="67"/>
  <c r="L438" i="67"/>
  <c r="L437" i="67"/>
  <c r="L436" i="67"/>
  <c r="L435" i="67"/>
  <c r="L434" i="67"/>
  <c r="L433" i="67"/>
  <c r="L432" i="67"/>
  <c r="L431" i="67"/>
  <c r="L430" i="67"/>
  <c r="L429" i="67"/>
  <c r="L428" i="67"/>
  <c r="L427" i="67"/>
  <c r="L426" i="67"/>
  <c r="L425" i="67"/>
  <c r="L424" i="67"/>
  <c r="L423" i="67"/>
  <c r="L422" i="67"/>
  <c r="L421" i="67"/>
  <c r="L420" i="67"/>
  <c r="L419" i="67"/>
  <c r="L418" i="67"/>
  <c r="L417" i="67"/>
  <c r="L416" i="67"/>
  <c r="L415" i="67"/>
  <c r="L414" i="67"/>
  <c r="L413" i="67"/>
  <c r="L412" i="67"/>
  <c r="L411" i="67"/>
  <c r="L410" i="67"/>
  <c r="L409" i="67"/>
  <c r="L408" i="67"/>
  <c r="L407" i="67"/>
  <c r="L406" i="67"/>
  <c r="L405" i="67"/>
  <c r="L404" i="67"/>
  <c r="L403" i="67"/>
  <c r="L402" i="67"/>
  <c r="L401" i="67"/>
  <c r="L400" i="67"/>
  <c r="L399" i="67"/>
  <c r="L398" i="67"/>
  <c r="L397" i="67"/>
  <c r="L396" i="67"/>
  <c r="L395" i="67"/>
  <c r="L394" i="67"/>
  <c r="L393" i="67"/>
  <c r="L392" i="67"/>
  <c r="L391" i="67"/>
  <c r="L390" i="67"/>
  <c r="L389" i="67"/>
  <c r="L388" i="67"/>
  <c r="L387" i="67"/>
  <c r="L386" i="67"/>
  <c r="L385" i="67"/>
  <c r="L384" i="67"/>
  <c r="L383" i="67"/>
  <c r="L382" i="67"/>
  <c r="L381" i="67"/>
  <c r="L380" i="67"/>
  <c r="L379" i="67"/>
  <c r="L378" i="67"/>
  <c r="L377" i="67"/>
  <c r="L376" i="67"/>
  <c r="L375" i="67"/>
  <c r="L374" i="67"/>
  <c r="L373" i="67"/>
  <c r="L372" i="67"/>
  <c r="L371" i="67"/>
  <c r="L370" i="67"/>
  <c r="L369" i="67"/>
  <c r="L368" i="67"/>
  <c r="L367" i="67"/>
  <c r="L366" i="67"/>
  <c r="L365" i="67"/>
  <c r="L364" i="67"/>
  <c r="L363" i="67"/>
  <c r="L362" i="67"/>
  <c r="L361" i="67"/>
  <c r="L360" i="67"/>
  <c r="L359" i="67"/>
  <c r="L358" i="67"/>
  <c r="L357" i="67"/>
  <c r="L356" i="67"/>
  <c r="L355" i="67"/>
  <c r="L354" i="67"/>
  <c r="L353" i="67"/>
  <c r="L352" i="67"/>
  <c r="L351" i="67"/>
  <c r="L350" i="67"/>
  <c r="L349" i="67"/>
  <c r="L348" i="67"/>
  <c r="L347" i="67"/>
  <c r="L346" i="67"/>
  <c r="L345" i="67"/>
  <c r="L344" i="67"/>
  <c r="L343" i="67"/>
  <c r="L342" i="67"/>
  <c r="L341" i="67"/>
  <c r="L340" i="67"/>
  <c r="L339" i="67"/>
  <c r="L338" i="67"/>
  <c r="L337" i="67"/>
  <c r="L336" i="67"/>
  <c r="L335" i="67"/>
  <c r="L334" i="67"/>
  <c r="L333" i="67"/>
  <c r="L332" i="67"/>
  <c r="L331" i="67"/>
  <c r="L330" i="67"/>
  <c r="L329" i="67"/>
  <c r="L328" i="67"/>
  <c r="L327" i="67"/>
  <c r="L326" i="67"/>
  <c r="L325" i="67"/>
  <c r="L324" i="67"/>
  <c r="L323" i="67"/>
  <c r="L322" i="67"/>
  <c r="L321" i="67"/>
  <c r="L320" i="67"/>
  <c r="L319" i="67"/>
  <c r="L318" i="67"/>
  <c r="L317" i="67"/>
  <c r="L316" i="67"/>
  <c r="L315" i="67"/>
  <c r="L314" i="67"/>
  <c r="L313" i="67"/>
  <c r="L312" i="67"/>
  <c r="L311" i="67"/>
  <c r="L310" i="67"/>
  <c r="L309" i="67"/>
  <c r="L308" i="67"/>
  <c r="L307" i="67"/>
  <c r="L306" i="67"/>
  <c r="L305" i="67"/>
  <c r="L304" i="67"/>
  <c r="L303" i="67"/>
  <c r="L302" i="67"/>
  <c r="L301" i="67"/>
  <c r="L300" i="67"/>
  <c r="L299" i="67"/>
  <c r="L298" i="67"/>
  <c r="L297" i="67"/>
  <c r="L296" i="67"/>
  <c r="L295" i="67"/>
  <c r="L294" i="67"/>
  <c r="L293" i="67"/>
  <c r="L292" i="67"/>
  <c r="L291" i="67"/>
  <c r="L290" i="67"/>
  <c r="L289" i="67"/>
  <c r="L288" i="67"/>
  <c r="L287" i="67"/>
  <c r="L286" i="67"/>
  <c r="L285" i="67"/>
  <c r="L284" i="67"/>
  <c r="L283" i="67"/>
  <c r="L282" i="67"/>
  <c r="L281" i="67"/>
  <c r="L280" i="67"/>
  <c r="L279" i="67"/>
  <c r="L278" i="67"/>
  <c r="L277" i="67"/>
  <c r="L276" i="67"/>
  <c r="L275" i="67"/>
  <c r="L274" i="67"/>
  <c r="L273" i="67"/>
  <c r="L272" i="67"/>
  <c r="L271" i="67"/>
  <c r="L270" i="67"/>
  <c r="L269" i="67"/>
  <c r="L268" i="67"/>
  <c r="L267" i="67"/>
  <c r="L266" i="67"/>
  <c r="L265" i="67"/>
  <c r="L264" i="67"/>
  <c r="L263" i="67"/>
  <c r="L262" i="67"/>
  <c r="L261" i="67"/>
  <c r="L260" i="67"/>
  <c r="L259" i="67"/>
  <c r="L258" i="67"/>
  <c r="L257" i="67"/>
  <c r="L256" i="67"/>
  <c r="L255" i="67"/>
  <c r="L254" i="67"/>
  <c r="L253" i="67"/>
  <c r="L252" i="67"/>
  <c r="L251" i="67"/>
  <c r="L250" i="67"/>
  <c r="L249" i="67"/>
  <c r="L248" i="67"/>
  <c r="L247" i="67"/>
  <c r="L246" i="67"/>
  <c r="L245" i="67"/>
  <c r="L244" i="67"/>
  <c r="L243" i="67"/>
  <c r="L242" i="67"/>
  <c r="L241" i="67"/>
  <c r="L240" i="67"/>
  <c r="L239" i="67"/>
  <c r="L238" i="67"/>
  <c r="L237" i="67"/>
  <c r="L236" i="67"/>
  <c r="L235" i="67"/>
  <c r="L234" i="67"/>
  <c r="L233" i="67"/>
  <c r="L232" i="67"/>
  <c r="L231" i="67"/>
  <c r="L230" i="67"/>
  <c r="L229" i="67"/>
  <c r="L228" i="67"/>
  <c r="L227" i="67"/>
  <c r="L226" i="67"/>
  <c r="L225" i="67"/>
  <c r="L224" i="67"/>
  <c r="L223" i="67"/>
  <c r="L222" i="67"/>
  <c r="L221" i="67"/>
  <c r="L220" i="67"/>
  <c r="L219" i="67"/>
  <c r="L218" i="67"/>
  <c r="L217" i="67"/>
  <c r="L216" i="67"/>
  <c r="L215" i="67"/>
  <c r="L214" i="67"/>
  <c r="L213" i="67"/>
  <c r="L212" i="67"/>
  <c r="L211" i="67"/>
  <c r="L210" i="67"/>
  <c r="L209" i="67"/>
  <c r="L208" i="67"/>
  <c r="L207" i="67"/>
  <c r="L206" i="67"/>
  <c r="L205" i="67"/>
  <c r="L204" i="67"/>
  <c r="L203" i="67"/>
  <c r="L202" i="67"/>
  <c r="L201" i="67"/>
  <c r="L200" i="67"/>
  <c r="L199" i="67"/>
  <c r="L198" i="67"/>
  <c r="L197" i="67"/>
  <c r="L196" i="67"/>
  <c r="L195" i="67"/>
  <c r="L194" i="67"/>
  <c r="L193" i="67"/>
  <c r="L192" i="67"/>
  <c r="L191" i="67"/>
  <c r="L190" i="67"/>
  <c r="L189" i="67"/>
  <c r="L188" i="67"/>
  <c r="L187" i="67"/>
  <c r="L186" i="67"/>
  <c r="L185" i="67"/>
  <c r="L184" i="67"/>
  <c r="L183" i="67"/>
  <c r="L182" i="67"/>
  <c r="L181" i="67"/>
  <c r="L180" i="67"/>
  <c r="L179" i="67"/>
  <c r="L178" i="67"/>
  <c r="L177" i="67"/>
  <c r="L176" i="67"/>
  <c r="L175" i="67"/>
  <c r="L174" i="67"/>
  <c r="L173" i="67"/>
  <c r="L172" i="67"/>
  <c r="L171" i="67"/>
  <c r="L170" i="67"/>
  <c r="L169" i="67"/>
  <c r="L168" i="67"/>
  <c r="L167" i="67"/>
  <c r="L166" i="67"/>
  <c r="L165" i="67"/>
  <c r="L164" i="67"/>
  <c r="L163" i="67"/>
  <c r="L162" i="67"/>
  <c r="L161" i="67"/>
  <c r="L160" i="67"/>
  <c r="L159" i="67"/>
  <c r="L158" i="67"/>
  <c r="L157" i="67"/>
  <c r="L156" i="67"/>
  <c r="L155" i="67"/>
  <c r="L154" i="67"/>
  <c r="L153" i="67"/>
  <c r="L152" i="67"/>
  <c r="L151" i="67"/>
  <c r="L150" i="67"/>
  <c r="L149" i="67"/>
  <c r="L148" i="67"/>
  <c r="L147" i="67"/>
  <c r="L146" i="67"/>
  <c r="L145" i="67"/>
  <c r="L144" i="67"/>
  <c r="L143" i="67"/>
  <c r="L142" i="67"/>
  <c r="L141" i="67"/>
  <c r="L140" i="67"/>
  <c r="L139" i="67"/>
  <c r="L138" i="67"/>
  <c r="L137" i="67"/>
  <c r="L136" i="67"/>
  <c r="L135" i="67"/>
  <c r="L134" i="67"/>
  <c r="L133" i="67"/>
  <c r="L132" i="67"/>
  <c r="L131" i="67"/>
  <c r="L130" i="67"/>
  <c r="L129" i="67"/>
  <c r="L128" i="67"/>
  <c r="L127" i="67"/>
  <c r="L126" i="67"/>
  <c r="L125" i="67"/>
  <c r="L124" i="67"/>
  <c r="L123" i="67"/>
  <c r="L122" i="67"/>
  <c r="L121" i="67"/>
  <c r="L120" i="67"/>
  <c r="L119" i="67"/>
  <c r="L118" i="67"/>
  <c r="L117" i="67"/>
  <c r="L116" i="67"/>
  <c r="L115" i="67"/>
  <c r="L114" i="67"/>
  <c r="L113" i="67"/>
  <c r="L112" i="67"/>
  <c r="L111" i="67"/>
  <c r="L110" i="67"/>
  <c r="L109" i="67"/>
  <c r="L108" i="67"/>
  <c r="L107" i="67"/>
  <c r="L106" i="67"/>
  <c r="L105" i="67"/>
  <c r="L104" i="67"/>
  <c r="L103" i="67"/>
  <c r="L102" i="67"/>
  <c r="L101" i="67"/>
  <c r="L100" i="67"/>
  <c r="L99" i="67"/>
  <c r="L98" i="67"/>
  <c r="L97" i="67"/>
  <c r="L96" i="67"/>
  <c r="L95" i="67"/>
  <c r="L94" i="67"/>
  <c r="L93" i="67"/>
  <c r="L92" i="67"/>
  <c r="L91" i="67"/>
  <c r="L90" i="67"/>
  <c r="L89" i="67"/>
  <c r="L88" i="67"/>
  <c r="L87" i="67"/>
  <c r="L86" i="67"/>
  <c r="L85" i="67"/>
  <c r="L84" i="67"/>
  <c r="L83" i="67"/>
  <c r="L82" i="67"/>
  <c r="L81" i="67"/>
  <c r="L80" i="67"/>
  <c r="L79" i="67"/>
  <c r="L78" i="67"/>
  <c r="L77" i="67"/>
  <c r="L76" i="67"/>
  <c r="L75" i="67"/>
  <c r="L74" i="67"/>
  <c r="L73" i="67"/>
  <c r="L72" i="67"/>
  <c r="L71" i="67"/>
  <c r="L70" i="67"/>
  <c r="L69" i="67"/>
  <c r="L68" i="67"/>
  <c r="L67" i="67"/>
  <c r="L66" i="67"/>
  <c r="L65" i="67"/>
  <c r="L64" i="67"/>
  <c r="L63" i="67"/>
  <c r="L62" i="67"/>
  <c r="L61" i="67"/>
  <c r="L60" i="67"/>
  <c r="L59" i="67"/>
  <c r="L58" i="67"/>
  <c r="L57" i="67"/>
  <c r="L56" i="67"/>
  <c r="L55" i="67"/>
  <c r="L54" i="67"/>
  <c r="L53" i="67"/>
  <c r="L52" i="67"/>
  <c r="L51" i="67"/>
  <c r="L50" i="67"/>
  <c r="L49" i="67"/>
  <c r="L48" i="67"/>
  <c r="L47" i="67"/>
  <c r="L46" i="67"/>
  <c r="L45" i="67"/>
  <c r="L44" i="67"/>
  <c r="L43" i="67"/>
  <c r="L42" i="67"/>
  <c r="L41" i="67"/>
  <c r="L40" i="67"/>
  <c r="L39" i="67"/>
  <c r="L38" i="67"/>
  <c r="L37" i="67"/>
  <c r="L36" i="67"/>
  <c r="L35" i="67"/>
  <c r="L34" i="67"/>
  <c r="L33" i="67"/>
  <c r="L32" i="67"/>
  <c r="L31" i="67"/>
  <c r="L30" i="67"/>
  <c r="L29" i="67"/>
  <c r="L28" i="67"/>
  <c r="L27" i="67"/>
  <c r="L26" i="67"/>
  <c r="L25" i="67"/>
  <c r="L24" i="67"/>
  <c r="L23" i="67"/>
  <c r="L22" i="67"/>
  <c r="L21" i="67"/>
  <c r="L20" i="67"/>
  <c r="L19" i="67"/>
  <c r="L18" i="67"/>
  <c r="L17" i="67"/>
  <c r="L16" i="67"/>
  <c r="L15" i="67"/>
  <c r="L14" i="67"/>
  <c r="L13" i="67"/>
  <c r="L12" i="67"/>
  <c r="L11" i="67"/>
  <c r="L10" i="67"/>
  <c r="L9" i="67"/>
  <c r="L8" i="67"/>
  <c r="L7" i="67"/>
  <c r="L6" i="67"/>
  <c r="L5" i="67"/>
  <c r="L4" i="67"/>
  <c r="L498" i="69"/>
  <c r="L497" i="69"/>
  <c r="L496" i="69"/>
  <c r="L495" i="69"/>
  <c r="L494" i="69"/>
  <c r="L493" i="69"/>
  <c r="L492" i="69"/>
  <c r="L491" i="69"/>
  <c r="L490" i="69"/>
  <c r="L489" i="69"/>
  <c r="L488" i="69"/>
  <c r="L487" i="69"/>
  <c r="L486" i="69"/>
  <c r="L485" i="69"/>
  <c r="L484" i="69"/>
  <c r="L483" i="69"/>
  <c r="L482" i="69"/>
  <c r="L481" i="69"/>
  <c r="L480" i="69"/>
  <c r="L479" i="69"/>
  <c r="L478" i="69"/>
  <c r="L477" i="69"/>
  <c r="L476" i="69"/>
  <c r="L475" i="69"/>
  <c r="L474" i="69"/>
  <c r="L473" i="69"/>
  <c r="L472" i="69"/>
  <c r="L471" i="69"/>
  <c r="L470" i="69"/>
  <c r="L469" i="69"/>
  <c r="L468" i="69"/>
  <c r="L467" i="69"/>
  <c r="L466" i="69"/>
  <c r="L465" i="69"/>
  <c r="L464" i="69"/>
  <c r="L463" i="69"/>
  <c r="L462" i="69"/>
  <c r="L461" i="69"/>
  <c r="L460" i="69"/>
  <c r="L459" i="69"/>
  <c r="L458" i="69"/>
  <c r="L457" i="69"/>
  <c r="L456" i="69"/>
  <c r="L455" i="69"/>
  <c r="L454" i="69"/>
  <c r="L453" i="69"/>
  <c r="L452" i="69"/>
  <c r="L451" i="69"/>
  <c r="L450" i="69"/>
  <c r="L449" i="69"/>
  <c r="L448" i="69"/>
  <c r="L447" i="69"/>
  <c r="L446" i="69"/>
  <c r="L445" i="69"/>
  <c r="L444" i="69"/>
  <c r="L443" i="69"/>
  <c r="L442" i="69"/>
  <c r="L441" i="69"/>
  <c r="L440" i="69"/>
  <c r="L439" i="69"/>
  <c r="L438" i="69"/>
  <c r="L437" i="69"/>
  <c r="L436" i="69"/>
  <c r="L435" i="69"/>
  <c r="L434" i="69"/>
  <c r="L433" i="69"/>
  <c r="L432" i="69"/>
  <c r="L431" i="69"/>
  <c r="L430" i="69"/>
  <c r="L429" i="69"/>
  <c r="L428" i="69"/>
  <c r="L427" i="69"/>
  <c r="L426" i="69"/>
  <c r="L425" i="69"/>
  <c r="L424" i="69"/>
  <c r="L423" i="69"/>
  <c r="L422" i="69"/>
  <c r="L421" i="69"/>
  <c r="L420" i="69"/>
  <c r="L419" i="69"/>
  <c r="L418" i="69"/>
  <c r="L417" i="69"/>
  <c r="L416" i="69"/>
  <c r="L415" i="69"/>
  <c r="L414" i="69"/>
  <c r="L413" i="69"/>
  <c r="L412" i="69"/>
  <c r="L411" i="69"/>
  <c r="L410" i="69"/>
  <c r="L409" i="69"/>
  <c r="L408" i="69"/>
  <c r="L407" i="69"/>
  <c r="L406" i="69"/>
  <c r="L405" i="69"/>
  <c r="L404" i="69"/>
  <c r="L403" i="69"/>
  <c r="L402" i="69"/>
  <c r="L401" i="69"/>
  <c r="L400" i="69"/>
  <c r="L399" i="69"/>
  <c r="L398" i="69"/>
  <c r="L397" i="69"/>
  <c r="L396" i="69"/>
  <c r="L395" i="69"/>
  <c r="L394" i="69"/>
  <c r="L393" i="69"/>
  <c r="L392" i="69"/>
  <c r="L391" i="69"/>
  <c r="L390" i="69"/>
  <c r="L389" i="69"/>
  <c r="L388" i="69"/>
  <c r="L387" i="69"/>
  <c r="L386" i="69"/>
  <c r="L385" i="69"/>
  <c r="L384" i="69"/>
  <c r="L383" i="69"/>
  <c r="L382" i="69"/>
  <c r="L381" i="69"/>
  <c r="L380" i="69"/>
  <c r="L379" i="69"/>
  <c r="L378" i="69"/>
  <c r="L377" i="69"/>
  <c r="L376" i="69"/>
  <c r="L375" i="69"/>
  <c r="L374" i="69"/>
  <c r="L373" i="69"/>
  <c r="L372" i="69"/>
  <c r="L371" i="69"/>
  <c r="L370" i="69"/>
  <c r="L369" i="69"/>
  <c r="L368" i="69"/>
  <c r="L367" i="69"/>
  <c r="L366" i="69"/>
  <c r="L365" i="69"/>
  <c r="L364" i="69"/>
  <c r="L363" i="69"/>
  <c r="L362" i="69"/>
  <c r="L361" i="69"/>
  <c r="L360" i="69"/>
  <c r="L359" i="69"/>
  <c r="L358" i="69"/>
  <c r="L357" i="69"/>
  <c r="L356" i="69"/>
  <c r="L355" i="69"/>
  <c r="L354" i="69"/>
  <c r="L353" i="69"/>
  <c r="L352" i="69"/>
  <c r="L351" i="69"/>
  <c r="L350" i="69"/>
  <c r="L349" i="69"/>
  <c r="L348" i="69"/>
  <c r="L347" i="69"/>
  <c r="L346" i="69"/>
  <c r="L345" i="69"/>
  <c r="L344" i="69"/>
  <c r="L343" i="69"/>
  <c r="L342" i="69"/>
  <c r="L341" i="69"/>
  <c r="L340" i="69"/>
  <c r="L339" i="69"/>
  <c r="L338" i="69"/>
  <c r="L337" i="69"/>
  <c r="L336" i="69"/>
  <c r="L335" i="69"/>
  <c r="L334" i="69"/>
  <c r="L333" i="69"/>
  <c r="L332" i="69"/>
  <c r="L331" i="69"/>
  <c r="L330" i="69"/>
  <c r="L329" i="69"/>
  <c r="L328" i="69"/>
  <c r="L327" i="69"/>
  <c r="L326" i="69"/>
  <c r="L325" i="69"/>
  <c r="L324" i="69"/>
  <c r="L323" i="69"/>
  <c r="L322" i="69"/>
  <c r="L321" i="69"/>
  <c r="L320" i="69"/>
  <c r="L319" i="69"/>
  <c r="L318" i="69"/>
  <c r="L317" i="69"/>
  <c r="L316" i="69"/>
  <c r="L315" i="69"/>
  <c r="L314" i="69"/>
  <c r="L313" i="69"/>
  <c r="L312" i="69"/>
  <c r="L311" i="69"/>
  <c r="L310" i="69"/>
  <c r="L309" i="69"/>
  <c r="L308" i="69"/>
  <c r="L307" i="69"/>
  <c r="L306" i="69"/>
  <c r="L305" i="69"/>
  <c r="L304" i="69"/>
  <c r="L303" i="69"/>
  <c r="L302" i="69"/>
  <c r="L301" i="69"/>
  <c r="L300" i="69"/>
  <c r="L299" i="69"/>
  <c r="L298" i="69"/>
  <c r="L297" i="69"/>
  <c r="L296" i="69"/>
  <c r="L295" i="69"/>
  <c r="L294" i="69"/>
  <c r="L293" i="69"/>
  <c r="L292" i="69"/>
  <c r="L291" i="69"/>
  <c r="L290" i="69"/>
  <c r="L289" i="69"/>
  <c r="L288" i="69"/>
  <c r="L287" i="69"/>
  <c r="L286" i="69"/>
  <c r="L285" i="69"/>
  <c r="L284" i="69"/>
  <c r="L283" i="69"/>
  <c r="L282" i="69"/>
  <c r="L281" i="69"/>
  <c r="L280" i="69"/>
  <c r="L279" i="69"/>
  <c r="L278" i="69"/>
  <c r="L277" i="69"/>
  <c r="L276" i="69"/>
  <c r="L275" i="69"/>
  <c r="L274" i="69"/>
  <c r="L273" i="69"/>
  <c r="L272" i="69"/>
  <c r="L271" i="69"/>
  <c r="L270" i="69"/>
  <c r="L269" i="69"/>
  <c r="L268" i="69"/>
  <c r="L267" i="69"/>
  <c r="L266" i="69"/>
  <c r="L265" i="69"/>
  <c r="L264" i="69"/>
  <c r="L263" i="69"/>
  <c r="L262" i="69"/>
  <c r="L261" i="69"/>
  <c r="L260" i="69"/>
  <c r="L259" i="69"/>
  <c r="L258" i="69"/>
  <c r="L257" i="69"/>
  <c r="L256" i="69"/>
  <c r="L255" i="69"/>
  <c r="L254" i="69"/>
  <c r="L253" i="69"/>
  <c r="L252" i="69"/>
  <c r="L251" i="69"/>
  <c r="L250" i="69"/>
  <c r="L249" i="69"/>
  <c r="L248" i="69"/>
  <c r="L247" i="69"/>
  <c r="L246" i="69"/>
  <c r="L245" i="69"/>
  <c r="L244" i="69"/>
  <c r="L243" i="69"/>
  <c r="L242" i="69"/>
  <c r="L241" i="69"/>
  <c r="L240" i="69"/>
  <c r="L239" i="69"/>
  <c r="L238" i="69"/>
  <c r="L237" i="69"/>
  <c r="L236" i="69"/>
  <c r="L235" i="69"/>
  <c r="L234" i="69"/>
  <c r="L233" i="69"/>
  <c r="L232" i="69"/>
  <c r="L231" i="69"/>
  <c r="L230" i="69"/>
  <c r="L229" i="69"/>
  <c r="L228" i="69"/>
  <c r="L227" i="69"/>
  <c r="L226" i="69"/>
  <c r="L225" i="69"/>
  <c r="L224" i="69"/>
  <c r="L223" i="69"/>
  <c r="L222" i="69"/>
  <c r="L221" i="69"/>
  <c r="L220" i="69"/>
  <c r="L219" i="69"/>
  <c r="L218" i="69"/>
  <c r="L217" i="69"/>
  <c r="L216" i="69"/>
  <c r="L215" i="69"/>
  <c r="L214" i="69"/>
  <c r="L213" i="69"/>
  <c r="L212" i="69"/>
  <c r="L211" i="69"/>
  <c r="L210" i="69"/>
  <c r="L209" i="69"/>
  <c r="L208" i="69"/>
  <c r="L207" i="69"/>
  <c r="L206" i="69"/>
  <c r="L205" i="69"/>
  <c r="L204" i="69"/>
  <c r="L203" i="69"/>
  <c r="L202" i="69"/>
  <c r="L201" i="69"/>
  <c r="L200" i="69"/>
  <c r="L199" i="69"/>
  <c r="L198" i="69"/>
  <c r="L197" i="69"/>
  <c r="L196" i="69"/>
  <c r="L195" i="69"/>
  <c r="L194" i="69"/>
  <c r="L193" i="69"/>
  <c r="L192" i="69"/>
  <c r="L191" i="69"/>
  <c r="L190" i="69"/>
  <c r="L189" i="69"/>
  <c r="L188" i="69"/>
  <c r="L187" i="69"/>
  <c r="L186" i="69"/>
  <c r="L185" i="69"/>
  <c r="L184" i="69"/>
  <c r="L183" i="69"/>
  <c r="L182" i="69"/>
  <c r="L181" i="69"/>
  <c r="L180" i="69"/>
  <c r="L179" i="69"/>
  <c r="L178" i="69"/>
  <c r="L177" i="69"/>
  <c r="L176" i="69"/>
  <c r="L175" i="69"/>
  <c r="L174" i="69"/>
  <c r="L173" i="69"/>
  <c r="L172" i="69"/>
  <c r="L171" i="69"/>
  <c r="L170" i="69"/>
  <c r="L169" i="69"/>
  <c r="L168" i="69"/>
  <c r="L167" i="69"/>
  <c r="L166" i="69"/>
  <c r="L165" i="69"/>
  <c r="L164" i="69"/>
  <c r="L163" i="69"/>
  <c r="L162" i="69"/>
  <c r="L161" i="69"/>
  <c r="L160" i="69"/>
  <c r="L159" i="69"/>
  <c r="L158" i="69"/>
  <c r="L157" i="69"/>
  <c r="L156" i="69"/>
  <c r="L155" i="69"/>
  <c r="L154" i="69"/>
  <c r="L153" i="69"/>
  <c r="L152" i="69"/>
  <c r="L151" i="69"/>
  <c r="L150" i="69"/>
  <c r="L149" i="69"/>
  <c r="L148" i="69"/>
  <c r="L147" i="69"/>
  <c r="L146" i="69"/>
  <c r="L145" i="69"/>
  <c r="L144" i="69"/>
  <c r="L143" i="69"/>
  <c r="L142" i="69"/>
  <c r="L141" i="69"/>
  <c r="L140" i="69"/>
  <c r="L139" i="69"/>
  <c r="L138" i="69"/>
  <c r="L137" i="69"/>
  <c r="L136" i="69"/>
  <c r="L135" i="69"/>
  <c r="L134" i="69"/>
  <c r="L133" i="69"/>
  <c r="L132" i="69"/>
  <c r="L131" i="69"/>
  <c r="L130" i="69"/>
  <c r="L129" i="69"/>
  <c r="L128" i="69"/>
  <c r="L127" i="69"/>
  <c r="L126" i="69"/>
  <c r="L125" i="69"/>
  <c r="L124" i="69"/>
  <c r="L123" i="69"/>
  <c r="L122" i="69"/>
  <c r="L121" i="69"/>
  <c r="L120" i="69"/>
  <c r="L119" i="69"/>
  <c r="L118" i="69"/>
  <c r="L117" i="69"/>
  <c r="L116" i="69"/>
  <c r="L115" i="69"/>
  <c r="L114" i="69"/>
  <c r="L113" i="69"/>
  <c r="L112" i="69"/>
  <c r="L111" i="69"/>
  <c r="L110" i="69"/>
  <c r="L109" i="69"/>
  <c r="L108" i="69"/>
  <c r="L107" i="69"/>
  <c r="L106" i="69"/>
  <c r="L105" i="69"/>
  <c r="L104" i="69"/>
  <c r="L103" i="69"/>
  <c r="L102" i="69"/>
  <c r="L101" i="69"/>
  <c r="L100" i="69"/>
  <c r="L99" i="69"/>
  <c r="L98" i="69"/>
  <c r="L97" i="69"/>
  <c r="L96" i="69"/>
  <c r="L95" i="69"/>
  <c r="L94" i="69"/>
  <c r="L93" i="69"/>
  <c r="L92" i="69"/>
  <c r="L91" i="69"/>
  <c r="L90" i="69"/>
  <c r="L89" i="69"/>
  <c r="L88" i="69"/>
  <c r="L87" i="69"/>
  <c r="L86" i="69"/>
  <c r="L85" i="69"/>
  <c r="L84" i="69"/>
  <c r="L83" i="69"/>
  <c r="L82" i="69"/>
  <c r="L81" i="69"/>
  <c r="L80" i="69"/>
  <c r="L79" i="69"/>
  <c r="L78" i="69"/>
  <c r="L77" i="69"/>
  <c r="L76" i="69"/>
  <c r="L75" i="69"/>
  <c r="L74" i="69"/>
  <c r="L73" i="69"/>
  <c r="L72" i="69"/>
  <c r="L71" i="69"/>
  <c r="L70" i="69"/>
  <c r="L69" i="69"/>
  <c r="L68" i="69"/>
  <c r="L67" i="69"/>
  <c r="L66" i="69"/>
  <c r="L65" i="69"/>
  <c r="L64" i="69"/>
  <c r="L63" i="69"/>
  <c r="L62" i="69"/>
  <c r="L61" i="69"/>
  <c r="L60" i="69"/>
  <c r="L59" i="69"/>
  <c r="L58" i="69"/>
  <c r="L57" i="69"/>
  <c r="L56" i="69"/>
  <c r="L55" i="69"/>
  <c r="L54" i="69"/>
  <c r="L53" i="69"/>
  <c r="L52" i="69"/>
  <c r="L51" i="69"/>
  <c r="L50" i="69"/>
  <c r="L49" i="69"/>
  <c r="L48" i="69"/>
  <c r="L47" i="69"/>
  <c r="L46" i="69"/>
  <c r="L45" i="69"/>
  <c r="L44" i="69"/>
  <c r="L43" i="69"/>
  <c r="L42" i="69"/>
  <c r="L41" i="69"/>
  <c r="L40" i="69"/>
  <c r="L39" i="69"/>
  <c r="L38" i="69"/>
  <c r="L37" i="69"/>
  <c r="L36" i="69"/>
  <c r="L35" i="69"/>
  <c r="L34" i="69"/>
  <c r="L33" i="69"/>
  <c r="L32" i="69"/>
  <c r="L31" i="69"/>
  <c r="L30" i="69"/>
  <c r="L29" i="69"/>
  <c r="L28" i="69"/>
  <c r="L27" i="69"/>
  <c r="L26" i="69"/>
  <c r="L25" i="69"/>
  <c r="L24" i="69"/>
  <c r="L23" i="69"/>
  <c r="L22" i="69"/>
  <c r="L21" i="69"/>
  <c r="L20" i="69"/>
  <c r="L19" i="69"/>
  <c r="L18" i="69"/>
  <c r="L17" i="69"/>
  <c r="L16" i="69"/>
  <c r="L15" i="69"/>
  <c r="L14" i="69"/>
  <c r="L13" i="69"/>
  <c r="L12" i="69"/>
  <c r="L11" i="69"/>
  <c r="L10" i="69"/>
  <c r="L9" i="69"/>
  <c r="L8" i="69"/>
  <c r="L7" i="69"/>
  <c r="L6" i="69"/>
  <c r="L5" i="69"/>
  <c r="L4" i="69"/>
  <c r="L498" i="71"/>
  <c r="L497" i="71"/>
  <c r="L496" i="71"/>
  <c r="L495" i="71"/>
  <c r="L494" i="71"/>
  <c r="L493" i="71"/>
  <c r="L492" i="71"/>
  <c r="L491" i="71"/>
  <c r="L490" i="71"/>
  <c r="L489" i="71"/>
  <c r="L488" i="71"/>
  <c r="L487" i="71"/>
  <c r="L486" i="71"/>
  <c r="L485" i="71"/>
  <c r="L484" i="71"/>
  <c r="L483" i="71"/>
  <c r="L482" i="71"/>
  <c r="L481" i="71"/>
  <c r="L480" i="71"/>
  <c r="L479" i="71"/>
  <c r="L478" i="71"/>
  <c r="L477" i="71"/>
  <c r="L476" i="71"/>
  <c r="L475" i="71"/>
  <c r="L474" i="71"/>
  <c r="L473" i="71"/>
  <c r="L472" i="71"/>
  <c r="L471" i="71"/>
  <c r="L470" i="71"/>
  <c r="L469" i="71"/>
  <c r="L468" i="71"/>
  <c r="L467" i="71"/>
  <c r="L466" i="71"/>
  <c r="L465" i="71"/>
  <c r="L464" i="71"/>
  <c r="L463" i="71"/>
  <c r="L462" i="71"/>
  <c r="L461" i="71"/>
  <c r="L460" i="71"/>
  <c r="L459" i="71"/>
  <c r="L458" i="71"/>
  <c r="L457" i="71"/>
  <c r="L456" i="71"/>
  <c r="L455" i="71"/>
  <c r="L454" i="71"/>
  <c r="L453" i="71"/>
  <c r="L452" i="71"/>
  <c r="L451" i="71"/>
  <c r="L450" i="71"/>
  <c r="L449" i="71"/>
  <c r="L448" i="71"/>
  <c r="L447" i="71"/>
  <c r="L446" i="71"/>
  <c r="L445" i="71"/>
  <c r="L444" i="71"/>
  <c r="L443" i="71"/>
  <c r="L442" i="71"/>
  <c r="L441" i="71"/>
  <c r="L440" i="71"/>
  <c r="L439" i="71"/>
  <c r="L438" i="71"/>
  <c r="L437" i="71"/>
  <c r="L436" i="71"/>
  <c r="L435" i="71"/>
  <c r="L434" i="71"/>
  <c r="L433" i="71"/>
  <c r="L432" i="71"/>
  <c r="L431" i="71"/>
  <c r="L430" i="71"/>
  <c r="L429" i="71"/>
  <c r="L428" i="71"/>
  <c r="L427" i="71"/>
  <c r="L426" i="71"/>
  <c r="L425" i="71"/>
  <c r="L424" i="71"/>
  <c r="L423" i="71"/>
  <c r="L422" i="71"/>
  <c r="L421" i="71"/>
  <c r="L420" i="71"/>
  <c r="L419" i="71"/>
  <c r="L418" i="71"/>
  <c r="L417" i="71"/>
  <c r="L416" i="71"/>
  <c r="L415" i="71"/>
  <c r="L414" i="71"/>
  <c r="L413" i="71"/>
  <c r="L412" i="71"/>
  <c r="L411" i="71"/>
  <c r="L410" i="71"/>
  <c r="L409" i="71"/>
  <c r="L408" i="71"/>
  <c r="L407" i="71"/>
  <c r="L406" i="71"/>
  <c r="L405" i="71"/>
  <c r="L404" i="71"/>
  <c r="L403" i="71"/>
  <c r="L402" i="71"/>
  <c r="L401" i="71"/>
  <c r="L400" i="71"/>
  <c r="L399" i="71"/>
  <c r="L398" i="71"/>
  <c r="L397" i="71"/>
  <c r="L396" i="71"/>
  <c r="L395" i="71"/>
  <c r="L394" i="71"/>
  <c r="L393" i="71"/>
  <c r="L392" i="71"/>
  <c r="L391" i="71"/>
  <c r="L390" i="71"/>
  <c r="L389" i="71"/>
  <c r="L388" i="71"/>
  <c r="L387" i="71"/>
  <c r="L386" i="71"/>
  <c r="L385" i="71"/>
  <c r="L384" i="71"/>
  <c r="L383" i="71"/>
  <c r="L382" i="71"/>
  <c r="L381" i="71"/>
  <c r="L380" i="71"/>
  <c r="L379" i="71"/>
  <c r="L378" i="71"/>
  <c r="L377" i="71"/>
  <c r="L376" i="71"/>
  <c r="L375" i="71"/>
  <c r="L374" i="71"/>
  <c r="L373" i="71"/>
  <c r="L372" i="71"/>
  <c r="L371" i="71"/>
  <c r="L370" i="71"/>
  <c r="L369" i="71"/>
  <c r="L368" i="71"/>
  <c r="L367" i="71"/>
  <c r="L366" i="71"/>
  <c r="L365" i="71"/>
  <c r="L364" i="71"/>
  <c r="L363" i="71"/>
  <c r="L362" i="71"/>
  <c r="L361" i="71"/>
  <c r="L360" i="71"/>
  <c r="L359" i="71"/>
  <c r="L358" i="71"/>
  <c r="L357" i="71"/>
  <c r="L356" i="71"/>
  <c r="L355" i="71"/>
  <c r="L354" i="71"/>
  <c r="L353" i="71"/>
  <c r="L352" i="71"/>
  <c r="L351" i="71"/>
  <c r="L350" i="71"/>
  <c r="L349" i="71"/>
  <c r="L348" i="71"/>
  <c r="L347" i="71"/>
  <c r="L346" i="71"/>
  <c r="L345" i="71"/>
  <c r="L344" i="71"/>
  <c r="L343" i="71"/>
  <c r="L342" i="71"/>
  <c r="L341" i="71"/>
  <c r="L340" i="71"/>
  <c r="L339" i="71"/>
  <c r="L338" i="71"/>
  <c r="L337" i="71"/>
  <c r="L336" i="71"/>
  <c r="L335" i="71"/>
  <c r="L334" i="71"/>
  <c r="L333" i="71"/>
  <c r="L332" i="71"/>
  <c r="L331" i="71"/>
  <c r="L330" i="71"/>
  <c r="L329" i="71"/>
  <c r="L328" i="71"/>
  <c r="L327" i="71"/>
  <c r="L326" i="71"/>
  <c r="L325" i="71"/>
  <c r="L324" i="71"/>
  <c r="L323" i="71"/>
  <c r="L322" i="71"/>
  <c r="L321" i="71"/>
  <c r="L320" i="71"/>
  <c r="L319" i="71"/>
  <c r="L318" i="71"/>
  <c r="L317" i="71"/>
  <c r="L316" i="71"/>
  <c r="L315" i="71"/>
  <c r="L314" i="71"/>
  <c r="L313" i="71"/>
  <c r="L312" i="71"/>
  <c r="L311" i="71"/>
  <c r="L310" i="71"/>
  <c r="L309" i="71"/>
  <c r="L308" i="71"/>
  <c r="L307" i="71"/>
  <c r="L306" i="71"/>
  <c r="L305" i="71"/>
  <c r="L304" i="71"/>
  <c r="L303" i="71"/>
  <c r="L302" i="71"/>
  <c r="L301" i="71"/>
  <c r="L300" i="71"/>
  <c r="L299" i="71"/>
  <c r="L298" i="71"/>
  <c r="L297" i="71"/>
  <c r="L296" i="71"/>
  <c r="L295" i="71"/>
  <c r="L294" i="71"/>
  <c r="L293" i="71"/>
  <c r="L292" i="71"/>
  <c r="L291" i="71"/>
  <c r="L290" i="71"/>
  <c r="L289" i="71"/>
  <c r="L288" i="71"/>
  <c r="L287" i="71"/>
  <c r="L286" i="71"/>
  <c r="L285" i="71"/>
  <c r="L284" i="71"/>
  <c r="L283" i="71"/>
  <c r="L282" i="71"/>
  <c r="L281" i="71"/>
  <c r="L280" i="71"/>
  <c r="L279" i="71"/>
  <c r="L278" i="71"/>
  <c r="L277" i="71"/>
  <c r="L276" i="71"/>
  <c r="L275" i="71"/>
  <c r="L274" i="71"/>
  <c r="L273" i="71"/>
  <c r="L272" i="71"/>
  <c r="L271" i="71"/>
  <c r="L270" i="71"/>
  <c r="L269" i="71"/>
  <c r="L268" i="71"/>
  <c r="L267" i="71"/>
  <c r="L266" i="71"/>
  <c r="L265" i="71"/>
  <c r="L264" i="71"/>
  <c r="L263" i="71"/>
  <c r="L262" i="71"/>
  <c r="L261" i="71"/>
  <c r="L260" i="71"/>
  <c r="L259" i="71"/>
  <c r="L258" i="71"/>
  <c r="L257" i="71"/>
  <c r="L256" i="71"/>
  <c r="L255" i="71"/>
  <c r="L254" i="71"/>
  <c r="L253" i="71"/>
  <c r="L252" i="71"/>
  <c r="L251" i="71"/>
  <c r="L250" i="71"/>
  <c r="L249" i="71"/>
  <c r="L248" i="71"/>
  <c r="L247" i="71"/>
  <c r="L246" i="71"/>
  <c r="L245" i="71"/>
  <c r="L244" i="71"/>
  <c r="L243" i="71"/>
  <c r="L242" i="71"/>
  <c r="L241" i="71"/>
  <c r="L240" i="71"/>
  <c r="L239" i="71"/>
  <c r="L238" i="71"/>
  <c r="L237" i="71"/>
  <c r="L236" i="71"/>
  <c r="L235" i="71"/>
  <c r="L234" i="71"/>
  <c r="L233" i="71"/>
  <c r="L232" i="71"/>
  <c r="L231" i="71"/>
  <c r="L230" i="71"/>
  <c r="L229" i="71"/>
  <c r="L228" i="71"/>
  <c r="L227" i="71"/>
  <c r="L226" i="71"/>
  <c r="L225" i="71"/>
  <c r="L224" i="71"/>
  <c r="L223" i="71"/>
  <c r="L222" i="71"/>
  <c r="L221" i="71"/>
  <c r="L220" i="71"/>
  <c r="L219" i="71"/>
  <c r="L218" i="71"/>
  <c r="L217" i="71"/>
  <c r="L216" i="71"/>
  <c r="L215" i="71"/>
  <c r="L214" i="71"/>
  <c r="L213" i="71"/>
  <c r="L212" i="71"/>
  <c r="L211" i="71"/>
  <c r="L210" i="71"/>
  <c r="L209" i="71"/>
  <c r="L208" i="71"/>
  <c r="L207" i="71"/>
  <c r="L206" i="71"/>
  <c r="L205" i="71"/>
  <c r="L204" i="71"/>
  <c r="L203" i="71"/>
  <c r="L202" i="71"/>
  <c r="L201" i="71"/>
  <c r="L200" i="71"/>
  <c r="L199" i="71"/>
  <c r="L198" i="71"/>
  <c r="L197" i="71"/>
  <c r="L196" i="71"/>
  <c r="L195" i="71"/>
  <c r="L194" i="71"/>
  <c r="L193" i="71"/>
  <c r="L192" i="71"/>
  <c r="L191" i="71"/>
  <c r="L190" i="71"/>
  <c r="L189" i="71"/>
  <c r="L188" i="71"/>
  <c r="L187" i="71"/>
  <c r="L186" i="71"/>
  <c r="L185" i="71"/>
  <c r="L184" i="71"/>
  <c r="L183" i="71"/>
  <c r="L182" i="71"/>
  <c r="L181" i="71"/>
  <c r="L180" i="71"/>
  <c r="L179" i="71"/>
  <c r="L178" i="71"/>
  <c r="L177" i="71"/>
  <c r="L176" i="71"/>
  <c r="L175" i="71"/>
  <c r="L174" i="71"/>
  <c r="L173" i="71"/>
  <c r="L172" i="71"/>
  <c r="L171" i="71"/>
  <c r="L170" i="71"/>
  <c r="L169" i="71"/>
  <c r="L168" i="71"/>
  <c r="L167" i="71"/>
  <c r="L166" i="71"/>
  <c r="L165" i="71"/>
  <c r="L164" i="71"/>
  <c r="L163" i="71"/>
  <c r="L162" i="71"/>
  <c r="L161" i="71"/>
  <c r="L160" i="71"/>
  <c r="L159" i="71"/>
  <c r="L158" i="71"/>
  <c r="L157" i="71"/>
  <c r="L156" i="71"/>
  <c r="L155" i="71"/>
  <c r="L154" i="71"/>
  <c r="L153" i="71"/>
  <c r="L152" i="71"/>
  <c r="L151" i="71"/>
  <c r="L150" i="71"/>
  <c r="L149" i="71"/>
  <c r="L148" i="71"/>
  <c r="L147" i="71"/>
  <c r="L146" i="71"/>
  <c r="L145" i="71"/>
  <c r="L144" i="71"/>
  <c r="L143" i="71"/>
  <c r="L142" i="71"/>
  <c r="L141" i="71"/>
  <c r="L140" i="71"/>
  <c r="L139" i="71"/>
  <c r="L138" i="71"/>
  <c r="L137" i="71"/>
  <c r="L136" i="71"/>
  <c r="L135" i="71"/>
  <c r="L134" i="71"/>
  <c r="L133" i="71"/>
  <c r="L132" i="71"/>
  <c r="L131" i="71"/>
  <c r="L130" i="71"/>
  <c r="L129" i="71"/>
  <c r="L128" i="71"/>
  <c r="L127" i="71"/>
  <c r="L126" i="71"/>
  <c r="L125" i="71"/>
  <c r="L124" i="71"/>
  <c r="L123" i="71"/>
  <c r="L122" i="71"/>
  <c r="L121" i="71"/>
  <c r="L120" i="71"/>
  <c r="L119" i="71"/>
  <c r="L118" i="71"/>
  <c r="L117" i="71"/>
  <c r="L116" i="71"/>
  <c r="L115" i="71"/>
  <c r="L114" i="71"/>
  <c r="L113" i="71"/>
  <c r="L112" i="71"/>
  <c r="L111" i="71"/>
  <c r="L110" i="71"/>
  <c r="L109" i="71"/>
  <c r="L108" i="71"/>
  <c r="L107" i="71"/>
  <c r="L106" i="71"/>
  <c r="L105" i="71"/>
  <c r="L104" i="71"/>
  <c r="L103" i="71"/>
  <c r="L102" i="71"/>
  <c r="L101" i="71"/>
  <c r="L100" i="71"/>
  <c r="L99" i="71"/>
  <c r="L98" i="71"/>
  <c r="L97" i="71"/>
  <c r="L96" i="71"/>
  <c r="L95" i="71"/>
  <c r="L94" i="71"/>
  <c r="L93" i="71"/>
  <c r="L92" i="71"/>
  <c r="L91" i="71"/>
  <c r="L90" i="71"/>
  <c r="L89" i="71"/>
  <c r="L88" i="71"/>
  <c r="L87" i="71"/>
  <c r="L86" i="71"/>
  <c r="L85" i="71"/>
  <c r="L84" i="71"/>
  <c r="L83" i="71"/>
  <c r="L82" i="71"/>
  <c r="L81" i="71"/>
  <c r="L80" i="71"/>
  <c r="L79" i="71"/>
  <c r="L78" i="71"/>
  <c r="L77" i="71"/>
  <c r="L76" i="71"/>
  <c r="L75" i="71"/>
  <c r="L74" i="71"/>
  <c r="L73" i="71"/>
  <c r="L72" i="71"/>
  <c r="L71" i="71"/>
  <c r="L70" i="71"/>
  <c r="L69" i="71"/>
  <c r="L68" i="71"/>
  <c r="L67" i="71"/>
  <c r="L66" i="71"/>
  <c r="L65" i="71"/>
  <c r="L64" i="71"/>
  <c r="L63" i="71"/>
  <c r="L62" i="71"/>
  <c r="L61" i="71"/>
  <c r="L60" i="71"/>
  <c r="L59" i="71"/>
  <c r="L58" i="71"/>
  <c r="L57" i="71"/>
  <c r="L56" i="71"/>
  <c r="L55" i="71"/>
  <c r="L54" i="71"/>
  <c r="L53" i="71"/>
  <c r="L52" i="71"/>
  <c r="L51" i="71"/>
  <c r="L50" i="71"/>
  <c r="L49" i="71"/>
  <c r="L48" i="71"/>
  <c r="L47" i="71"/>
  <c r="L46" i="71"/>
  <c r="L45" i="71"/>
  <c r="L44" i="71"/>
  <c r="L43" i="71"/>
  <c r="L42" i="71"/>
  <c r="L41" i="71"/>
  <c r="L40" i="71"/>
  <c r="L39" i="71"/>
  <c r="L38" i="71"/>
  <c r="L37" i="71"/>
  <c r="L36" i="71"/>
  <c r="L35" i="71"/>
  <c r="L34" i="71"/>
  <c r="L33" i="71"/>
  <c r="L32" i="71"/>
  <c r="L31" i="71"/>
  <c r="L30" i="71"/>
  <c r="L29" i="71"/>
  <c r="L28" i="71"/>
  <c r="L27" i="71"/>
  <c r="L26" i="71"/>
  <c r="L25" i="71"/>
  <c r="L24" i="71"/>
  <c r="L23" i="71"/>
  <c r="L22" i="71"/>
  <c r="L21" i="71"/>
  <c r="L20" i="71"/>
  <c r="L19" i="71"/>
  <c r="L18" i="71"/>
  <c r="L17" i="71"/>
  <c r="L16" i="71"/>
  <c r="L15" i="71"/>
  <c r="L14" i="71"/>
  <c r="L13" i="71"/>
  <c r="L12" i="71"/>
  <c r="L11" i="71"/>
  <c r="L10" i="71"/>
  <c r="L9" i="71"/>
  <c r="L8" i="71"/>
  <c r="L7" i="71"/>
  <c r="L6" i="71"/>
  <c r="L5" i="71"/>
  <c r="L4" i="71"/>
  <c r="L498" i="80"/>
  <c r="L497" i="80"/>
  <c r="L496" i="80"/>
  <c r="L495" i="80"/>
  <c r="L494" i="80"/>
  <c r="L493" i="80"/>
  <c r="L492" i="80"/>
  <c r="L491" i="80"/>
  <c r="L490" i="80"/>
  <c r="L489" i="80"/>
  <c r="L488" i="80"/>
  <c r="M488" i="80" s="1"/>
  <c r="L487" i="80"/>
  <c r="L486" i="80"/>
  <c r="L485" i="80"/>
  <c r="L484" i="80"/>
  <c r="L483" i="80"/>
  <c r="L482" i="80"/>
  <c r="L481" i="80"/>
  <c r="L480" i="80"/>
  <c r="L479" i="80"/>
  <c r="L478" i="80"/>
  <c r="L477" i="80"/>
  <c r="L476" i="80"/>
  <c r="L475" i="80"/>
  <c r="L474" i="80"/>
  <c r="L473" i="80"/>
  <c r="L472" i="80"/>
  <c r="M472" i="80" s="1"/>
  <c r="L471" i="80"/>
  <c r="L470" i="80"/>
  <c r="L469" i="80"/>
  <c r="M469" i="80" s="1"/>
  <c r="L468" i="80"/>
  <c r="L467" i="80"/>
  <c r="L466" i="80"/>
  <c r="L465" i="80"/>
  <c r="L464" i="80"/>
  <c r="L463" i="80"/>
  <c r="L462" i="80"/>
  <c r="M462" i="80" s="1"/>
  <c r="L461" i="80"/>
  <c r="L460" i="80"/>
  <c r="M460" i="80" s="1"/>
  <c r="L459" i="80"/>
  <c r="L458" i="80"/>
  <c r="M458" i="80" s="1"/>
  <c r="L457" i="80"/>
  <c r="L456" i="80"/>
  <c r="L455" i="80"/>
  <c r="L454" i="80"/>
  <c r="M454" i="80" s="1"/>
  <c r="L453" i="80"/>
  <c r="L452" i="80"/>
  <c r="L451" i="80"/>
  <c r="L450" i="80"/>
  <c r="L449" i="80"/>
  <c r="L448" i="80"/>
  <c r="L447" i="80"/>
  <c r="L446" i="80"/>
  <c r="M446" i="80" s="1"/>
  <c r="L445" i="80"/>
  <c r="L444" i="80"/>
  <c r="M444" i="80" s="1"/>
  <c r="L443" i="80"/>
  <c r="L442" i="80"/>
  <c r="L441" i="80"/>
  <c r="L440" i="80"/>
  <c r="L439" i="80"/>
  <c r="L438" i="80"/>
  <c r="L437" i="80"/>
  <c r="L436" i="80"/>
  <c r="L435" i="80"/>
  <c r="L434" i="80"/>
  <c r="L433" i="80"/>
  <c r="L432" i="80"/>
  <c r="L431" i="80"/>
  <c r="L430" i="80"/>
  <c r="M430" i="80" s="1"/>
  <c r="L429" i="80"/>
  <c r="L428" i="80"/>
  <c r="M428" i="80" s="1"/>
  <c r="L427" i="80"/>
  <c r="L426" i="80"/>
  <c r="M426" i="80" s="1"/>
  <c r="L425" i="80"/>
  <c r="L424" i="80"/>
  <c r="L423" i="80"/>
  <c r="L422" i="80"/>
  <c r="L421" i="80"/>
  <c r="L420" i="80"/>
  <c r="L419" i="80"/>
  <c r="L418" i="80"/>
  <c r="L417" i="80"/>
  <c r="L416" i="80"/>
  <c r="L415" i="80"/>
  <c r="L414" i="80"/>
  <c r="L413" i="80"/>
  <c r="L412" i="80"/>
  <c r="M412" i="80" s="1"/>
  <c r="L411" i="80"/>
  <c r="L410" i="80"/>
  <c r="L409" i="80"/>
  <c r="L408" i="80"/>
  <c r="L407" i="80"/>
  <c r="L406" i="80"/>
  <c r="L405" i="80"/>
  <c r="L404" i="80"/>
  <c r="M404" i="80" s="1"/>
  <c r="L403" i="80"/>
  <c r="L402" i="80"/>
  <c r="L401" i="80"/>
  <c r="L400" i="80"/>
  <c r="L399" i="80"/>
  <c r="L398" i="80"/>
  <c r="L397" i="80"/>
  <c r="L396" i="80"/>
  <c r="L395" i="80"/>
  <c r="L394" i="80"/>
  <c r="M394" i="80" s="1"/>
  <c r="L393" i="80"/>
  <c r="L392" i="80"/>
  <c r="L391" i="80"/>
  <c r="L390" i="80"/>
  <c r="M390" i="80" s="1"/>
  <c r="L389" i="80"/>
  <c r="L388" i="80"/>
  <c r="L387" i="80"/>
  <c r="L386" i="80"/>
  <c r="L385" i="80"/>
  <c r="L384" i="80"/>
  <c r="L383" i="80"/>
  <c r="L382" i="80"/>
  <c r="M382" i="80" s="1"/>
  <c r="L381" i="80"/>
  <c r="L380" i="80"/>
  <c r="L379" i="80"/>
  <c r="L378" i="80"/>
  <c r="L377" i="80"/>
  <c r="L376" i="80"/>
  <c r="L375" i="80"/>
  <c r="L374" i="80"/>
  <c r="L373" i="80"/>
  <c r="L372" i="80"/>
  <c r="M372" i="80" s="1"/>
  <c r="L371" i="80"/>
  <c r="L370" i="80"/>
  <c r="L369" i="80"/>
  <c r="L368" i="80"/>
  <c r="L367" i="80"/>
  <c r="L366" i="80"/>
  <c r="M366" i="80" s="1"/>
  <c r="L365" i="80"/>
  <c r="L364" i="80"/>
  <c r="L363" i="80"/>
  <c r="L362" i="80"/>
  <c r="L361" i="80"/>
  <c r="L360" i="80"/>
  <c r="M360" i="80" s="1"/>
  <c r="L359" i="80"/>
  <c r="L358" i="80"/>
  <c r="L357" i="80"/>
  <c r="L356" i="80"/>
  <c r="L355" i="80"/>
  <c r="L354" i="80"/>
  <c r="M354" i="80" s="1"/>
  <c r="L353" i="80"/>
  <c r="L352" i="80"/>
  <c r="L351" i="80"/>
  <c r="L350" i="80"/>
  <c r="M350" i="80" s="1"/>
  <c r="L349" i="80"/>
  <c r="L348" i="80"/>
  <c r="L347" i="80"/>
  <c r="L346" i="80"/>
  <c r="M346" i="80" s="1"/>
  <c r="L345" i="80"/>
  <c r="L344" i="80"/>
  <c r="L343" i="80"/>
  <c r="L342" i="80"/>
  <c r="M342" i="80" s="1"/>
  <c r="L341" i="80"/>
  <c r="L340" i="80"/>
  <c r="M340" i="80" s="1"/>
  <c r="L339" i="80"/>
  <c r="L338" i="80"/>
  <c r="L337" i="80"/>
  <c r="L336" i="80"/>
  <c r="L335" i="80"/>
  <c r="L334" i="80"/>
  <c r="M334" i="80" s="1"/>
  <c r="L333" i="80"/>
  <c r="L332" i="80"/>
  <c r="L331" i="80"/>
  <c r="L330" i="80"/>
  <c r="M330" i="80" s="1"/>
  <c r="L329" i="80"/>
  <c r="L328" i="80"/>
  <c r="L327" i="80"/>
  <c r="L326" i="80"/>
  <c r="M326" i="80" s="1"/>
  <c r="L325" i="80"/>
  <c r="L324" i="80"/>
  <c r="L323" i="80"/>
  <c r="L322" i="80"/>
  <c r="L321" i="80"/>
  <c r="L320" i="80"/>
  <c r="L319" i="80"/>
  <c r="L318" i="80"/>
  <c r="M318" i="80" s="1"/>
  <c r="L317" i="80"/>
  <c r="L316" i="80"/>
  <c r="L315" i="80"/>
  <c r="L314" i="80"/>
  <c r="L313" i="80"/>
  <c r="L312" i="80"/>
  <c r="M312" i="80" s="1"/>
  <c r="L311" i="80"/>
  <c r="L310" i="80"/>
  <c r="L309" i="80"/>
  <c r="L308" i="80"/>
  <c r="L307" i="80"/>
  <c r="L306" i="80"/>
  <c r="L305" i="80"/>
  <c r="L304" i="80"/>
  <c r="L303" i="80"/>
  <c r="L302" i="80"/>
  <c r="L301" i="80"/>
  <c r="M301" i="80" s="1"/>
  <c r="L300" i="80"/>
  <c r="L299" i="80"/>
  <c r="L298" i="80"/>
  <c r="M298" i="80" s="1"/>
  <c r="L297" i="80"/>
  <c r="L296" i="80"/>
  <c r="M296" i="80" s="1"/>
  <c r="L295" i="80"/>
  <c r="L294" i="80"/>
  <c r="L293" i="80"/>
  <c r="L292" i="80"/>
  <c r="L291" i="80"/>
  <c r="L290" i="80"/>
  <c r="L289" i="80"/>
  <c r="L288" i="80"/>
  <c r="L287" i="80"/>
  <c r="L286" i="80"/>
  <c r="L285" i="80"/>
  <c r="L284" i="80"/>
  <c r="M284" i="80" s="1"/>
  <c r="L283" i="80"/>
  <c r="L282" i="80"/>
  <c r="L281" i="80"/>
  <c r="L280" i="80"/>
  <c r="L279" i="80"/>
  <c r="L278" i="80"/>
  <c r="L277" i="80"/>
  <c r="L276" i="80"/>
  <c r="M276" i="80" s="1"/>
  <c r="L275" i="80"/>
  <c r="L274" i="80"/>
  <c r="M274" i="80" s="1"/>
  <c r="L273" i="80"/>
  <c r="L272" i="80"/>
  <c r="L271" i="80"/>
  <c r="L270" i="80"/>
  <c r="M270" i="80" s="1"/>
  <c r="L269" i="80"/>
  <c r="M269" i="80" s="1"/>
  <c r="L268" i="80"/>
  <c r="L267" i="80"/>
  <c r="L266" i="80"/>
  <c r="M266" i="80" s="1"/>
  <c r="L265" i="80"/>
  <c r="L264" i="80"/>
  <c r="M264" i="80" s="1"/>
  <c r="L263" i="80"/>
  <c r="L262" i="80"/>
  <c r="L261" i="80"/>
  <c r="L260" i="80"/>
  <c r="L259" i="80"/>
  <c r="L258" i="80"/>
  <c r="L257" i="80"/>
  <c r="L256" i="80"/>
  <c r="L255" i="80"/>
  <c r="L254" i="80"/>
  <c r="M254" i="80" s="1"/>
  <c r="L253" i="80"/>
  <c r="L252" i="80"/>
  <c r="L251" i="80"/>
  <c r="L250" i="80"/>
  <c r="L249" i="80"/>
  <c r="L248" i="80"/>
  <c r="M248" i="80" s="1"/>
  <c r="L247" i="80"/>
  <c r="L246" i="80"/>
  <c r="L245" i="80"/>
  <c r="L244" i="80"/>
  <c r="M244" i="80" s="1"/>
  <c r="L243" i="80"/>
  <c r="L242" i="80"/>
  <c r="L241" i="80"/>
  <c r="L240" i="80"/>
  <c r="L239" i="80"/>
  <c r="L238" i="80"/>
  <c r="M238" i="80" s="1"/>
  <c r="L237" i="80"/>
  <c r="M237" i="80" s="1"/>
  <c r="L236" i="80"/>
  <c r="L235" i="80"/>
  <c r="L234" i="80"/>
  <c r="L233" i="80"/>
  <c r="L232" i="80"/>
  <c r="M232" i="80" s="1"/>
  <c r="L231" i="80"/>
  <c r="L230" i="80"/>
  <c r="L229" i="80"/>
  <c r="L228" i="80"/>
  <c r="L227" i="80"/>
  <c r="L226" i="80"/>
  <c r="M226" i="80" s="1"/>
  <c r="L225" i="80"/>
  <c r="L224" i="80"/>
  <c r="L223" i="80"/>
  <c r="L222" i="80"/>
  <c r="M222" i="80" s="1"/>
  <c r="L221" i="80"/>
  <c r="L220" i="80"/>
  <c r="L219" i="80"/>
  <c r="L218" i="80"/>
  <c r="L217" i="80"/>
  <c r="L216" i="80"/>
  <c r="L215" i="80"/>
  <c r="L214" i="80"/>
  <c r="L213" i="80"/>
  <c r="L212" i="80"/>
  <c r="M212" i="80" s="1"/>
  <c r="L211" i="80"/>
  <c r="L210" i="80"/>
  <c r="M210" i="80" s="1"/>
  <c r="L209" i="80"/>
  <c r="L208" i="80"/>
  <c r="L207" i="80"/>
  <c r="L206" i="80"/>
  <c r="L205" i="80"/>
  <c r="L204" i="80"/>
  <c r="L203" i="80"/>
  <c r="L202" i="80"/>
  <c r="L201" i="80"/>
  <c r="L200" i="80"/>
  <c r="L199" i="80"/>
  <c r="L198" i="80"/>
  <c r="L197" i="80"/>
  <c r="L196" i="80"/>
  <c r="M196" i="80" s="1"/>
  <c r="L195" i="80"/>
  <c r="L194" i="80"/>
  <c r="M194" i="80" s="1"/>
  <c r="L193" i="80"/>
  <c r="L192" i="80"/>
  <c r="L191" i="80"/>
  <c r="L190" i="80"/>
  <c r="M190" i="80" s="1"/>
  <c r="L189" i="80"/>
  <c r="L188" i="80"/>
  <c r="L187" i="80"/>
  <c r="L186" i="80"/>
  <c r="L185" i="80"/>
  <c r="L184" i="80"/>
  <c r="L183" i="80"/>
  <c r="L182" i="80"/>
  <c r="L181" i="80"/>
  <c r="L180" i="80"/>
  <c r="M180" i="80" s="1"/>
  <c r="L179" i="80"/>
  <c r="L178" i="80"/>
  <c r="M178" i="80" s="1"/>
  <c r="L177" i="80"/>
  <c r="L176" i="80"/>
  <c r="L175" i="80"/>
  <c r="L174" i="80"/>
  <c r="M174" i="80" s="1"/>
  <c r="L173" i="80"/>
  <c r="L172" i="80"/>
  <c r="L171" i="80"/>
  <c r="L170" i="80"/>
  <c r="L169" i="80"/>
  <c r="L168" i="80"/>
  <c r="L167" i="80"/>
  <c r="L166" i="80"/>
  <c r="M166" i="80" s="1"/>
  <c r="L165" i="80"/>
  <c r="L164" i="80"/>
  <c r="L163" i="80"/>
  <c r="L162" i="80"/>
  <c r="M162" i="80" s="1"/>
  <c r="L161" i="80"/>
  <c r="L160" i="80"/>
  <c r="L159" i="80"/>
  <c r="L158" i="80"/>
  <c r="M158" i="80" s="1"/>
  <c r="L157" i="80"/>
  <c r="L156" i="80"/>
  <c r="L155" i="80"/>
  <c r="L154" i="80"/>
  <c r="L153" i="80"/>
  <c r="L152" i="80"/>
  <c r="L151" i="80"/>
  <c r="L150" i="80"/>
  <c r="L149" i="80"/>
  <c r="L148" i="80"/>
  <c r="M148" i="80" s="1"/>
  <c r="L147" i="80"/>
  <c r="L146" i="80"/>
  <c r="L145" i="80"/>
  <c r="L144" i="80"/>
  <c r="L143" i="80"/>
  <c r="L142" i="80"/>
  <c r="M142" i="80" s="1"/>
  <c r="L141" i="80"/>
  <c r="L140" i="80"/>
  <c r="L139" i="80"/>
  <c r="L138" i="80"/>
  <c r="L137" i="80"/>
  <c r="L136" i="80"/>
  <c r="M136" i="80" s="1"/>
  <c r="L135" i="80"/>
  <c r="L134" i="80"/>
  <c r="L133" i="80"/>
  <c r="L132" i="80"/>
  <c r="L131" i="80"/>
  <c r="L130" i="80"/>
  <c r="L129" i="80"/>
  <c r="L128" i="80"/>
  <c r="L127" i="80"/>
  <c r="L126" i="80"/>
  <c r="M126" i="80" s="1"/>
  <c r="L125" i="80"/>
  <c r="L124" i="80"/>
  <c r="L123" i="80"/>
  <c r="L122" i="80"/>
  <c r="M122" i="80" s="1"/>
  <c r="L121" i="80"/>
  <c r="L120" i="80"/>
  <c r="L119" i="80"/>
  <c r="L118" i="80"/>
  <c r="M118" i="80" s="1"/>
  <c r="L117" i="80"/>
  <c r="L116" i="80"/>
  <c r="M116" i="80" s="1"/>
  <c r="L115" i="80"/>
  <c r="L114" i="80"/>
  <c r="L113" i="80"/>
  <c r="L112" i="80"/>
  <c r="L111" i="80"/>
  <c r="L110" i="80"/>
  <c r="M110" i="80" s="1"/>
  <c r="L109" i="80"/>
  <c r="L108" i="80"/>
  <c r="L107" i="80"/>
  <c r="L106" i="80"/>
  <c r="L105" i="80"/>
  <c r="L104" i="80"/>
  <c r="L103" i="80"/>
  <c r="L102" i="80"/>
  <c r="L101" i="80"/>
  <c r="L100" i="80"/>
  <c r="L99" i="80"/>
  <c r="L98" i="80"/>
  <c r="L97" i="80"/>
  <c r="L96" i="80"/>
  <c r="L95" i="80"/>
  <c r="L94" i="80"/>
  <c r="M94" i="80" s="1"/>
  <c r="L93" i="80"/>
  <c r="L92" i="80"/>
  <c r="L91" i="80"/>
  <c r="L90" i="80"/>
  <c r="L89" i="80"/>
  <c r="L88" i="80"/>
  <c r="M88" i="80" s="1"/>
  <c r="L87" i="80"/>
  <c r="L86" i="80"/>
  <c r="L85" i="80"/>
  <c r="L84" i="80"/>
  <c r="L83" i="80"/>
  <c r="L82" i="80"/>
  <c r="M82" i="80" s="1"/>
  <c r="L81" i="80"/>
  <c r="L80" i="80"/>
  <c r="L79" i="80"/>
  <c r="L78" i="80"/>
  <c r="M78" i="80" s="1"/>
  <c r="L77" i="80"/>
  <c r="L76" i="80"/>
  <c r="L75" i="80"/>
  <c r="L74" i="80"/>
  <c r="L73" i="80"/>
  <c r="L72" i="80"/>
  <c r="M72" i="80" s="1"/>
  <c r="L71" i="80"/>
  <c r="L70" i="80"/>
  <c r="L69" i="80"/>
  <c r="L68" i="80"/>
  <c r="L67" i="80"/>
  <c r="L66" i="80"/>
  <c r="M66" i="80" s="1"/>
  <c r="L65" i="80"/>
  <c r="L64" i="80"/>
  <c r="L63" i="80"/>
  <c r="L62" i="80"/>
  <c r="M62" i="80" s="1"/>
  <c r="L61" i="80"/>
  <c r="L60" i="80"/>
  <c r="L59" i="80"/>
  <c r="L58" i="80"/>
  <c r="M58" i="80" s="1"/>
  <c r="L57" i="80"/>
  <c r="L56" i="80"/>
  <c r="M56" i="80" s="1"/>
  <c r="L55" i="80"/>
  <c r="L54" i="80"/>
  <c r="M54" i="80" s="1"/>
  <c r="L53" i="80"/>
  <c r="L52" i="80"/>
  <c r="M52" i="80" s="1"/>
  <c r="L51" i="80"/>
  <c r="L50" i="80"/>
  <c r="L49" i="80"/>
  <c r="L48" i="80"/>
  <c r="L47" i="80"/>
  <c r="L46" i="80"/>
  <c r="M46" i="80" s="1"/>
  <c r="L45" i="80"/>
  <c r="L44" i="80"/>
  <c r="L43" i="80"/>
  <c r="L42" i="80"/>
  <c r="L41" i="80"/>
  <c r="L40" i="80"/>
  <c r="L39" i="80"/>
  <c r="L38" i="80"/>
  <c r="M38" i="80" s="1"/>
  <c r="L37" i="80"/>
  <c r="L36" i="80"/>
  <c r="L35" i="80"/>
  <c r="L34" i="80"/>
  <c r="M34" i="80" s="1"/>
  <c r="L33" i="80"/>
  <c r="L32" i="80"/>
  <c r="L31" i="80"/>
  <c r="L30" i="80"/>
  <c r="M30" i="80" s="1"/>
  <c r="L29" i="80"/>
  <c r="L28" i="80"/>
  <c r="L27" i="80"/>
  <c r="L26" i="80"/>
  <c r="L25" i="80"/>
  <c r="L24" i="80"/>
  <c r="L23" i="80"/>
  <c r="L22" i="80"/>
  <c r="L21" i="80"/>
  <c r="L20" i="80"/>
  <c r="M20" i="80" s="1"/>
  <c r="L19" i="80"/>
  <c r="L18" i="80"/>
  <c r="L17" i="80"/>
  <c r="L16" i="80"/>
  <c r="L15" i="80"/>
  <c r="L14" i="80"/>
  <c r="M14" i="80" s="1"/>
  <c r="L13" i="80"/>
  <c r="L12" i="80"/>
  <c r="L11" i="80"/>
  <c r="L10" i="80"/>
  <c r="L9" i="80"/>
  <c r="L8" i="80"/>
  <c r="L7" i="80"/>
  <c r="L6" i="80"/>
  <c r="L5" i="80"/>
  <c r="L4" i="80"/>
  <c r="M4" i="80" s="1"/>
  <c r="L498" i="82"/>
  <c r="L497" i="82"/>
  <c r="L496" i="82"/>
  <c r="M496" i="82" s="1"/>
  <c r="L495" i="82"/>
  <c r="L494" i="82"/>
  <c r="L493" i="82"/>
  <c r="L492" i="82"/>
  <c r="L491" i="82"/>
  <c r="L490" i="82"/>
  <c r="L489" i="82"/>
  <c r="L488" i="82"/>
  <c r="L487" i="82"/>
  <c r="L486" i="82"/>
  <c r="L485" i="82"/>
  <c r="M485" i="82" s="1"/>
  <c r="L484" i="82"/>
  <c r="L483" i="82"/>
  <c r="L482" i="82"/>
  <c r="L481" i="82"/>
  <c r="L480" i="82"/>
  <c r="L479" i="82"/>
  <c r="L478" i="82"/>
  <c r="L477" i="82"/>
  <c r="M477" i="82" s="1"/>
  <c r="L476" i="82"/>
  <c r="L475" i="82"/>
  <c r="L474" i="82"/>
  <c r="L473" i="82"/>
  <c r="L472" i="82"/>
  <c r="M472" i="82" s="1"/>
  <c r="L471" i="82"/>
  <c r="L470" i="82"/>
  <c r="L469" i="82"/>
  <c r="M469" i="82" s="1"/>
  <c r="L468" i="82"/>
  <c r="L467" i="82"/>
  <c r="L466" i="82"/>
  <c r="L465" i="82"/>
  <c r="L464" i="82"/>
  <c r="L463" i="82"/>
  <c r="L462" i="82"/>
  <c r="L461" i="82"/>
  <c r="L460" i="82"/>
  <c r="L459" i="82"/>
  <c r="L458" i="82"/>
  <c r="L457" i="82"/>
  <c r="M457" i="82" s="1"/>
  <c r="L456" i="82"/>
  <c r="L455" i="82"/>
  <c r="L454" i="82"/>
  <c r="L453" i="82"/>
  <c r="M453" i="82" s="1"/>
  <c r="L452" i="82"/>
  <c r="L451" i="82"/>
  <c r="L450" i="82"/>
  <c r="L449" i="82"/>
  <c r="L448" i="82"/>
  <c r="M448" i="82" s="1"/>
  <c r="L447" i="82"/>
  <c r="L446" i="82"/>
  <c r="L445" i="82"/>
  <c r="L444" i="82"/>
  <c r="L443" i="82"/>
  <c r="L442" i="82"/>
  <c r="L441" i="82"/>
  <c r="M441" i="82" s="1"/>
  <c r="L440" i="82"/>
  <c r="L439" i="82"/>
  <c r="L438" i="82"/>
  <c r="L437" i="82"/>
  <c r="M437" i="82" s="1"/>
  <c r="L436" i="82"/>
  <c r="L435" i="82"/>
  <c r="L434" i="82"/>
  <c r="L433" i="82"/>
  <c r="L432" i="82"/>
  <c r="L431" i="82"/>
  <c r="L430" i="82"/>
  <c r="M430" i="82" s="1"/>
  <c r="L429" i="82"/>
  <c r="L428" i="82"/>
  <c r="L427" i="82"/>
  <c r="L426" i="82"/>
  <c r="L425" i="82"/>
  <c r="L424" i="82"/>
  <c r="L423" i="82"/>
  <c r="L422" i="82"/>
  <c r="L421" i="82"/>
  <c r="M421" i="82" s="1"/>
  <c r="L420" i="82"/>
  <c r="L419" i="82"/>
  <c r="L418" i="82"/>
  <c r="L417" i="82"/>
  <c r="L416" i="82"/>
  <c r="L415" i="82"/>
  <c r="L414" i="82"/>
  <c r="L413" i="82"/>
  <c r="M413" i="82" s="1"/>
  <c r="L412" i="82"/>
  <c r="L411" i="82"/>
  <c r="L410" i="82"/>
  <c r="L409" i="82"/>
  <c r="L408" i="82"/>
  <c r="L407" i="82"/>
  <c r="L406" i="82"/>
  <c r="L405" i="82"/>
  <c r="M405" i="82" s="1"/>
  <c r="L404" i="82"/>
  <c r="L403" i="82"/>
  <c r="L402" i="82"/>
  <c r="L401" i="82"/>
  <c r="L400" i="82"/>
  <c r="L399" i="82"/>
  <c r="L398" i="82"/>
  <c r="L397" i="82"/>
  <c r="M397" i="82" s="1"/>
  <c r="L396" i="82"/>
  <c r="L395" i="82"/>
  <c r="L394" i="82"/>
  <c r="L393" i="82"/>
  <c r="M393" i="82" s="1"/>
  <c r="L392" i="82"/>
  <c r="L391" i="82"/>
  <c r="M391" i="82" s="1"/>
  <c r="L390" i="82"/>
  <c r="L389" i="82"/>
  <c r="M389" i="82" s="1"/>
  <c r="L388" i="82"/>
  <c r="L387" i="82"/>
  <c r="L386" i="82"/>
  <c r="L385" i="82"/>
  <c r="M385" i="82" s="1"/>
  <c r="L384" i="82"/>
  <c r="L383" i="82"/>
  <c r="L382" i="82"/>
  <c r="L381" i="82"/>
  <c r="M381" i="82" s="1"/>
  <c r="L380" i="82"/>
  <c r="L379" i="82"/>
  <c r="M379" i="82" s="1"/>
  <c r="L378" i="82"/>
  <c r="L377" i="82"/>
  <c r="M377" i="82" s="1"/>
  <c r="L376" i="82"/>
  <c r="L375" i="82"/>
  <c r="M375" i="82" s="1"/>
  <c r="L374" i="82"/>
  <c r="M374" i="82" s="1"/>
  <c r="L373" i="82"/>
  <c r="L372" i="82"/>
  <c r="L371" i="82"/>
  <c r="L370" i="82"/>
  <c r="L369" i="82"/>
  <c r="L368" i="82"/>
  <c r="L367" i="82"/>
  <c r="L366" i="82"/>
  <c r="L365" i="82"/>
  <c r="M365" i="82" s="1"/>
  <c r="L364" i="82"/>
  <c r="L363" i="82"/>
  <c r="M363" i="82" s="1"/>
  <c r="L362" i="82"/>
  <c r="L361" i="82"/>
  <c r="M361" i="82" s="1"/>
  <c r="L360" i="82"/>
  <c r="L359" i="82"/>
  <c r="M359" i="82" s="1"/>
  <c r="L358" i="82"/>
  <c r="M358" i="82" s="1"/>
  <c r="L357" i="82"/>
  <c r="L356" i="82"/>
  <c r="L355" i="82"/>
  <c r="L354" i="82"/>
  <c r="L353" i="82"/>
  <c r="L352" i="82"/>
  <c r="L351" i="82"/>
  <c r="L350" i="82"/>
  <c r="L349" i="82"/>
  <c r="M349" i="82" s="1"/>
  <c r="L348" i="82"/>
  <c r="L347" i="82"/>
  <c r="L346" i="82"/>
  <c r="L345" i="82"/>
  <c r="M345" i="82" s="1"/>
  <c r="L344" i="82"/>
  <c r="L343" i="82"/>
  <c r="L342" i="82"/>
  <c r="L341" i="82"/>
  <c r="L340" i="82"/>
  <c r="L339" i="82"/>
  <c r="L338" i="82"/>
  <c r="L337" i="82"/>
  <c r="L336" i="82"/>
  <c r="L335" i="82"/>
  <c r="L334" i="82"/>
  <c r="L333" i="82"/>
  <c r="L332" i="82"/>
  <c r="L331" i="82"/>
  <c r="L330" i="82"/>
  <c r="L329" i="82"/>
  <c r="L328" i="82"/>
  <c r="L327" i="82"/>
  <c r="L326" i="82"/>
  <c r="L325" i="82"/>
  <c r="L324" i="82"/>
  <c r="L323" i="82"/>
  <c r="L322" i="82"/>
  <c r="L321" i="82"/>
  <c r="L320" i="82"/>
  <c r="L319" i="82"/>
  <c r="L318" i="82"/>
  <c r="L317" i="82"/>
  <c r="L316" i="82"/>
  <c r="L315" i="82"/>
  <c r="L314" i="82"/>
  <c r="L313" i="82"/>
  <c r="M313" i="82" s="1"/>
  <c r="L312" i="82"/>
  <c r="L311" i="82"/>
  <c r="M311" i="82" s="1"/>
  <c r="L310" i="82"/>
  <c r="M310" i="82" s="1"/>
  <c r="L309" i="82"/>
  <c r="L308" i="82"/>
  <c r="L307" i="82"/>
  <c r="L306" i="82"/>
  <c r="L305" i="82"/>
  <c r="L304" i="82"/>
  <c r="L303" i="82"/>
  <c r="L302" i="82"/>
  <c r="L301" i="82"/>
  <c r="M301" i="82" s="1"/>
  <c r="L300" i="82"/>
  <c r="L299" i="82"/>
  <c r="L298" i="82"/>
  <c r="L297" i="82"/>
  <c r="M297" i="82" s="1"/>
  <c r="L296" i="82"/>
  <c r="L295" i="82"/>
  <c r="L294" i="82"/>
  <c r="M294" i="82" s="1"/>
  <c r="L293" i="82"/>
  <c r="M293" i="82" s="1"/>
  <c r="L292" i="82"/>
  <c r="L291" i="82"/>
  <c r="L290" i="82"/>
  <c r="L289" i="82"/>
  <c r="L288" i="82"/>
  <c r="L287" i="82"/>
  <c r="L286" i="82"/>
  <c r="L285" i="82"/>
  <c r="L284" i="82"/>
  <c r="L283" i="82"/>
  <c r="L282" i="82"/>
  <c r="L281" i="82"/>
  <c r="L280" i="82"/>
  <c r="L279" i="82"/>
  <c r="L278" i="82"/>
  <c r="L277" i="82"/>
  <c r="L276" i="82"/>
  <c r="L275" i="82"/>
  <c r="L274" i="82"/>
  <c r="L273" i="82"/>
  <c r="L272" i="82"/>
  <c r="L271" i="82"/>
  <c r="L270" i="82"/>
  <c r="L269" i="82"/>
  <c r="L268" i="82"/>
  <c r="L267" i="82"/>
  <c r="L266" i="82"/>
  <c r="L265" i="82"/>
  <c r="L264" i="82"/>
  <c r="L263" i="82"/>
  <c r="L262" i="82"/>
  <c r="L261" i="82"/>
  <c r="M261" i="82" s="1"/>
  <c r="L260" i="82"/>
  <c r="L259" i="82"/>
  <c r="L258" i="82"/>
  <c r="L257" i="82"/>
  <c r="L256" i="82"/>
  <c r="L255" i="82"/>
  <c r="L254" i="82"/>
  <c r="L253" i="82"/>
  <c r="L252" i="82"/>
  <c r="L251" i="82"/>
  <c r="L250" i="82"/>
  <c r="L249" i="82"/>
  <c r="M249" i="82" s="1"/>
  <c r="L248" i="82"/>
  <c r="L247" i="82"/>
  <c r="L246" i="82"/>
  <c r="M246" i="82" s="1"/>
  <c r="L245" i="82"/>
  <c r="L244" i="82"/>
  <c r="L243" i="82"/>
  <c r="M243" i="82" s="1"/>
  <c r="L242" i="82"/>
  <c r="L241" i="82"/>
  <c r="M241" i="82" s="1"/>
  <c r="L240" i="82"/>
  <c r="L239" i="82"/>
  <c r="L238" i="82"/>
  <c r="L237" i="82"/>
  <c r="L236" i="82"/>
  <c r="L235" i="82"/>
  <c r="L234" i="82"/>
  <c r="L233" i="82"/>
  <c r="M233" i="82" s="1"/>
  <c r="L232" i="82"/>
  <c r="L231" i="82"/>
  <c r="L230" i="82"/>
  <c r="M230" i="82" s="1"/>
  <c r="L229" i="82"/>
  <c r="M229" i="82" s="1"/>
  <c r="L228" i="82"/>
  <c r="L227" i="82"/>
  <c r="L226" i="82"/>
  <c r="L225" i="82"/>
  <c r="M225" i="82" s="1"/>
  <c r="L224" i="82"/>
  <c r="L223" i="82"/>
  <c r="L222" i="82"/>
  <c r="L221" i="82"/>
  <c r="L220" i="82"/>
  <c r="L219" i="82"/>
  <c r="L218" i="82"/>
  <c r="L217" i="82"/>
  <c r="L216" i="82"/>
  <c r="L215" i="82"/>
  <c r="L214" i="82"/>
  <c r="L213" i="82"/>
  <c r="L212" i="82"/>
  <c r="L211" i="82"/>
  <c r="L210" i="82"/>
  <c r="L209" i="82"/>
  <c r="L208" i="82"/>
  <c r="L207" i="82"/>
  <c r="L206" i="82"/>
  <c r="L205" i="82"/>
  <c r="M205" i="82" s="1"/>
  <c r="L204" i="82"/>
  <c r="L203" i="82"/>
  <c r="L202" i="82"/>
  <c r="L201" i="82"/>
  <c r="M201" i="82" s="1"/>
  <c r="L200" i="82"/>
  <c r="L199" i="82"/>
  <c r="L198" i="82"/>
  <c r="L197" i="82"/>
  <c r="M197" i="82" s="1"/>
  <c r="L196" i="82"/>
  <c r="L195" i="82"/>
  <c r="L194" i="82"/>
  <c r="L193" i="82"/>
  <c r="L192" i="82"/>
  <c r="L191" i="82"/>
  <c r="L190" i="82"/>
  <c r="L189" i="82"/>
  <c r="L188" i="82"/>
  <c r="L187" i="82"/>
  <c r="L186" i="82"/>
  <c r="L185" i="82"/>
  <c r="M185" i="82" s="1"/>
  <c r="L184" i="82"/>
  <c r="L183" i="82"/>
  <c r="M183" i="82" s="1"/>
  <c r="L182" i="82"/>
  <c r="L181" i="82"/>
  <c r="L180" i="82"/>
  <c r="L179" i="82"/>
  <c r="M179" i="82" s="1"/>
  <c r="L178" i="82"/>
  <c r="L177" i="82"/>
  <c r="M177" i="82" s="1"/>
  <c r="L176" i="82"/>
  <c r="L175" i="82"/>
  <c r="L174" i="82"/>
  <c r="L173" i="82"/>
  <c r="M173" i="82" s="1"/>
  <c r="L172" i="82"/>
  <c r="L171" i="82"/>
  <c r="M171" i="82" s="1"/>
  <c r="L170" i="82"/>
  <c r="L169" i="82"/>
  <c r="L168" i="82"/>
  <c r="L167" i="82"/>
  <c r="L166" i="82"/>
  <c r="L165" i="82"/>
  <c r="M165" i="82" s="1"/>
  <c r="L164" i="82"/>
  <c r="L163" i="82"/>
  <c r="L162" i="82"/>
  <c r="L161" i="82"/>
  <c r="M161" i="82" s="1"/>
  <c r="L160" i="82"/>
  <c r="L159" i="82"/>
  <c r="M159" i="82" s="1"/>
  <c r="L158" i="82"/>
  <c r="L157" i="82"/>
  <c r="M157" i="82" s="1"/>
  <c r="L156" i="82"/>
  <c r="L155" i="82"/>
  <c r="L154" i="82"/>
  <c r="L153" i="82"/>
  <c r="M153" i="82" s="1"/>
  <c r="L152" i="82"/>
  <c r="L151" i="82"/>
  <c r="L150" i="82"/>
  <c r="L149" i="82"/>
  <c r="L148" i="82"/>
  <c r="L147" i="82"/>
  <c r="L146" i="82"/>
  <c r="L145" i="82"/>
  <c r="L144" i="82"/>
  <c r="L143" i="82"/>
  <c r="L142" i="82"/>
  <c r="L141" i="82"/>
  <c r="L140" i="82"/>
  <c r="L139" i="82"/>
  <c r="L138" i="82"/>
  <c r="L137" i="82"/>
  <c r="M137" i="82" s="1"/>
  <c r="L136" i="82"/>
  <c r="L135" i="82"/>
  <c r="L134" i="82"/>
  <c r="L133" i="82"/>
  <c r="L132" i="82"/>
  <c r="M132" i="82" s="1"/>
  <c r="L131" i="82"/>
  <c r="L130" i="82"/>
  <c r="L129" i="82"/>
  <c r="M129" i="82" s="1"/>
  <c r="L128" i="82"/>
  <c r="L127" i="82"/>
  <c r="L126" i="82"/>
  <c r="L125" i="82"/>
  <c r="M125" i="82" s="1"/>
  <c r="L124" i="82"/>
  <c r="L123" i="82"/>
  <c r="L122" i="82"/>
  <c r="L121" i="82"/>
  <c r="L120" i="82"/>
  <c r="L119" i="82"/>
  <c r="L118" i="82"/>
  <c r="L117" i="82"/>
  <c r="L116" i="82"/>
  <c r="L115" i="82"/>
  <c r="L114" i="82"/>
  <c r="L113" i="82"/>
  <c r="L112" i="82"/>
  <c r="L111" i="82"/>
  <c r="L110" i="82"/>
  <c r="L109" i="82"/>
  <c r="M109" i="82" s="1"/>
  <c r="L108" i="82"/>
  <c r="L107" i="82"/>
  <c r="L106" i="82"/>
  <c r="L105" i="82"/>
  <c r="L104" i="82"/>
  <c r="L103" i="82"/>
  <c r="L102" i="82"/>
  <c r="L101" i="82"/>
  <c r="M101" i="82" s="1"/>
  <c r="L100" i="82"/>
  <c r="L99" i="82"/>
  <c r="L98" i="82"/>
  <c r="L97" i="82"/>
  <c r="M97" i="82" s="1"/>
  <c r="L96" i="82"/>
  <c r="L95" i="82"/>
  <c r="L94" i="82"/>
  <c r="L93" i="82"/>
  <c r="M93" i="82" s="1"/>
  <c r="L92" i="82"/>
  <c r="L91" i="82"/>
  <c r="L90" i="82"/>
  <c r="L89" i="82"/>
  <c r="L88" i="82"/>
  <c r="L87" i="82"/>
  <c r="L86" i="82"/>
  <c r="L85" i="82"/>
  <c r="L84" i="82"/>
  <c r="L83" i="82"/>
  <c r="L82" i="82"/>
  <c r="L81" i="82"/>
  <c r="M81" i="82" s="1"/>
  <c r="L80" i="82"/>
  <c r="L79" i="82"/>
  <c r="L78" i="82"/>
  <c r="L77" i="82"/>
  <c r="M77" i="82" s="1"/>
  <c r="L76" i="82"/>
  <c r="L75" i="82"/>
  <c r="L74" i="82"/>
  <c r="L73" i="82"/>
  <c r="L72" i="82"/>
  <c r="L71" i="82"/>
  <c r="L70" i="82"/>
  <c r="L69" i="82"/>
  <c r="M69" i="82" s="1"/>
  <c r="L68" i="82"/>
  <c r="L67" i="82"/>
  <c r="L66" i="82"/>
  <c r="L65" i="82"/>
  <c r="M65" i="82" s="1"/>
  <c r="L64" i="82"/>
  <c r="L63" i="82"/>
  <c r="L62" i="82"/>
  <c r="L61" i="82"/>
  <c r="M61" i="82" s="1"/>
  <c r="L60" i="82"/>
  <c r="L59" i="82"/>
  <c r="L58" i="82"/>
  <c r="L57" i="82"/>
  <c r="L56" i="82"/>
  <c r="L55" i="82"/>
  <c r="L54" i="82"/>
  <c r="L53" i="82"/>
  <c r="L52" i="82"/>
  <c r="L51" i="82"/>
  <c r="L50" i="82"/>
  <c r="L49" i="82"/>
  <c r="M49" i="82" s="1"/>
  <c r="L48" i="82"/>
  <c r="L47" i="82"/>
  <c r="L46" i="82"/>
  <c r="L45" i="82"/>
  <c r="M45" i="82" s="1"/>
  <c r="L44" i="82"/>
  <c r="L43" i="82"/>
  <c r="L42" i="82"/>
  <c r="L41" i="82"/>
  <c r="L40" i="82"/>
  <c r="L39" i="82"/>
  <c r="L38" i="82"/>
  <c r="L37" i="82"/>
  <c r="M37" i="82" s="1"/>
  <c r="L36" i="82"/>
  <c r="L35" i="82"/>
  <c r="L34" i="82"/>
  <c r="L33" i="82"/>
  <c r="M33" i="82" s="1"/>
  <c r="L32" i="82"/>
  <c r="L31" i="82"/>
  <c r="L30" i="82"/>
  <c r="L29" i="82"/>
  <c r="M29" i="82" s="1"/>
  <c r="L28" i="82"/>
  <c r="L27" i="82"/>
  <c r="L26" i="82"/>
  <c r="L25" i="82"/>
  <c r="L24" i="82"/>
  <c r="L23" i="82"/>
  <c r="L22" i="82"/>
  <c r="L21" i="82"/>
  <c r="L20" i="82"/>
  <c r="L19" i="82"/>
  <c r="L18" i="82"/>
  <c r="L17" i="82"/>
  <c r="M17" i="82" s="1"/>
  <c r="L16" i="82"/>
  <c r="L15" i="82"/>
  <c r="L14" i="82"/>
  <c r="L13" i="82"/>
  <c r="M13" i="82" s="1"/>
  <c r="L12" i="82"/>
  <c r="L11" i="82"/>
  <c r="L10" i="82"/>
  <c r="L9" i="82"/>
  <c r="L8" i="82"/>
  <c r="L7" i="82"/>
  <c r="L6" i="82"/>
  <c r="L5" i="82"/>
  <c r="M5" i="82" s="1"/>
  <c r="L4" i="82"/>
  <c r="L498" i="84"/>
  <c r="L497" i="84"/>
  <c r="M497" i="84" s="1"/>
  <c r="L496" i="84"/>
  <c r="L495" i="84"/>
  <c r="L494" i="84"/>
  <c r="M494" i="84" s="1"/>
  <c r="L493" i="84"/>
  <c r="L492" i="84"/>
  <c r="M492" i="84" s="1"/>
  <c r="L491" i="84"/>
  <c r="L490" i="84"/>
  <c r="L489" i="84"/>
  <c r="L488" i="84"/>
  <c r="M488" i="84" s="1"/>
  <c r="L487" i="84"/>
  <c r="L486" i="84"/>
  <c r="L485" i="84"/>
  <c r="L484" i="84"/>
  <c r="L483" i="84"/>
  <c r="L482" i="84"/>
  <c r="L481" i="84"/>
  <c r="L480" i="84"/>
  <c r="M480" i="84" s="1"/>
  <c r="L479" i="84"/>
  <c r="L478" i="84"/>
  <c r="L477" i="84"/>
  <c r="L476" i="84"/>
  <c r="L475" i="84"/>
  <c r="L474" i="84"/>
  <c r="L473" i="84"/>
  <c r="L472" i="84"/>
  <c r="M472" i="84" s="1"/>
  <c r="L471" i="84"/>
  <c r="L470" i="84"/>
  <c r="M470" i="84" s="1"/>
  <c r="L469" i="84"/>
  <c r="L468" i="84"/>
  <c r="M468" i="84" s="1"/>
  <c r="L467" i="84"/>
  <c r="L466" i="84"/>
  <c r="L465" i="84"/>
  <c r="L464" i="84"/>
  <c r="L463" i="84"/>
  <c r="L462" i="84"/>
  <c r="L461" i="84"/>
  <c r="L460" i="84"/>
  <c r="M460" i="84" s="1"/>
  <c r="L459" i="84"/>
  <c r="L458" i="84"/>
  <c r="L457" i="84"/>
  <c r="L456" i="84"/>
  <c r="L455" i="84"/>
  <c r="L454" i="84"/>
  <c r="L453" i="84"/>
  <c r="L452" i="84"/>
  <c r="M452" i="84" s="1"/>
  <c r="L451" i="84"/>
  <c r="L450" i="84"/>
  <c r="L449" i="84"/>
  <c r="M449" i="84" s="1"/>
  <c r="L448" i="84"/>
  <c r="L447" i="84"/>
  <c r="L446" i="84"/>
  <c r="M446" i="84" s="1"/>
  <c r="L445" i="84"/>
  <c r="L444" i="84"/>
  <c r="M444" i="84" s="1"/>
  <c r="L443" i="84"/>
  <c r="L442" i="84"/>
  <c r="L441" i="84"/>
  <c r="L440" i="84"/>
  <c r="M440" i="84" s="1"/>
  <c r="L439" i="84"/>
  <c r="L438" i="84"/>
  <c r="L437" i="84"/>
  <c r="L436" i="84"/>
  <c r="M436" i="84" s="1"/>
  <c r="L435" i="84"/>
  <c r="L434" i="84"/>
  <c r="L433" i="84"/>
  <c r="L432" i="84"/>
  <c r="L431" i="84"/>
  <c r="L430" i="84"/>
  <c r="M430" i="84" s="1"/>
  <c r="L429" i="84"/>
  <c r="L428" i="84"/>
  <c r="L427" i="84"/>
  <c r="L426" i="84"/>
  <c r="L425" i="84"/>
  <c r="L424" i="84"/>
  <c r="L423" i="84"/>
  <c r="L422" i="84"/>
  <c r="L421" i="84"/>
  <c r="L420" i="84"/>
  <c r="M420" i="84" s="1"/>
  <c r="L419" i="84"/>
  <c r="L418" i="84"/>
  <c r="L417" i="84"/>
  <c r="M417" i="84" s="1"/>
  <c r="L416" i="84"/>
  <c r="L415" i="84"/>
  <c r="L414" i="84"/>
  <c r="L413" i="84"/>
  <c r="L412" i="84"/>
  <c r="M412" i="84" s="1"/>
  <c r="L411" i="84"/>
  <c r="L410" i="84"/>
  <c r="L409" i="84"/>
  <c r="L408" i="84"/>
  <c r="L407" i="84"/>
  <c r="L406" i="84"/>
  <c r="L405" i="84"/>
  <c r="L404" i="84"/>
  <c r="L403" i="84"/>
  <c r="L402" i="84"/>
  <c r="M402" i="84" s="1"/>
  <c r="L401" i="84"/>
  <c r="L400" i="84"/>
  <c r="L399" i="84"/>
  <c r="L398" i="84"/>
  <c r="L397" i="84"/>
  <c r="L396" i="84"/>
  <c r="M396" i="84" s="1"/>
  <c r="L395" i="84"/>
  <c r="L394" i="84"/>
  <c r="L393" i="84"/>
  <c r="L392" i="84"/>
  <c r="M392" i="84" s="1"/>
  <c r="L391" i="84"/>
  <c r="M391" i="84" s="1"/>
  <c r="L390" i="84"/>
  <c r="L389" i="84"/>
  <c r="L388" i="84"/>
  <c r="M388" i="84" s="1"/>
  <c r="L387" i="84"/>
  <c r="L386" i="84"/>
  <c r="L385" i="84"/>
  <c r="L384" i="84"/>
  <c r="M384" i="84" s="1"/>
  <c r="L383" i="84"/>
  <c r="L382" i="84"/>
  <c r="L381" i="84"/>
  <c r="L380" i="84"/>
  <c r="M380" i="84" s="1"/>
  <c r="L379" i="84"/>
  <c r="L378" i="84"/>
  <c r="M378" i="84" s="1"/>
  <c r="L377" i="84"/>
  <c r="L376" i="84"/>
  <c r="M376" i="84" s="1"/>
  <c r="L375" i="84"/>
  <c r="L374" i="84"/>
  <c r="L373" i="84"/>
  <c r="L372" i="84"/>
  <c r="L371" i="84"/>
  <c r="L370" i="84"/>
  <c r="L369" i="84"/>
  <c r="L368" i="84"/>
  <c r="M368" i="84" s="1"/>
  <c r="L367" i="84"/>
  <c r="L366" i="84"/>
  <c r="L365" i="84"/>
  <c r="L364" i="84"/>
  <c r="L363" i="84"/>
  <c r="L362" i="84"/>
  <c r="L361" i="84"/>
  <c r="L360" i="84"/>
  <c r="M360" i="84" s="1"/>
  <c r="L359" i="84"/>
  <c r="M359" i="84" s="1"/>
  <c r="L358" i="84"/>
  <c r="L357" i="84"/>
  <c r="L356" i="84"/>
  <c r="M356" i="84" s="1"/>
  <c r="L355" i="84"/>
  <c r="L354" i="84"/>
  <c r="L353" i="84"/>
  <c r="L352" i="84"/>
  <c r="M352" i="84" s="1"/>
  <c r="L351" i="84"/>
  <c r="L350" i="84"/>
  <c r="L349" i="84"/>
  <c r="L348" i="84"/>
  <c r="M348" i="84" s="1"/>
  <c r="L347" i="84"/>
  <c r="L346" i="84"/>
  <c r="M346" i="84" s="1"/>
  <c r="L345" i="84"/>
  <c r="L344" i="84"/>
  <c r="M344" i="84" s="1"/>
  <c r="L343" i="84"/>
  <c r="M343" i="84" s="1"/>
  <c r="L342" i="84"/>
  <c r="L341" i="84"/>
  <c r="L340" i="84"/>
  <c r="L339" i="84"/>
  <c r="L338" i="84"/>
  <c r="L337" i="84"/>
  <c r="L336" i="84"/>
  <c r="M336" i="84" s="1"/>
  <c r="L335" i="84"/>
  <c r="L334" i="84"/>
  <c r="L333" i="84"/>
  <c r="L332" i="84"/>
  <c r="M332" i="84" s="1"/>
  <c r="L331" i="84"/>
  <c r="L330" i="84"/>
  <c r="L329" i="84"/>
  <c r="L328" i="84"/>
  <c r="M328" i="84" s="1"/>
  <c r="L327" i="84"/>
  <c r="L326" i="84"/>
  <c r="L325" i="84"/>
  <c r="L324" i="84"/>
  <c r="L323" i="84"/>
  <c r="L322" i="84"/>
  <c r="L321" i="84"/>
  <c r="L320" i="84"/>
  <c r="M320" i="84" s="1"/>
  <c r="L319" i="84"/>
  <c r="L318" i="84"/>
  <c r="L317" i="84"/>
  <c r="L316" i="84"/>
  <c r="M316" i="84" s="1"/>
  <c r="L315" i="84"/>
  <c r="L314" i="84"/>
  <c r="M314" i="84" s="1"/>
  <c r="L313" i="84"/>
  <c r="L312" i="84"/>
  <c r="M312" i="84" s="1"/>
  <c r="L311" i="84"/>
  <c r="M311" i="84" s="1"/>
  <c r="L310" i="84"/>
  <c r="L309" i="84"/>
  <c r="L308" i="84"/>
  <c r="L307" i="84"/>
  <c r="L306" i="84"/>
  <c r="L305" i="84"/>
  <c r="L304" i="84"/>
  <c r="M304" i="84" s="1"/>
  <c r="L303" i="84"/>
  <c r="L302" i="84"/>
  <c r="L301" i="84"/>
  <c r="L300" i="84"/>
  <c r="L299" i="84"/>
  <c r="L298" i="84"/>
  <c r="L297" i="84"/>
  <c r="L296" i="84"/>
  <c r="M296" i="84" s="1"/>
  <c r="L295" i="84"/>
  <c r="L294" i="84"/>
  <c r="L293" i="84"/>
  <c r="L292" i="84"/>
  <c r="M292" i="84" s="1"/>
  <c r="L291" i="84"/>
  <c r="L290" i="84"/>
  <c r="L289" i="84"/>
  <c r="L288" i="84"/>
  <c r="M288" i="84" s="1"/>
  <c r="L287" i="84"/>
  <c r="L286" i="84"/>
  <c r="L285" i="84"/>
  <c r="L284" i="84"/>
  <c r="M284" i="84" s="1"/>
  <c r="L283" i="84"/>
  <c r="M283" i="84" s="1"/>
  <c r="L282" i="84"/>
  <c r="M282" i="84" s="1"/>
  <c r="L281" i="84"/>
  <c r="L280" i="84"/>
  <c r="L279" i="84"/>
  <c r="M279" i="84" s="1"/>
  <c r="L278" i="84"/>
  <c r="L277" i="84"/>
  <c r="L276" i="84"/>
  <c r="L275" i="84"/>
  <c r="L274" i="84"/>
  <c r="L273" i="84"/>
  <c r="L272" i="84"/>
  <c r="M272" i="84" s="1"/>
  <c r="L271" i="84"/>
  <c r="L270" i="84"/>
  <c r="L269" i="84"/>
  <c r="L268" i="84"/>
  <c r="M268" i="84" s="1"/>
  <c r="L267" i="84"/>
  <c r="L266" i="84"/>
  <c r="L265" i="84"/>
  <c r="L264" i="84"/>
  <c r="M264" i="84" s="1"/>
  <c r="L263" i="84"/>
  <c r="L262" i="84"/>
  <c r="L261" i="84"/>
  <c r="L260" i="84"/>
  <c r="M260" i="84" s="1"/>
  <c r="L259" i="84"/>
  <c r="L258" i="84"/>
  <c r="L257" i="84"/>
  <c r="L256" i="84"/>
  <c r="M256" i="84" s="1"/>
  <c r="L255" i="84"/>
  <c r="L254" i="84"/>
  <c r="L253" i="84"/>
  <c r="L252" i="84"/>
  <c r="M252" i="84" s="1"/>
  <c r="L251" i="84"/>
  <c r="L250" i="84"/>
  <c r="L249" i="84"/>
  <c r="L248" i="84"/>
  <c r="M248" i="84" s="1"/>
  <c r="L247" i="84"/>
  <c r="L246" i="84"/>
  <c r="L245" i="84"/>
  <c r="L244" i="84"/>
  <c r="L243" i="84"/>
  <c r="L242" i="84"/>
  <c r="L241" i="84"/>
  <c r="L240" i="84"/>
  <c r="M240" i="84" s="1"/>
  <c r="L239" i="84"/>
  <c r="L238" i="84"/>
  <c r="L237" i="84"/>
  <c r="L236" i="84"/>
  <c r="M236" i="84" s="1"/>
  <c r="L235" i="84"/>
  <c r="L234" i="84"/>
  <c r="M234" i="84" s="1"/>
  <c r="L233" i="84"/>
  <c r="L232" i="84"/>
  <c r="M232" i="84" s="1"/>
  <c r="L231" i="84"/>
  <c r="M231" i="84" s="1"/>
  <c r="L230" i="84"/>
  <c r="L229" i="84"/>
  <c r="L228" i="84"/>
  <c r="M228" i="84" s="1"/>
  <c r="L227" i="84"/>
  <c r="L226" i="84"/>
  <c r="L225" i="84"/>
  <c r="L224" i="84"/>
  <c r="M224" i="84" s="1"/>
  <c r="L223" i="84"/>
  <c r="L222" i="84"/>
  <c r="L221" i="84"/>
  <c r="L220" i="84"/>
  <c r="M220" i="84" s="1"/>
  <c r="L219" i="84"/>
  <c r="M219" i="84" s="1"/>
  <c r="L218" i="84"/>
  <c r="L217" i="84"/>
  <c r="L216" i="84"/>
  <c r="M216" i="84" s="1"/>
  <c r="L215" i="84"/>
  <c r="L214" i="84"/>
  <c r="L213" i="84"/>
  <c r="L212" i="84"/>
  <c r="L211" i="84"/>
  <c r="L210" i="84"/>
  <c r="L209" i="84"/>
  <c r="L208" i="84"/>
  <c r="M208" i="84" s="1"/>
  <c r="L207" i="84"/>
  <c r="L206" i="84"/>
  <c r="L205" i="84"/>
  <c r="L204" i="84"/>
  <c r="M204" i="84" s="1"/>
  <c r="L203" i="84"/>
  <c r="L202" i="84"/>
  <c r="M202" i="84" s="1"/>
  <c r="L201" i="84"/>
  <c r="L200" i="84"/>
  <c r="M200" i="84" s="1"/>
  <c r="L199" i="84"/>
  <c r="L198" i="84"/>
  <c r="L197" i="84"/>
  <c r="L196" i="84"/>
  <c r="L195" i="84"/>
  <c r="L194" i="84"/>
  <c r="L193" i="84"/>
  <c r="L192" i="84"/>
  <c r="M192" i="84" s="1"/>
  <c r="L191" i="84"/>
  <c r="L190" i="84"/>
  <c r="L189" i="84"/>
  <c r="L188" i="84"/>
  <c r="M188" i="84" s="1"/>
  <c r="L187" i="84"/>
  <c r="L186" i="84"/>
  <c r="L185" i="84"/>
  <c r="L184" i="84"/>
  <c r="M184" i="84" s="1"/>
  <c r="L183" i="84"/>
  <c r="M183" i="84" s="1"/>
  <c r="L182" i="84"/>
  <c r="L181" i="84"/>
  <c r="L180" i="84"/>
  <c r="L179" i="84"/>
  <c r="L178" i="84"/>
  <c r="L177" i="84"/>
  <c r="L176" i="84"/>
  <c r="M176" i="84" s="1"/>
  <c r="L175" i="84"/>
  <c r="L174" i="84"/>
  <c r="L173" i="84"/>
  <c r="L172" i="84"/>
  <c r="M172" i="84" s="1"/>
  <c r="L171" i="84"/>
  <c r="L170" i="84"/>
  <c r="L169" i="84"/>
  <c r="L168" i="84"/>
  <c r="M168" i="84" s="1"/>
  <c r="L167" i="84"/>
  <c r="M167" i="84" s="1"/>
  <c r="L166" i="84"/>
  <c r="L165" i="84"/>
  <c r="L164" i="84"/>
  <c r="M164" i="84" s="1"/>
  <c r="L163" i="84"/>
  <c r="L162" i="84"/>
  <c r="L161" i="84"/>
  <c r="L160" i="84"/>
  <c r="M160" i="84" s="1"/>
  <c r="L159" i="84"/>
  <c r="L158" i="84"/>
  <c r="L157" i="84"/>
  <c r="L156" i="84"/>
  <c r="M156" i="84" s="1"/>
  <c r="L155" i="84"/>
  <c r="L154" i="84"/>
  <c r="L153" i="84"/>
  <c r="L152" i="84"/>
  <c r="L151" i="84"/>
  <c r="M151" i="84" s="1"/>
  <c r="L150" i="84"/>
  <c r="L149" i="84"/>
  <c r="L148" i="84"/>
  <c r="M148" i="84" s="1"/>
  <c r="L147" i="84"/>
  <c r="L146" i="84"/>
  <c r="L145" i="84"/>
  <c r="L144" i="84"/>
  <c r="M144" i="84" s="1"/>
  <c r="L143" i="84"/>
  <c r="L142" i="84"/>
  <c r="L141" i="84"/>
  <c r="L140" i="84"/>
  <c r="M140" i="84" s="1"/>
  <c r="L139" i="84"/>
  <c r="L138" i="84"/>
  <c r="L137" i="84"/>
  <c r="L136" i="84"/>
  <c r="M136" i="84" s="1"/>
  <c r="L135" i="84"/>
  <c r="L134" i="84"/>
  <c r="M134" i="84" s="1"/>
  <c r="L133" i="84"/>
  <c r="L132" i="84"/>
  <c r="L131" i="84"/>
  <c r="L130" i="84"/>
  <c r="L129" i="84"/>
  <c r="L128" i="84"/>
  <c r="M128" i="84" s="1"/>
  <c r="L127" i="84"/>
  <c r="L126" i="84"/>
  <c r="L125" i="84"/>
  <c r="L124" i="84"/>
  <c r="M124" i="84" s="1"/>
  <c r="L123" i="84"/>
  <c r="L122" i="84"/>
  <c r="L121" i="84"/>
  <c r="L120" i="84"/>
  <c r="M120" i="84" s="1"/>
  <c r="L119" i="84"/>
  <c r="L118" i="84"/>
  <c r="L117" i="84"/>
  <c r="L116" i="84"/>
  <c r="M116" i="84" s="1"/>
  <c r="L115" i="84"/>
  <c r="L114" i="84"/>
  <c r="L113" i="84"/>
  <c r="L112" i="84"/>
  <c r="M112" i="84" s="1"/>
  <c r="L111" i="84"/>
  <c r="M111" i="84" s="1"/>
  <c r="L110" i="84"/>
  <c r="L109" i="84"/>
  <c r="L108" i="84"/>
  <c r="L107" i="84"/>
  <c r="L106" i="84"/>
  <c r="L105" i="84"/>
  <c r="L104" i="84"/>
  <c r="M104" i="84" s="1"/>
  <c r="L103" i="84"/>
  <c r="M103" i="84" s="1"/>
  <c r="L102" i="84"/>
  <c r="L101" i="84"/>
  <c r="L100" i="84"/>
  <c r="M100" i="84" s="1"/>
  <c r="L99" i="84"/>
  <c r="L98" i="84"/>
  <c r="L97" i="84"/>
  <c r="L96" i="84"/>
  <c r="M96" i="84" s="1"/>
  <c r="L95" i="84"/>
  <c r="L94" i="84"/>
  <c r="L93" i="84"/>
  <c r="L92" i="84"/>
  <c r="M92" i="84" s="1"/>
  <c r="L91" i="84"/>
  <c r="L90" i="84"/>
  <c r="L89" i="84"/>
  <c r="L88" i="84"/>
  <c r="M88" i="84" s="1"/>
  <c r="L87" i="84"/>
  <c r="L86" i="84"/>
  <c r="M86" i="84" s="1"/>
  <c r="L85" i="84"/>
  <c r="L84" i="84"/>
  <c r="M84" i="84" s="1"/>
  <c r="L83" i="84"/>
  <c r="L82" i="84"/>
  <c r="L81" i="84"/>
  <c r="L80" i="84"/>
  <c r="M80" i="84" s="1"/>
  <c r="L79" i="84"/>
  <c r="L78" i="84"/>
  <c r="L77" i="84"/>
  <c r="L76" i="84"/>
  <c r="M76" i="84" s="1"/>
  <c r="L75" i="84"/>
  <c r="L74" i="84"/>
  <c r="L73" i="84"/>
  <c r="L72" i="84"/>
  <c r="M72" i="84" s="1"/>
  <c r="L71" i="84"/>
  <c r="L70" i="84"/>
  <c r="L69" i="84"/>
  <c r="L68" i="84"/>
  <c r="L67" i="84"/>
  <c r="L66" i="84"/>
  <c r="L65" i="84"/>
  <c r="L64" i="84"/>
  <c r="M64" i="84" s="1"/>
  <c r="L63" i="84"/>
  <c r="L62" i="84"/>
  <c r="L61" i="84"/>
  <c r="L60" i="84"/>
  <c r="M60" i="84" s="1"/>
  <c r="L59" i="84"/>
  <c r="L58" i="84"/>
  <c r="M58" i="84" s="1"/>
  <c r="L57" i="84"/>
  <c r="L56" i="84"/>
  <c r="L55" i="84"/>
  <c r="M55" i="84" s="1"/>
  <c r="L54" i="84"/>
  <c r="L53" i="84"/>
  <c r="L52" i="84"/>
  <c r="M52" i="84" s="1"/>
  <c r="L51" i="84"/>
  <c r="L50" i="84"/>
  <c r="L49" i="84"/>
  <c r="L48" i="84"/>
  <c r="M48" i="84" s="1"/>
  <c r="L47" i="84"/>
  <c r="M47" i="84" s="1"/>
  <c r="L46" i="84"/>
  <c r="L45" i="84"/>
  <c r="L44" i="84"/>
  <c r="L43" i="84"/>
  <c r="L42" i="84"/>
  <c r="M42" i="84" s="1"/>
  <c r="L41" i="84"/>
  <c r="L40" i="84"/>
  <c r="M40" i="84" s="1"/>
  <c r="L39" i="84"/>
  <c r="L38" i="84"/>
  <c r="L37" i="84"/>
  <c r="L36" i="84"/>
  <c r="L35" i="84"/>
  <c r="L34" i="84"/>
  <c r="L33" i="84"/>
  <c r="L32" i="84"/>
  <c r="M32" i="84" s="1"/>
  <c r="L31" i="84"/>
  <c r="L30" i="84"/>
  <c r="L29" i="84"/>
  <c r="L28" i="84"/>
  <c r="L27" i="84"/>
  <c r="L26" i="84"/>
  <c r="L25" i="84"/>
  <c r="L24" i="84"/>
  <c r="M24" i="84" s="1"/>
  <c r="L23" i="84"/>
  <c r="M23" i="84" s="1"/>
  <c r="L22" i="84"/>
  <c r="M22" i="84" s="1"/>
  <c r="L21" i="84"/>
  <c r="L20" i="84"/>
  <c r="L19" i="84"/>
  <c r="L18" i="84"/>
  <c r="L17" i="84"/>
  <c r="L16" i="84"/>
  <c r="M16" i="84" s="1"/>
  <c r="L15" i="84"/>
  <c r="L14" i="84"/>
  <c r="L13" i="84"/>
  <c r="L12" i="84"/>
  <c r="L11" i="84"/>
  <c r="L10" i="84"/>
  <c r="L9" i="84"/>
  <c r="L8" i="84"/>
  <c r="M8" i="84" s="1"/>
  <c r="L7" i="84"/>
  <c r="L6" i="84"/>
  <c r="L5" i="84"/>
  <c r="L4" i="84"/>
  <c r="M4" i="84" s="1"/>
  <c r="L498" i="86"/>
  <c r="L497" i="86"/>
  <c r="L496" i="86"/>
  <c r="L495" i="86"/>
  <c r="L494" i="86"/>
  <c r="L493" i="86"/>
  <c r="L492" i="86"/>
  <c r="L491" i="86"/>
  <c r="L490" i="86"/>
  <c r="L489" i="86"/>
  <c r="L488" i="86"/>
  <c r="M488" i="86" s="1"/>
  <c r="L487" i="86"/>
  <c r="L486" i="86"/>
  <c r="L485" i="86"/>
  <c r="L484" i="86"/>
  <c r="L483" i="86"/>
  <c r="L482" i="86"/>
  <c r="L481" i="86"/>
  <c r="L480" i="86"/>
  <c r="L479" i="86"/>
  <c r="M479" i="86" s="1"/>
  <c r="L478" i="86"/>
  <c r="L477" i="86"/>
  <c r="L476" i="86"/>
  <c r="L475" i="86"/>
  <c r="M475" i="86" s="1"/>
  <c r="L474" i="86"/>
  <c r="L473" i="86"/>
  <c r="L472" i="86"/>
  <c r="L471" i="86"/>
  <c r="L470" i="86"/>
  <c r="L469" i="86"/>
  <c r="L468" i="86"/>
  <c r="M468" i="86" s="1"/>
  <c r="L467" i="86"/>
  <c r="L466" i="86"/>
  <c r="L465" i="86"/>
  <c r="L464" i="86"/>
  <c r="L463" i="86"/>
  <c r="L462" i="86"/>
  <c r="L461" i="86"/>
  <c r="L460" i="86"/>
  <c r="L459" i="86"/>
  <c r="M459" i="86" s="1"/>
  <c r="L458" i="86"/>
  <c r="L457" i="86"/>
  <c r="L456" i="86"/>
  <c r="L455" i="86"/>
  <c r="L454" i="86"/>
  <c r="M454" i="86" s="1"/>
  <c r="L453" i="86"/>
  <c r="L452" i="86"/>
  <c r="L451" i="86"/>
  <c r="L450" i="86"/>
  <c r="L449" i="86"/>
  <c r="L448" i="86"/>
  <c r="L447" i="86"/>
  <c r="L446" i="86"/>
  <c r="L445" i="86"/>
  <c r="L444" i="86"/>
  <c r="L443" i="86"/>
  <c r="L442" i="86"/>
  <c r="L441" i="86"/>
  <c r="L440" i="86"/>
  <c r="L439" i="86"/>
  <c r="M439" i="86" s="1"/>
  <c r="L438" i="86"/>
  <c r="L437" i="86"/>
  <c r="L436" i="86"/>
  <c r="L435" i="86"/>
  <c r="L434" i="86"/>
  <c r="L433" i="86"/>
  <c r="L432" i="86"/>
  <c r="M432" i="86" s="1"/>
  <c r="L431" i="86"/>
  <c r="M431" i="86" s="1"/>
  <c r="L430" i="86"/>
  <c r="L429" i="86"/>
  <c r="L428" i="86"/>
  <c r="L427" i="86"/>
  <c r="L426" i="86"/>
  <c r="L425" i="86"/>
  <c r="L424" i="86"/>
  <c r="L423" i="86"/>
  <c r="L422" i="86"/>
  <c r="L421" i="86"/>
  <c r="L420" i="86"/>
  <c r="L419" i="86"/>
  <c r="L418" i="86"/>
  <c r="L417" i="86"/>
  <c r="L416" i="86"/>
  <c r="M416" i="86" s="1"/>
  <c r="L415" i="86"/>
  <c r="M415" i="86" s="1"/>
  <c r="L414" i="86"/>
  <c r="L413" i="86"/>
  <c r="L412" i="86"/>
  <c r="L411" i="86"/>
  <c r="L410" i="86"/>
  <c r="M410" i="86" s="1"/>
  <c r="L409" i="86"/>
  <c r="L408" i="86"/>
  <c r="L407" i="86"/>
  <c r="L406" i="86"/>
  <c r="L405" i="86"/>
  <c r="L404" i="86"/>
  <c r="L403" i="86"/>
  <c r="L402" i="86"/>
  <c r="L401" i="86"/>
  <c r="L400" i="86"/>
  <c r="L399" i="86"/>
  <c r="L398" i="86"/>
  <c r="L397" i="86"/>
  <c r="L396" i="86"/>
  <c r="L395" i="86"/>
  <c r="L394" i="86"/>
  <c r="L393" i="86"/>
  <c r="L392" i="86"/>
  <c r="L391" i="86"/>
  <c r="M391" i="86" s="1"/>
  <c r="L390" i="86"/>
  <c r="M390" i="86" s="1"/>
  <c r="L389" i="86"/>
  <c r="L388" i="86"/>
  <c r="L387" i="86"/>
  <c r="L386" i="86"/>
  <c r="L385" i="86"/>
  <c r="L384" i="86"/>
  <c r="L383" i="86"/>
  <c r="L382" i="86"/>
  <c r="L381" i="86"/>
  <c r="L380" i="86"/>
  <c r="L379" i="86"/>
  <c r="L378" i="86"/>
  <c r="L377" i="86"/>
  <c r="L376" i="86"/>
  <c r="L375" i="86"/>
  <c r="M375" i="86" s="1"/>
  <c r="L374" i="86"/>
  <c r="L373" i="86"/>
  <c r="L372" i="86"/>
  <c r="L371" i="86"/>
  <c r="L370" i="86"/>
  <c r="L369" i="86"/>
  <c r="L368" i="86"/>
  <c r="L367" i="86"/>
  <c r="L366" i="86"/>
  <c r="L365" i="86"/>
  <c r="L364" i="86"/>
  <c r="L363" i="86"/>
  <c r="L362" i="86"/>
  <c r="L361" i="86"/>
  <c r="L360" i="86"/>
  <c r="L359" i="86"/>
  <c r="L358" i="86"/>
  <c r="L357" i="86"/>
  <c r="L356" i="86"/>
  <c r="L355" i="86"/>
  <c r="L354" i="86"/>
  <c r="L353" i="86"/>
  <c r="L352" i="86"/>
  <c r="L351" i="86"/>
  <c r="M351" i="86" s="1"/>
  <c r="L350" i="86"/>
  <c r="L349" i="86"/>
  <c r="L348" i="86"/>
  <c r="L347" i="86"/>
  <c r="M347" i="86" s="1"/>
  <c r="L346" i="86"/>
  <c r="L345" i="86"/>
  <c r="L344" i="86"/>
  <c r="L343" i="86"/>
  <c r="L342" i="86"/>
  <c r="L341" i="86"/>
  <c r="L340" i="86"/>
  <c r="L339" i="86"/>
  <c r="M339" i="86" s="1"/>
  <c r="L338" i="86"/>
  <c r="L337" i="86"/>
  <c r="L336" i="86"/>
  <c r="L335" i="86"/>
  <c r="L334" i="86"/>
  <c r="L333" i="86"/>
  <c r="M333" i="86" s="1"/>
  <c r="L332" i="86"/>
  <c r="M332" i="86" s="1"/>
  <c r="L331" i="86"/>
  <c r="L330" i="86"/>
  <c r="L329" i="86"/>
  <c r="M329" i="86" s="1"/>
  <c r="L328" i="86"/>
  <c r="L327" i="86"/>
  <c r="M327" i="86" s="1"/>
  <c r="L326" i="86"/>
  <c r="L325" i="86"/>
  <c r="L324" i="86"/>
  <c r="L323" i="86"/>
  <c r="L322" i="86"/>
  <c r="L321" i="86"/>
  <c r="L320" i="86"/>
  <c r="L319" i="86"/>
  <c r="M319" i="86" s="1"/>
  <c r="L318" i="86"/>
  <c r="L317" i="86"/>
  <c r="L316" i="86"/>
  <c r="L315" i="86"/>
  <c r="M315" i="86" s="1"/>
  <c r="L314" i="86"/>
  <c r="L313" i="86"/>
  <c r="M313" i="86" s="1"/>
  <c r="L312" i="86"/>
  <c r="L311" i="86"/>
  <c r="M311" i="86" s="1"/>
  <c r="L310" i="86"/>
  <c r="L309" i="86"/>
  <c r="L308" i="86"/>
  <c r="L307" i="86"/>
  <c r="M307" i="86" s="1"/>
  <c r="L306" i="86"/>
  <c r="L305" i="86"/>
  <c r="M305" i="86" s="1"/>
  <c r="L304" i="86"/>
  <c r="L303" i="86"/>
  <c r="L302" i="86"/>
  <c r="L301" i="86"/>
  <c r="L300" i="86"/>
  <c r="L299" i="86"/>
  <c r="M299" i="86" s="1"/>
  <c r="L298" i="86"/>
  <c r="L297" i="86"/>
  <c r="L296" i="86"/>
  <c r="L295" i="86"/>
  <c r="M295" i="86" s="1"/>
  <c r="L294" i="86"/>
  <c r="L293" i="86"/>
  <c r="L292" i="86"/>
  <c r="L291" i="86"/>
  <c r="M291" i="86" s="1"/>
  <c r="L290" i="86"/>
  <c r="L289" i="86"/>
  <c r="L288" i="86"/>
  <c r="L287" i="86"/>
  <c r="M287" i="86" s="1"/>
  <c r="L286" i="86"/>
  <c r="L285" i="86"/>
  <c r="L284" i="86"/>
  <c r="L283" i="86"/>
  <c r="M283" i="86" s="1"/>
  <c r="L282" i="86"/>
  <c r="L281" i="86"/>
  <c r="L280" i="86"/>
  <c r="L279" i="86"/>
  <c r="M279" i="86" s="1"/>
  <c r="L278" i="86"/>
  <c r="L277" i="86"/>
  <c r="L276" i="86"/>
  <c r="L275" i="86"/>
  <c r="M275" i="86" s="1"/>
  <c r="L274" i="86"/>
  <c r="L273" i="86"/>
  <c r="L272" i="86"/>
  <c r="L271" i="86"/>
  <c r="L270" i="86"/>
  <c r="L269" i="86"/>
  <c r="L268" i="86"/>
  <c r="L267" i="86"/>
  <c r="M267" i="86" s="1"/>
  <c r="L266" i="86"/>
  <c r="L265" i="86"/>
  <c r="L264" i="86"/>
  <c r="L263" i="86"/>
  <c r="M263" i="86" s="1"/>
  <c r="L262" i="86"/>
  <c r="L261" i="86"/>
  <c r="M261" i="86" s="1"/>
  <c r="L260" i="86"/>
  <c r="L259" i="86"/>
  <c r="L258" i="86"/>
  <c r="L257" i="86"/>
  <c r="L256" i="86"/>
  <c r="L255" i="86"/>
  <c r="M255" i="86" s="1"/>
  <c r="L254" i="86"/>
  <c r="L253" i="86"/>
  <c r="L252" i="86"/>
  <c r="L251" i="86"/>
  <c r="M251" i="86" s="1"/>
  <c r="L250" i="86"/>
  <c r="L249" i="86"/>
  <c r="L248" i="86"/>
  <c r="L247" i="86"/>
  <c r="M247" i="86" s="1"/>
  <c r="L246" i="86"/>
  <c r="L245" i="86"/>
  <c r="L244" i="86"/>
  <c r="L243" i="86"/>
  <c r="M243" i="86" s="1"/>
  <c r="L242" i="86"/>
  <c r="L241" i="86"/>
  <c r="L240" i="86"/>
  <c r="L239" i="86"/>
  <c r="L238" i="86"/>
  <c r="L237" i="86"/>
  <c r="L236" i="86"/>
  <c r="L235" i="86"/>
  <c r="M235" i="86" s="1"/>
  <c r="L234" i="86"/>
  <c r="L233" i="86"/>
  <c r="L232" i="86"/>
  <c r="L231" i="86"/>
  <c r="M231" i="86" s="1"/>
  <c r="L230" i="86"/>
  <c r="L229" i="86"/>
  <c r="L228" i="86"/>
  <c r="L227" i="86"/>
  <c r="M227" i="86" s="1"/>
  <c r="L226" i="86"/>
  <c r="L225" i="86"/>
  <c r="L224" i="86"/>
  <c r="L223" i="86"/>
  <c r="M223" i="86" s="1"/>
  <c r="L222" i="86"/>
  <c r="L221" i="86"/>
  <c r="L220" i="86"/>
  <c r="L219" i="86"/>
  <c r="M219" i="86" s="1"/>
  <c r="L218" i="86"/>
  <c r="L217" i="86"/>
  <c r="L216" i="86"/>
  <c r="L215" i="86"/>
  <c r="M215" i="86" s="1"/>
  <c r="L214" i="86"/>
  <c r="L213" i="86"/>
  <c r="M213" i="86" s="1"/>
  <c r="L212" i="86"/>
  <c r="L211" i="86"/>
  <c r="M211" i="86" s="1"/>
  <c r="L210" i="86"/>
  <c r="L209" i="86"/>
  <c r="L208" i="86"/>
  <c r="L207" i="86"/>
  <c r="L206" i="86"/>
  <c r="L205" i="86"/>
  <c r="L204" i="86"/>
  <c r="L203" i="86"/>
  <c r="L202" i="86"/>
  <c r="L201" i="86"/>
  <c r="L200" i="86"/>
  <c r="L199" i="86"/>
  <c r="L198" i="86"/>
  <c r="L197" i="86"/>
  <c r="M197" i="86" s="1"/>
  <c r="L196" i="86"/>
  <c r="L195" i="86"/>
  <c r="M195" i="86" s="1"/>
  <c r="L194" i="86"/>
  <c r="L193" i="86"/>
  <c r="L192" i="86"/>
  <c r="L191" i="86"/>
  <c r="M191" i="86" s="1"/>
  <c r="L190" i="86"/>
  <c r="L189" i="86"/>
  <c r="L188" i="86"/>
  <c r="L187" i="86"/>
  <c r="M187" i="86" s="1"/>
  <c r="L186" i="86"/>
  <c r="L185" i="86"/>
  <c r="L184" i="86"/>
  <c r="L183" i="86"/>
  <c r="M183" i="86" s="1"/>
  <c r="L182" i="86"/>
  <c r="L181" i="86"/>
  <c r="L180" i="86"/>
  <c r="L179" i="86"/>
  <c r="M179" i="86" s="1"/>
  <c r="L178" i="86"/>
  <c r="L177" i="86"/>
  <c r="L176" i="86"/>
  <c r="L175" i="86"/>
  <c r="L174" i="86"/>
  <c r="L173" i="86"/>
  <c r="L172" i="86"/>
  <c r="L171" i="86"/>
  <c r="L170" i="86"/>
  <c r="L169" i="86"/>
  <c r="L168" i="86"/>
  <c r="L167" i="86"/>
  <c r="L166" i="86"/>
  <c r="L165" i="86"/>
  <c r="L164" i="86"/>
  <c r="L163" i="86"/>
  <c r="L162" i="86"/>
  <c r="L161" i="86"/>
  <c r="L160" i="86"/>
  <c r="L159" i="86"/>
  <c r="M159" i="86" s="1"/>
  <c r="L158" i="86"/>
  <c r="L157" i="86"/>
  <c r="L156" i="86"/>
  <c r="M156" i="86" s="1"/>
  <c r="L155" i="86"/>
  <c r="L154" i="86"/>
  <c r="L153" i="86"/>
  <c r="L152" i="86"/>
  <c r="L151" i="86"/>
  <c r="L150" i="86"/>
  <c r="L149" i="86"/>
  <c r="L148" i="86"/>
  <c r="L147" i="86"/>
  <c r="M147" i="86" s="1"/>
  <c r="L146" i="86"/>
  <c r="L145" i="86"/>
  <c r="L144" i="86"/>
  <c r="L143" i="86"/>
  <c r="L142" i="86"/>
  <c r="L141" i="86"/>
  <c r="M141" i="86" s="1"/>
  <c r="L140" i="86"/>
  <c r="L139" i="86"/>
  <c r="M139" i="86" s="1"/>
  <c r="L138" i="86"/>
  <c r="L137" i="86"/>
  <c r="L136" i="86"/>
  <c r="L135" i="86"/>
  <c r="L134" i="86"/>
  <c r="L133" i="86"/>
  <c r="L132" i="86"/>
  <c r="L131" i="86"/>
  <c r="M131" i="86" s="1"/>
  <c r="L130" i="86"/>
  <c r="L129" i="86"/>
  <c r="L128" i="86"/>
  <c r="L127" i="86"/>
  <c r="M127" i="86" s="1"/>
  <c r="L126" i="86"/>
  <c r="L125" i="86"/>
  <c r="M125" i="86" s="1"/>
  <c r="L124" i="86"/>
  <c r="L123" i="86"/>
  <c r="L122" i="86"/>
  <c r="L121" i="86"/>
  <c r="L120" i="86"/>
  <c r="L119" i="86"/>
  <c r="L118" i="86"/>
  <c r="L117" i="86"/>
  <c r="L116" i="86"/>
  <c r="L115" i="86"/>
  <c r="M115" i="86" s="1"/>
  <c r="L114" i="86"/>
  <c r="L113" i="86"/>
  <c r="L112" i="86"/>
  <c r="L111" i="86"/>
  <c r="M111" i="86" s="1"/>
  <c r="L110" i="86"/>
  <c r="L109" i="86"/>
  <c r="L108" i="86"/>
  <c r="L107" i="86"/>
  <c r="L106" i="86"/>
  <c r="L105" i="86"/>
  <c r="L104" i="86"/>
  <c r="L103" i="86"/>
  <c r="L102" i="86"/>
  <c r="L101" i="86"/>
  <c r="L100" i="86"/>
  <c r="L99" i="86"/>
  <c r="M99" i="86" s="1"/>
  <c r="L98" i="86"/>
  <c r="L97" i="86"/>
  <c r="L96" i="86"/>
  <c r="L95" i="86"/>
  <c r="M95" i="86" s="1"/>
  <c r="L94" i="86"/>
  <c r="L93" i="86"/>
  <c r="M93" i="86" s="1"/>
  <c r="L92" i="86"/>
  <c r="L91" i="86"/>
  <c r="M91" i="86" s="1"/>
  <c r="L90" i="86"/>
  <c r="L89" i="86"/>
  <c r="L88" i="86"/>
  <c r="L87" i="86"/>
  <c r="L86" i="86"/>
  <c r="L85" i="86"/>
  <c r="L84" i="86"/>
  <c r="L83" i="86"/>
  <c r="M83" i="86" s="1"/>
  <c r="L82" i="86"/>
  <c r="L81" i="86"/>
  <c r="L80" i="86"/>
  <c r="L79" i="86"/>
  <c r="M79" i="86" s="1"/>
  <c r="L78" i="86"/>
  <c r="L77" i="86"/>
  <c r="M77" i="86" s="1"/>
  <c r="L76" i="86"/>
  <c r="L75" i="86"/>
  <c r="M75" i="86" s="1"/>
  <c r="L74" i="86"/>
  <c r="L73" i="86"/>
  <c r="L72" i="86"/>
  <c r="L71" i="86"/>
  <c r="L70" i="86"/>
  <c r="L69" i="86"/>
  <c r="L68" i="86"/>
  <c r="L67" i="86"/>
  <c r="M67" i="86" s="1"/>
  <c r="L66" i="86"/>
  <c r="L65" i="86"/>
  <c r="L64" i="86"/>
  <c r="L63" i="86"/>
  <c r="L62" i="86"/>
  <c r="L61" i="86"/>
  <c r="M61" i="86" s="1"/>
  <c r="L60" i="86"/>
  <c r="L59" i="86"/>
  <c r="M59" i="86" s="1"/>
  <c r="L58" i="86"/>
  <c r="L57" i="86"/>
  <c r="L56" i="86"/>
  <c r="L55" i="86"/>
  <c r="L54" i="86"/>
  <c r="L53" i="86"/>
  <c r="L52" i="86"/>
  <c r="L51" i="86"/>
  <c r="M51" i="86" s="1"/>
  <c r="L50" i="86"/>
  <c r="L49" i="86"/>
  <c r="L48" i="86"/>
  <c r="L47" i="86"/>
  <c r="M47" i="86" s="1"/>
  <c r="L46" i="86"/>
  <c r="L45" i="86"/>
  <c r="L44" i="86"/>
  <c r="L43" i="86"/>
  <c r="M43" i="86" s="1"/>
  <c r="L42" i="86"/>
  <c r="L41" i="86"/>
  <c r="L40" i="86"/>
  <c r="L39" i="86"/>
  <c r="L38" i="86"/>
  <c r="L37" i="86"/>
  <c r="L36" i="86"/>
  <c r="L35" i="86"/>
  <c r="M35" i="86" s="1"/>
  <c r="L34" i="86"/>
  <c r="L33" i="86"/>
  <c r="L32" i="86"/>
  <c r="L31" i="86"/>
  <c r="M31" i="86" s="1"/>
  <c r="L30" i="86"/>
  <c r="L29" i="86"/>
  <c r="M29" i="86" s="1"/>
  <c r="L28" i="86"/>
  <c r="L27" i="86"/>
  <c r="M27" i="86" s="1"/>
  <c r="L26" i="86"/>
  <c r="L25" i="86"/>
  <c r="L24" i="86"/>
  <c r="L23" i="86"/>
  <c r="L22" i="86"/>
  <c r="L21" i="86"/>
  <c r="L20" i="86"/>
  <c r="L19" i="86"/>
  <c r="M19" i="86" s="1"/>
  <c r="L18" i="86"/>
  <c r="L17" i="86"/>
  <c r="L16" i="86"/>
  <c r="L15" i="86"/>
  <c r="M15" i="86" s="1"/>
  <c r="L14" i="86"/>
  <c r="L13" i="86"/>
  <c r="M13" i="86" s="1"/>
  <c r="L12" i="86"/>
  <c r="L11" i="86"/>
  <c r="M11" i="86" s="1"/>
  <c r="L10" i="86"/>
  <c r="L9" i="86"/>
  <c r="L8" i="86"/>
  <c r="L7" i="86"/>
  <c r="L6" i="86"/>
  <c r="L5" i="86"/>
  <c r="L4" i="86"/>
  <c r="L498" i="88"/>
  <c r="M498" i="88" s="1"/>
  <c r="L497" i="88"/>
  <c r="L496" i="88"/>
  <c r="L495" i="88"/>
  <c r="L494" i="88"/>
  <c r="M494" i="88" s="1"/>
  <c r="L493" i="88"/>
  <c r="L492" i="88"/>
  <c r="L491" i="88"/>
  <c r="L490" i="88"/>
  <c r="M490" i="88" s="1"/>
  <c r="L489" i="88"/>
  <c r="L488" i="88"/>
  <c r="L487" i="88"/>
  <c r="L486" i="88"/>
  <c r="M486" i="88" s="1"/>
  <c r="L485" i="88"/>
  <c r="M485" i="88" s="1"/>
  <c r="L484" i="88"/>
  <c r="L483" i="88"/>
  <c r="L482" i="88"/>
  <c r="M482" i="88" s="1"/>
  <c r="L481" i="88"/>
  <c r="L480" i="88"/>
  <c r="L479" i="88"/>
  <c r="L478" i="88"/>
  <c r="M478" i="88" s="1"/>
  <c r="L477" i="88"/>
  <c r="L476" i="88"/>
  <c r="L475" i="88"/>
  <c r="L474" i="88"/>
  <c r="M474" i="88" s="1"/>
  <c r="L473" i="88"/>
  <c r="L472" i="88"/>
  <c r="L471" i="88"/>
  <c r="L470" i="88"/>
  <c r="M470" i="88" s="1"/>
  <c r="L469" i="88"/>
  <c r="M469" i="88" s="1"/>
  <c r="L468" i="88"/>
  <c r="L467" i="88"/>
  <c r="L466" i="88"/>
  <c r="M466" i="88" s="1"/>
  <c r="L465" i="88"/>
  <c r="L464" i="88"/>
  <c r="L463" i="88"/>
  <c r="L462" i="88"/>
  <c r="M462" i="88" s="1"/>
  <c r="L461" i="88"/>
  <c r="L460" i="88"/>
  <c r="L459" i="88"/>
  <c r="L458" i="88"/>
  <c r="M458" i="88" s="1"/>
  <c r="L457" i="88"/>
  <c r="L456" i="88"/>
  <c r="L455" i="88"/>
  <c r="L454" i="88"/>
  <c r="M454" i="88" s="1"/>
  <c r="L453" i="88"/>
  <c r="L452" i="88"/>
  <c r="L451" i="88"/>
  <c r="L450" i="88"/>
  <c r="M450" i="88" s="1"/>
  <c r="L449" i="88"/>
  <c r="L448" i="88"/>
  <c r="L447" i="88"/>
  <c r="L446" i="88"/>
  <c r="M446" i="88" s="1"/>
  <c r="L445" i="88"/>
  <c r="L444" i="88"/>
  <c r="L443" i="88"/>
  <c r="L442" i="88"/>
  <c r="M442" i="88" s="1"/>
  <c r="L441" i="88"/>
  <c r="L440" i="88"/>
  <c r="L439" i="88"/>
  <c r="L438" i="88"/>
  <c r="M438" i="88" s="1"/>
  <c r="L437" i="88"/>
  <c r="L436" i="88"/>
  <c r="L435" i="88"/>
  <c r="L434" i="88"/>
  <c r="M434" i="88" s="1"/>
  <c r="L433" i="88"/>
  <c r="L432" i="88"/>
  <c r="L431" i="88"/>
  <c r="L430" i="88"/>
  <c r="M430" i="88" s="1"/>
  <c r="L429" i="88"/>
  <c r="L428" i="88"/>
  <c r="L427" i="88"/>
  <c r="L426" i="88"/>
  <c r="M426" i="88" s="1"/>
  <c r="L425" i="88"/>
  <c r="L424" i="88"/>
  <c r="L423" i="88"/>
  <c r="L422" i="88"/>
  <c r="M422" i="88" s="1"/>
  <c r="L421" i="88"/>
  <c r="M421" i="88" s="1"/>
  <c r="L420" i="88"/>
  <c r="L419" i="88"/>
  <c r="L418" i="88"/>
  <c r="M418" i="88" s="1"/>
  <c r="L417" i="88"/>
  <c r="L416" i="88"/>
  <c r="L415" i="88"/>
  <c r="L414" i="88"/>
  <c r="M414" i="88" s="1"/>
  <c r="L413" i="88"/>
  <c r="L412" i="88"/>
  <c r="L411" i="88"/>
  <c r="L410" i="88"/>
  <c r="M410" i="88" s="1"/>
  <c r="L409" i="88"/>
  <c r="L408" i="88"/>
  <c r="L407" i="88"/>
  <c r="L406" i="88"/>
  <c r="M406" i="88" s="1"/>
  <c r="L405" i="88"/>
  <c r="M405" i="88" s="1"/>
  <c r="L404" i="88"/>
  <c r="L403" i="88"/>
  <c r="L402" i="88"/>
  <c r="M402" i="88" s="1"/>
  <c r="L401" i="88"/>
  <c r="L400" i="88"/>
  <c r="L399" i="88"/>
  <c r="L398" i="88"/>
  <c r="M398" i="88" s="1"/>
  <c r="L397" i="88"/>
  <c r="L396" i="88"/>
  <c r="L395" i="88"/>
  <c r="L394" i="88"/>
  <c r="M394" i="88" s="1"/>
  <c r="L393" i="88"/>
  <c r="L392" i="88"/>
  <c r="L391" i="88"/>
  <c r="L390" i="88"/>
  <c r="M390" i="88" s="1"/>
  <c r="L389" i="88"/>
  <c r="L388" i="88"/>
  <c r="L387" i="88"/>
  <c r="L386" i="88"/>
  <c r="M386" i="88" s="1"/>
  <c r="L385" i="88"/>
  <c r="L384" i="88"/>
  <c r="L383" i="88"/>
  <c r="L382" i="88"/>
  <c r="M382" i="88" s="1"/>
  <c r="L381" i="88"/>
  <c r="L380" i="88"/>
  <c r="M380" i="88" s="1"/>
  <c r="L379" i="88"/>
  <c r="L378" i="88"/>
  <c r="M378" i="88" s="1"/>
  <c r="L377" i="88"/>
  <c r="L376" i="88"/>
  <c r="L375" i="88"/>
  <c r="L374" i="88"/>
  <c r="M374" i="88" s="1"/>
  <c r="L373" i="88"/>
  <c r="L372" i="88"/>
  <c r="L371" i="88"/>
  <c r="L370" i="88"/>
  <c r="M370" i="88" s="1"/>
  <c r="L369" i="88"/>
  <c r="L368" i="88"/>
  <c r="L367" i="88"/>
  <c r="L366" i="88"/>
  <c r="M366" i="88" s="1"/>
  <c r="L365" i="88"/>
  <c r="L364" i="88"/>
  <c r="L363" i="88"/>
  <c r="L362" i="88"/>
  <c r="M362" i="88" s="1"/>
  <c r="L361" i="88"/>
  <c r="L360" i="88"/>
  <c r="L359" i="88"/>
  <c r="L358" i="88"/>
  <c r="M358" i="88" s="1"/>
  <c r="L357" i="88"/>
  <c r="L356" i="88"/>
  <c r="L355" i="88"/>
  <c r="L354" i="88"/>
  <c r="M354" i="88" s="1"/>
  <c r="L353" i="88"/>
  <c r="L352" i="88"/>
  <c r="L351" i="88"/>
  <c r="L350" i="88"/>
  <c r="M350" i="88" s="1"/>
  <c r="L349" i="88"/>
  <c r="L348" i="88"/>
  <c r="L347" i="88"/>
  <c r="L346" i="88"/>
  <c r="L345" i="88"/>
  <c r="L344" i="88"/>
  <c r="L343" i="88"/>
  <c r="L342" i="88"/>
  <c r="M342" i="88" s="1"/>
  <c r="L341" i="88"/>
  <c r="L340" i="88"/>
  <c r="L339" i="88"/>
  <c r="L338" i="88"/>
  <c r="L337" i="88"/>
  <c r="L336" i="88"/>
  <c r="L335" i="88"/>
  <c r="L334" i="88"/>
  <c r="M334" i="88" s="1"/>
  <c r="L333" i="88"/>
  <c r="L332" i="88"/>
  <c r="L331" i="88"/>
  <c r="L330" i="88"/>
  <c r="M330" i="88" s="1"/>
  <c r="L329" i="88"/>
  <c r="L328" i="88"/>
  <c r="L327" i="88"/>
  <c r="L326" i="88"/>
  <c r="M326" i="88" s="1"/>
  <c r="L325" i="88"/>
  <c r="L324" i="88"/>
  <c r="L323" i="88"/>
  <c r="L322" i="88"/>
  <c r="M322" i="88" s="1"/>
  <c r="L321" i="88"/>
  <c r="L320" i="88"/>
  <c r="L319" i="88"/>
  <c r="L318" i="88"/>
  <c r="M318" i="88" s="1"/>
  <c r="L317" i="88"/>
  <c r="L316" i="88"/>
  <c r="L315" i="88"/>
  <c r="L314" i="88"/>
  <c r="M314" i="88" s="1"/>
  <c r="L313" i="88"/>
  <c r="L312" i="88"/>
  <c r="M312" i="88" s="1"/>
  <c r="L311" i="88"/>
  <c r="L310" i="88"/>
  <c r="L309" i="88"/>
  <c r="L308" i="88"/>
  <c r="L307" i="88"/>
  <c r="L306" i="88"/>
  <c r="L305" i="88"/>
  <c r="L304" i="88"/>
  <c r="L303" i="88"/>
  <c r="L302" i="88"/>
  <c r="M302" i="88" s="1"/>
  <c r="L301" i="88"/>
  <c r="L300" i="88"/>
  <c r="L299" i="88"/>
  <c r="L298" i="88"/>
  <c r="M298" i="88" s="1"/>
  <c r="L297" i="88"/>
  <c r="L296" i="88"/>
  <c r="L295" i="88"/>
  <c r="L294" i="88"/>
  <c r="M294" i="88" s="1"/>
  <c r="L293" i="88"/>
  <c r="L292" i="88"/>
  <c r="L291" i="88"/>
  <c r="L290" i="88"/>
  <c r="M290" i="88" s="1"/>
  <c r="L289" i="88"/>
  <c r="L288" i="88"/>
  <c r="L287" i="88"/>
  <c r="L286" i="88"/>
  <c r="M286" i="88" s="1"/>
  <c r="L285" i="88"/>
  <c r="L284" i="88"/>
  <c r="L283" i="88"/>
  <c r="L282" i="88"/>
  <c r="M282" i="88" s="1"/>
  <c r="L281" i="88"/>
  <c r="L280" i="88"/>
  <c r="M280" i="88" s="1"/>
  <c r="L279" i="88"/>
  <c r="L278" i="88"/>
  <c r="L277" i="88"/>
  <c r="L276" i="88"/>
  <c r="L275" i="88"/>
  <c r="L274" i="88"/>
  <c r="M274" i="88" s="1"/>
  <c r="L273" i="88"/>
  <c r="L272" i="88"/>
  <c r="L271" i="88"/>
  <c r="L270" i="88"/>
  <c r="M270" i="88" s="1"/>
  <c r="L269" i="88"/>
  <c r="L268" i="88"/>
  <c r="L267" i="88"/>
  <c r="L266" i="88"/>
  <c r="M266" i="88" s="1"/>
  <c r="L265" i="88"/>
  <c r="L264" i="88"/>
  <c r="L263" i="88"/>
  <c r="L262" i="88"/>
  <c r="L261" i="88"/>
  <c r="L260" i="88"/>
  <c r="L259" i="88"/>
  <c r="L258" i="88"/>
  <c r="M258" i="88" s="1"/>
  <c r="L257" i="88"/>
  <c r="L256" i="88"/>
  <c r="L255" i="88"/>
  <c r="L254" i="88"/>
  <c r="M254" i="88" s="1"/>
  <c r="L253" i="88"/>
  <c r="L252" i="88"/>
  <c r="L251" i="88"/>
  <c r="L250" i="88"/>
  <c r="M250" i="88" s="1"/>
  <c r="L249" i="88"/>
  <c r="L248" i="88"/>
  <c r="L247" i="88"/>
  <c r="L246" i="88"/>
  <c r="L245" i="88"/>
  <c r="L244" i="88"/>
  <c r="M244" i="88" s="1"/>
  <c r="L243" i="88"/>
  <c r="L242" i="88"/>
  <c r="M242" i="88" s="1"/>
  <c r="L241" i="88"/>
  <c r="L240" i="88"/>
  <c r="L239" i="88"/>
  <c r="L238" i="88"/>
  <c r="M238" i="88" s="1"/>
  <c r="L237" i="88"/>
  <c r="L236" i="88"/>
  <c r="L235" i="88"/>
  <c r="L234" i="88"/>
  <c r="M234" i="88" s="1"/>
  <c r="L233" i="88"/>
  <c r="L232" i="88"/>
  <c r="L231" i="88"/>
  <c r="L230" i="88"/>
  <c r="M230" i="88" s="1"/>
  <c r="L229" i="88"/>
  <c r="L228" i="88"/>
  <c r="L227" i="88"/>
  <c r="L226" i="88"/>
  <c r="M226" i="88" s="1"/>
  <c r="L225" i="88"/>
  <c r="L224" i="88"/>
  <c r="L223" i="88"/>
  <c r="L222" i="88"/>
  <c r="M222" i="88" s="1"/>
  <c r="L221" i="88"/>
  <c r="L220" i="88"/>
  <c r="L219" i="88"/>
  <c r="L218" i="88"/>
  <c r="L217" i="88"/>
  <c r="L216" i="88"/>
  <c r="L215" i="88"/>
  <c r="L214" i="88"/>
  <c r="L213" i="88"/>
  <c r="L212" i="88"/>
  <c r="L211" i="88"/>
  <c r="L210" i="88"/>
  <c r="M210" i="88" s="1"/>
  <c r="L209" i="88"/>
  <c r="L208" i="88"/>
  <c r="L207" i="88"/>
  <c r="L206" i="88"/>
  <c r="M206" i="88" s="1"/>
  <c r="L205" i="88"/>
  <c r="L204" i="88"/>
  <c r="L203" i="88"/>
  <c r="L202" i="88"/>
  <c r="M202" i="88" s="1"/>
  <c r="L201" i="88"/>
  <c r="L200" i="88"/>
  <c r="L199" i="88"/>
  <c r="L198" i="88"/>
  <c r="L197" i="88"/>
  <c r="L196" i="88"/>
  <c r="L195" i="88"/>
  <c r="L194" i="88"/>
  <c r="M194" i="88" s="1"/>
  <c r="L193" i="88"/>
  <c r="L192" i="88"/>
  <c r="L191" i="88"/>
  <c r="L190" i="88"/>
  <c r="M190" i="88" s="1"/>
  <c r="L189" i="88"/>
  <c r="L188" i="88"/>
  <c r="L187" i="88"/>
  <c r="L186" i="88"/>
  <c r="M186" i="88" s="1"/>
  <c r="L185" i="88"/>
  <c r="L184" i="88"/>
  <c r="M184" i="88" s="1"/>
  <c r="L183" i="88"/>
  <c r="L182" i="88"/>
  <c r="L181" i="88"/>
  <c r="L180" i="88"/>
  <c r="L179" i="88"/>
  <c r="L178" i="88"/>
  <c r="M178" i="88" s="1"/>
  <c r="L177" i="88"/>
  <c r="L176" i="88"/>
  <c r="L175" i="88"/>
  <c r="L174" i="88"/>
  <c r="M174" i="88" s="1"/>
  <c r="L173" i="88"/>
  <c r="L172" i="88"/>
  <c r="L171" i="88"/>
  <c r="L170" i="88"/>
  <c r="M170" i="88" s="1"/>
  <c r="L169" i="88"/>
  <c r="L168" i="88"/>
  <c r="L167" i="88"/>
  <c r="L166" i="88"/>
  <c r="M166" i="88" s="1"/>
  <c r="L165" i="88"/>
  <c r="L164" i="88"/>
  <c r="L163" i="88"/>
  <c r="L162" i="88"/>
  <c r="M162" i="88" s="1"/>
  <c r="L161" i="88"/>
  <c r="L160" i="88"/>
  <c r="L159" i="88"/>
  <c r="L158" i="88"/>
  <c r="M158" i="88" s="1"/>
  <c r="L157" i="88"/>
  <c r="L156" i="88"/>
  <c r="L155" i="88"/>
  <c r="L154" i="88"/>
  <c r="M154" i="88" s="1"/>
  <c r="L153" i="88"/>
  <c r="L152" i="88"/>
  <c r="M152" i="88" s="1"/>
  <c r="L151" i="88"/>
  <c r="L150" i="88"/>
  <c r="L149" i="88"/>
  <c r="L148" i="88"/>
  <c r="L147" i="88"/>
  <c r="L146" i="88"/>
  <c r="M146" i="88" s="1"/>
  <c r="L145" i="88"/>
  <c r="L144" i="88"/>
  <c r="L143" i="88"/>
  <c r="L142" i="88"/>
  <c r="M142" i="88" s="1"/>
  <c r="L141" i="88"/>
  <c r="L140" i="88"/>
  <c r="L139" i="88"/>
  <c r="L138" i="88"/>
  <c r="L137" i="88"/>
  <c r="L136" i="88"/>
  <c r="L135" i="88"/>
  <c r="L134" i="88"/>
  <c r="L133" i="88"/>
  <c r="L132" i="88"/>
  <c r="L131" i="88"/>
  <c r="L130" i="88"/>
  <c r="M130" i="88" s="1"/>
  <c r="L129" i="88"/>
  <c r="L128" i="88"/>
  <c r="L127" i="88"/>
  <c r="L126" i="88"/>
  <c r="M126" i="88" s="1"/>
  <c r="L125" i="88"/>
  <c r="L124" i="88"/>
  <c r="L123" i="88"/>
  <c r="L122" i="88"/>
  <c r="M122" i="88" s="1"/>
  <c r="L121" i="88"/>
  <c r="L120" i="88"/>
  <c r="L119" i="88"/>
  <c r="L118" i="88"/>
  <c r="L117" i="88"/>
  <c r="L116" i="88"/>
  <c r="M116" i="88" s="1"/>
  <c r="L115" i="88"/>
  <c r="L114" i="88"/>
  <c r="M114" i="88" s="1"/>
  <c r="L113" i="88"/>
  <c r="L112" i="88"/>
  <c r="L111" i="88"/>
  <c r="L110" i="88"/>
  <c r="M110" i="88" s="1"/>
  <c r="L109" i="88"/>
  <c r="L108" i="88"/>
  <c r="L107" i="88"/>
  <c r="L106" i="88"/>
  <c r="M106" i="88" s="1"/>
  <c r="L105" i="88"/>
  <c r="L104" i="88"/>
  <c r="L103" i="88"/>
  <c r="L102" i="88"/>
  <c r="M102" i="88" s="1"/>
  <c r="L101" i="88"/>
  <c r="L100" i="88"/>
  <c r="L99" i="88"/>
  <c r="L98" i="88"/>
  <c r="M98" i="88" s="1"/>
  <c r="L97" i="88"/>
  <c r="L96" i="88"/>
  <c r="L95" i="88"/>
  <c r="L94" i="88"/>
  <c r="M94" i="88" s="1"/>
  <c r="L93" i="88"/>
  <c r="L92" i="88"/>
  <c r="L91" i="88"/>
  <c r="L90" i="88"/>
  <c r="M90" i="88" s="1"/>
  <c r="L89" i="88"/>
  <c r="L88" i="88"/>
  <c r="L87" i="88"/>
  <c r="L86" i="88"/>
  <c r="L85" i="88"/>
  <c r="L84" i="88"/>
  <c r="L83" i="88"/>
  <c r="L82" i="88"/>
  <c r="M82" i="88" s="1"/>
  <c r="L81" i="88"/>
  <c r="L80" i="88"/>
  <c r="L79" i="88"/>
  <c r="L78" i="88"/>
  <c r="M78" i="88" s="1"/>
  <c r="L77" i="88"/>
  <c r="L76" i="88"/>
  <c r="L75" i="88"/>
  <c r="L74" i="88"/>
  <c r="M74" i="88" s="1"/>
  <c r="L73" i="88"/>
  <c r="L72" i="88"/>
  <c r="L71" i="88"/>
  <c r="L70" i="88"/>
  <c r="L69" i="88"/>
  <c r="L68" i="88"/>
  <c r="L67" i="88"/>
  <c r="L66" i="88"/>
  <c r="M66" i="88" s="1"/>
  <c r="L65" i="88"/>
  <c r="L64" i="88"/>
  <c r="L63" i="88"/>
  <c r="L62" i="88"/>
  <c r="M62" i="88" s="1"/>
  <c r="L61" i="88"/>
  <c r="L60" i="88"/>
  <c r="L59" i="88"/>
  <c r="L58" i="88"/>
  <c r="M58" i="88" s="1"/>
  <c r="L57" i="88"/>
  <c r="L56" i="88"/>
  <c r="M56" i="88" s="1"/>
  <c r="L55" i="88"/>
  <c r="L54" i="88"/>
  <c r="L53" i="88"/>
  <c r="L52" i="88"/>
  <c r="L51" i="88"/>
  <c r="L50" i="88"/>
  <c r="M50" i="88" s="1"/>
  <c r="L49" i="88"/>
  <c r="L48" i="88"/>
  <c r="L47" i="88"/>
  <c r="L46" i="88"/>
  <c r="M46" i="88" s="1"/>
  <c r="L45" i="88"/>
  <c r="L44" i="88"/>
  <c r="L43" i="88"/>
  <c r="L42" i="88"/>
  <c r="M42" i="88" s="1"/>
  <c r="L41" i="88"/>
  <c r="L40" i="88"/>
  <c r="L39" i="88"/>
  <c r="L38" i="88"/>
  <c r="M38" i="88" s="1"/>
  <c r="L37" i="88"/>
  <c r="L36" i="88"/>
  <c r="L35" i="88"/>
  <c r="L34" i="88"/>
  <c r="M34" i="88" s="1"/>
  <c r="L33" i="88"/>
  <c r="L32" i="88"/>
  <c r="L31" i="88"/>
  <c r="L30" i="88"/>
  <c r="M30" i="88" s="1"/>
  <c r="L29" i="88"/>
  <c r="L28" i="88"/>
  <c r="L27" i="88"/>
  <c r="L26" i="88"/>
  <c r="M26" i="88" s="1"/>
  <c r="L25" i="88"/>
  <c r="L24" i="88"/>
  <c r="M24" i="88" s="1"/>
  <c r="L23" i="88"/>
  <c r="L22" i="88"/>
  <c r="L21" i="88"/>
  <c r="L20" i="88"/>
  <c r="L19" i="88"/>
  <c r="L18" i="88"/>
  <c r="M18" i="88" s="1"/>
  <c r="L17" i="88"/>
  <c r="L16" i="88"/>
  <c r="L15" i="88"/>
  <c r="L14" i="88"/>
  <c r="M14" i="88" s="1"/>
  <c r="L13" i="88"/>
  <c r="L12" i="88"/>
  <c r="L11" i="88"/>
  <c r="L10" i="88"/>
  <c r="M10" i="88" s="1"/>
  <c r="L9" i="88"/>
  <c r="L8" i="88"/>
  <c r="L7" i="88"/>
  <c r="L6" i="88"/>
  <c r="L5" i="88"/>
  <c r="L4" i="88"/>
  <c r="L498" i="90"/>
  <c r="L497" i="90"/>
  <c r="L496" i="90"/>
  <c r="L495" i="90"/>
  <c r="L494" i="90"/>
  <c r="L493" i="90"/>
  <c r="M493" i="90" s="1"/>
  <c r="L492" i="90"/>
  <c r="M492" i="90" s="1"/>
  <c r="L491" i="90"/>
  <c r="L490" i="90"/>
  <c r="L489" i="90"/>
  <c r="L488" i="90"/>
  <c r="L487" i="90"/>
  <c r="L486" i="90"/>
  <c r="L485" i="90"/>
  <c r="M485" i="90" s="1"/>
  <c r="L484" i="90"/>
  <c r="L483" i="90"/>
  <c r="L482" i="90"/>
  <c r="L481" i="90"/>
  <c r="L480" i="90"/>
  <c r="L479" i="90"/>
  <c r="L478" i="90"/>
  <c r="L477" i="90"/>
  <c r="L476" i="90"/>
  <c r="M476" i="90" s="1"/>
  <c r="L475" i="90"/>
  <c r="L474" i="90"/>
  <c r="L473" i="90"/>
  <c r="M473" i="90" s="1"/>
  <c r="L472" i="90"/>
  <c r="L471" i="90"/>
  <c r="L470" i="90"/>
  <c r="L469" i="90"/>
  <c r="M469" i="90" s="1"/>
  <c r="L468" i="90"/>
  <c r="L467" i="90"/>
  <c r="L466" i="90"/>
  <c r="L465" i="90"/>
  <c r="L464" i="90"/>
  <c r="L463" i="90"/>
  <c r="L462" i="90"/>
  <c r="L461" i="90"/>
  <c r="L460" i="90"/>
  <c r="L459" i="90"/>
  <c r="L458" i="90"/>
  <c r="L457" i="90"/>
  <c r="L456" i="90"/>
  <c r="L455" i="90"/>
  <c r="L454" i="90"/>
  <c r="L453" i="90"/>
  <c r="M453" i="90" s="1"/>
  <c r="L452" i="90"/>
  <c r="L451" i="90"/>
  <c r="L450" i="90"/>
  <c r="L449" i="90"/>
  <c r="L448" i="90"/>
  <c r="L447" i="90"/>
  <c r="L446" i="90"/>
  <c r="L445" i="90"/>
  <c r="L444" i="90"/>
  <c r="L443" i="90"/>
  <c r="L442" i="90"/>
  <c r="L441" i="90"/>
  <c r="L440" i="90"/>
  <c r="L439" i="90"/>
  <c r="L438" i="90"/>
  <c r="L437" i="90"/>
  <c r="M437" i="90" s="1"/>
  <c r="L436" i="90"/>
  <c r="L435" i="90"/>
  <c r="L434" i="90"/>
  <c r="L433" i="90"/>
  <c r="L432" i="90"/>
  <c r="L431" i="90"/>
  <c r="L430" i="90"/>
  <c r="L429" i="90"/>
  <c r="M429" i="90" s="1"/>
  <c r="L428" i="90"/>
  <c r="L427" i="90"/>
  <c r="L426" i="90"/>
  <c r="L425" i="90"/>
  <c r="L424" i="90"/>
  <c r="L423" i="90"/>
  <c r="L422" i="90"/>
  <c r="L421" i="90"/>
  <c r="M421" i="90" s="1"/>
  <c r="L420" i="90"/>
  <c r="L419" i="90"/>
  <c r="L418" i="90"/>
  <c r="L417" i="90"/>
  <c r="L416" i="90"/>
  <c r="L415" i="90"/>
  <c r="L414" i="90"/>
  <c r="L413" i="90"/>
  <c r="L412" i="90"/>
  <c r="L411" i="90"/>
  <c r="L410" i="90"/>
  <c r="L409" i="90"/>
  <c r="M409" i="90" s="1"/>
  <c r="L408" i="90"/>
  <c r="L407" i="90"/>
  <c r="L406" i="90"/>
  <c r="L405" i="90"/>
  <c r="M405" i="90" s="1"/>
  <c r="L404" i="90"/>
  <c r="L403" i="90"/>
  <c r="L402" i="90"/>
  <c r="L401" i="90"/>
  <c r="L400" i="90"/>
  <c r="L399" i="90"/>
  <c r="L398" i="90"/>
  <c r="L397" i="90"/>
  <c r="L396" i="90"/>
  <c r="L395" i="90"/>
  <c r="M395" i="90" s="1"/>
  <c r="L394" i="90"/>
  <c r="L393" i="90"/>
  <c r="L392" i="90"/>
  <c r="L391" i="90"/>
  <c r="L390" i="90"/>
  <c r="L389" i="90"/>
  <c r="M389" i="90" s="1"/>
  <c r="L388" i="90"/>
  <c r="L387" i="90"/>
  <c r="L386" i="90"/>
  <c r="L385" i="90"/>
  <c r="M385" i="90" s="1"/>
  <c r="L384" i="90"/>
  <c r="M384" i="90" s="1"/>
  <c r="L383" i="90"/>
  <c r="L382" i="90"/>
  <c r="L381" i="90"/>
  <c r="M381" i="90" s="1"/>
  <c r="L380" i="90"/>
  <c r="L379" i="90"/>
  <c r="M379" i="90" s="1"/>
  <c r="L378" i="90"/>
  <c r="L377" i="90"/>
  <c r="L376" i="90"/>
  <c r="L375" i="90"/>
  <c r="L374" i="90"/>
  <c r="L373" i="90"/>
  <c r="M373" i="90" s="1"/>
  <c r="L372" i="90"/>
  <c r="L371" i="90"/>
  <c r="L370" i="90"/>
  <c r="L369" i="90"/>
  <c r="M369" i="90" s="1"/>
  <c r="L368" i="90"/>
  <c r="M368" i="90" s="1"/>
  <c r="L367" i="90"/>
  <c r="L366" i="90"/>
  <c r="L365" i="90"/>
  <c r="L364" i="90"/>
  <c r="L363" i="90"/>
  <c r="M363" i="90" s="1"/>
  <c r="L362" i="90"/>
  <c r="L361" i="90"/>
  <c r="L360" i="90"/>
  <c r="L359" i="90"/>
  <c r="L358" i="90"/>
  <c r="L357" i="90"/>
  <c r="M357" i="90" s="1"/>
  <c r="L356" i="90"/>
  <c r="L355" i="90"/>
  <c r="L354" i="90"/>
  <c r="L353" i="90"/>
  <c r="M353" i="90" s="1"/>
  <c r="L352" i="90"/>
  <c r="M352" i="90" s="1"/>
  <c r="L351" i="90"/>
  <c r="L350" i="90"/>
  <c r="L349" i="90"/>
  <c r="M349" i="90" s="1"/>
  <c r="L348" i="90"/>
  <c r="L347" i="90"/>
  <c r="M347" i="90" s="1"/>
  <c r="L346" i="90"/>
  <c r="L345" i="90"/>
  <c r="L344" i="90"/>
  <c r="L343" i="90"/>
  <c r="L342" i="90"/>
  <c r="L341" i="90"/>
  <c r="M341" i="90" s="1"/>
  <c r="L340" i="90"/>
  <c r="L339" i="90"/>
  <c r="L338" i="90"/>
  <c r="L337" i="90"/>
  <c r="M337" i="90" s="1"/>
  <c r="L336" i="90"/>
  <c r="M336" i="90" s="1"/>
  <c r="L335" i="90"/>
  <c r="L334" i="90"/>
  <c r="L333" i="90"/>
  <c r="L332" i="90"/>
  <c r="L331" i="90"/>
  <c r="M331" i="90" s="1"/>
  <c r="L330" i="90"/>
  <c r="L329" i="90"/>
  <c r="L328" i="90"/>
  <c r="L327" i="90"/>
  <c r="L326" i="90"/>
  <c r="L325" i="90"/>
  <c r="M325" i="90" s="1"/>
  <c r="L324" i="90"/>
  <c r="L323" i="90"/>
  <c r="L322" i="90"/>
  <c r="L321" i="90"/>
  <c r="M321" i="90" s="1"/>
  <c r="L320" i="90"/>
  <c r="M320" i="90" s="1"/>
  <c r="L319" i="90"/>
  <c r="L318" i="90"/>
  <c r="L317" i="90"/>
  <c r="M317" i="90" s="1"/>
  <c r="L316" i="90"/>
  <c r="L315" i="90"/>
  <c r="M315" i="90" s="1"/>
  <c r="L314" i="90"/>
  <c r="L313" i="90"/>
  <c r="L312" i="90"/>
  <c r="L311" i="90"/>
  <c r="L310" i="90"/>
  <c r="L309" i="90"/>
  <c r="M309" i="90" s="1"/>
  <c r="L308" i="90"/>
  <c r="L307" i="90"/>
  <c r="L306" i="90"/>
  <c r="L305" i="90"/>
  <c r="M305" i="90" s="1"/>
  <c r="L304" i="90"/>
  <c r="M304" i="90" s="1"/>
  <c r="L303" i="90"/>
  <c r="L302" i="90"/>
  <c r="L301" i="90"/>
  <c r="M301" i="90" s="1"/>
  <c r="L300" i="90"/>
  <c r="L299" i="90"/>
  <c r="M299" i="90" s="1"/>
  <c r="L298" i="90"/>
  <c r="L297" i="90"/>
  <c r="L296" i="90"/>
  <c r="L295" i="90"/>
  <c r="L294" i="90"/>
  <c r="L293" i="90"/>
  <c r="M293" i="90" s="1"/>
  <c r="L292" i="90"/>
  <c r="L291" i="90"/>
  <c r="L290" i="90"/>
  <c r="L289" i="90"/>
  <c r="M289" i="90" s="1"/>
  <c r="L288" i="90"/>
  <c r="M288" i="90" s="1"/>
  <c r="L287" i="90"/>
  <c r="L286" i="90"/>
  <c r="L285" i="90"/>
  <c r="M285" i="90" s="1"/>
  <c r="L284" i="90"/>
  <c r="L283" i="90"/>
  <c r="M283" i="90" s="1"/>
  <c r="L282" i="90"/>
  <c r="L281" i="90"/>
  <c r="L280" i="90"/>
  <c r="L279" i="90"/>
  <c r="L278" i="90"/>
  <c r="L277" i="90"/>
  <c r="M277" i="90" s="1"/>
  <c r="L276" i="90"/>
  <c r="L275" i="90"/>
  <c r="L274" i="90"/>
  <c r="L273" i="90"/>
  <c r="M273" i="90" s="1"/>
  <c r="L272" i="90"/>
  <c r="M272" i="90" s="1"/>
  <c r="L271" i="90"/>
  <c r="L270" i="90"/>
  <c r="L269" i="90"/>
  <c r="M269" i="90" s="1"/>
  <c r="L268" i="90"/>
  <c r="L267" i="90"/>
  <c r="M267" i="90" s="1"/>
  <c r="L266" i="90"/>
  <c r="L265" i="90"/>
  <c r="L264" i="90"/>
  <c r="L263" i="90"/>
  <c r="L262" i="90"/>
  <c r="L261" i="90"/>
  <c r="M261" i="90" s="1"/>
  <c r="L260" i="90"/>
  <c r="L259" i="90"/>
  <c r="L258" i="90"/>
  <c r="L257" i="90"/>
  <c r="M257" i="90" s="1"/>
  <c r="L256" i="90"/>
  <c r="M256" i="90" s="1"/>
  <c r="L255" i="90"/>
  <c r="L254" i="90"/>
  <c r="L253" i="90"/>
  <c r="M253" i="90" s="1"/>
  <c r="L252" i="90"/>
  <c r="L251" i="90"/>
  <c r="M251" i="90" s="1"/>
  <c r="L250" i="90"/>
  <c r="L249" i="90"/>
  <c r="L248" i="90"/>
  <c r="L247" i="90"/>
  <c r="L246" i="90"/>
  <c r="L245" i="90"/>
  <c r="M245" i="90" s="1"/>
  <c r="L244" i="90"/>
  <c r="L243" i="90"/>
  <c r="L242" i="90"/>
  <c r="L241" i="90"/>
  <c r="M241" i="90" s="1"/>
  <c r="L240" i="90"/>
  <c r="M240" i="90" s="1"/>
  <c r="L239" i="90"/>
  <c r="L238" i="90"/>
  <c r="L237" i="90"/>
  <c r="M237" i="90" s="1"/>
  <c r="L236" i="90"/>
  <c r="L235" i="90"/>
  <c r="M235" i="90" s="1"/>
  <c r="L234" i="90"/>
  <c r="L233" i="90"/>
  <c r="L232" i="90"/>
  <c r="L231" i="90"/>
  <c r="L230" i="90"/>
  <c r="L229" i="90"/>
  <c r="M229" i="90" s="1"/>
  <c r="L228" i="90"/>
  <c r="L227" i="90"/>
  <c r="L226" i="90"/>
  <c r="L225" i="90"/>
  <c r="M225" i="90" s="1"/>
  <c r="L224" i="90"/>
  <c r="M224" i="90" s="1"/>
  <c r="L223" i="90"/>
  <c r="L222" i="90"/>
  <c r="L221" i="90"/>
  <c r="M221" i="90" s="1"/>
  <c r="L220" i="90"/>
  <c r="L219" i="90"/>
  <c r="M219" i="90" s="1"/>
  <c r="L218" i="90"/>
  <c r="L217" i="90"/>
  <c r="L216" i="90"/>
  <c r="L215" i="90"/>
  <c r="L214" i="90"/>
  <c r="L213" i="90"/>
  <c r="M213" i="90" s="1"/>
  <c r="L212" i="90"/>
  <c r="L211" i="90"/>
  <c r="L210" i="90"/>
  <c r="L209" i="90"/>
  <c r="M209" i="90" s="1"/>
  <c r="L208" i="90"/>
  <c r="M208" i="90" s="1"/>
  <c r="L207" i="90"/>
  <c r="L206" i="90"/>
  <c r="L205" i="90"/>
  <c r="L204" i="90"/>
  <c r="L203" i="90"/>
  <c r="L202" i="90"/>
  <c r="L201" i="90"/>
  <c r="L200" i="90"/>
  <c r="L199" i="90"/>
  <c r="L198" i="90"/>
  <c r="L197" i="90"/>
  <c r="M197" i="90" s="1"/>
  <c r="L196" i="90"/>
  <c r="L195" i="90"/>
  <c r="L194" i="90"/>
  <c r="L193" i="90"/>
  <c r="L192" i="90"/>
  <c r="M192" i="90" s="1"/>
  <c r="L191" i="90"/>
  <c r="L190" i="90"/>
  <c r="L189" i="90"/>
  <c r="M189" i="90" s="1"/>
  <c r="L188" i="90"/>
  <c r="L187" i="90"/>
  <c r="M187" i="90" s="1"/>
  <c r="L186" i="90"/>
  <c r="L185" i="90"/>
  <c r="L184" i="90"/>
  <c r="L183" i="90"/>
  <c r="L182" i="90"/>
  <c r="L181" i="90"/>
  <c r="M181" i="90" s="1"/>
  <c r="L180" i="90"/>
  <c r="L179" i="90"/>
  <c r="L178" i="90"/>
  <c r="L177" i="90"/>
  <c r="M177" i="90" s="1"/>
  <c r="L176" i="90"/>
  <c r="M176" i="90" s="1"/>
  <c r="L175" i="90"/>
  <c r="L174" i="90"/>
  <c r="L173" i="90"/>
  <c r="M173" i="90" s="1"/>
  <c r="L172" i="90"/>
  <c r="L171" i="90"/>
  <c r="M171" i="90" s="1"/>
  <c r="L170" i="90"/>
  <c r="L169" i="90"/>
  <c r="L168" i="90"/>
  <c r="L167" i="90"/>
  <c r="L166" i="90"/>
  <c r="L165" i="90"/>
  <c r="M165" i="90" s="1"/>
  <c r="L164" i="90"/>
  <c r="L163" i="90"/>
  <c r="L162" i="90"/>
  <c r="L161" i="90"/>
  <c r="M161" i="90" s="1"/>
  <c r="L160" i="90"/>
  <c r="M160" i="90" s="1"/>
  <c r="L159" i="90"/>
  <c r="L158" i="90"/>
  <c r="L157" i="90"/>
  <c r="M157" i="90" s="1"/>
  <c r="L156" i="90"/>
  <c r="L155" i="90"/>
  <c r="M155" i="90" s="1"/>
  <c r="L154" i="90"/>
  <c r="L153" i="90"/>
  <c r="L152" i="90"/>
  <c r="L151" i="90"/>
  <c r="L150" i="90"/>
  <c r="L149" i="90"/>
  <c r="M149" i="90" s="1"/>
  <c r="L148" i="90"/>
  <c r="L147" i="90"/>
  <c r="L146" i="90"/>
  <c r="L145" i="90"/>
  <c r="M145" i="90" s="1"/>
  <c r="L144" i="90"/>
  <c r="M144" i="90" s="1"/>
  <c r="L143" i="90"/>
  <c r="L142" i="90"/>
  <c r="L141" i="90"/>
  <c r="M141" i="90" s="1"/>
  <c r="L140" i="90"/>
  <c r="L139" i="90"/>
  <c r="M139" i="90" s="1"/>
  <c r="L138" i="90"/>
  <c r="L137" i="90"/>
  <c r="L136" i="90"/>
  <c r="L135" i="90"/>
  <c r="L134" i="90"/>
  <c r="L133" i="90"/>
  <c r="M133" i="90" s="1"/>
  <c r="L132" i="90"/>
  <c r="L131" i="90"/>
  <c r="L130" i="90"/>
  <c r="L129" i="90"/>
  <c r="M129" i="90" s="1"/>
  <c r="L128" i="90"/>
  <c r="M128" i="90" s="1"/>
  <c r="L127" i="90"/>
  <c r="L126" i="90"/>
  <c r="L125" i="90"/>
  <c r="M125" i="90" s="1"/>
  <c r="L124" i="90"/>
  <c r="L123" i="90"/>
  <c r="M123" i="90" s="1"/>
  <c r="L122" i="90"/>
  <c r="L121" i="90"/>
  <c r="L120" i="90"/>
  <c r="L119" i="90"/>
  <c r="L118" i="90"/>
  <c r="L117" i="90"/>
  <c r="M117" i="90" s="1"/>
  <c r="L116" i="90"/>
  <c r="L115" i="90"/>
  <c r="L114" i="90"/>
  <c r="L113" i="90"/>
  <c r="L112" i="90"/>
  <c r="M112" i="90" s="1"/>
  <c r="L111" i="90"/>
  <c r="L110" i="90"/>
  <c r="L109" i="90"/>
  <c r="M109" i="90" s="1"/>
  <c r="L108" i="90"/>
  <c r="L107" i="90"/>
  <c r="M107" i="90" s="1"/>
  <c r="L106" i="90"/>
  <c r="L105" i="90"/>
  <c r="L104" i="90"/>
  <c r="L103" i="90"/>
  <c r="L102" i="90"/>
  <c r="L101" i="90"/>
  <c r="M101" i="90" s="1"/>
  <c r="L100" i="90"/>
  <c r="L99" i="90"/>
  <c r="L98" i="90"/>
  <c r="L97" i="90"/>
  <c r="M97" i="90" s="1"/>
  <c r="L96" i="90"/>
  <c r="M96" i="90" s="1"/>
  <c r="L95" i="90"/>
  <c r="L94" i="90"/>
  <c r="L93" i="90"/>
  <c r="M93" i="90" s="1"/>
  <c r="L92" i="90"/>
  <c r="L91" i="90"/>
  <c r="M91" i="90" s="1"/>
  <c r="L90" i="90"/>
  <c r="L89" i="90"/>
  <c r="L88" i="90"/>
  <c r="L87" i="90"/>
  <c r="L86" i="90"/>
  <c r="L85" i="90"/>
  <c r="M85" i="90" s="1"/>
  <c r="L84" i="90"/>
  <c r="L83" i="90"/>
  <c r="L82" i="90"/>
  <c r="L81" i="90"/>
  <c r="M81" i="90" s="1"/>
  <c r="L80" i="90"/>
  <c r="M80" i="90" s="1"/>
  <c r="L79" i="90"/>
  <c r="L78" i="90"/>
  <c r="L77" i="90"/>
  <c r="M77" i="90" s="1"/>
  <c r="L76" i="90"/>
  <c r="L75" i="90"/>
  <c r="M75" i="90" s="1"/>
  <c r="L74" i="90"/>
  <c r="L73" i="90"/>
  <c r="L72" i="90"/>
  <c r="L71" i="90"/>
  <c r="L70" i="90"/>
  <c r="L69" i="90"/>
  <c r="M69" i="90" s="1"/>
  <c r="L68" i="90"/>
  <c r="L67" i="90"/>
  <c r="L66" i="90"/>
  <c r="L65" i="90"/>
  <c r="M65" i="90" s="1"/>
  <c r="L64" i="90"/>
  <c r="M64" i="90" s="1"/>
  <c r="L63" i="90"/>
  <c r="L62" i="90"/>
  <c r="L61" i="90"/>
  <c r="M61" i="90" s="1"/>
  <c r="L60" i="90"/>
  <c r="L59" i="90"/>
  <c r="M59" i="90" s="1"/>
  <c r="L58" i="90"/>
  <c r="L57" i="90"/>
  <c r="L56" i="90"/>
  <c r="L55" i="90"/>
  <c r="L54" i="90"/>
  <c r="L53" i="90"/>
  <c r="M53" i="90" s="1"/>
  <c r="L52" i="90"/>
  <c r="L51" i="90"/>
  <c r="L50" i="90"/>
  <c r="L49" i="90"/>
  <c r="M49" i="90" s="1"/>
  <c r="L48" i="90"/>
  <c r="M48" i="90" s="1"/>
  <c r="L47" i="90"/>
  <c r="L46" i="90"/>
  <c r="L45" i="90"/>
  <c r="M45" i="90" s="1"/>
  <c r="L44" i="90"/>
  <c r="L43" i="90"/>
  <c r="M43" i="90" s="1"/>
  <c r="L42" i="90"/>
  <c r="L41" i="90"/>
  <c r="L40" i="90"/>
  <c r="L39" i="90"/>
  <c r="L38" i="90"/>
  <c r="L37" i="90"/>
  <c r="M37" i="90" s="1"/>
  <c r="L36" i="90"/>
  <c r="L35" i="90"/>
  <c r="L34" i="90"/>
  <c r="L33" i="90"/>
  <c r="M33" i="90" s="1"/>
  <c r="L32" i="90"/>
  <c r="M32" i="90" s="1"/>
  <c r="L31" i="90"/>
  <c r="L30" i="90"/>
  <c r="L29" i="90"/>
  <c r="M29" i="90" s="1"/>
  <c r="L28" i="90"/>
  <c r="L27" i="90"/>
  <c r="M27" i="90" s="1"/>
  <c r="L26" i="90"/>
  <c r="L25" i="90"/>
  <c r="L24" i="90"/>
  <c r="L23" i="90"/>
  <c r="L22" i="90"/>
  <c r="L21" i="90"/>
  <c r="M21" i="90" s="1"/>
  <c r="L20" i="90"/>
  <c r="L19" i="90"/>
  <c r="L18" i="90"/>
  <c r="L17" i="90"/>
  <c r="L16" i="90"/>
  <c r="L15" i="90"/>
  <c r="M15" i="90" s="1"/>
  <c r="L14" i="90"/>
  <c r="L13" i="90"/>
  <c r="M13" i="90" s="1"/>
  <c r="L12" i="90"/>
  <c r="M12" i="90" s="1"/>
  <c r="L11" i="90"/>
  <c r="L10" i="90"/>
  <c r="L9" i="90"/>
  <c r="M9" i="90" s="1"/>
  <c r="L8" i="90"/>
  <c r="L7" i="90"/>
  <c r="L6" i="90"/>
  <c r="L5" i="90"/>
  <c r="L4" i="90"/>
  <c r="L498" i="92"/>
  <c r="L497" i="92"/>
  <c r="L496" i="92"/>
  <c r="L495" i="92"/>
  <c r="L494" i="92"/>
  <c r="M494" i="92" s="1"/>
  <c r="L493" i="92"/>
  <c r="L492" i="92"/>
  <c r="L491" i="92"/>
  <c r="L490" i="92"/>
  <c r="L489" i="92"/>
  <c r="L488" i="92"/>
  <c r="L487" i="92"/>
  <c r="L486" i="92"/>
  <c r="L485" i="92"/>
  <c r="L484" i="92"/>
  <c r="M484" i="92" s="1"/>
  <c r="L483" i="92"/>
  <c r="L482" i="92"/>
  <c r="L481" i="92"/>
  <c r="L480" i="92"/>
  <c r="L479" i="92"/>
  <c r="L478" i="92"/>
  <c r="M478" i="92" s="1"/>
  <c r="L477" i="92"/>
  <c r="L476" i="92"/>
  <c r="M476" i="92" s="1"/>
  <c r="L475" i="92"/>
  <c r="L474" i="92"/>
  <c r="L473" i="92"/>
  <c r="L472" i="92"/>
  <c r="L471" i="92"/>
  <c r="L470" i="92"/>
  <c r="L469" i="92"/>
  <c r="L468" i="92"/>
  <c r="M468" i="92" s="1"/>
  <c r="L467" i="92"/>
  <c r="L466" i="92"/>
  <c r="L465" i="92"/>
  <c r="L464" i="92"/>
  <c r="M464" i="92" s="1"/>
  <c r="L463" i="92"/>
  <c r="L462" i="92"/>
  <c r="L461" i="92"/>
  <c r="L460" i="92"/>
  <c r="L459" i="92"/>
  <c r="L458" i="92"/>
  <c r="M458" i="92" s="1"/>
  <c r="L457" i="92"/>
  <c r="L456" i="92"/>
  <c r="M456" i="92" s="1"/>
  <c r="L455" i="92"/>
  <c r="L454" i="92"/>
  <c r="L453" i="92"/>
  <c r="L452" i="92"/>
  <c r="L451" i="92"/>
  <c r="L450" i="92"/>
  <c r="L449" i="92"/>
  <c r="L448" i="92"/>
  <c r="M448" i="92" s="1"/>
  <c r="L447" i="92"/>
  <c r="L446" i="92"/>
  <c r="L445" i="92"/>
  <c r="L444" i="92"/>
  <c r="L443" i="92"/>
  <c r="L442" i="92"/>
  <c r="M442" i="92" s="1"/>
  <c r="L441" i="92"/>
  <c r="L440" i="92"/>
  <c r="L439" i="92"/>
  <c r="L438" i="92"/>
  <c r="L437" i="92"/>
  <c r="L436" i="92"/>
  <c r="M436" i="92" s="1"/>
  <c r="L435" i="92"/>
  <c r="L434" i="92"/>
  <c r="L433" i="92"/>
  <c r="L432" i="92"/>
  <c r="L431" i="92"/>
  <c r="L430" i="92"/>
  <c r="M430" i="92" s="1"/>
  <c r="L429" i="92"/>
  <c r="L428" i="92"/>
  <c r="M428" i="92" s="1"/>
  <c r="L427" i="92"/>
  <c r="L426" i="92"/>
  <c r="L425" i="92"/>
  <c r="L424" i="92"/>
  <c r="L423" i="92"/>
  <c r="L422" i="92"/>
  <c r="M422" i="92" s="1"/>
  <c r="L421" i="92"/>
  <c r="L420" i="92"/>
  <c r="M420" i="92" s="1"/>
  <c r="L419" i="92"/>
  <c r="L418" i="92"/>
  <c r="L417" i="92"/>
  <c r="L416" i="92"/>
  <c r="L415" i="92"/>
  <c r="L414" i="92"/>
  <c r="M414" i="92" s="1"/>
  <c r="L413" i="92"/>
  <c r="L412" i="92"/>
  <c r="M412" i="92" s="1"/>
  <c r="L411" i="92"/>
  <c r="L410" i="92"/>
  <c r="L409" i="92"/>
  <c r="L408" i="92"/>
  <c r="L407" i="92"/>
  <c r="L406" i="92"/>
  <c r="L405" i="92"/>
  <c r="L404" i="92"/>
  <c r="M404" i="92" s="1"/>
  <c r="L403" i="92"/>
  <c r="L402" i="92"/>
  <c r="L401" i="92"/>
  <c r="L400" i="92"/>
  <c r="M400" i="92" s="1"/>
  <c r="L399" i="92"/>
  <c r="L398" i="92"/>
  <c r="L397" i="92"/>
  <c r="L396" i="92"/>
  <c r="L395" i="92"/>
  <c r="L394" i="92"/>
  <c r="M394" i="92" s="1"/>
  <c r="L393" i="92"/>
  <c r="L392" i="92"/>
  <c r="M392" i="92" s="1"/>
  <c r="L391" i="92"/>
  <c r="L390" i="92"/>
  <c r="L389" i="92"/>
  <c r="L388" i="92"/>
  <c r="M388" i="92" s="1"/>
  <c r="L387" i="92"/>
  <c r="L386" i="92"/>
  <c r="L385" i="92"/>
  <c r="L384" i="92"/>
  <c r="M384" i="92" s="1"/>
  <c r="L383" i="92"/>
  <c r="L382" i="92"/>
  <c r="L381" i="92"/>
  <c r="L380" i="92"/>
  <c r="L379" i="92"/>
  <c r="L378" i="92"/>
  <c r="M378" i="92" s="1"/>
  <c r="L377" i="92"/>
  <c r="L376" i="92"/>
  <c r="L375" i="92"/>
  <c r="L374" i="92"/>
  <c r="L373" i="92"/>
  <c r="L372" i="92"/>
  <c r="M372" i="92" s="1"/>
  <c r="L371" i="92"/>
  <c r="L370" i="92"/>
  <c r="L369" i="92"/>
  <c r="L368" i="92"/>
  <c r="M368" i="92" s="1"/>
  <c r="L367" i="92"/>
  <c r="L366" i="92"/>
  <c r="L365" i="92"/>
  <c r="L364" i="92"/>
  <c r="L363" i="92"/>
  <c r="L362" i="92"/>
  <c r="M362" i="92" s="1"/>
  <c r="L361" i="92"/>
  <c r="L360" i="92"/>
  <c r="L359" i="92"/>
  <c r="L358" i="92"/>
  <c r="L357" i="92"/>
  <c r="L356" i="92"/>
  <c r="L355" i="92"/>
  <c r="L354" i="92"/>
  <c r="L353" i="92"/>
  <c r="L352" i="92"/>
  <c r="M352" i="92" s="1"/>
  <c r="L351" i="92"/>
  <c r="L350" i="92"/>
  <c r="L349" i="92"/>
  <c r="L348" i="92"/>
  <c r="L347" i="92"/>
  <c r="L346" i="92"/>
  <c r="M346" i="92" s="1"/>
  <c r="L345" i="92"/>
  <c r="L344" i="92"/>
  <c r="L343" i="92"/>
  <c r="L342" i="92"/>
  <c r="L341" i="92"/>
  <c r="L340" i="92"/>
  <c r="L339" i="92"/>
  <c r="L338" i="92"/>
  <c r="L337" i="92"/>
  <c r="L336" i="92"/>
  <c r="M336" i="92" s="1"/>
  <c r="L335" i="92"/>
  <c r="L334" i="92"/>
  <c r="L333" i="92"/>
  <c r="L332" i="92"/>
  <c r="L331" i="92"/>
  <c r="L330" i="92"/>
  <c r="M330" i="92" s="1"/>
  <c r="L329" i="92"/>
  <c r="L328" i="92"/>
  <c r="M328" i="92" s="1"/>
  <c r="L327" i="92"/>
  <c r="L326" i="92"/>
  <c r="L325" i="92"/>
  <c r="L324" i="92"/>
  <c r="M324" i="92" s="1"/>
  <c r="L323" i="92"/>
  <c r="L322" i="92"/>
  <c r="L321" i="92"/>
  <c r="L320" i="92"/>
  <c r="M320" i="92" s="1"/>
  <c r="L319" i="92"/>
  <c r="L318" i="92"/>
  <c r="L317" i="92"/>
  <c r="L316" i="92"/>
  <c r="L315" i="92"/>
  <c r="L314" i="92"/>
  <c r="L313" i="92"/>
  <c r="L312" i="92"/>
  <c r="L311" i="92"/>
  <c r="L310" i="92"/>
  <c r="L309" i="92"/>
  <c r="L308" i="92"/>
  <c r="L307" i="92"/>
  <c r="L306" i="92"/>
  <c r="L305" i="92"/>
  <c r="L304" i="92"/>
  <c r="M304" i="92" s="1"/>
  <c r="L303" i="92"/>
  <c r="L302" i="92"/>
  <c r="L301" i="92"/>
  <c r="L300" i="92"/>
  <c r="L299" i="92"/>
  <c r="L298" i="92"/>
  <c r="M298" i="92" s="1"/>
  <c r="L297" i="92"/>
  <c r="L296" i="92"/>
  <c r="L295" i="92"/>
  <c r="L294" i="92"/>
  <c r="L293" i="92"/>
  <c r="L292" i="92"/>
  <c r="M292" i="92" s="1"/>
  <c r="L291" i="92"/>
  <c r="L290" i="92"/>
  <c r="L289" i="92"/>
  <c r="L288" i="92"/>
  <c r="M288" i="92" s="1"/>
  <c r="L287" i="92"/>
  <c r="L286" i="92"/>
  <c r="L285" i="92"/>
  <c r="L284" i="92"/>
  <c r="L283" i="92"/>
  <c r="L282" i="92"/>
  <c r="M282" i="92" s="1"/>
  <c r="L281" i="92"/>
  <c r="L280" i="92"/>
  <c r="M280" i="92" s="1"/>
  <c r="L279" i="92"/>
  <c r="L278" i="92"/>
  <c r="L277" i="92"/>
  <c r="L276" i="92"/>
  <c r="M276" i="92" s="1"/>
  <c r="L275" i="92"/>
  <c r="L274" i="92"/>
  <c r="L273" i="92"/>
  <c r="L272" i="92"/>
  <c r="M272" i="92" s="1"/>
  <c r="L271" i="92"/>
  <c r="L270" i="92"/>
  <c r="L269" i="92"/>
  <c r="L268" i="92"/>
  <c r="L267" i="92"/>
  <c r="L266" i="92"/>
  <c r="M266" i="92" s="1"/>
  <c r="L265" i="92"/>
  <c r="L264" i="92"/>
  <c r="M264" i="92" s="1"/>
  <c r="L263" i="92"/>
  <c r="L262" i="92"/>
  <c r="L261" i="92"/>
  <c r="L260" i="92"/>
  <c r="L259" i="92"/>
  <c r="L258" i="92"/>
  <c r="L257" i="92"/>
  <c r="L256" i="92"/>
  <c r="M256" i="92" s="1"/>
  <c r="L255" i="92"/>
  <c r="L254" i="92"/>
  <c r="L253" i="92"/>
  <c r="L252" i="92"/>
  <c r="L251" i="92"/>
  <c r="L250" i="92"/>
  <c r="M250" i="92" s="1"/>
  <c r="L249" i="92"/>
  <c r="L248" i="92"/>
  <c r="L247" i="92"/>
  <c r="L246" i="92"/>
  <c r="L245" i="92"/>
  <c r="L244" i="92"/>
  <c r="M244" i="92" s="1"/>
  <c r="L243" i="92"/>
  <c r="L242" i="92"/>
  <c r="L241" i="92"/>
  <c r="L240" i="92"/>
  <c r="M240" i="92" s="1"/>
  <c r="L239" i="92"/>
  <c r="L238" i="92"/>
  <c r="L237" i="92"/>
  <c r="L236" i="92"/>
  <c r="L235" i="92"/>
  <c r="L234" i="92"/>
  <c r="M234" i="92" s="1"/>
  <c r="L233" i="92"/>
  <c r="L232" i="92"/>
  <c r="L231" i="92"/>
  <c r="L230" i="92"/>
  <c r="L229" i="92"/>
  <c r="L228" i="92"/>
  <c r="M228" i="92" s="1"/>
  <c r="L227" i="92"/>
  <c r="L226" i="92"/>
  <c r="L225" i="92"/>
  <c r="L224" i="92"/>
  <c r="M224" i="92" s="1"/>
  <c r="L223" i="92"/>
  <c r="L222" i="92"/>
  <c r="L221" i="92"/>
  <c r="L220" i="92"/>
  <c r="L219" i="92"/>
  <c r="L218" i="92"/>
  <c r="M218" i="92" s="1"/>
  <c r="L217" i="92"/>
  <c r="L216" i="92"/>
  <c r="L215" i="92"/>
  <c r="L214" i="92"/>
  <c r="L213" i="92"/>
  <c r="L212" i="92"/>
  <c r="L211" i="92"/>
  <c r="L210" i="92"/>
  <c r="L209" i="92"/>
  <c r="L208" i="92"/>
  <c r="M208" i="92" s="1"/>
  <c r="L207" i="92"/>
  <c r="L206" i="92"/>
  <c r="L205" i="92"/>
  <c r="L204" i="92"/>
  <c r="L203" i="92"/>
  <c r="L202" i="92"/>
  <c r="M202" i="92" s="1"/>
  <c r="L201" i="92"/>
  <c r="L200" i="92"/>
  <c r="M200" i="92" s="1"/>
  <c r="L199" i="92"/>
  <c r="L198" i="92"/>
  <c r="L197" i="92"/>
  <c r="L196" i="92"/>
  <c r="M196" i="92" s="1"/>
  <c r="L195" i="92"/>
  <c r="L194" i="92"/>
  <c r="L193" i="92"/>
  <c r="L192" i="92"/>
  <c r="M192" i="92" s="1"/>
  <c r="L191" i="92"/>
  <c r="L190" i="92"/>
  <c r="L189" i="92"/>
  <c r="L188" i="92"/>
  <c r="L187" i="92"/>
  <c r="L186" i="92"/>
  <c r="M186" i="92" s="1"/>
  <c r="L185" i="92"/>
  <c r="L184" i="92"/>
  <c r="L183" i="92"/>
  <c r="L182" i="92"/>
  <c r="L181" i="92"/>
  <c r="L180" i="92"/>
  <c r="L179" i="92"/>
  <c r="L178" i="92"/>
  <c r="L177" i="92"/>
  <c r="L176" i="92"/>
  <c r="M176" i="92" s="1"/>
  <c r="L175" i="92"/>
  <c r="L174" i="92"/>
  <c r="L173" i="92"/>
  <c r="L172" i="92"/>
  <c r="L171" i="92"/>
  <c r="L170" i="92"/>
  <c r="M170" i="92" s="1"/>
  <c r="L169" i="92"/>
  <c r="L168" i="92"/>
  <c r="L167" i="92"/>
  <c r="L166" i="92"/>
  <c r="L165" i="92"/>
  <c r="L164" i="92"/>
  <c r="M164" i="92" s="1"/>
  <c r="L163" i="92"/>
  <c r="L162" i="92"/>
  <c r="L161" i="92"/>
  <c r="L160" i="92"/>
  <c r="M160" i="92" s="1"/>
  <c r="L159" i="92"/>
  <c r="L158" i="92"/>
  <c r="L157" i="92"/>
  <c r="L156" i="92"/>
  <c r="L155" i="92"/>
  <c r="L154" i="92"/>
  <c r="M154" i="92" s="1"/>
  <c r="L153" i="92"/>
  <c r="L152" i="92"/>
  <c r="M152" i="92" s="1"/>
  <c r="L151" i="92"/>
  <c r="L150" i="92"/>
  <c r="L149" i="92"/>
  <c r="L148" i="92"/>
  <c r="M148" i="92" s="1"/>
  <c r="L147" i="92"/>
  <c r="L146" i="92"/>
  <c r="L145" i="92"/>
  <c r="L144" i="92"/>
  <c r="M144" i="92" s="1"/>
  <c r="L143" i="92"/>
  <c r="L142" i="92"/>
  <c r="L141" i="92"/>
  <c r="L140" i="92"/>
  <c r="L139" i="92"/>
  <c r="L138" i="92"/>
  <c r="M138" i="92" s="1"/>
  <c r="L137" i="92"/>
  <c r="L136" i="92"/>
  <c r="M136" i="92" s="1"/>
  <c r="L135" i="92"/>
  <c r="L134" i="92"/>
  <c r="L133" i="92"/>
  <c r="L132" i="92"/>
  <c r="M132" i="92" s="1"/>
  <c r="L131" i="92"/>
  <c r="L130" i="92"/>
  <c r="L129" i="92"/>
  <c r="L128" i="92"/>
  <c r="M128" i="92" s="1"/>
  <c r="L127" i="92"/>
  <c r="L126" i="92"/>
  <c r="L125" i="92"/>
  <c r="L124" i="92"/>
  <c r="L123" i="92"/>
  <c r="L122" i="92"/>
  <c r="M122" i="92" s="1"/>
  <c r="L121" i="92"/>
  <c r="L120" i="92"/>
  <c r="L119" i="92"/>
  <c r="L118" i="92"/>
  <c r="L117" i="92"/>
  <c r="L116" i="92"/>
  <c r="M116" i="92" s="1"/>
  <c r="L115" i="92"/>
  <c r="L114" i="92"/>
  <c r="L113" i="92"/>
  <c r="L112" i="92"/>
  <c r="M112" i="92" s="1"/>
  <c r="L111" i="92"/>
  <c r="L110" i="92"/>
  <c r="L109" i="92"/>
  <c r="L108" i="92"/>
  <c r="L107" i="92"/>
  <c r="L106" i="92"/>
  <c r="M106" i="92" s="1"/>
  <c r="L105" i="92"/>
  <c r="L104" i="92"/>
  <c r="L103" i="92"/>
  <c r="L102" i="92"/>
  <c r="L101" i="92"/>
  <c r="L100" i="92"/>
  <c r="M100" i="92" s="1"/>
  <c r="L99" i="92"/>
  <c r="L98" i="92"/>
  <c r="L97" i="92"/>
  <c r="L96" i="92"/>
  <c r="M96" i="92" s="1"/>
  <c r="L95" i="92"/>
  <c r="L94" i="92"/>
  <c r="L93" i="92"/>
  <c r="L92" i="92"/>
  <c r="L91" i="92"/>
  <c r="L90" i="92"/>
  <c r="M90" i="92" s="1"/>
  <c r="L89" i="92"/>
  <c r="L88" i="92"/>
  <c r="L87" i="92"/>
  <c r="L86" i="92"/>
  <c r="L85" i="92"/>
  <c r="L84" i="92"/>
  <c r="M84" i="92" s="1"/>
  <c r="L83" i="92"/>
  <c r="L82" i="92"/>
  <c r="L81" i="92"/>
  <c r="L80" i="92"/>
  <c r="M80" i="92" s="1"/>
  <c r="L79" i="92"/>
  <c r="L78" i="92"/>
  <c r="L77" i="92"/>
  <c r="L76" i="92"/>
  <c r="L75" i="92"/>
  <c r="L74" i="92"/>
  <c r="M74" i="92" s="1"/>
  <c r="L73" i="92"/>
  <c r="L72" i="92"/>
  <c r="M72" i="92" s="1"/>
  <c r="L71" i="92"/>
  <c r="L70" i="92"/>
  <c r="L69" i="92"/>
  <c r="L68" i="92"/>
  <c r="M68" i="92" s="1"/>
  <c r="L67" i="92"/>
  <c r="L66" i="92"/>
  <c r="L65" i="92"/>
  <c r="L64" i="92"/>
  <c r="L63" i="92"/>
  <c r="L62" i="92"/>
  <c r="M62" i="92" s="1"/>
  <c r="L61" i="92"/>
  <c r="L60" i="92"/>
  <c r="M60" i="92" s="1"/>
  <c r="L59" i="92"/>
  <c r="L58" i="92"/>
  <c r="L57" i="92"/>
  <c r="L56" i="92"/>
  <c r="L55" i="92"/>
  <c r="L54" i="92"/>
  <c r="L53" i="92"/>
  <c r="L52" i="92"/>
  <c r="M52" i="92" s="1"/>
  <c r="L51" i="92"/>
  <c r="L50" i="92"/>
  <c r="L49" i="92"/>
  <c r="L48" i="92"/>
  <c r="L47" i="92"/>
  <c r="L46" i="92"/>
  <c r="M46" i="92" s="1"/>
  <c r="L45" i="92"/>
  <c r="L44" i="92"/>
  <c r="M44" i="92" s="1"/>
  <c r="L43" i="92"/>
  <c r="L42" i="92"/>
  <c r="L41" i="92"/>
  <c r="L40" i="92"/>
  <c r="L39" i="92"/>
  <c r="L38" i="92"/>
  <c r="L37" i="92"/>
  <c r="L36" i="92"/>
  <c r="M36" i="92" s="1"/>
  <c r="L35" i="92"/>
  <c r="L34" i="92"/>
  <c r="L33" i="92"/>
  <c r="L32" i="92"/>
  <c r="M32" i="92" s="1"/>
  <c r="L31" i="92"/>
  <c r="L30" i="92"/>
  <c r="L29" i="92"/>
  <c r="L28" i="92"/>
  <c r="L27" i="92"/>
  <c r="L26" i="92"/>
  <c r="M26" i="92" s="1"/>
  <c r="L25" i="92"/>
  <c r="L24" i="92"/>
  <c r="M24" i="92" s="1"/>
  <c r="L23" i="92"/>
  <c r="L22" i="92"/>
  <c r="L21" i="92"/>
  <c r="L20" i="92"/>
  <c r="M20" i="92" s="1"/>
  <c r="L19" i="92"/>
  <c r="L18" i="92"/>
  <c r="L17" i="92"/>
  <c r="M17" i="92" s="1"/>
  <c r="L16" i="92"/>
  <c r="L15" i="92"/>
  <c r="L14" i="92"/>
  <c r="L13" i="92"/>
  <c r="L12" i="92"/>
  <c r="L11" i="92"/>
  <c r="L10" i="92"/>
  <c r="L9" i="92"/>
  <c r="M9" i="92" s="1"/>
  <c r="L8" i="92"/>
  <c r="M8" i="92" s="1"/>
  <c r="L7" i="92"/>
  <c r="L6" i="92"/>
  <c r="M6" i="92" s="1"/>
  <c r="L5" i="92"/>
  <c r="L4" i="92"/>
  <c r="M4" i="92" s="1"/>
  <c r="L498" i="94"/>
  <c r="L497" i="94"/>
  <c r="L496" i="94"/>
  <c r="L495" i="94"/>
  <c r="M495" i="94" s="1"/>
  <c r="L494" i="94"/>
  <c r="L493" i="94"/>
  <c r="L492" i="94"/>
  <c r="L491" i="94"/>
  <c r="L490" i="94"/>
  <c r="L489" i="94"/>
  <c r="L488" i="94"/>
  <c r="L487" i="94"/>
  <c r="M487" i="94" s="1"/>
  <c r="L486" i="94"/>
  <c r="L485" i="94"/>
  <c r="M485" i="94" s="1"/>
  <c r="L484" i="94"/>
  <c r="L483" i="94"/>
  <c r="L482" i="94"/>
  <c r="L481" i="94"/>
  <c r="L480" i="94"/>
  <c r="L479" i="94"/>
  <c r="M479" i="94" s="1"/>
  <c r="L478" i="94"/>
  <c r="L477" i="94"/>
  <c r="L476" i="94"/>
  <c r="L475" i="94"/>
  <c r="L474" i="94"/>
  <c r="L473" i="94"/>
  <c r="L472" i="94"/>
  <c r="L471" i="94"/>
  <c r="M471" i="94" s="1"/>
  <c r="L470" i="94"/>
  <c r="L469" i="94"/>
  <c r="M469" i="94" s="1"/>
  <c r="L468" i="94"/>
  <c r="L467" i="94"/>
  <c r="L466" i="94"/>
  <c r="L465" i="94"/>
  <c r="L464" i="94"/>
  <c r="L463" i="94"/>
  <c r="M463" i="94" s="1"/>
  <c r="L462" i="94"/>
  <c r="L461" i="94"/>
  <c r="L460" i="94"/>
  <c r="L459" i="94"/>
  <c r="L458" i="94"/>
  <c r="L457" i="94"/>
  <c r="L456" i="94"/>
  <c r="L455" i="94"/>
  <c r="M455" i="94" s="1"/>
  <c r="L454" i="94"/>
  <c r="L453" i="94"/>
  <c r="M453" i="94" s="1"/>
  <c r="L452" i="94"/>
  <c r="L451" i="94"/>
  <c r="L450" i="94"/>
  <c r="L449" i="94"/>
  <c r="L448" i="94"/>
  <c r="L447" i="94"/>
  <c r="L446" i="94"/>
  <c r="L445" i="94"/>
  <c r="L444" i="94"/>
  <c r="L443" i="94"/>
  <c r="M443" i="94" s="1"/>
  <c r="L442" i="94"/>
  <c r="L441" i="94"/>
  <c r="L440" i="94"/>
  <c r="L439" i="94"/>
  <c r="M439" i="94" s="1"/>
  <c r="L438" i="94"/>
  <c r="L437" i="94"/>
  <c r="M437" i="94" s="1"/>
  <c r="L436" i="94"/>
  <c r="L435" i="94"/>
  <c r="L434" i="94"/>
  <c r="L433" i="94"/>
  <c r="L432" i="94"/>
  <c r="L431" i="94"/>
  <c r="L430" i="94"/>
  <c r="L429" i="94"/>
  <c r="L428" i="94"/>
  <c r="L427" i="94"/>
  <c r="M427" i="94" s="1"/>
  <c r="L426" i="94"/>
  <c r="L425" i="94"/>
  <c r="L424" i="94"/>
  <c r="L423" i="94"/>
  <c r="M423" i="94" s="1"/>
  <c r="L422" i="94"/>
  <c r="L421" i="94"/>
  <c r="M421" i="94" s="1"/>
  <c r="L420" i="94"/>
  <c r="L419" i="94"/>
  <c r="L418" i="94"/>
  <c r="L417" i="94"/>
  <c r="L416" i="94"/>
  <c r="L415" i="94"/>
  <c r="L414" i="94"/>
  <c r="L413" i="94"/>
  <c r="L412" i="94"/>
  <c r="L411" i="94"/>
  <c r="M411" i="94" s="1"/>
  <c r="L410" i="94"/>
  <c r="L409" i="94"/>
  <c r="L408" i="94"/>
  <c r="L407" i="94"/>
  <c r="M407" i="94" s="1"/>
  <c r="L406" i="94"/>
  <c r="L405" i="94"/>
  <c r="M405" i="94" s="1"/>
  <c r="L404" i="94"/>
  <c r="L403" i="94"/>
  <c r="L402" i="94"/>
  <c r="L401" i="94"/>
  <c r="L400" i="94"/>
  <c r="L399" i="94"/>
  <c r="L398" i="94"/>
  <c r="L397" i="94"/>
  <c r="L396" i="94"/>
  <c r="L395" i="94"/>
  <c r="M395" i="94" s="1"/>
  <c r="L394" i="94"/>
  <c r="L393" i="94"/>
  <c r="L392" i="94"/>
  <c r="L391" i="94"/>
  <c r="M391" i="94" s="1"/>
  <c r="L390" i="94"/>
  <c r="L389" i="94"/>
  <c r="L388" i="94"/>
  <c r="L387" i="94"/>
  <c r="M387" i="94" s="1"/>
  <c r="L386" i="94"/>
  <c r="L385" i="94"/>
  <c r="L384" i="94"/>
  <c r="L383" i="94"/>
  <c r="M383" i="94" s="1"/>
  <c r="L382" i="94"/>
  <c r="L381" i="94"/>
  <c r="L380" i="94"/>
  <c r="L379" i="94"/>
  <c r="M379" i="94" s="1"/>
  <c r="L378" i="94"/>
  <c r="L377" i="94"/>
  <c r="L376" i="94"/>
  <c r="L375" i="94"/>
  <c r="M375" i="94" s="1"/>
  <c r="L374" i="94"/>
  <c r="L373" i="94"/>
  <c r="L372" i="94"/>
  <c r="L371" i="94"/>
  <c r="M371" i="94" s="1"/>
  <c r="L370" i="94"/>
  <c r="L369" i="94"/>
  <c r="L368" i="94"/>
  <c r="L367" i="94"/>
  <c r="M367" i="94" s="1"/>
  <c r="L366" i="94"/>
  <c r="L365" i="94"/>
  <c r="L364" i="94"/>
  <c r="L363" i="94"/>
  <c r="M363" i="94" s="1"/>
  <c r="L362" i="94"/>
  <c r="L361" i="94"/>
  <c r="L360" i="94"/>
  <c r="L359" i="94"/>
  <c r="M359" i="94" s="1"/>
  <c r="L358" i="94"/>
  <c r="L357" i="94"/>
  <c r="L356" i="94"/>
  <c r="L355" i="94"/>
  <c r="M355" i="94" s="1"/>
  <c r="L354" i="94"/>
  <c r="L353" i="94"/>
  <c r="L352" i="94"/>
  <c r="L351" i="94"/>
  <c r="M351" i="94" s="1"/>
  <c r="L350" i="94"/>
  <c r="L349" i="94"/>
  <c r="L348" i="94"/>
  <c r="L347" i="94"/>
  <c r="M347" i="94" s="1"/>
  <c r="L346" i="94"/>
  <c r="L345" i="94"/>
  <c r="L344" i="94"/>
  <c r="L343" i="94"/>
  <c r="M343" i="94" s="1"/>
  <c r="L342" i="94"/>
  <c r="L341" i="94"/>
  <c r="L340" i="94"/>
  <c r="L339" i="94"/>
  <c r="M339" i="94" s="1"/>
  <c r="L338" i="94"/>
  <c r="L337" i="94"/>
  <c r="L336" i="94"/>
  <c r="L335" i="94"/>
  <c r="M335" i="94" s="1"/>
  <c r="L334" i="94"/>
  <c r="L333" i="94"/>
  <c r="L332" i="94"/>
  <c r="L331" i="94"/>
  <c r="M331" i="94" s="1"/>
  <c r="L330" i="94"/>
  <c r="L329" i="94"/>
  <c r="L328" i="94"/>
  <c r="L327" i="94"/>
  <c r="M327" i="94" s="1"/>
  <c r="L326" i="94"/>
  <c r="L325" i="94"/>
  <c r="L324" i="94"/>
  <c r="L323" i="94"/>
  <c r="M323" i="94" s="1"/>
  <c r="L322" i="94"/>
  <c r="L321" i="94"/>
  <c r="L320" i="94"/>
  <c r="L319" i="94"/>
  <c r="M319" i="94" s="1"/>
  <c r="L318" i="94"/>
  <c r="L317" i="94"/>
  <c r="L316" i="94"/>
  <c r="L315" i="94"/>
  <c r="M315" i="94" s="1"/>
  <c r="L314" i="94"/>
  <c r="L313" i="94"/>
  <c r="L312" i="94"/>
  <c r="L311" i="94"/>
  <c r="M311" i="94" s="1"/>
  <c r="L310" i="94"/>
  <c r="L309" i="94"/>
  <c r="L308" i="94"/>
  <c r="L307" i="94"/>
  <c r="M307" i="94" s="1"/>
  <c r="L306" i="94"/>
  <c r="L305" i="94"/>
  <c r="L304" i="94"/>
  <c r="L303" i="94"/>
  <c r="M303" i="94" s="1"/>
  <c r="L302" i="94"/>
  <c r="L301" i="94"/>
  <c r="L300" i="94"/>
  <c r="L299" i="94"/>
  <c r="M299" i="94" s="1"/>
  <c r="L298" i="94"/>
  <c r="L297" i="94"/>
  <c r="L296" i="94"/>
  <c r="L295" i="94"/>
  <c r="M295" i="94" s="1"/>
  <c r="L294" i="94"/>
  <c r="L293" i="94"/>
  <c r="L292" i="94"/>
  <c r="L291" i="94"/>
  <c r="M291" i="94" s="1"/>
  <c r="L290" i="94"/>
  <c r="L289" i="94"/>
  <c r="L288" i="94"/>
  <c r="L287" i="94"/>
  <c r="L286" i="94"/>
  <c r="L285" i="94"/>
  <c r="L284" i="94"/>
  <c r="L283" i="94"/>
  <c r="M283" i="94" s="1"/>
  <c r="L282" i="94"/>
  <c r="L281" i="94"/>
  <c r="L280" i="94"/>
  <c r="L279" i="94"/>
  <c r="M279" i="94" s="1"/>
  <c r="L278" i="94"/>
  <c r="L277" i="94"/>
  <c r="L276" i="94"/>
  <c r="L275" i="94"/>
  <c r="M275" i="94" s="1"/>
  <c r="L274" i="94"/>
  <c r="L273" i="94"/>
  <c r="L272" i="94"/>
  <c r="L271" i="94"/>
  <c r="M271" i="94" s="1"/>
  <c r="L270" i="94"/>
  <c r="L269" i="94"/>
  <c r="L268" i="94"/>
  <c r="L267" i="94"/>
  <c r="M267" i="94" s="1"/>
  <c r="L266" i="94"/>
  <c r="L265" i="94"/>
  <c r="L264" i="94"/>
  <c r="L263" i="94"/>
  <c r="M263" i="94" s="1"/>
  <c r="L262" i="94"/>
  <c r="L261" i="94"/>
  <c r="L260" i="94"/>
  <c r="L259" i="94"/>
  <c r="M259" i="94" s="1"/>
  <c r="L258" i="94"/>
  <c r="L257" i="94"/>
  <c r="L256" i="94"/>
  <c r="L255" i="94"/>
  <c r="M255" i="94" s="1"/>
  <c r="L254" i="94"/>
  <c r="L253" i="94"/>
  <c r="L252" i="94"/>
  <c r="L251" i="94"/>
  <c r="M251" i="94" s="1"/>
  <c r="L250" i="94"/>
  <c r="L249" i="94"/>
  <c r="L248" i="94"/>
  <c r="L247" i="94"/>
  <c r="M247" i="94" s="1"/>
  <c r="L246" i="94"/>
  <c r="L245" i="94"/>
  <c r="L244" i="94"/>
  <c r="L243" i="94"/>
  <c r="M243" i="94" s="1"/>
  <c r="L242" i="94"/>
  <c r="L241" i="94"/>
  <c r="L240" i="94"/>
  <c r="L239" i="94"/>
  <c r="M239" i="94" s="1"/>
  <c r="L238" i="94"/>
  <c r="L237" i="94"/>
  <c r="L236" i="94"/>
  <c r="L235" i="94"/>
  <c r="M235" i="94" s="1"/>
  <c r="L234" i="94"/>
  <c r="L233" i="94"/>
  <c r="L232" i="94"/>
  <c r="L231" i="94"/>
  <c r="M231" i="94" s="1"/>
  <c r="L230" i="94"/>
  <c r="L229" i="94"/>
  <c r="L228" i="94"/>
  <c r="L227" i="94"/>
  <c r="M227" i="94" s="1"/>
  <c r="L226" i="94"/>
  <c r="L225" i="94"/>
  <c r="L224" i="94"/>
  <c r="L223" i="94"/>
  <c r="M223" i="94" s="1"/>
  <c r="L222" i="94"/>
  <c r="L221" i="94"/>
  <c r="L220" i="94"/>
  <c r="L219" i="94"/>
  <c r="M219" i="94" s="1"/>
  <c r="L218" i="94"/>
  <c r="L217" i="94"/>
  <c r="L216" i="94"/>
  <c r="L215" i="94"/>
  <c r="M215" i="94" s="1"/>
  <c r="L214" i="94"/>
  <c r="L213" i="94"/>
  <c r="L212" i="94"/>
  <c r="L211" i="94"/>
  <c r="M211" i="94" s="1"/>
  <c r="L210" i="94"/>
  <c r="L209" i="94"/>
  <c r="L208" i="94"/>
  <c r="L207" i="94"/>
  <c r="M207" i="94" s="1"/>
  <c r="L206" i="94"/>
  <c r="L205" i="94"/>
  <c r="L204" i="94"/>
  <c r="L203" i="94"/>
  <c r="M203" i="94" s="1"/>
  <c r="L202" i="94"/>
  <c r="L201" i="94"/>
  <c r="L200" i="94"/>
  <c r="L199" i="94"/>
  <c r="M199" i="94" s="1"/>
  <c r="L198" i="94"/>
  <c r="L197" i="94"/>
  <c r="L196" i="94"/>
  <c r="L195" i="94"/>
  <c r="M195" i="94" s="1"/>
  <c r="L194" i="94"/>
  <c r="L193" i="94"/>
  <c r="L192" i="94"/>
  <c r="L191" i="94"/>
  <c r="M191" i="94" s="1"/>
  <c r="L190" i="94"/>
  <c r="L189" i="94"/>
  <c r="M189" i="94" s="1"/>
  <c r="L188" i="94"/>
  <c r="L187" i="94"/>
  <c r="M187" i="94" s="1"/>
  <c r="L186" i="94"/>
  <c r="L185" i="94"/>
  <c r="L184" i="94"/>
  <c r="L183" i="94"/>
  <c r="L182" i="94"/>
  <c r="L181" i="94"/>
  <c r="L180" i="94"/>
  <c r="L179" i="94"/>
  <c r="M179" i="94" s="1"/>
  <c r="L178" i="94"/>
  <c r="L177" i="94"/>
  <c r="L176" i="94"/>
  <c r="L175" i="94"/>
  <c r="M175" i="94" s="1"/>
  <c r="L174" i="94"/>
  <c r="L173" i="94"/>
  <c r="L172" i="94"/>
  <c r="L171" i="94"/>
  <c r="M171" i="94" s="1"/>
  <c r="L170" i="94"/>
  <c r="L169" i="94"/>
  <c r="M169" i="94" s="1"/>
  <c r="L168" i="94"/>
  <c r="L167" i="94"/>
  <c r="L166" i="94"/>
  <c r="L165" i="94"/>
  <c r="L164" i="94"/>
  <c r="L163" i="94"/>
  <c r="M163" i="94" s="1"/>
  <c r="L162" i="94"/>
  <c r="L161" i="94"/>
  <c r="L160" i="94"/>
  <c r="L159" i="94"/>
  <c r="M159" i="94" s="1"/>
  <c r="L158" i="94"/>
  <c r="L157" i="94"/>
  <c r="L156" i="94"/>
  <c r="L155" i="94"/>
  <c r="M155" i="94" s="1"/>
  <c r="L154" i="94"/>
  <c r="L153" i="94"/>
  <c r="L152" i="94"/>
  <c r="L151" i="94"/>
  <c r="M151" i="94" s="1"/>
  <c r="L150" i="94"/>
  <c r="L149" i="94"/>
  <c r="L148" i="94"/>
  <c r="L147" i="94"/>
  <c r="M147" i="94" s="1"/>
  <c r="L146" i="94"/>
  <c r="L145" i="94"/>
  <c r="L144" i="94"/>
  <c r="L143" i="94"/>
  <c r="M143" i="94" s="1"/>
  <c r="L142" i="94"/>
  <c r="L141" i="94"/>
  <c r="L140" i="94"/>
  <c r="L139" i="94"/>
  <c r="M139" i="94" s="1"/>
  <c r="L138" i="94"/>
  <c r="L137" i="94"/>
  <c r="L136" i="94"/>
  <c r="L135" i="94"/>
  <c r="M135" i="94" s="1"/>
  <c r="L134" i="94"/>
  <c r="L133" i="94"/>
  <c r="M133" i="94" s="1"/>
  <c r="L132" i="94"/>
  <c r="L131" i="94"/>
  <c r="M131" i="94" s="1"/>
  <c r="L130" i="94"/>
  <c r="L129" i="94"/>
  <c r="L128" i="94"/>
  <c r="L127" i="94"/>
  <c r="M127" i="94" s="1"/>
  <c r="L126" i="94"/>
  <c r="L125" i="94"/>
  <c r="L124" i="94"/>
  <c r="L123" i="94"/>
  <c r="M123" i="94" s="1"/>
  <c r="L122" i="94"/>
  <c r="L121" i="94"/>
  <c r="L120" i="94"/>
  <c r="L119" i="94"/>
  <c r="L118" i="94"/>
  <c r="L117" i="94"/>
  <c r="L116" i="94"/>
  <c r="L115" i="94"/>
  <c r="M115" i="94" s="1"/>
  <c r="L114" i="94"/>
  <c r="L113" i="94"/>
  <c r="L112" i="94"/>
  <c r="L111" i="94"/>
  <c r="M111" i="94" s="1"/>
  <c r="L110" i="94"/>
  <c r="L109" i="94"/>
  <c r="M109" i="94" s="1"/>
  <c r="L108" i="94"/>
  <c r="L107" i="94"/>
  <c r="M107" i="94" s="1"/>
  <c r="L106" i="94"/>
  <c r="L105" i="94"/>
  <c r="L104" i="94"/>
  <c r="L103" i="94"/>
  <c r="L102" i="94"/>
  <c r="L101" i="94"/>
  <c r="L100" i="94"/>
  <c r="L99" i="94"/>
  <c r="M99" i="94" s="1"/>
  <c r="L98" i="94"/>
  <c r="L97" i="94"/>
  <c r="L96" i="94"/>
  <c r="L95" i="94"/>
  <c r="M95" i="94" s="1"/>
  <c r="L94" i="94"/>
  <c r="L93" i="94"/>
  <c r="L92" i="94"/>
  <c r="L91" i="94"/>
  <c r="M91" i="94" s="1"/>
  <c r="L90" i="94"/>
  <c r="L89" i="94"/>
  <c r="L88" i="94"/>
  <c r="L87" i="94"/>
  <c r="M87" i="94" s="1"/>
  <c r="L86" i="94"/>
  <c r="L85" i="94"/>
  <c r="L84" i="94"/>
  <c r="L83" i="94"/>
  <c r="M83" i="94" s="1"/>
  <c r="L82" i="94"/>
  <c r="L81" i="94"/>
  <c r="L80" i="94"/>
  <c r="L79" i="94"/>
  <c r="M79" i="94" s="1"/>
  <c r="L78" i="94"/>
  <c r="L77" i="94"/>
  <c r="L76" i="94"/>
  <c r="L75" i="94"/>
  <c r="M75" i="94" s="1"/>
  <c r="L74" i="94"/>
  <c r="L73" i="94"/>
  <c r="L72" i="94"/>
  <c r="L71" i="94"/>
  <c r="M71" i="94" s="1"/>
  <c r="L70" i="94"/>
  <c r="L69" i="94"/>
  <c r="L68" i="94"/>
  <c r="L67" i="94"/>
  <c r="L66" i="94"/>
  <c r="L65" i="94"/>
  <c r="M65" i="94" s="1"/>
  <c r="L64" i="94"/>
  <c r="L63" i="94"/>
  <c r="M63" i="94" s="1"/>
  <c r="L62" i="94"/>
  <c r="L61" i="94"/>
  <c r="L60" i="94"/>
  <c r="L59" i="94"/>
  <c r="M59" i="94" s="1"/>
  <c r="L58" i="94"/>
  <c r="L57" i="94"/>
  <c r="L56" i="94"/>
  <c r="L55" i="94"/>
  <c r="M55" i="94" s="1"/>
  <c r="L54" i="94"/>
  <c r="L53" i="94"/>
  <c r="L52" i="94"/>
  <c r="L51" i="94"/>
  <c r="M51" i="94" s="1"/>
  <c r="L50" i="94"/>
  <c r="L49" i="94"/>
  <c r="L48" i="94"/>
  <c r="L47" i="94"/>
  <c r="M47" i="94" s="1"/>
  <c r="L46" i="94"/>
  <c r="L45" i="94"/>
  <c r="L44" i="94"/>
  <c r="L43" i="94"/>
  <c r="M43" i="94" s="1"/>
  <c r="L42" i="94"/>
  <c r="L41" i="94"/>
  <c r="L40" i="94"/>
  <c r="L39" i="94"/>
  <c r="M39" i="94" s="1"/>
  <c r="L38" i="94"/>
  <c r="L37" i="94"/>
  <c r="L36" i="94"/>
  <c r="L35" i="94"/>
  <c r="M35" i="94" s="1"/>
  <c r="L34" i="94"/>
  <c r="L33" i="94"/>
  <c r="M33" i="94" s="1"/>
  <c r="L32" i="94"/>
  <c r="L31" i="94"/>
  <c r="M31" i="94" s="1"/>
  <c r="L30" i="94"/>
  <c r="L29" i="94"/>
  <c r="L28" i="94"/>
  <c r="L27" i="94"/>
  <c r="M27" i="94" s="1"/>
  <c r="L26" i="94"/>
  <c r="L25" i="94"/>
  <c r="L24" i="94"/>
  <c r="L23" i="94"/>
  <c r="M23" i="94" s="1"/>
  <c r="L22" i="94"/>
  <c r="L21" i="94"/>
  <c r="L20" i="94"/>
  <c r="L19" i="94"/>
  <c r="M19" i="94" s="1"/>
  <c r="L18" i="94"/>
  <c r="L17" i="94"/>
  <c r="L16" i="94"/>
  <c r="L15" i="94"/>
  <c r="M15" i="94" s="1"/>
  <c r="L14" i="94"/>
  <c r="L13" i="94"/>
  <c r="L12" i="94"/>
  <c r="L11" i="94"/>
  <c r="M11" i="94" s="1"/>
  <c r="L10" i="94"/>
  <c r="L9" i="94"/>
  <c r="L8" i="94"/>
  <c r="L7" i="94"/>
  <c r="M7" i="94" s="1"/>
  <c r="L6" i="94"/>
  <c r="L5" i="94"/>
  <c r="L4" i="94"/>
  <c r="L498" i="96"/>
  <c r="M498" i="96" s="1"/>
  <c r="L497" i="96"/>
  <c r="L496" i="96"/>
  <c r="L495" i="96"/>
  <c r="L494" i="96"/>
  <c r="M494" i="96" s="1"/>
  <c r="L493" i="96"/>
  <c r="L492" i="96"/>
  <c r="L491" i="96"/>
  <c r="M491" i="96" s="1"/>
  <c r="L490" i="96"/>
  <c r="M490" i="96" s="1"/>
  <c r="L489" i="96"/>
  <c r="L488" i="96"/>
  <c r="L487" i="96"/>
  <c r="L486" i="96"/>
  <c r="L485" i="96"/>
  <c r="L484" i="96"/>
  <c r="L483" i="96"/>
  <c r="L482" i="96"/>
  <c r="L481" i="96"/>
  <c r="L480" i="96"/>
  <c r="L479" i="96"/>
  <c r="L478" i="96"/>
  <c r="L477" i="96"/>
  <c r="L476" i="96"/>
  <c r="L475" i="96"/>
  <c r="L474" i="96"/>
  <c r="L473" i="96"/>
  <c r="L472" i="96"/>
  <c r="L471" i="96"/>
  <c r="L470" i="96"/>
  <c r="L469" i="96"/>
  <c r="M469" i="96" s="1"/>
  <c r="L468" i="96"/>
  <c r="L467" i="96"/>
  <c r="L466" i="96"/>
  <c r="M466" i="96" s="1"/>
  <c r="L465" i="96"/>
  <c r="L464" i="96"/>
  <c r="L463" i="96"/>
  <c r="L462" i="96"/>
  <c r="M462" i="96" s="1"/>
  <c r="L461" i="96"/>
  <c r="M461" i="96" s="1"/>
  <c r="L460" i="96"/>
  <c r="L459" i="96"/>
  <c r="L458" i="96"/>
  <c r="M458" i="96" s="1"/>
  <c r="L457" i="96"/>
  <c r="L456" i="96"/>
  <c r="L455" i="96"/>
  <c r="L454" i="96"/>
  <c r="L453" i="96"/>
  <c r="L452" i="96"/>
  <c r="L451" i="96"/>
  <c r="L450" i="96"/>
  <c r="M450" i="96" s="1"/>
  <c r="L449" i="96"/>
  <c r="L448" i="96"/>
  <c r="L447" i="96"/>
  <c r="L446" i="96"/>
  <c r="L445" i="96"/>
  <c r="L444" i="96"/>
  <c r="L443" i="96"/>
  <c r="L442" i="96"/>
  <c r="M442" i="96" s="1"/>
  <c r="L441" i="96"/>
  <c r="L440" i="96"/>
  <c r="L439" i="96"/>
  <c r="L438" i="96"/>
  <c r="M438" i="96" s="1"/>
  <c r="L437" i="96"/>
  <c r="L436" i="96"/>
  <c r="L435" i="96"/>
  <c r="L434" i="96"/>
  <c r="L433" i="96"/>
  <c r="L432" i="96"/>
  <c r="L431" i="96"/>
  <c r="M431" i="96" s="1"/>
  <c r="L430" i="96"/>
  <c r="M430" i="96" s="1"/>
  <c r="L429" i="96"/>
  <c r="L428" i="96"/>
  <c r="L427" i="96"/>
  <c r="L426" i="96"/>
  <c r="M426" i="96" s="1"/>
  <c r="L425" i="96"/>
  <c r="M425" i="96" s="1"/>
  <c r="L424" i="96"/>
  <c r="L423" i="96"/>
  <c r="L422" i="96"/>
  <c r="L421" i="96"/>
  <c r="L420" i="96"/>
  <c r="L419" i="96"/>
  <c r="M419" i="96" s="1"/>
  <c r="L418" i="96"/>
  <c r="L417" i="96"/>
  <c r="L416" i="96"/>
  <c r="L415" i="96"/>
  <c r="L414" i="96"/>
  <c r="L413" i="96"/>
  <c r="L412" i="96"/>
  <c r="L411" i="96"/>
  <c r="L410" i="96"/>
  <c r="L409" i="96"/>
  <c r="L408" i="96"/>
  <c r="L407" i="96"/>
  <c r="L406" i="96"/>
  <c r="L405" i="96"/>
  <c r="L404" i="96"/>
  <c r="L403" i="96"/>
  <c r="L402" i="96"/>
  <c r="M402" i="96" s="1"/>
  <c r="L401" i="96"/>
  <c r="L400" i="96"/>
  <c r="L399" i="96"/>
  <c r="L398" i="96"/>
  <c r="M398" i="96" s="1"/>
  <c r="L397" i="96"/>
  <c r="L396" i="96"/>
  <c r="L395" i="96"/>
  <c r="L394" i="96"/>
  <c r="L393" i="96"/>
  <c r="M393" i="96" s="1"/>
  <c r="L392" i="96"/>
  <c r="L391" i="96"/>
  <c r="L390" i="96"/>
  <c r="L389" i="96"/>
  <c r="L388" i="96"/>
  <c r="L387" i="96"/>
  <c r="L386" i="96"/>
  <c r="L385" i="96"/>
  <c r="M385" i="96" s="1"/>
  <c r="L384" i="96"/>
  <c r="L383" i="96"/>
  <c r="L382" i="96"/>
  <c r="M382" i="96" s="1"/>
  <c r="L381" i="96"/>
  <c r="L380" i="96"/>
  <c r="L379" i="96"/>
  <c r="L378" i="96"/>
  <c r="L377" i="96"/>
  <c r="M377" i="96" s="1"/>
  <c r="L376" i="96"/>
  <c r="L375" i="96"/>
  <c r="L374" i="96"/>
  <c r="M374" i="96" s="1"/>
  <c r="L373" i="96"/>
  <c r="L372" i="96"/>
  <c r="L371" i="96"/>
  <c r="M371" i="96" s="1"/>
  <c r="L370" i="96"/>
  <c r="L369" i="96"/>
  <c r="L368" i="96"/>
  <c r="L367" i="96"/>
  <c r="M367" i="96" s="1"/>
  <c r="L366" i="96"/>
  <c r="M366" i="96" s="1"/>
  <c r="L365" i="96"/>
  <c r="M365" i="96" s="1"/>
  <c r="L364" i="96"/>
  <c r="L363" i="96"/>
  <c r="L362" i="96"/>
  <c r="M362" i="96" s="1"/>
  <c r="L361" i="96"/>
  <c r="L360" i="96"/>
  <c r="L359" i="96"/>
  <c r="L358" i="96"/>
  <c r="M358" i="96" s="1"/>
  <c r="L357" i="96"/>
  <c r="L356" i="96"/>
  <c r="L355" i="96"/>
  <c r="L354" i="96"/>
  <c r="L353" i="96"/>
  <c r="L352" i="96"/>
  <c r="L351" i="96"/>
  <c r="L350" i="96"/>
  <c r="M350" i="96" s="1"/>
  <c r="L349" i="96"/>
  <c r="L348" i="96"/>
  <c r="L347" i="96"/>
  <c r="L346" i="96"/>
  <c r="L345" i="96"/>
  <c r="L344" i="96"/>
  <c r="L343" i="96"/>
  <c r="L342" i="96"/>
  <c r="M342" i="96" s="1"/>
  <c r="L341" i="96"/>
  <c r="L340" i="96"/>
  <c r="M340" i="96" s="1"/>
  <c r="L339" i="96"/>
  <c r="L338" i="96"/>
  <c r="M338" i="96" s="1"/>
  <c r="L337" i="96"/>
  <c r="L336" i="96"/>
  <c r="L335" i="96"/>
  <c r="L334" i="96"/>
  <c r="M334" i="96" s="1"/>
  <c r="L333" i="96"/>
  <c r="L332" i="96"/>
  <c r="L331" i="96"/>
  <c r="L330" i="96"/>
  <c r="L329" i="96"/>
  <c r="L328" i="96"/>
  <c r="L327" i="96"/>
  <c r="M327" i="96" s="1"/>
  <c r="L326" i="96"/>
  <c r="L325" i="96"/>
  <c r="L324" i="96"/>
  <c r="L323" i="96"/>
  <c r="L322" i="96"/>
  <c r="L321" i="96"/>
  <c r="L320" i="96"/>
  <c r="L319" i="96"/>
  <c r="L318" i="96"/>
  <c r="M318" i="96" s="1"/>
  <c r="L317" i="96"/>
  <c r="L316" i="96"/>
  <c r="M316" i="96" s="1"/>
  <c r="L315" i="96"/>
  <c r="L314" i="96"/>
  <c r="L313" i="96"/>
  <c r="L312" i="96"/>
  <c r="L311" i="96"/>
  <c r="L310" i="96"/>
  <c r="M310" i="96" s="1"/>
  <c r="L309" i="96"/>
  <c r="L308" i="96"/>
  <c r="L307" i="96"/>
  <c r="M307" i="96" s="1"/>
  <c r="L306" i="96"/>
  <c r="M306" i="96" s="1"/>
  <c r="L305" i="96"/>
  <c r="L304" i="96"/>
  <c r="L303" i="96"/>
  <c r="L302" i="96"/>
  <c r="M302" i="96" s="1"/>
  <c r="L301" i="96"/>
  <c r="L300" i="96"/>
  <c r="M300" i="96" s="1"/>
  <c r="L299" i="96"/>
  <c r="L298" i="96"/>
  <c r="M298" i="96" s="1"/>
  <c r="L297" i="96"/>
  <c r="M297" i="96" s="1"/>
  <c r="L296" i="96"/>
  <c r="L295" i="96"/>
  <c r="L294" i="96"/>
  <c r="L293" i="96"/>
  <c r="L292" i="96"/>
  <c r="L291" i="96"/>
  <c r="L290" i="96"/>
  <c r="L289" i="96"/>
  <c r="L288" i="96"/>
  <c r="L287" i="96"/>
  <c r="L286" i="96"/>
  <c r="M286" i="96" s="1"/>
  <c r="L285" i="96"/>
  <c r="L284" i="96"/>
  <c r="M284" i="96" s="1"/>
  <c r="L283" i="96"/>
  <c r="L282" i="96"/>
  <c r="L281" i="96"/>
  <c r="L280" i="96"/>
  <c r="L279" i="96"/>
  <c r="L278" i="96"/>
  <c r="M278" i="96" s="1"/>
  <c r="L277" i="96"/>
  <c r="L276" i="96"/>
  <c r="L275" i="96"/>
  <c r="L274" i="96"/>
  <c r="M274" i="96" s="1"/>
  <c r="L273" i="96"/>
  <c r="L272" i="96"/>
  <c r="L271" i="96"/>
  <c r="L270" i="96"/>
  <c r="M270" i="96" s="1"/>
  <c r="L269" i="96"/>
  <c r="L268" i="96"/>
  <c r="M268" i="96" s="1"/>
  <c r="L267" i="96"/>
  <c r="L266" i="96"/>
  <c r="L265" i="96"/>
  <c r="L264" i="96"/>
  <c r="L263" i="96"/>
  <c r="M263" i="96" s="1"/>
  <c r="L262" i="96"/>
  <c r="L261" i="96"/>
  <c r="L260" i="96"/>
  <c r="L259" i="96"/>
  <c r="L258" i="96"/>
  <c r="M258" i="96" s="1"/>
  <c r="L257" i="96"/>
  <c r="L256" i="96"/>
  <c r="L255" i="96"/>
  <c r="L254" i="96"/>
  <c r="M254" i="96" s="1"/>
  <c r="L253" i="96"/>
  <c r="L252" i="96"/>
  <c r="M252" i="96" s="1"/>
  <c r="L251" i="96"/>
  <c r="L250" i="96"/>
  <c r="L249" i="96"/>
  <c r="L248" i="96"/>
  <c r="L247" i="96"/>
  <c r="L246" i="96"/>
  <c r="M246" i="96" s="1"/>
  <c r="L245" i="96"/>
  <c r="L244" i="96"/>
  <c r="L243" i="96"/>
  <c r="M243" i="96" s="1"/>
  <c r="L242" i="96"/>
  <c r="M242" i="96" s="1"/>
  <c r="L241" i="96"/>
  <c r="L240" i="96"/>
  <c r="L239" i="96"/>
  <c r="L238" i="96"/>
  <c r="M238" i="96" s="1"/>
  <c r="L237" i="96"/>
  <c r="L236" i="96"/>
  <c r="M236" i="96" s="1"/>
  <c r="L235" i="96"/>
  <c r="L234" i="96"/>
  <c r="M234" i="96" s="1"/>
  <c r="L233" i="96"/>
  <c r="M233" i="96" s="1"/>
  <c r="L232" i="96"/>
  <c r="L231" i="96"/>
  <c r="L230" i="96"/>
  <c r="L229" i="96"/>
  <c r="L228" i="96"/>
  <c r="L227" i="96"/>
  <c r="L226" i="96"/>
  <c r="L225" i="96"/>
  <c r="L224" i="96"/>
  <c r="L223" i="96"/>
  <c r="L222" i="96"/>
  <c r="M222" i="96" s="1"/>
  <c r="L221" i="96"/>
  <c r="L220" i="96"/>
  <c r="L219" i="96"/>
  <c r="L218" i="96"/>
  <c r="M218" i="96" s="1"/>
  <c r="L217" i="96"/>
  <c r="M217" i="96" s="1"/>
  <c r="L216" i="96"/>
  <c r="L215" i="96"/>
  <c r="L214" i="96"/>
  <c r="M214" i="96" s="1"/>
  <c r="L213" i="96"/>
  <c r="M213" i="96" s="1"/>
  <c r="L212" i="96"/>
  <c r="M212" i="96" s="1"/>
  <c r="L211" i="96"/>
  <c r="L210" i="96"/>
  <c r="M210" i="96" s="1"/>
  <c r="L209" i="96"/>
  <c r="L208" i="96"/>
  <c r="L207" i="96"/>
  <c r="L206" i="96"/>
  <c r="M206" i="96" s="1"/>
  <c r="L205" i="96"/>
  <c r="L204" i="96"/>
  <c r="L203" i="96"/>
  <c r="L202" i="96"/>
  <c r="M202" i="96" s="1"/>
  <c r="L201" i="96"/>
  <c r="M201" i="96" s="1"/>
  <c r="L200" i="96"/>
  <c r="L199" i="96"/>
  <c r="L198" i="96"/>
  <c r="M198" i="96" s="1"/>
  <c r="L197" i="96"/>
  <c r="M197" i="96" s="1"/>
  <c r="L196" i="96"/>
  <c r="L195" i="96"/>
  <c r="L194" i="96"/>
  <c r="M194" i="96" s="1"/>
  <c r="L193" i="96"/>
  <c r="L192" i="96"/>
  <c r="L191" i="96"/>
  <c r="L190" i="96"/>
  <c r="M190" i="96" s="1"/>
  <c r="L189" i="96"/>
  <c r="M189" i="96" s="1"/>
  <c r="L188" i="96"/>
  <c r="L187" i="96"/>
  <c r="L186" i="96"/>
  <c r="M186" i="96" s="1"/>
  <c r="L185" i="96"/>
  <c r="M185" i="96" s="1"/>
  <c r="L184" i="96"/>
  <c r="L183" i="96"/>
  <c r="L182" i="96"/>
  <c r="M182" i="96" s="1"/>
  <c r="L181" i="96"/>
  <c r="M181" i="96" s="1"/>
  <c r="L180" i="96"/>
  <c r="L179" i="96"/>
  <c r="L178" i="96"/>
  <c r="M178" i="96" s="1"/>
  <c r="L177" i="96"/>
  <c r="L176" i="96"/>
  <c r="L175" i="96"/>
  <c r="L174" i="96"/>
  <c r="M174" i="96" s="1"/>
  <c r="L173" i="96"/>
  <c r="L172" i="96"/>
  <c r="L171" i="96"/>
  <c r="L170" i="96"/>
  <c r="M170" i="96" s="1"/>
  <c r="L169" i="96"/>
  <c r="M169" i="96" s="1"/>
  <c r="L168" i="96"/>
  <c r="L167" i="96"/>
  <c r="L166" i="96"/>
  <c r="M166" i="96" s="1"/>
  <c r="L165" i="96"/>
  <c r="L164" i="96"/>
  <c r="M164" i="96" s="1"/>
  <c r="L163" i="96"/>
  <c r="L162" i="96"/>
  <c r="M162" i="96" s="1"/>
  <c r="L161" i="96"/>
  <c r="L160" i="96"/>
  <c r="L159" i="96"/>
  <c r="L158" i="96"/>
  <c r="M158" i="96" s="1"/>
  <c r="L157" i="96"/>
  <c r="L156" i="96"/>
  <c r="L155" i="96"/>
  <c r="L154" i="96"/>
  <c r="M154" i="96" s="1"/>
  <c r="L153" i="96"/>
  <c r="M153" i="96" s="1"/>
  <c r="L152" i="96"/>
  <c r="L151" i="96"/>
  <c r="L150" i="96"/>
  <c r="M150" i="96" s="1"/>
  <c r="L149" i="96"/>
  <c r="M149" i="96" s="1"/>
  <c r="L148" i="96"/>
  <c r="L147" i="96"/>
  <c r="L146" i="96"/>
  <c r="M146" i="96" s="1"/>
  <c r="L145" i="96"/>
  <c r="L144" i="96"/>
  <c r="L143" i="96"/>
  <c r="L142" i="96"/>
  <c r="M142" i="96" s="1"/>
  <c r="L141" i="96"/>
  <c r="L140" i="96"/>
  <c r="L139" i="96"/>
  <c r="L138" i="96"/>
  <c r="M138" i="96" s="1"/>
  <c r="L137" i="96"/>
  <c r="L136" i="96"/>
  <c r="L135" i="96"/>
  <c r="L134" i="96"/>
  <c r="M134" i="96" s="1"/>
  <c r="L133" i="96"/>
  <c r="L132" i="96"/>
  <c r="L131" i="96"/>
  <c r="M131" i="96" s="1"/>
  <c r="L130" i="96"/>
  <c r="M130" i="96" s="1"/>
  <c r="L129" i="96"/>
  <c r="L128" i="96"/>
  <c r="L127" i="96"/>
  <c r="M127" i="96" s="1"/>
  <c r="L126" i="96"/>
  <c r="M126" i="96" s="1"/>
  <c r="L125" i="96"/>
  <c r="L124" i="96"/>
  <c r="L123" i="96"/>
  <c r="M123" i="96" s="1"/>
  <c r="L122" i="96"/>
  <c r="M122" i="96" s="1"/>
  <c r="L121" i="96"/>
  <c r="L120" i="96"/>
  <c r="L119" i="96"/>
  <c r="L118" i="96"/>
  <c r="M118" i="96" s="1"/>
  <c r="L117" i="96"/>
  <c r="L116" i="96"/>
  <c r="L115" i="96"/>
  <c r="L114" i="96"/>
  <c r="M114" i="96" s="1"/>
  <c r="L113" i="96"/>
  <c r="L112" i="96"/>
  <c r="L111" i="96"/>
  <c r="M111" i="96" s="1"/>
  <c r="L110" i="96"/>
  <c r="M110" i="96" s="1"/>
  <c r="L109" i="96"/>
  <c r="L108" i="96"/>
  <c r="L107" i="96"/>
  <c r="M107" i="96" s="1"/>
  <c r="L106" i="96"/>
  <c r="M106" i="96" s="1"/>
  <c r="L105" i="96"/>
  <c r="M105" i="96" s="1"/>
  <c r="L104" i="96"/>
  <c r="L103" i="96"/>
  <c r="L102" i="96"/>
  <c r="M102" i="96" s="1"/>
  <c r="L101" i="96"/>
  <c r="L100" i="96"/>
  <c r="L99" i="96"/>
  <c r="M99" i="96" s="1"/>
  <c r="L98" i="96"/>
  <c r="M98" i="96" s="1"/>
  <c r="L97" i="96"/>
  <c r="L96" i="96"/>
  <c r="L95" i="96"/>
  <c r="M95" i="96" s="1"/>
  <c r="L94" i="96"/>
  <c r="M94" i="96" s="1"/>
  <c r="L93" i="96"/>
  <c r="L92" i="96"/>
  <c r="L91" i="96"/>
  <c r="M91" i="96" s="1"/>
  <c r="L90" i="96"/>
  <c r="M90" i="96" s="1"/>
  <c r="L89" i="96"/>
  <c r="L88" i="96"/>
  <c r="L87" i="96"/>
  <c r="L86" i="96"/>
  <c r="M86" i="96" s="1"/>
  <c r="L85" i="96"/>
  <c r="L84" i="96"/>
  <c r="L83" i="96"/>
  <c r="L82" i="96"/>
  <c r="M82" i="96" s="1"/>
  <c r="L81" i="96"/>
  <c r="L80" i="96"/>
  <c r="L79" i="96"/>
  <c r="M79" i="96" s="1"/>
  <c r="L78" i="96"/>
  <c r="M78" i="96" s="1"/>
  <c r="L77" i="96"/>
  <c r="L76" i="96"/>
  <c r="L75" i="96"/>
  <c r="M75" i="96" s="1"/>
  <c r="L74" i="96"/>
  <c r="M74" i="96" s="1"/>
  <c r="L73" i="96"/>
  <c r="L72" i="96"/>
  <c r="L71" i="96"/>
  <c r="L70" i="96"/>
  <c r="M70" i="96" s="1"/>
  <c r="L69" i="96"/>
  <c r="L68" i="96"/>
  <c r="L67" i="96"/>
  <c r="M67" i="96" s="1"/>
  <c r="L66" i="96"/>
  <c r="M66" i="96" s="1"/>
  <c r="L65" i="96"/>
  <c r="L64" i="96"/>
  <c r="L63" i="96"/>
  <c r="M63" i="96" s="1"/>
  <c r="L62" i="96"/>
  <c r="M62" i="96" s="1"/>
  <c r="L61" i="96"/>
  <c r="L60" i="96"/>
  <c r="L59" i="96"/>
  <c r="M59" i="96" s="1"/>
  <c r="L58" i="96"/>
  <c r="M58" i="96" s="1"/>
  <c r="L57" i="96"/>
  <c r="L56" i="96"/>
  <c r="L55" i="96"/>
  <c r="L54" i="96"/>
  <c r="M54" i="96" s="1"/>
  <c r="L53" i="96"/>
  <c r="L52" i="96"/>
  <c r="L51" i="96"/>
  <c r="L50" i="96"/>
  <c r="M50" i="96" s="1"/>
  <c r="L49" i="96"/>
  <c r="L48" i="96"/>
  <c r="L47" i="96"/>
  <c r="M47" i="96" s="1"/>
  <c r="L46" i="96"/>
  <c r="M46" i="96" s="1"/>
  <c r="L45" i="96"/>
  <c r="L44" i="96"/>
  <c r="L43" i="96"/>
  <c r="M43" i="96" s="1"/>
  <c r="L42" i="96"/>
  <c r="M42" i="96" s="1"/>
  <c r="L41" i="96"/>
  <c r="L40" i="96"/>
  <c r="L39" i="96"/>
  <c r="L38" i="96"/>
  <c r="M38" i="96" s="1"/>
  <c r="L37" i="96"/>
  <c r="L36" i="96"/>
  <c r="L35" i="96"/>
  <c r="L34" i="96"/>
  <c r="M34" i="96" s="1"/>
  <c r="L33" i="96"/>
  <c r="L32" i="96"/>
  <c r="L31" i="96"/>
  <c r="M31" i="96" s="1"/>
  <c r="L30" i="96"/>
  <c r="M30" i="96" s="1"/>
  <c r="L29" i="96"/>
  <c r="L28" i="96"/>
  <c r="L27" i="96"/>
  <c r="M27" i="96" s="1"/>
  <c r="L26" i="96"/>
  <c r="M26" i="96" s="1"/>
  <c r="L25" i="96"/>
  <c r="L24" i="96"/>
  <c r="L23" i="96"/>
  <c r="L22" i="96"/>
  <c r="M22" i="96" s="1"/>
  <c r="L21" i="96"/>
  <c r="L20" i="96"/>
  <c r="L19" i="96"/>
  <c r="L18" i="96"/>
  <c r="M18" i="96" s="1"/>
  <c r="L17" i="96"/>
  <c r="L16" i="96"/>
  <c r="L15" i="96"/>
  <c r="M15" i="96" s="1"/>
  <c r="L14" i="96"/>
  <c r="M14" i="96" s="1"/>
  <c r="L13" i="96"/>
  <c r="L12" i="96"/>
  <c r="L11" i="96"/>
  <c r="M11" i="96" s="1"/>
  <c r="L10" i="96"/>
  <c r="M10" i="96" s="1"/>
  <c r="L9" i="96"/>
  <c r="L8" i="96"/>
  <c r="L7" i="96"/>
  <c r="L6" i="96"/>
  <c r="M6" i="96" s="1"/>
  <c r="L5" i="96"/>
  <c r="M5" i="96" s="1"/>
  <c r="L4" i="96"/>
  <c r="L498" i="98"/>
  <c r="L497" i="98"/>
  <c r="M497" i="98" s="1"/>
  <c r="L496" i="98"/>
  <c r="L495" i="98"/>
  <c r="L494" i="98"/>
  <c r="M494" i="98" s="1"/>
  <c r="L493" i="98"/>
  <c r="M493" i="98" s="1"/>
  <c r="L492" i="98"/>
  <c r="L491" i="98"/>
  <c r="L490" i="98"/>
  <c r="L489" i="98"/>
  <c r="M489" i="98" s="1"/>
  <c r="L488" i="98"/>
  <c r="M488" i="98" s="1"/>
  <c r="L487" i="98"/>
  <c r="L486" i="98"/>
  <c r="L485" i="98"/>
  <c r="M485" i="98" s="1"/>
  <c r="L484" i="98"/>
  <c r="L483" i="98"/>
  <c r="L482" i="98"/>
  <c r="L481" i="98"/>
  <c r="M481" i="98" s="1"/>
  <c r="L480" i="98"/>
  <c r="L479" i="98"/>
  <c r="L478" i="98"/>
  <c r="M478" i="98" s="1"/>
  <c r="L477" i="98"/>
  <c r="M477" i="98" s="1"/>
  <c r="L476" i="98"/>
  <c r="L475" i="98"/>
  <c r="L474" i="98"/>
  <c r="L473" i="98"/>
  <c r="M473" i="98" s="1"/>
  <c r="L472" i="98"/>
  <c r="M472" i="98" s="1"/>
  <c r="L471" i="98"/>
  <c r="L470" i="98"/>
  <c r="L469" i="98"/>
  <c r="M469" i="98" s="1"/>
  <c r="L468" i="98"/>
  <c r="L467" i="98"/>
  <c r="L466" i="98"/>
  <c r="L465" i="98"/>
  <c r="M465" i="98" s="1"/>
  <c r="L464" i="98"/>
  <c r="L463" i="98"/>
  <c r="L462" i="98"/>
  <c r="M462" i="98" s="1"/>
  <c r="L461" i="98"/>
  <c r="M461" i="98" s="1"/>
  <c r="L460" i="98"/>
  <c r="L459" i="98"/>
  <c r="L458" i="98"/>
  <c r="L457" i="98"/>
  <c r="M457" i="98" s="1"/>
  <c r="L456" i="98"/>
  <c r="M456" i="98" s="1"/>
  <c r="L455" i="98"/>
  <c r="L454" i="98"/>
  <c r="L453" i="98"/>
  <c r="M453" i="98" s="1"/>
  <c r="L452" i="98"/>
  <c r="L451" i="98"/>
  <c r="L450" i="98"/>
  <c r="L449" i="98"/>
  <c r="M449" i="98" s="1"/>
  <c r="L448" i="98"/>
  <c r="L447" i="98"/>
  <c r="L446" i="98"/>
  <c r="M446" i="98" s="1"/>
  <c r="L445" i="98"/>
  <c r="L444" i="98"/>
  <c r="L443" i="98"/>
  <c r="L442" i="98"/>
  <c r="L441" i="98"/>
  <c r="M441" i="98" s="1"/>
  <c r="L440" i="98"/>
  <c r="L439" i="98"/>
  <c r="L438" i="98"/>
  <c r="L437" i="98"/>
  <c r="M437" i="98" s="1"/>
  <c r="L436" i="98"/>
  <c r="M436" i="98" s="1"/>
  <c r="L435" i="98"/>
  <c r="L434" i="98"/>
  <c r="L433" i="98"/>
  <c r="M433" i="98" s="1"/>
  <c r="L432" i="98"/>
  <c r="L431" i="98"/>
  <c r="L430" i="98"/>
  <c r="M430" i="98" s="1"/>
  <c r="L429" i="98"/>
  <c r="M429" i="98" s="1"/>
  <c r="L428" i="98"/>
  <c r="L427" i="98"/>
  <c r="L426" i="98"/>
  <c r="L425" i="98"/>
  <c r="M425" i="98" s="1"/>
  <c r="L424" i="98"/>
  <c r="L423" i="98"/>
  <c r="L422" i="98"/>
  <c r="L421" i="98"/>
  <c r="M421" i="98" s="1"/>
  <c r="L420" i="98"/>
  <c r="M420" i="98" s="1"/>
  <c r="L419" i="98"/>
  <c r="L418" i="98"/>
  <c r="L417" i="98"/>
  <c r="M417" i="98" s="1"/>
  <c r="L416" i="98"/>
  <c r="L415" i="98"/>
  <c r="L414" i="98"/>
  <c r="L413" i="98"/>
  <c r="L412" i="98"/>
  <c r="L411" i="98"/>
  <c r="L410" i="98"/>
  <c r="L409" i="98"/>
  <c r="L408" i="98"/>
  <c r="L407" i="98"/>
  <c r="L406" i="98"/>
  <c r="L405" i="98"/>
  <c r="L404" i="98"/>
  <c r="M404" i="98" s="1"/>
  <c r="L403" i="98"/>
  <c r="L402" i="98"/>
  <c r="L401" i="98"/>
  <c r="L400" i="98"/>
  <c r="L399" i="98"/>
  <c r="L398" i="98"/>
  <c r="L397" i="98"/>
  <c r="M397" i="98" s="1"/>
  <c r="L396" i="98"/>
  <c r="L395" i="98"/>
  <c r="L394" i="98"/>
  <c r="L393" i="98"/>
  <c r="L392" i="98"/>
  <c r="L391" i="98"/>
  <c r="L390" i="98"/>
  <c r="L389" i="98"/>
  <c r="L388" i="98"/>
  <c r="L387" i="98"/>
  <c r="L386" i="98"/>
  <c r="L385" i="98"/>
  <c r="L384" i="98"/>
  <c r="L383" i="98"/>
  <c r="L382" i="98"/>
  <c r="L381" i="98"/>
  <c r="L380" i="98"/>
  <c r="L379" i="98"/>
  <c r="L378" i="98"/>
  <c r="L377" i="98"/>
  <c r="M377" i="98" s="1"/>
  <c r="L376" i="98"/>
  <c r="L375" i="98"/>
  <c r="L374" i="98"/>
  <c r="L373" i="98"/>
  <c r="L372" i="98"/>
  <c r="L371" i="98"/>
  <c r="L370" i="98"/>
  <c r="L369" i="98"/>
  <c r="L368" i="98"/>
  <c r="L367" i="98"/>
  <c r="L366" i="98"/>
  <c r="L365" i="98"/>
  <c r="L364" i="98"/>
  <c r="L363" i="98"/>
  <c r="L362" i="98"/>
  <c r="L361" i="98"/>
  <c r="L360" i="98"/>
  <c r="L359" i="98"/>
  <c r="L358" i="98"/>
  <c r="L357" i="98"/>
  <c r="L356" i="98"/>
  <c r="L355" i="98"/>
  <c r="L354" i="98"/>
  <c r="L353" i="98"/>
  <c r="M353" i="98" s="1"/>
  <c r="L352" i="98"/>
  <c r="L351" i="98"/>
  <c r="L350" i="98"/>
  <c r="L349" i="98"/>
  <c r="L348" i="98"/>
  <c r="L347" i="98"/>
  <c r="L346" i="98"/>
  <c r="L345" i="98"/>
  <c r="L344" i="98"/>
  <c r="L343" i="98"/>
  <c r="L342" i="98"/>
  <c r="L341" i="98"/>
  <c r="L340" i="98"/>
  <c r="L339" i="98"/>
  <c r="L338" i="98"/>
  <c r="L337" i="98"/>
  <c r="L336" i="98"/>
  <c r="L335" i="98"/>
  <c r="L334" i="98"/>
  <c r="L333" i="98"/>
  <c r="M333" i="98" s="1"/>
  <c r="L332" i="98"/>
  <c r="L331" i="98"/>
  <c r="L330" i="98"/>
  <c r="L329" i="98"/>
  <c r="L328" i="98"/>
  <c r="L327" i="98"/>
  <c r="L326" i="98"/>
  <c r="L325" i="98"/>
  <c r="L324" i="98"/>
  <c r="L323" i="98"/>
  <c r="L322" i="98"/>
  <c r="L321" i="98"/>
  <c r="L320" i="98"/>
  <c r="L319" i="98"/>
  <c r="L318" i="98"/>
  <c r="L317" i="98"/>
  <c r="L316" i="98"/>
  <c r="L315" i="98"/>
  <c r="L314" i="98"/>
  <c r="L313" i="98"/>
  <c r="M313" i="98" s="1"/>
  <c r="L312" i="98"/>
  <c r="L311" i="98"/>
  <c r="L310" i="98"/>
  <c r="L309" i="98"/>
  <c r="L308" i="98"/>
  <c r="L307" i="98"/>
  <c r="L306" i="98"/>
  <c r="L305" i="98"/>
  <c r="L304" i="98"/>
  <c r="L303" i="98"/>
  <c r="L302" i="98"/>
  <c r="L301" i="98"/>
  <c r="L300" i="98"/>
  <c r="L299" i="98"/>
  <c r="L298" i="98"/>
  <c r="L297" i="98"/>
  <c r="L296" i="98"/>
  <c r="L295" i="98"/>
  <c r="L294" i="98"/>
  <c r="L293" i="98"/>
  <c r="L292" i="98"/>
  <c r="L291" i="98"/>
  <c r="L290" i="98"/>
  <c r="L289" i="98"/>
  <c r="M289" i="98" s="1"/>
  <c r="L288" i="98"/>
  <c r="L287" i="98"/>
  <c r="L286" i="98"/>
  <c r="L285" i="98"/>
  <c r="L284" i="98"/>
  <c r="L283" i="98"/>
  <c r="L282" i="98"/>
  <c r="L281" i="98"/>
  <c r="L280" i="98"/>
  <c r="L279" i="98"/>
  <c r="L278" i="98"/>
  <c r="L277" i="98"/>
  <c r="L276" i="98"/>
  <c r="L275" i="98"/>
  <c r="L274" i="98"/>
  <c r="L273" i="98"/>
  <c r="L272" i="98"/>
  <c r="L271" i="98"/>
  <c r="L270" i="98"/>
  <c r="L269" i="98"/>
  <c r="M269" i="98" s="1"/>
  <c r="L268" i="98"/>
  <c r="L267" i="98"/>
  <c r="L266" i="98"/>
  <c r="L265" i="98"/>
  <c r="L264" i="98"/>
  <c r="L263" i="98"/>
  <c r="L262" i="98"/>
  <c r="L261" i="98"/>
  <c r="L260" i="98"/>
  <c r="L259" i="98"/>
  <c r="L258" i="98"/>
  <c r="L257" i="98"/>
  <c r="L256" i="98"/>
  <c r="L255" i="98"/>
  <c r="L254" i="98"/>
  <c r="L253" i="98"/>
  <c r="L252" i="98"/>
  <c r="L251" i="98"/>
  <c r="L250" i="98"/>
  <c r="L249" i="98"/>
  <c r="L248" i="98"/>
  <c r="L247" i="98"/>
  <c r="L246" i="98"/>
  <c r="L245" i="98"/>
  <c r="L244" i="98"/>
  <c r="L243" i="98"/>
  <c r="L242" i="98"/>
  <c r="L241" i="98"/>
  <c r="L240" i="98"/>
  <c r="L239" i="98"/>
  <c r="L238" i="98"/>
  <c r="L237" i="98"/>
  <c r="L236" i="98"/>
  <c r="L235" i="98"/>
  <c r="L234" i="98"/>
  <c r="L233" i="98"/>
  <c r="L232" i="98"/>
  <c r="L231" i="98"/>
  <c r="L230" i="98"/>
  <c r="L229" i="98"/>
  <c r="L228" i="98"/>
  <c r="L227" i="98"/>
  <c r="L226" i="98"/>
  <c r="L225" i="98"/>
  <c r="M225" i="98" s="1"/>
  <c r="L224" i="98"/>
  <c r="L223" i="98"/>
  <c r="L222" i="98"/>
  <c r="L221" i="98"/>
  <c r="L220" i="98"/>
  <c r="L219" i="98"/>
  <c r="L218" i="98"/>
  <c r="L217" i="98"/>
  <c r="L216" i="98"/>
  <c r="L215" i="98"/>
  <c r="L214" i="98"/>
  <c r="L213" i="98"/>
  <c r="L212" i="98"/>
  <c r="L211" i="98"/>
  <c r="L210" i="98"/>
  <c r="L209" i="98"/>
  <c r="L208" i="98"/>
  <c r="L207" i="98"/>
  <c r="L206" i="98"/>
  <c r="L205" i="98"/>
  <c r="M205" i="98" s="1"/>
  <c r="L204" i="98"/>
  <c r="L203" i="98"/>
  <c r="L202" i="98"/>
  <c r="L201" i="98"/>
  <c r="L200" i="98"/>
  <c r="L199" i="98"/>
  <c r="L198" i="98"/>
  <c r="L197" i="98"/>
  <c r="L196" i="98"/>
  <c r="L195" i="98"/>
  <c r="L194" i="98"/>
  <c r="L193" i="98"/>
  <c r="L192" i="98"/>
  <c r="L191" i="98"/>
  <c r="L190" i="98"/>
  <c r="L189" i="98"/>
  <c r="L188" i="98"/>
  <c r="L187" i="98"/>
  <c r="L186" i="98"/>
  <c r="L185" i="98"/>
  <c r="M185" i="98" s="1"/>
  <c r="L184" i="98"/>
  <c r="L183" i="98"/>
  <c r="L182" i="98"/>
  <c r="L181" i="98"/>
  <c r="L180" i="98"/>
  <c r="L179" i="98"/>
  <c r="L178" i="98"/>
  <c r="L177" i="98"/>
  <c r="L176" i="98"/>
  <c r="L175" i="98"/>
  <c r="L174" i="98"/>
  <c r="L173" i="98"/>
  <c r="L172" i="98"/>
  <c r="L171" i="98"/>
  <c r="L170" i="98"/>
  <c r="L169" i="98"/>
  <c r="M169" i="98" s="1"/>
  <c r="L168" i="98"/>
  <c r="L167" i="98"/>
  <c r="L166" i="98"/>
  <c r="L165" i="98"/>
  <c r="L164" i="98"/>
  <c r="L163" i="98"/>
  <c r="L162" i="98"/>
  <c r="L161" i="98"/>
  <c r="L160" i="98"/>
  <c r="L159" i="98"/>
  <c r="L158" i="98"/>
  <c r="L157" i="98"/>
  <c r="L156" i="98"/>
  <c r="L155" i="98"/>
  <c r="L154" i="98"/>
  <c r="L153" i="98"/>
  <c r="M153" i="98" s="1"/>
  <c r="L152" i="98"/>
  <c r="L151" i="98"/>
  <c r="L150" i="98"/>
  <c r="L149" i="98"/>
  <c r="L148" i="98"/>
  <c r="L147" i="98"/>
  <c r="L146" i="98"/>
  <c r="L145" i="98"/>
  <c r="L144" i="98"/>
  <c r="L143" i="98"/>
  <c r="L142" i="98"/>
  <c r="L141" i="98"/>
  <c r="L140" i="98"/>
  <c r="L139" i="98"/>
  <c r="L138" i="98"/>
  <c r="L137" i="98"/>
  <c r="L136" i="98"/>
  <c r="L135" i="98"/>
  <c r="L134" i="98"/>
  <c r="L133" i="98"/>
  <c r="M133" i="98" s="1"/>
  <c r="L132" i="98"/>
  <c r="L131" i="98"/>
  <c r="L130" i="98"/>
  <c r="L129" i="98"/>
  <c r="L128" i="98"/>
  <c r="L127" i="98"/>
  <c r="L126" i="98"/>
  <c r="L125" i="98"/>
  <c r="L124" i="98"/>
  <c r="L123" i="98"/>
  <c r="L122" i="98"/>
  <c r="L121" i="98"/>
  <c r="L120" i="98"/>
  <c r="L119" i="98"/>
  <c r="L118" i="98"/>
  <c r="L117" i="98"/>
  <c r="L116" i="98"/>
  <c r="L115" i="98"/>
  <c r="L114" i="98"/>
  <c r="L113" i="98"/>
  <c r="M113" i="98" s="1"/>
  <c r="L112" i="98"/>
  <c r="L111" i="98"/>
  <c r="L110" i="98"/>
  <c r="L109" i="98"/>
  <c r="L108" i="98"/>
  <c r="L107" i="98"/>
  <c r="L106" i="98"/>
  <c r="L105" i="98"/>
  <c r="L104" i="98"/>
  <c r="L103" i="98"/>
  <c r="L102" i="98"/>
  <c r="L101" i="98"/>
  <c r="L100" i="98"/>
  <c r="L99" i="98"/>
  <c r="L98" i="98"/>
  <c r="L97" i="98"/>
  <c r="L96" i="98"/>
  <c r="L95" i="98"/>
  <c r="L94" i="98"/>
  <c r="L93" i="98"/>
  <c r="L92" i="98"/>
  <c r="L91" i="98"/>
  <c r="L90" i="98"/>
  <c r="L89" i="98"/>
  <c r="L88" i="98"/>
  <c r="M88" i="98" s="1"/>
  <c r="L87" i="98"/>
  <c r="L86" i="98"/>
  <c r="L85" i="98"/>
  <c r="L84" i="98"/>
  <c r="L83" i="98"/>
  <c r="L82" i="98"/>
  <c r="L81" i="98"/>
  <c r="L80" i="98"/>
  <c r="L79" i="98"/>
  <c r="L78" i="98"/>
  <c r="L77" i="98"/>
  <c r="M77" i="98" s="1"/>
  <c r="L76" i="98"/>
  <c r="L75" i="98"/>
  <c r="L74" i="98"/>
  <c r="L73" i="98"/>
  <c r="L72" i="98"/>
  <c r="L71" i="98"/>
  <c r="L70" i="98"/>
  <c r="L69" i="98"/>
  <c r="L68" i="98"/>
  <c r="L67" i="98"/>
  <c r="L66" i="98"/>
  <c r="L65" i="98"/>
  <c r="L64" i="98"/>
  <c r="L63" i="98"/>
  <c r="L62" i="98"/>
  <c r="L61" i="98"/>
  <c r="L60" i="98"/>
  <c r="L59" i="98"/>
  <c r="L58" i="98"/>
  <c r="L57" i="98"/>
  <c r="L56" i="98"/>
  <c r="L55" i="98"/>
  <c r="L54" i="98"/>
  <c r="L53" i="98"/>
  <c r="L52" i="98"/>
  <c r="L51" i="98"/>
  <c r="L50" i="98"/>
  <c r="L49" i="98"/>
  <c r="M49" i="98" s="1"/>
  <c r="L48" i="98"/>
  <c r="L47" i="98"/>
  <c r="L46" i="98"/>
  <c r="L45" i="98"/>
  <c r="L44" i="98"/>
  <c r="L43" i="98"/>
  <c r="L42" i="98"/>
  <c r="L41" i="98"/>
  <c r="L40" i="98"/>
  <c r="L39" i="98"/>
  <c r="L38" i="98"/>
  <c r="L37" i="98"/>
  <c r="L36" i="98"/>
  <c r="L35" i="98"/>
  <c r="L34" i="98"/>
  <c r="L33" i="98"/>
  <c r="L32" i="98"/>
  <c r="L31" i="98"/>
  <c r="L30" i="98"/>
  <c r="L29" i="98"/>
  <c r="L28" i="98"/>
  <c r="L27" i="98"/>
  <c r="L26" i="98"/>
  <c r="L25" i="98"/>
  <c r="L24" i="98"/>
  <c r="M24" i="98" s="1"/>
  <c r="L23" i="98"/>
  <c r="L22" i="98"/>
  <c r="L21" i="98"/>
  <c r="L20" i="98"/>
  <c r="L19" i="98"/>
  <c r="L18" i="98"/>
  <c r="L17" i="98"/>
  <c r="L16" i="98"/>
  <c r="L15" i="98"/>
  <c r="L14" i="98"/>
  <c r="L13" i="98"/>
  <c r="M13" i="98" s="1"/>
  <c r="L12" i="98"/>
  <c r="L11" i="98"/>
  <c r="L10" i="98"/>
  <c r="L9" i="98"/>
  <c r="L8" i="98"/>
  <c r="L7" i="98"/>
  <c r="L6" i="98"/>
  <c r="L5" i="98"/>
  <c r="L4" i="98"/>
  <c r="L499" i="20"/>
  <c r="L498" i="20"/>
  <c r="L497" i="20"/>
  <c r="L496" i="20"/>
  <c r="L495" i="20"/>
  <c r="L494" i="20"/>
  <c r="L493" i="20"/>
  <c r="L492" i="20"/>
  <c r="L491" i="20"/>
  <c r="L490" i="20"/>
  <c r="L489" i="20"/>
  <c r="L488" i="20"/>
  <c r="L487" i="20"/>
  <c r="L486" i="20"/>
  <c r="L485" i="20"/>
  <c r="L484" i="20"/>
  <c r="L483" i="20"/>
  <c r="L482" i="20"/>
  <c r="L481" i="20"/>
  <c r="L480" i="20"/>
  <c r="L479" i="20"/>
  <c r="L478" i="20"/>
  <c r="L477" i="20"/>
  <c r="L476" i="20"/>
  <c r="L475" i="20"/>
  <c r="L474" i="20"/>
  <c r="L473" i="20"/>
  <c r="L472" i="20"/>
  <c r="L471" i="20"/>
  <c r="L470" i="20"/>
  <c r="L469" i="20"/>
  <c r="L468" i="20"/>
  <c r="L467" i="20"/>
  <c r="L466" i="20"/>
  <c r="L465" i="20"/>
  <c r="L464" i="20"/>
  <c r="L463" i="20"/>
  <c r="L462" i="20"/>
  <c r="L461" i="20"/>
  <c r="L460" i="20"/>
  <c r="L459" i="20"/>
  <c r="L458" i="20"/>
  <c r="L457" i="20"/>
  <c r="L456" i="20"/>
  <c r="L455" i="20"/>
  <c r="L454" i="20"/>
  <c r="L453" i="20"/>
  <c r="L452" i="20"/>
  <c r="L451" i="20"/>
  <c r="L450" i="20"/>
  <c r="L449" i="20"/>
  <c r="L448" i="20"/>
  <c r="L447" i="20"/>
  <c r="L446" i="20"/>
  <c r="L445" i="20"/>
  <c r="L444" i="20"/>
  <c r="L443" i="20"/>
  <c r="L442" i="20"/>
  <c r="L441" i="20"/>
  <c r="L440" i="20"/>
  <c r="L439" i="20"/>
  <c r="L438" i="20"/>
  <c r="L437" i="20"/>
  <c r="L436" i="20"/>
  <c r="L435" i="20"/>
  <c r="L434" i="20"/>
  <c r="L433" i="20"/>
  <c r="L432" i="20"/>
  <c r="L431" i="20"/>
  <c r="L430" i="20"/>
  <c r="L429" i="20"/>
  <c r="L428" i="20"/>
  <c r="L427" i="20"/>
  <c r="L426" i="20"/>
  <c r="L425" i="20"/>
  <c r="L424" i="20"/>
  <c r="L423" i="20"/>
  <c r="L422" i="20"/>
  <c r="L421" i="20"/>
  <c r="L420" i="20"/>
  <c r="L419" i="20"/>
  <c r="L418" i="20"/>
  <c r="L417" i="20"/>
  <c r="L416" i="20"/>
  <c r="L415" i="20"/>
  <c r="L414" i="20"/>
  <c r="L413" i="20"/>
  <c r="L412" i="20"/>
  <c r="L411" i="20"/>
  <c r="L410" i="20"/>
  <c r="L409" i="20"/>
  <c r="L408" i="20"/>
  <c r="L407" i="20"/>
  <c r="L406" i="20"/>
  <c r="L405" i="20"/>
  <c r="L404" i="20"/>
  <c r="L403" i="20"/>
  <c r="L402" i="20"/>
  <c r="L401" i="20"/>
  <c r="L400" i="20"/>
  <c r="L399" i="20"/>
  <c r="L398" i="20"/>
  <c r="L397" i="20"/>
  <c r="L396" i="20"/>
  <c r="L395" i="20"/>
  <c r="L394" i="20"/>
  <c r="L393" i="20"/>
  <c r="L392" i="20"/>
  <c r="L391" i="20"/>
  <c r="L390" i="20"/>
  <c r="L389" i="20"/>
  <c r="L388" i="20"/>
  <c r="L387" i="20"/>
  <c r="L386" i="20"/>
  <c r="L385" i="20"/>
  <c r="L384" i="20"/>
  <c r="L383" i="20"/>
  <c r="L382" i="20"/>
  <c r="L381" i="20"/>
  <c r="L380" i="20"/>
  <c r="L379" i="20"/>
  <c r="L378" i="20"/>
  <c r="L377" i="20"/>
  <c r="L376" i="20"/>
  <c r="L375" i="20"/>
  <c r="L374" i="20"/>
  <c r="L373" i="20"/>
  <c r="L372" i="20"/>
  <c r="L371" i="20"/>
  <c r="L370" i="20"/>
  <c r="L369" i="20"/>
  <c r="L368" i="20"/>
  <c r="L367" i="20"/>
  <c r="L366" i="20"/>
  <c r="L365" i="20"/>
  <c r="L364" i="20"/>
  <c r="L363" i="20"/>
  <c r="L362" i="20"/>
  <c r="L361" i="20"/>
  <c r="L360" i="20"/>
  <c r="L359" i="20"/>
  <c r="L358" i="20"/>
  <c r="L357" i="20"/>
  <c r="L356" i="20"/>
  <c r="L355" i="20"/>
  <c r="L354" i="20"/>
  <c r="L353" i="20"/>
  <c r="L352" i="20"/>
  <c r="L351" i="20"/>
  <c r="L350" i="20"/>
  <c r="L349" i="20"/>
  <c r="L348" i="20"/>
  <c r="L347" i="20"/>
  <c r="L346" i="20"/>
  <c r="L345" i="20"/>
  <c r="L344" i="20"/>
  <c r="L343" i="20"/>
  <c r="L342" i="20"/>
  <c r="L341" i="20"/>
  <c r="L340" i="20"/>
  <c r="L339" i="20"/>
  <c r="L338" i="20"/>
  <c r="L337" i="20"/>
  <c r="L336" i="20"/>
  <c r="L335" i="20"/>
  <c r="L334" i="20"/>
  <c r="L333" i="20"/>
  <c r="L332" i="20"/>
  <c r="L331" i="20"/>
  <c r="L330" i="20"/>
  <c r="L329" i="20"/>
  <c r="L328" i="20"/>
  <c r="L327" i="20"/>
  <c r="L326" i="20"/>
  <c r="L325" i="20"/>
  <c r="L324" i="20"/>
  <c r="L323" i="20"/>
  <c r="L322" i="20"/>
  <c r="L321" i="20"/>
  <c r="L320" i="20"/>
  <c r="L319" i="20"/>
  <c r="L318" i="20"/>
  <c r="L317" i="20"/>
  <c r="L316" i="20"/>
  <c r="L315" i="20"/>
  <c r="L314" i="20"/>
  <c r="L313" i="20"/>
  <c r="L312" i="20"/>
  <c r="L311" i="20"/>
  <c r="L310" i="20"/>
  <c r="L309" i="20"/>
  <c r="L308" i="20"/>
  <c r="L307" i="20"/>
  <c r="L306" i="20"/>
  <c r="L305" i="20"/>
  <c r="L304" i="20"/>
  <c r="L303" i="20"/>
  <c r="L302" i="20"/>
  <c r="L301" i="20"/>
  <c r="L300" i="20"/>
  <c r="L299" i="20"/>
  <c r="L298" i="20"/>
  <c r="L297" i="20"/>
  <c r="L296" i="20"/>
  <c r="L295" i="20"/>
  <c r="L294" i="20"/>
  <c r="L293" i="20"/>
  <c r="L292" i="20"/>
  <c r="L291" i="20"/>
  <c r="L290" i="20"/>
  <c r="L289" i="20"/>
  <c r="L288" i="20"/>
  <c r="L287" i="20"/>
  <c r="L286" i="20"/>
  <c r="L285" i="20"/>
  <c r="L284" i="20"/>
  <c r="L283" i="20"/>
  <c r="L282" i="20"/>
  <c r="L281" i="20"/>
  <c r="L280" i="20"/>
  <c r="L279" i="20"/>
  <c r="L278" i="20"/>
  <c r="L277" i="20"/>
  <c r="L276" i="20"/>
  <c r="L275" i="20"/>
  <c r="L274" i="20"/>
  <c r="L273" i="20"/>
  <c r="L272" i="20"/>
  <c r="L271" i="20"/>
  <c r="L270" i="20"/>
  <c r="L269" i="20"/>
  <c r="L268" i="20"/>
  <c r="L267" i="20"/>
  <c r="L266" i="20"/>
  <c r="L265" i="20"/>
  <c r="L264" i="20"/>
  <c r="L263" i="20"/>
  <c r="L262" i="20"/>
  <c r="L261" i="20"/>
  <c r="L260" i="20"/>
  <c r="L259" i="20"/>
  <c r="L258" i="20"/>
  <c r="L257" i="20"/>
  <c r="L256" i="20"/>
  <c r="L255" i="20"/>
  <c r="L254" i="20"/>
  <c r="L253" i="20"/>
  <c r="L252" i="20"/>
  <c r="L251" i="20"/>
  <c r="L250" i="20"/>
  <c r="L249" i="20"/>
  <c r="L248" i="20"/>
  <c r="L247" i="20"/>
  <c r="L246" i="20"/>
  <c r="L245" i="20"/>
  <c r="L244" i="20"/>
  <c r="L243" i="20"/>
  <c r="L242" i="20"/>
  <c r="L241" i="20"/>
  <c r="L240" i="20"/>
  <c r="L239" i="20"/>
  <c r="L238" i="20"/>
  <c r="L237" i="20"/>
  <c r="L236" i="20"/>
  <c r="L235" i="20"/>
  <c r="L234" i="20"/>
  <c r="L233" i="20"/>
  <c r="L232" i="20"/>
  <c r="L231" i="20"/>
  <c r="L230" i="20"/>
  <c r="L229" i="20"/>
  <c r="L228" i="20"/>
  <c r="L227" i="20"/>
  <c r="L226" i="20"/>
  <c r="L225" i="20"/>
  <c r="L224" i="20"/>
  <c r="L223" i="20"/>
  <c r="L222" i="20"/>
  <c r="L221" i="20"/>
  <c r="L220" i="20"/>
  <c r="L219" i="20"/>
  <c r="L218" i="20"/>
  <c r="L217" i="20"/>
  <c r="L216" i="20"/>
  <c r="L215" i="20"/>
  <c r="L214" i="20"/>
  <c r="L213" i="20"/>
  <c r="L212" i="20"/>
  <c r="L211" i="20"/>
  <c r="L210" i="20"/>
  <c r="L209" i="20"/>
  <c r="L208" i="20"/>
  <c r="L207" i="20"/>
  <c r="L206" i="20"/>
  <c r="L205" i="20"/>
  <c r="L204" i="20"/>
  <c r="L203" i="20"/>
  <c r="L202" i="20"/>
  <c r="L201" i="20"/>
  <c r="L200" i="20"/>
  <c r="L199" i="20"/>
  <c r="L198" i="20"/>
  <c r="L197" i="20"/>
  <c r="L196" i="20"/>
  <c r="L195" i="20"/>
  <c r="L194" i="20"/>
  <c r="L193" i="20"/>
  <c r="L192" i="20"/>
  <c r="L191" i="20"/>
  <c r="L190" i="20"/>
  <c r="L189" i="20"/>
  <c r="L188" i="20"/>
  <c r="L187" i="20"/>
  <c r="L186" i="20"/>
  <c r="L185" i="20"/>
  <c r="L184" i="20"/>
  <c r="L183" i="20"/>
  <c r="L182" i="20"/>
  <c r="L181" i="20"/>
  <c r="L180" i="20"/>
  <c r="L179" i="20"/>
  <c r="L178" i="20"/>
  <c r="L177" i="20"/>
  <c r="L176" i="20"/>
  <c r="L175" i="20"/>
  <c r="L174" i="20"/>
  <c r="L173" i="20"/>
  <c r="L172" i="20"/>
  <c r="L171" i="20"/>
  <c r="L170" i="20"/>
  <c r="L169" i="20"/>
  <c r="L168" i="20"/>
  <c r="L167" i="20"/>
  <c r="L166" i="20"/>
  <c r="L165" i="20"/>
  <c r="L164" i="20"/>
  <c r="L163" i="20"/>
  <c r="L162" i="20"/>
  <c r="L161" i="20"/>
  <c r="L160" i="20"/>
  <c r="L159" i="20"/>
  <c r="L158" i="20"/>
  <c r="L157" i="20"/>
  <c r="L156" i="20"/>
  <c r="L155" i="20"/>
  <c r="L154" i="20"/>
  <c r="L153" i="20"/>
  <c r="L152" i="20"/>
  <c r="L151" i="20"/>
  <c r="L150" i="20"/>
  <c r="L149" i="20"/>
  <c r="L148" i="20"/>
  <c r="L147" i="20"/>
  <c r="L146" i="20"/>
  <c r="L145" i="20"/>
  <c r="L144" i="20"/>
  <c r="L143" i="20"/>
  <c r="L142" i="20"/>
  <c r="L141" i="20"/>
  <c r="L140" i="20"/>
  <c r="L139" i="20"/>
  <c r="L138" i="20"/>
  <c r="L137" i="20"/>
  <c r="L136" i="20"/>
  <c r="L135" i="20"/>
  <c r="L134" i="20"/>
  <c r="L133" i="20"/>
  <c r="L132" i="20"/>
  <c r="L131" i="20"/>
  <c r="L130" i="20"/>
  <c r="L129" i="20"/>
  <c r="L128" i="20"/>
  <c r="L127" i="20"/>
  <c r="L126" i="20"/>
  <c r="L125" i="20"/>
  <c r="L124" i="20"/>
  <c r="L123" i="20"/>
  <c r="L122" i="20"/>
  <c r="L121" i="20"/>
  <c r="L120" i="20"/>
  <c r="L119" i="20"/>
  <c r="L118" i="20"/>
  <c r="L117" i="20"/>
  <c r="L116" i="20"/>
  <c r="L115" i="20"/>
  <c r="L114" i="20"/>
  <c r="L113" i="20"/>
  <c r="L112" i="20"/>
  <c r="L111" i="20"/>
  <c r="L110" i="20"/>
  <c r="L109" i="20"/>
  <c r="L108" i="20"/>
  <c r="L107" i="20"/>
  <c r="E85" i="44"/>
  <c r="E86" i="44"/>
  <c r="E87" i="44"/>
  <c r="E88" i="44"/>
  <c r="E89" i="44"/>
  <c r="E90" i="44"/>
  <c r="E91" i="44"/>
  <c r="E92" i="44"/>
  <c r="E93" i="44"/>
  <c r="E94" i="44"/>
  <c r="E95" i="44"/>
  <c r="E96" i="44"/>
  <c r="E97" i="44"/>
  <c r="E98" i="44"/>
  <c r="E99" i="44"/>
  <c r="E88" i="4"/>
  <c r="E89" i="4"/>
  <c r="E90" i="4"/>
  <c r="E91" i="4"/>
  <c r="E92" i="4"/>
  <c r="E93" i="4"/>
  <c r="E94" i="4"/>
  <c r="E95" i="4"/>
  <c r="E96" i="4"/>
  <c r="E97" i="4"/>
  <c r="E98" i="4"/>
  <c r="E99" i="4"/>
  <c r="E87" i="4"/>
  <c r="E85" i="4"/>
  <c r="E86" i="4"/>
  <c r="E99" i="97"/>
  <c r="E98" i="97"/>
  <c r="E97" i="97"/>
  <c r="E96" i="97"/>
  <c r="E95" i="97"/>
  <c r="E94" i="97"/>
  <c r="E93" i="97"/>
  <c r="E92" i="97"/>
  <c r="E91" i="97"/>
  <c r="E90" i="97"/>
  <c r="E89" i="97"/>
  <c r="E88" i="97"/>
  <c r="E87" i="97"/>
  <c r="E86" i="97"/>
  <c r="E85" i="97"/>
  <c r="E99" i="95"/>
  <c r="E98" i="95"/>
  <c r="E97" i="95"/>
  <c r="E96" i="95"/>
  <c r="E95" i="95"/>
  <c r="E94" i="95"/>
  <c r="E93" i="95"/>
  <c r="E92" i="95"/>
  <c r="E91" i="95"/>
  <c r="E90" i="95"/>
  <c r="E89" i="95"/>
  <c r="E88" i="95"/>
  <c r="E87" i="95"/>
  <c r="E86" i="95"/>
  <c r="E85" i="95"/>
  <c r="E99" i="93"/>
  <c r="E98" i="93"/>
  <c r="E97" i="93"/>
  <c r="E96" i="93"/>
  <c r="E95" i="93"/>
  <c r="E94" i="93"/>
  <c r="E93" i="93"/>
  <c r="E92" i="93"/>
  <c r="E91" i="93"/>
  <c r="E90" i="93"/>
  <c r="E89" i="93"/>
  <c r="E88" i="93"/>
  <c r="E87" i="93"/>
  <c r="E86" i="93"/>
  <c r="E85" i="93"/>
  <c r="E99" i="91"/>
  <c r="E98" i="91"/>
  <c r="E97" i="91"/>
  <c r="E96" i="91"/>
  <c r="E95" i="91"/>
  <c r="E94" i="91"/>
  <c r="E93" i="91"/>
  <c r="E92" i="91"/>
  <c r="E91" i="91"/>
  <c r="E90" i="91"/>
  <c r="E89" i="91"/>
  <c r="E88" i="91"/>
  <c r="E87" i="91"/>
  <c r="E86" i="91"/>
  <c r="E85" i="91"/>
  <c r="E99" i="89"/>
  <c r="E98" i="89"/>
  <c r="E97" i="89"/>
  <c r="E96" i="89"/>
  <c r="E95" i="89"/>
  <c r="E94" i="89"/>
  <c r="E93" i="89"/>
  <c r="E92" i="89"/>
  <c r="E91" i="89"/>
  <c r="E90" i="89"/>
  <c r="E89" i="89"/>
  <c r="E88" i="89"/>
  <c r="E87" i="89"/>
  <c r="E86" i="89"/>
  <c r="E85" i="89"/>
  <c r="E99" i="87"/>
  <c r="E98" i="87"/>
  <c r="E97" i="87"/>
  <c r="E96" i="87"/>
  <c r="E95" i="87"/>
  <c r="E94" i="87"/>
  <c r="E93" i="87"/>
  <c r="E92" i="87"/>
  <c r="E91" i="87"/>
  <c r="E90" i="87"/>
  <c r="E89" i="87"/>
  <c r="E88" i="87"/>
  <c r="E87" i="87"/>
  <c r="E86" i="87"/>
  <c r="E85" i="87"/>
  <c r="E99" i="85"/>
  <c r="E98" i="85"/>
  <c r="E97" i="85"/>
  <c r="E96" i="85"/>
  <c r="E95" i="85"/>
  <c r="E94" i="85"/>
  <c r="E93" i="85"/>
  <c r="E92" i="85"/>
  <c r="E91" i="85"/>
  <c r="E90" i="85"/>
  <c r="E89" i="85"/>
  <c r="E88" i="85"/>
  <c r="E87" i="85"/>
  <c r="E86" i="85"/>
  <c r="E85" i="85"/>
  <c r="E99" i="83"/>
  <c r="E98" i="83"/>
  <c r="E97" i="83"/>
  <c r="E96" i="83"/>
  <c r="E95" i="83"/>
  <c r="E94" i="83"/>
  <c r="E93" i="83"/>
  <c r="E92" i="83"/>
  <c r="E91" i="83"/>
  <c r="E90" i="83"/>
  <c r="E89" i="83"/>
  <c r="E88" i="83"/>
  <c r="E87" i="83"/>
  <c r="E86" i="83"/>
  <c r="E85" i="83"/>
  <c r="E99" i="81"/>
  <c r="E98" i="81"/>
  <c r="E97" i="81"/>
  <c r="E96" i="81"/>
  <c r="E95" i="81"/>
  <c r="E94" i="81"/>
  <c r="E93" i="81"/>
  <c r="E92" i="81"/>
  <c r="E91" i="81"/>
  <c r="E90" i="81"/>
  <c r="E89" i="81"/>
  <c r="E88" i="81"/>
  <c r="E87" i="81"/>
  <c r="E86" i="81"/>
  <c r="E85" i="81"/>
  <c r="E99" i="79"/>
  <c r="E98" i="79"/>
  <c r="E97" i="79"/>
  <c r="E96" i="79"/>
  <c r="E95" i="79"/>
  <c r="E94" i="79"/>
  <c r="E93" i="79"/>
  <c r="E92" i="79"/>
  <c r="E91" i="79"/>
  <c r="E90" i="79"/>
  <c r="E89" i="79"/>
  <c r="E88" i="79"/>
  <c r="E87" i="79"/>
  <c r="E86" i="79"/>
  <c r="E85" i="79"/>
  <c r="E99" i="70"/>
  <c r="E98" i="70"/>
  <c r="E97" i="70"/>
  <c r="E96" i="70"/>
  <c r="E95" i="70"/>
  <c r="E94" i="70"/>
  <c r="E93" i="70"/>
  <c r="E92" i="70"/>
  <c r="E91" i="70"/>
  <c r="E90" i="70"/>
  <c r="E89" i="70"/>
  <c r="E88" i="70"/>
  <c r="E87" i="70"/>
  <c r="E86" i="70"/>
  <c r="E100" i="70" s="1"/>
  <c r="I14" i="70" s="1"/>
  <c r="I12" i="70" s="1"/>
  <c r="F12" i="70" s="1"/>
  <c r="E85" i="70"/>
  <c r="E99" i="68"/>
  <c r="E98" i="68"/>
  <c r="E97" i="68"/>
  <c r="E96" i="68"/>
  <c r="E95" i="68"/>
  <c r="E94" i="68"/>
  <c r="E93" i="68"/>
  <c r="E92" i="68"/>
  <c r="E91" i="68"/>
  <c r="E90" i="68"/>
  <c r="E89" i="68"/>
  <c r="E88" i="68"/>
  <c r="E87" i="68"/>
  <c r="E86" i="68"/>
  <c r="E85" i="68"/>
  <c r="E99" i="66"/>
  <c r="E98" i="66"/>
  <c r="E97" i="66"/>
  <c r="E96" i="66"/>
  <c r="E95" i="66"/>
  <c r="E94" i="66"/>
  <c r="E93" i="66"/>
  <c r="E92" i="66"/>
  <c r="E91" i="66"/>
  <c r="E90" i="66"/>
  <c r="E89" i="66"/>
  <c r="E88" i="66"/>
  <c r="E87" i="66"/>
  <c r="E86" i="66"/>
  <c r="E85" i="66"/>
  <c r="E99" i="64"/>
  <c r="E98" i="64"/>
  <c r="E97" i="64"/>
  <c r="E96" i="64"/>
  <c r="E95" i="64"/>
  <c r="E94" i="64"/>
  <c r="E93" i="64"/>
  <c r="E92" i="64"/>
  <c r="E91" i="64"/>
  <c r="E90" i="64"/>
  <c r="E89" i="64"/>
  <c r="E88" i="64"/>
  <c r="E87" i="64"/>
  <c r="E86" i="64"/>
  <c r="E85" i="64"/>
  <c r="E99" i="62"/>
  <c r="E98" i="62"/>
  <c r="E97" i="62"/>
  <c r="E96" i="62"/>
  <c r="E95" i="62"/>
  <c r="E94" i="62"/>
  <c r="E93" i="62"/>
  <c r="E92" i="62"/>
  <c r="E91" i="62"/>
  <c r="E90" i="62"/>
  <c r="E89" i="62"/>
  <c r="E88" i="62"/>
  <c r="E87" i="62"/>
  <c r="E86" i="62"/>
  <c r="E85" i="62"/>
  <c r="E99" i="60"/>
  <c r="E98" i="60"/>
  <c r="E97" i="60"/>
  <c r="E96" i="60"/>
  <c r="E95" i="60"/>
  <c r="E94" i="60"/>
  <c r="E93" i="60"/>
  <c r="E92" i="60"/>
  <c r="E91" i="60"/>
  <c r="E90" i="60"/>
  <c r="E89" i="60"/>
  <c r="E88" i="60"/>
  <c r="E87" i="60"/>
  <c r="E86" i="60"/>
  <c r="E85" i="60"/>
  <c r="E99" i="58"/>
  <c r="E98" i="58"/>
  <c r="E97" i="58"/>
  <c r="E96" i="58"/>
  <c r="E95" i="58"/>
  <c r="E94" i="58"/>
  <c r="E93" i="58"/>
  <c r="E92" i="58"/>
  <c r="E91" i="58"/>
  <c r="E90" i="58"/>
  <c r="E89" i="58"/>
  <c r="E88" i="58"/>
  <c r="E87" i="58"/>
  <c r="E86" i="58"/>
  <c r="E85" i="58"/>
  <c r="E99" i="56"/>
  <c r="E98" i="56"/>
  <c r="E97" i="56"/>
  <c r="E96" i="56"/>
  <c r="E95" i="56"/>
  <c r="E94" i="56"/>
  <c r="E93" i="56"/>
  <c r="E92" i="56"/>
  <c r="E91" i="56"/>
  <c r="E90" i="56"/>
  <c r="E89" i="56"/>
  <c r="E88" i="56"/>
  <c r="E87" i="56"/>
  <c r="E86" i="56"/>
  <c r="E85" i="56"/>
  <c r="A38" i="99"/>
  <c r="A37" i="99"/>
  <c r="A36" i="99"/>
  <c r="G56" i="64"/>
  <c r="A56" i="64"/>
  <c r="G55" i="64"/>
  <c r="A55" i="64"/>
  <c r="G54" i="64"/>
  <c r="A54" i="64"/>
  <c r="G53" i="64"/>
  <c r="A53" i="64"/>
  <c r="A52" i="64"/>
  <c r="A51" i="64"/>
  <c r="A50" i="64"/>
  <c r="A49" i="64"/>
  <c r="A48" i="64"/>
  <c r="A47" i="64"/>
  <c r="G43" i="64"/>
  <c r="A43" i="64"/>
  <c r="G42" i="64"/>
  <c r="A42" i="64"/>
  <c r="G41" i="64"/>
  <c r="A41" i="64"/>
  <c r="A40" i="64"/>
  <c r="A39" i="64"/>
  <c r="A38" i="64"/>
  <c r="A37" i="64"/>
  <c r="A36" i="64"/>
  <c r="D32" i="64"/>
  <c r="A32" i="64"/>
  <c r="D31" i="64"/>
  <c r="A31" i="64"/>
  <c r="D30" i="64"/>
  <c r="A30" i="64"/>
  <c r="D29" i="64"/>
  <c r="A29" i="64"/>
  <c r="D28" i="64"/>
  <c r="A28" i="64"/>
  <c r="D27" i="64"/>
  <c r="A27" i="64"/>
  <c r="D26" i="64"/>
  <c r="A26" i="64"/>
  <c r="D25" i="64"/>
  <c r="A25" i="64"/>
  <c r="D24" i="64"/>
  <c r="A24" i="64"/>
  <c r="D23" i="64"/>
  <c r="A23" i="64"/>
  <c r="D22" i="64"/>
  <c r="A22" i="64"/>
  <c r="G56" i="66"/>
  <c r="A56" i="66"/>
  <c r="G55" i="66"/>
  <c r="A55" i="66"/>
  <c r="G54" i="66"/>
  <c r="A54" i="66"/>
  <c r="G53" i="66"/>
  <c r="A53" i="66"/>
  <c r="A52" i="66"/>
  <c r="A51" i="66"/>
  <c r="A50" i="66"/>
  <c r="A49" i="66"/>
  <c r="A48" i="66"/>
  <c r="A47" i="66"/>
  <c r="G43" i="66"/>
  <c r="A43" i="66"/>
  <c r="G42" i="66"/>
  <c r="A42" i="66"/>
  <c r="G41" i="66"/>
  <c r="A41" i="66"/>
  <c r="A40" i="66"/>
  <c r="A39" i="66"/>
  <c r="A38" i="66"/>
  <c r="A37" i="66"/>
  <c r="A36" i="66"/>
  <c r="D32" i="66"/>
  <c r="A32" i="66"/>
  <c r="D31" i="66"/>
  <c r="A31" i="66"/>
  <c r="D30" i="66"/>
  <c r="A30" i="66"/>
  <c r="D29" i="66"/>
  <c r="A29" i="66"/>
  <c r="D28" i="66"/>
  <c r="A28" i="66"/>
  <c r="D27" i="66"/>
  <c r="A27" i="66"/>
  <c r="D26" i="66"/>
  <c r="A26" i="66"/>
  <c r="D25" i="66"/>
  <c r="A25" i="66"/>
  <c r="D24" i="66"/>
  <c r="A24" i="66"/>
  <c r="D23" i="66"/>
  <c r="A23" i="66"/>
  <c r="D22" i="66"/>
  <c r="A22" i="66"/>
  <c r="G56" i="68"/>
  <c r="A56" i="68"/>
  <c r="G55" i="68"/>
  <c r="A55" i="68"/>
  <c r="G54" i="68"/>
  <c r="A54" i="68"/>
  <c r="G53" i="68"/>
  <c r="A53" i="68"/>
  <c r="A52" i="68"/>
  <c r="A51" i="68"/>
  <c r="A50" i="68"/>
  <c r="A49" i="68"/>
  <c r="A48" i="68"/>
  <c r="A47" i="68"/>
  <c r="G43" i="68"/>
  <c r="A43" i="68"/>
  <c r="G42" i="68"/>
  <c r="A42" i="68"/>
  <c r="G41" i="68"/>
  <c r="A41" i="68"/>
  <c r="A40" i="68"/>
  <c r="A39" i="68"/>
  <c r="A38" i="68"/>
  <c r="A37" i="68"/>
  <c r="A36" i="68"/>
  <c r="D32" i="68"/>
  <c r="A32" i="68"/>
  <c r="D31" i="68"/>
  <c r="A31" i="68"/>
  <c r="D30" i="68"/>
  <c r="A30" i="68"/>
  <c r="D29" i="68"/>
  <c r="A29" i="68"/>
  <c r="D28" i="68"/>
  <c r="A28" i="68"/>
  <c r="D27" i="68"/>
  <c r="A27" i="68"/>
  <c r="D26" i="68"/>
  <c r="A26" i="68"/>
  <c r="D25" i="68"/>
  <c r="A25" i="68"/>
  <c r="D24" i="68"/>
  <c r="A24" i="68"/>
  <c r="D23" i="68"/>
  <c r="A23" i="68"/>
  <c r="D22" i="68"/>
  <c r="A22" i="68"/>
  <c r="G56" i="70"/>
  <c r="A56" i="70"/>
  <c r="G55" i="70"/>
  <c r="A55" i="70"/>
  <c r="G54" i="70"/>
  <c r="A54" i="70"/>
  <c r="G53" i="70"/>
  <c r="A53" i="70"/>
  <c r="A52" i="70"/>
  <c r="A51" i="70"/>
  <c r="A50" i="70"/>
  <c r="A49" i="70"/>
  <c r="A48" i="70"/>
  <c r="A47" i="70"/>
  <c r="G43" i="70"/>
  <c r="A43" i="70"/>
  <c r="G42" i="70"/>
  <c r="A42" i="70"/>
  <c r="G41" i="70"/>
  <c r="A41" i="70"/>
  <c r="A40" i="70"/>
  <c r="A39" i="70"/>
  <c r="A38" i="70"/>
  <c r="A37" i="70"/>
  <c r="A36" i="70"/>
  <c r="D32" i="70"/>
  <c r="A32" i="70"/>
  <c r="D31" i="70"/>
  <c r="A31" i="70"/>
  <c r="D30" i="70"/>
  <c r="A30" i="70"/>
  <c r="D29" i="70"/>
  <c r="A29" i="70"/>
  <c r="D28" i="70"/>
  <c r="A28" i="70"/>
  <c r="D27" i="70"/>
  <c r="A27" i="70"/>
  <c r="D26" i="70"/>
  <c r="A26" i="70"/>
  <c r="D25" i="70"/>
  <c r="A25" i="70"/>
  <c r="D24" i="70"/>
  <c r="A24" i="70"/>
  <c r="D23" i="70"/>
  <c r="A23" i="70"/>
  <c r="D22" i="70"/>
  <c r="A22" i="70"/>
  <c r="G56" i="79"/>
  <c r="A56" i="79"/>
  <c r="G55" i="79"/>
  <c r="A55" i="79"/>
  <c r="G54" i="79"/>
  <c r="A54" i="79"/>
  <c r="G53" i="79"/>
  <c r="A53" i="79"/>
  <c r="A52" i="79"/>
  <c r="A51" i="79"/>
  <c r="A50" i="79"/>
  <c r="A49" i="79"/>
  <c r="A48" i="79"/>
  <c r="A47" i="79"/>
  <c r="G43" i="79"/>
  <c r="A43" i="79"/>
  <c r="G42" i="79"/>
  <c r="A42" i="79"/>
  <c r="G41" i="79"/>
  <c r="A41" i="79"/>
  <c r="A40" i="79"/>
  <c r="A39" i="79"/>
  <c r="A38" i="79"/>
  <c r="A37" i="79"/>
  <c r="A36" i="79"/>
  <c r="D32" i="79"/>
  <c r="A32" i="79"/>
  <c r="D31" i="79"/>
  <c r="A31" i="79"/>
  <c r="D30" i="79"/>
  <c r="A30" i="79"/>
  <c r="D29" i="79"/>
  <c r="A29" i="79"/>
  <c r="D28" i="79"/>
  <c r="A28" i="79"/>
  <c r="D27" i="79"/>
  <c r="A27" i="79"/>
  <c r="D26" i="79"/>
  <c r="A26" i="79"/>
  <c r="D25" i="79"/>
  <c r="A25" i="79"/>
  <c r="D24" i="79"/>
  <c r="A24" i="79"/>
  <c r="D23" i="79"/>
  <c r="A23" i="79"/>
  <c r="D22" i="79"/>
  <c r="A22" i="79"/>
  <c r="G56" i="81"/>
  <c r="A56" i="81"/>
  <c r="G55" i="81"/>
  <c r="A55" i="81"/>
  <c r="G54" i="81"/>
  <c r="A54" i="81"/>
  <c r="G53" i="81"/>
  <c r="A53" i="81"/>
  <c r="A52" i="81"/>
  <c r="A51" i="81"/>
  <c r="A50" i="81"/>
  <c r="A49" i="81"/>
  <c r="A48" i="81"/>
  <c r="A47" i="81"/>
  <c r="G43" i="81"/>
  <c r="A43" i="81"/>
  <c r="G42" i="81"/>
  <c r="A42" i="81"/>
  <c r="G41" i="81"/>
  <c r="A41" i="81"/>
  <c r="A40" i="81"/>
  <c r="A39" i="81"/>
  <c r="A38" i="81"/>
  <c r="A37" i="81"/>
  <c r="A36" i="81"/>
  <c r="D32" i="81"/>
  <c r="A32" i="81"/>
  <c r="D31" i="81"/>
  <c r="A31" i="81"/>
  <c r="D30" i="81"/>
  <c r="A30" i="81"/>
  <c r="D29" i="81"/>
  <c r="A29" i="81"/>
  <c r="D28" i="81"/>
  <c r="A28" i="81"/>
  <c r="D27" i="81"/>
  <c r="A27" i="81"/>
  <c r="D26" i="81"/>
  <c r="A26" i="81"/>
  <c r="D25" i="81"/>
  <c r="A25" i="81"/>
  <c r="D24" i="81"/>
  <c r="A24" i="81"/>
  <c r="D23" i="81"/>
  <c r="A23" i="81"/>
  <c r="D22" i="81"/>
  <c r="A22" i="81"/>
  <c r="G56" i="83"/>
  <c r="A56" i="83"/>
  <c r="G55" i="83"/>
  <c r="A55" i="83"/>
  <c r="G54" i="83"/>
  <c r="A54" i="83"/>
  <c r="G53" i="83"/>
  <c r="A53" i="83"/>
  <c r="A52" i="83"/>
  <c r="A51" i="83"/>
  <c r="A50" i="83"/>
  <c r="A49" i="83"/>
  <c r="A48" i="83"/>
  <c r="A47" i="83"/>
  <c r="G43" i="83"/>
  <c r="A43" i="83"/>
  <c r="G42" i="83"/>
  <c r="A42" i="83"/>
  <c r="G41" i="83"/>
  <c r="A41" i="83"/>
  <c r="A40" i="83"/>
  <c r="A39" i="83"/>
  <c r="A38" i="83"/>
  <c r="A37" i="83"/>
  <c r="A36" i="83"/>
  <c r="D32" i="83"/>
  <c r="A32" i="83"/>
  <c r="D31" i="83"/>
  <c r="A31" i="83"/>
  <c r="D30" i="83"/>
  <c r="A30" i="83"/>
  <c r="D29" i="83"/>
  <c r="A29" i="83"/>
  <c r="D28" i="83"/>
  <c r="A28" i="83"/>
  <c r="D27" i="83"/>
  <c r="A27" i="83"/>
  <c r="D26" i="83"/>
  <c r="A26" i="83"/>
  <c r="D25" i="83"/>
  <c r="A25" i="83"/>
  <c r="D24" i="83"/>
  <c r="A24" i="83"/>
  <c r="D23" i="83"/>
  <c r="A23" i="83"/>
  <c r="D22" i="83"/>
  <c r="A22" i="83"/>
  <c r="G56" i="85"/>
  <c r="A56" i="85"/>
  <c r="G55" i="85"/>
  <c r="A55" i="85"/>
  <c r="G54" i="85"/>
  <c r="A54" i="85"/>
  <c r="G53" i="85"/>
  <c r="A53" i="85"/>
  <c r="A52" i="85"/>
  <c r="A51" i="85"/>
  <c r="A50" i="85"/>
  <c r="A49" i="85"/>
  <c r="A48" i="85"/>
  <c r="A47" i="85"/>
  <c r="G43" i="85"/>
  <c r="A43" i="85"/>
  <c r="G42" i="85"/>
  <c r="A42" i="85"/>
  <c r="G41" i="85"/>
  <c r="A41" i="85"/>
  <c r="A40" i="85"/>
  <c r="A39" i="85"/>
  <c r="A38" i="85"/>
  <c r="A37" i="85"/>
  <c r="A36" i="85"/>
  <c r="D32" i="85"/>
  <c r="A32" i="85"/>
  <c r="D31" i="85"/>
  <c r="A31" i="85"/>
  <c r="D30" i="85"/>
  <c r="A30" i="85"/>
  <c r="D29" i="85"/>
  <c r="A29" i="85"/>
  <c r="D28" i="85"/>
  <c r="A28" i="85"/>
  <c r="D27" i="85"/>
  <c r="A27" i="85"/>
  <c r="D26" i="85"/>
  <c r="A26" i="85"/>
  <c r="D25" i="85"/>
  <c r="A25" i="85"/>
  <c r="D24" i="85"/>
  <c r="A24" i="85"/>
  <c r="D23" i="85"/>
  <c r="A23" i="85"/>
  <c r="D22" i="85"/>
  <c r="A22" i="85"/>
  <c r="G56" i="87"/>
  <c r="A56" i="87"/>
  <c r="G55" i="87"/>
  <c r="A55" i="87"/>
  <c r="G54" i="87"/>
  <c r="A54" i="87"/>
  <c r="G53" i="87"/>
  <c r="A53" i="87"/>
  <c r="A52" i="87"/>
  <c r="A51" i="87"/>
  <c r="A50" i="87"/>
  <c r="A49" i="87"/>
  <c r="A48" i="87"/>
  <c r="A47" i="87"/>
  <c r="G43" i="87"/>
  <c r="A43" i="87"/>
  <c r="G42" i="87"/>
  <c r="A42" i="87"/>
  <c r="G41" i="87"/>
  <c r="A41" i="87"/>
  <c r="A40" i="87"/>
  <c r="A39" i="87"/>
  <c r="A38" i="87"/>
  <c r="A37" i="87"/>
  <c r="A36" i="87"/>
  <c r="D32" i="87"/>
  <c r="A32" i="87"/>
  <c r="D31" i="87"/>
  <c r="A31" i="87"/>
  <c r="D30" i="87"/>
  <c r="A30" i="87"/>
  <c r="D29" i="87"/>
  <c r="A29" i="87"/>
  <c r="D28" i="87"/>
  <c r="A28" i="87"/>
  <c r="D27" i="87"/>
  <c r="A27" i="87"/>
  <c r="D26" i="87"/>
  <c r="A26" i="87"/>
  <c r="D25" i="87"/>
  <c r="A25" i="87"/>
  <c r="D24" i="87"/>
  <c r="A24" i="87"/>
  <c r="D23" i="87"/>
  <c r="A23" i="87"/>
  <c r="D22" i="87"/>
  <c r="A22" i="87"/>
  <c r="G56" i="89"/>
  <c r="A56" i="89"/>
  <c r="G55" i="89"/>
  <c r="A55" i="89"/>
  <c r="G54" i="89"/>
  <c r="A54" i="89"/>
  <c r="G53" i="89"/>
  <c r="A53" i="89"/>
  <c r="A52" i="89"/>
  <c r="A51" i="89"/>
  <c r="A50" i="89"/>
  <c r="A49" i="89"/>
  <c r="A48" i="89"/>
  <c r="A47" i="89"/>
  <c r="G43" i="89"/>
  <c r="A43" i="89"/>
  <c r="G42" i="89"/>
  <c r="A42" i="89"/>
  <c r="G41" i="89"/>
  <c r="A41" i="89"/>
  <c r="A40" i="89"/>
  <c r="A39" i="89"/>
  <c r="A38" i="89"/>
  <c r="A37" i="89"/>
  <c r="A36" i="89"/>
  <c r="D32" i="89"/>
  <c r="A32" i="89"/>
  <c r="D31" i="89"/>
  <c r="A31" i="89"/>
  <c r="D30" i="89"/>
  <c r="A30" i="89"/>
  <c r="D29" i="89"/>
  <c r="A29" i="89"/>
  <c r="D28" i="89"/>
  <c r="A28" i="89"/>
  <c r="D27" i="89"/>
  <c r="A27" i="89"/>
  <c r="D26" i="89"/>
  <c r="A26" i="89"/>
  <c r="D25" i="89"/>
  <c r="A25" i="89"/>
  <c r="D24" i="89"/>
  <c r="A24" i="89"/>
  <c r="D23" i="89"/>
  <c r="A23" i="89"/>
  <c r="D22" i="89"/>
  <c r="A22" i="89"/>
  <c r="G56" i="91"/>
  <c r="A56" i="91"/>
  <c r="G55" i="91"/>
  <c r="A55" i="91"/>
  <c r="G54" i="91"/>
  <c r="A54" i="91"/>
  <c r="G53" i="91"/>
  <c r="A53" i="91"/>
  <c r="A52" i="91"/>
  <c r="A51" i="91"/>
  <c r="A50" i="91"/>
  <c r="A49" i="91"/>
  <c r="A48" i="91"/>
  <c r="A47" i="91"/>
  <c r="G43" i="91"/>
  <c r="A43" i="91"/>
  <c r="G42" i="91"/>
  <c r="A42" i="91"/>
  <c r="G41" i="91"/>
  <c r="A41" i="91"/>
  <c r="A40" i="91"/>
  <c r="A39" i="91"/>
  <c r="A38" i="91"/>
  <c r="A37" i="91"/>
  <c r="A36" i="91"/>
  <c r="D32" i="91"/>
  <c r="A32" i="91"/>
  <c r="D31" i="91"/>
  <c r="A31" i="91"/>
  <c r="D30" i="91"/>
  <c r="A30" i="91"/>
  <c r="D29" i="91"/>
  <c r="A29" i="91"/>
  <c r="D28" i="91"/>
  <c r="A28" i="91"/>
  <c r="D27" i="91"/>
  <c r="A27" i="91"/>
  <c r="D26" i="91"/>
  <c r="A26" i="91"/>
  <c r="D25" i="91"/>
  <c r="A25" i="91"/>
  <c r="D24" i="91"/>
  <c r="A24" i="91"/>
  <c r="D23" i="91"/>
  <c r="A23" i="91"/>
  <c r="D22" i="91"/>
  <c r="A22" i="91"/>
  <c r="G56" i="93"/>
  <c r="A56" i="93"/>
  <c r="G55" i="93"/>
  <c r="A55" i="93"/>
  <c r="G54" i="93"/>
  <c r="A54" i="93"/>
  <c r="G53" i="93"/>
  <c r="A53" i="93"/>
  <c r="A52" i="93"/>
  <c r="A51" i="93"/>
  <c r="A50" i="93"/>
  <c r="A49" i="93"/>
  <c r="A48" i="93"/>
  <c r="A47" i="93"/>
  <c r="G43" i="93"/>
  <c r="A43" i="93"/>
  <c r="G42" i="93"/>
  <c r="A42" i="93"/>
  <c r="G41" i="93"/>
  <c r="A41" i="93"/>
  <c r="A40" i="93"/>
  <c r="A39" i="93"/>
  <c r="A38" i="93"/>
  <c r="A37" i="93"/>
  <c r="A36" i="93"/>
  <c r="D32" i="93"/>
  <c r="A32" i="93"/>
  <c r="D31" i="93"/>
  <c r="A31" i="93"/>
  <c r="D30" i="93"/>
  <c r="A30" i="93"/>
  <c r="D29" i="93"/>
  <c r="A29" i="93"/>
  <c r="D28" i="93"/>
  <c r="A28" i="93"/>
  <c r="D27" i="93"/>
  <c r="A27" i="93"/>
  <c r="D26" i="93"/>
  <c r="A26" i="93"/>
  <c r="D25" i="93"/>
  <c r="A25" i="93"/>
  <c r="D24" i="93"/>
  <c r="A24" i="93"/>
  <c r="D23" i="93"/>
  <c r="A23" i="93"/>
  <c r="D22" i="93"/>
  <c r="A22" i="93"/>
  <c r="G56" i="95"/>
  <c r="A56" i="95"/>
  <c r="G55" i="95"/>
  <c r="A55" i="95"/>
  <c r="G54" i="95"/>
  <c r="A54" i="95"/>
  <c r="G53" i="95"/>
  <c r="A53" i="95"/>
  <c r="A52" i="95"/>
  <c r="A51" i="95"/>
  <c r="A50" i="95"/>
  <c r="A49" i="95"/>
  <c r="A48" i="95"/>
  <c r="A47" i="95"/>
  <c r="G43" i="95"/>
  <c r="A43" i="95"/>
  <c r="G42" i="95"/>
  <c r="A42" i="95"/>
  <c r="G41" i="95"/>
  <c r="A41" i="95"/>
  <c r="A40" i="95"/>
  <c r="A39" i="95"/>
  <c r="A38" i="95"/>
  <c r="A37" i="95"/>
  <c r="A36" i="95"/>
  <c r="D32" i="95"/>
  <c r="A32" i="95"/>
  <c r="D31" i="95"/>
  <c r="A31" i="95"/>
  <c r="D30" i="95"/>
  <c r="A30" i="95"/>
  <c r="D29" i="95"/>
  <c r="A29" i="95"/>
  <c r="D28" i="95"/>
  <c r="A28" i="95"/>
  <c r="D27" i="95"/>
  <c r="A27" i="95"/>
  <c r="D26" i="95"/>
  <c r="A26" i="95"/>
  <c r="D25" i="95"/>
  <c r="A25" i="95"/>
  <c r="D24" i="95"/>
  <c r="A24" i="95"/>
  <c r="D23" i="95"/>
  <c r="A23" i="95"/>
  <c r="D22" i="95"/>
  <c r="A22" i="95"/>
  <c r="G56" i="97"/>
  <c r="A56" i="97"/>
  <c r="G55" i="97"/>
  <c r="A55" i="97"/>
  <c r="G54" i="97"/>
  <c r="A54" i="97"/>
  <c r="G53" i="97"/>
  <c r="A53" i="97"/>
  <c r="A52" i="97"/>
  <c r="A51" i="97"/>
  <c r="A50" i="97"/>
  <c r="A49" i="97"/>
  <c r="A48" i="97"/>
  <c r="A47" i="97"/>
  <c r="G43" i="97"/>
  <c r="A43" i="97"/>
  <c r="G42" i="97"/>
  <c r="A42" i="97"/>
  <c r="G41" i="97"/>
  <c r="A41" i="97"/>
  <c r="A40" i="97"/>
  <c r="A39" i="97"/>
  <c r="A38" i="97"/>
  <c r="A37" i="97"/>
  <c r="A36" i="97"/>
  <c r="D32" i="97"/>
  <c r="A32" i="97"/>
  <c r="D31" i="97"/>
  <c r="A31" i="97"/>
  <c r="D30" i="97"/>
  <c r="A30" i="97"/>
  <c r="D29" i="97"/>
  <c r="A29" i="97"/>
  <c r="D28" i="97"/>
  <c r="A28" i="97"/>
  <c r="D27" i="97"/>
  <c r="A27" i="97"/>
  <c r="D26" i="97"/>
  <c r="A26" i="97"/>
  <c r="D25" i="97"/>
  <c r="A25" i="97"/>
  <c r="D24" i="97"/>
  <c r="A24" i="97"/>
  <c r="D23" i="97"/>
  <c r="A23" i="97"/>
  <c r="D22" i="97"/>
  <c r="A22" i="97"/>
  <c r="G56" i="62"/>
  <c r="A56" i="62"/>
  <c r="G55" i="62"/>
  <c r="A55" i="62"/>
  <c r="G54" i="62"/>
  <c r="A54" i="62"/>
  <c r="G53" i="62"/>
  <c r="A53" i="62"/>
  <c r="A52" i="62"/>
  <c r="A51" i="62"/>
  <c r="A50" i="62"/>
  <c r="A49" i="62"/>
  <c r="A48" i="62"/>
  <c r="A47" i="62"/>
  <c r="G43" i="62"/>
  <c r="A43" i="62"/>
  <c r="G42" i="62"/>
  <c r="A42" i="62"/>
  <c r="G41" i="62"/>
  <c r="A41" i="62"/>
  <c r="A40" i="62"/>
  <c r="A39" i="62"/>
  <c r="A38" i="62"/>
  <c r="A37" i="62"/>
  <c r="A36" i="62"/>
  <c r="D32" i="62"/>
  <c r="A32" i="62"/>
  <c r="D31" i="62"/>
  <c r="A31" i="62"/>
  <c r="D30" i="62"/>
  <c r="A30" i="62"/>
  <c r="D29" i="62"/>
  <c r="A29" i="62"/>
  <c r="D28" i="62"/>
  <c r="A28" i="62"/>
  <c r="D27" i="62"/>
  <c r="A27" i="62"/>
  <c r="D26" i="62"/>
  <c r="A26" i="62"/>
  <c r="D25" i="62"/>
  <c r="A25" i="62"/>
  <c r="D24" i="62"/>
  <c r="A24" i="62"/>
  <c r="D23" i="62"/>
  <c r="A23" i="62"/>
  <c r="D22" i="62"/>
  <c r="A22" i="62"/>
  <c r="A56" i="34"/>
  <c r="A55" i="34"/>
  <c r="A54" i="34"/>
  <c r="A53" i="34"/>
  <c r="A52" i="34"/>
  <c r="A51" i="34"/>
  <c r="A50" i="34"/>
  <c r="A49" i="34"/>
  <c r="A48" i="34"/>
  <c r="A47" i="34"/>
  <c r="G43" i="34"/>
  <c r="A43" i="34"/>
  <c r="G42" i="34"/>
  <c r="A42" i="34"/>
  <c r="G41" i="34"/>
  <c r="A41" i="34"/>
  <c r="A40" i="34"/>
  <c r="A39" i="34"/>
  <c r="A38" i="34"/>
  <c r="A37" i="34"/>
  <c r="A36" i="34"/>
  <c r="D32" i="34"/>
  <c r="A32" i="34"/>
  <c r="D31" i="34"/>
  <c r="A31" i="34"/>
  <c r="D30" i="34"/>
  <c r="A30" i="34"/>
  <c r="D29" i="34"/>
  <c r="A29" i="34"/>
  <c r="D28" i="34"/>
  <c r="A28" i="34"/>
  <c r="D27" i="34"/>
  <c r="A27" i="34"/>
  <c r="D26" i="34"/>
  <c r="A26" i="34"/>
  <c r="D25" i="34"/>
  <c r="A25" i="34"/>
  <c r="D24" i="34"/>
  <c r="A24" i="34"/>
  <c r="D23" i="34"/>
  <c r="A23" i="34"/>
  <c r="D22" i="34"/>
  <c r="A22" i="34"/>
  <c r="A56" i="36"/>
  <c r="A55" i="36"/>
  <c r="A54" i="36"/>
  <c r="A53" i="36"/>
  <c r="A52" i="36"/>
  <c r="A51" i="36"/>
  <c r="A50" i="36"/>
  <c r="A49" i="36"/>
  <c r="A48" i="36"/>
  <c r="A47" i="36"/>
  <c r="G43" i="36"/>
  <c r="A43" i="36"/>
  <c r="G42" i="36"/>
  <c r="A42" i="36"/>
  <c r="G41" i="36"/>
  <c r="A41" i="36"/>
  <c r="A40" i="36"/>
  <c r="A39" i="36"/>
  <c r="A38" i="36"/>
  <c r="A37" i="36"/>
  <c r="A36" i="36"/>
  <c r="D32" i="36"/>
  <c r="A32" i="36"/>
  <c r="D31" i="36"/>
  <c r="A31" i="36"/>
  <c r="D30" i="36"/>
  <c r="A30" i="36"/>
  <c r="D29" i="36"/>
  <c r="A29" i="36"/>
  <c r="D28" i="36"/>
  <c r="A28" i="36"/>
  <c r="D27" i="36"/>
  <c r="A27" i="36"/>
  <c r="D26" i="36"/>
  <c r="A26" i="36"/>
  <c r="D25" i="36"/>
  <c r="A25" i="36"/>
  <c r="D24" i="36"/>
  <c r="A24" i="36"/>
  <c r="D23" i="36"/>
  <c r="A23" i="36"/>
  <c r="D22" i="36"/>
  <c r="A22" i="36"/>
  <c r="A56" i="38"/>
  <c r="A55" i="38"/>
  <c r="A54" i="38"/>
  <c r="A53" i="38"/>
  <c r="A52" i="38"/>
  <c r="A51" i="38"/>
  <c r="A50" i="38"/>
  <c r="A49" i="38"/>
  <c r="A48" i="38"/>
  <c r="A47" i="38"/>
  <c r="G43" i="38"/>
  <c r="A43" i="38"/>
  <c r="G42" i="38"/>
  <c r="A42" i="38"/>
  <c r="G41" i="38"/>
  <c r="A41" i="38"/>
  <c r="A40" i="38"/>
  <c r="A39" i="38"/>
  <c r="A38" i="38"/>
  <c r="A37" i="38"/>
  <c r="A36" i="38"/>
  <c r="D32" i="38"/>
  <c r="A32" i="38"/>
  <c r="D31" i="38"/>
  <c r="A31" i="38"/>
  <c r="D30" i="38"/>
  <c r="A30" i="38"/>
  <c r="D29" i="38"/>
  <c r="A29" i="38"/>
  <c r="D28" i="38"/>
  <c r="A28" i="38"/>
  <c r="D27" i="38"/>
  <c r="A27" i="38"/>
  <c r="D26" i="38"/>
  <c r="A26" i="38"/>
  <c r="D25" i="38"/>
  <c r="A25" i="38"/>
  <c r="D24" i="38"/>
  <c r="A24" i="38"/>
  <c r="D23" i="38"/>
  <c r="A23" i="38"/>
  <c r="D22" i="38"/>
  <c r="A22" i="38"/>
  <c r="A56" i="40"/>
  <c r="A55" i="40"/>
  <c r="A54" i="40"/>
  <c r="A53" i="40"/>
  <c r="A52" i="40"/>
  <c r="A51" i="40"/>
  <c r="A50" i="40"/>
  <c r="A49" i="40"/>
  <c r="A48" i="40"/>
  <c r="A47" i="40"/>
  <c r="G43" i="40"/>
  <c r="A43" i="40"/>
  <c r="G42" i="40"/>
  <c r="A42" i="40"/>
  <c r="G41" i="40"/>
  <c r="A41" i="40"/>
  <c r="A40" i="40"/>
  <c r="A39" i="40"/>
  <c r="A38" i="40"/>
  <c r="A37" i="40"/>
  <c r="A36" i="40"/>
  <c r="D32" i="40"/>
  <c r="A32" i="40"/>
  <c r="D31" i="40"/>
  <c r="A31" i="40"/>
  <c r="D30" i="40"/>
  <c r="A30" i="40"/>
  <c r="D29" i="40"/>
  <c r="A29" i="40"/>
  <c r="D28" i="40"/>
  <c r="A28" i="40"/>
  <c r="D27" i="40"/>
  <c r="A27" i="40"/>
  <c r="D26" i="40"/>
  <c r="A26" i="40"/>
  <c r="D25" i="40"/>
  <c r="A25" i="40"/>
  <c r="D24" i="40"/>
  <c r="A24" i="40"/>
  <c r="D23" i="40"/>
  <c r="A23" i="40"/>
  <c r="D22" i="40"/>
  <c r="A22" i="40"/>
  <c r="A56" i="42"/>
  <c r="A55" i="42"/>
  <c r="A54" i="42"/>
  <c r="A53" i="42"/>
  <c r="A52" i="42"/>
  <c r="A51" i="42"/>
  <c r="A50" i="42"/>
  <c r="A49" i="42"/>
  <c r="A48" i="42"/>
  <c r="A47" i="42"/>
  <c r="G43" i="42"/>
  <c r="A43" i="42"/>
  <c r="G42" i="42"/>
  <c r="A42" i="42"/>
  <c r="G41" i="42"/>
  <c r="A41" i="42"/>
  <c r="A40" i="42"/>
  <c r="A39" i="42"/>
  <c r="A38" i="42"/>
  <c r="A37" i="42"/>
  <c r="A36" i="42"/>
  <c r="D32" i="42"/>
  <c r="A32" i="42"/>
  <c r="D31" i="42"/>
  <c r="A31" i="42"/>
  <c r="D30" i="42"/>
  <c r="A30" i="42"/>
  <c r="D29" i="42"/>
  <c r="A29" i="42"/>
  <c r="D28" i="42"/>
  <c r="A28" i="42"/>
  <c r="D27" i="42"/>
  <c r="A27" i="42"/>
  <c r="D26" i="42"/>
  <c r="A26" i="42"/>
  <c r="D25" i="42"/>
  <c r="A25" i="42"/>
  <c r="D24" i="42"/>
  <c r="A24" i="42"/>
  <c r="D23" i="42"/>
  <c r="A23" i="42"/>
  <c r="D22" i="42"/>
  <c r="A22" i="42"/>
  <c r="A56" i="44"/>
  <c r="A55" i="44"/>
  <c r="A54" i="44"/>
  <c r="A53" i="44"/>
  <c r="A52" i="44"/>
  <c r="A51" i="44"/>
  <c r="A50" i="44"/>
  <c r="A49" i="44"/>
  <c r="A48" i="44"/>
  <c r="A47" i="44"/>
  <c r="G43" i="44"/>
  <c r="A43" i="44"/>
  <c r="G42" i="44"/>
  <c r="A42" i="44"/>
  <c r="G41" i="44"/>
  <c r="A41" i="44"/>
  <c r="A40" i="44"/>
  <c r="A39" i="44"/>
  <c r="A38" i="44"/>
  <c r="A37" i="44"/>
  <c r="A36" i="44"/>
  <c r="D32" i="44"/>
  <c r="A32" i="44"/>
  <c r="D31" i="44"/>
  <c r="A31" i="44"/>
  <c r="D30" i="44"/>
  <c r="A30" i="44"/>
  <c r="D29" i="44"/>
  <c r="A29" i="44"/>
  <c r="D28" i="44"/>
  <c r="A28" i="44"/>
  <c r="D27" i="44"/>
  <c r="A27" i="44"/>
  <c r="D26" i="44"/>
  <c r="A26" i="44"/>
  <c r="D25" i="44"/>
  <c r="A25" i="44"/>
  <c r="D24" i="44"/>
  <c r="A24" i="44"/>
  <c r="D23" i="44"/>
  <c r="A23" i="44"/>
  <c r="D22" i="44"/>
  <c r="A22" i="44"/>
  <c r="A56" i="46"/>
  <c r="A55" i="46"/>
  <c r="A54" i="46"/>
  <c r="A53" i="46"/>
  <c r="A52" i="46"/>
  <c r="A51" i="46"/>
  <c r="A50" i="46"/>
  <c r="A49" i="46"/>
  <c r="A48" i="46"/>
  <c r="A47" i="46"/>
  <c r="G43" i="46"/>
  <c r="A43" i="46"/>
  <c r="G42" i="46"/>
  <c r="A42" i="46"/>
  <c r="G41" i="46"/>
  <c r="A41" i="46"/>
  <c r="A40" i="46"/>
  <c r="A39" i="46"/>
  <c r="A38" i="46"/>
  <c r="A37" i="46"/>
  <c r="A36" i="46"/>
  <c r="D32" i="46"/>
  <c r="A32" i="46"/>
  <c r="D31" i="46"/>
  <c r="A31" i="46"/>
  <c r="D30" i="46"/>
  <c r="A30" i="46"/>
  <c r="D29" i="46"/>
  <c r="A29" i="46"/>
  <c r="D28" i="46"/>
  <c r="A28" i="46"/>
  <c r="D27" i="46"/>
  <c r="A27" i="46"/>
  <c r="D26" i="46"/>
  <c r="A26" i="46"/>
  <c r="D25" i="46"/>
  <c r="A25" i="46"/>
  <c r="D24" i="46"/>
  <c r="A24" i="46"/>
  <c r="D23" i="46"/>
  <c r="A23" i="46"/>
  <c r="D22" i="46"/>
  <c r="A22" i="46"/>
  <c r="A56" i="48"/>
  <c r="A55" i="48"/>
  <c r="A54" i="48"/>
  <c r="A53" i="48"/>
  <c r="A52" i="48"/>
  <c r="A51" i="48"/>
  <c r="A50" i="48"/>
  <c r="A49" i="48"/>
  <c r="A48" i="48"/>
  <c r="A47" i="48"/>
  <c r="G43" i="48"/>
  <c r="A43" i="48"/>
  <c r="G42" i="48"/>
  <c r="A42" i="48"/>
  <c r="G41" i="48"/>
  <c r="A41" i="48"/>
  <c r="A40" i="48"/>
  <c r="A39" i="48"/>
  <c r="A38" i="48"/>
  <c r="A37" i="48"/>
  <c r="A36" i="48"/>
  <c r="D32" i="48"/>
  <c r="A32" i="48"/>
  <c r="D31" i="48"/>
  <c r="A31" i="48"/>
  <c r="D30" i="48"/>
  <c r="A30" i="48"/>
  <c r="D29" i="48"/>
  <c r="A29" i="48"/>
  <c r="D28" i="48"/>
  <c r="A28" i="48"/>
  <c r="D27" i="48"/>
  <c r="A27" i="48"/>
  <c r="D26" i="48"/>
  <c r="A26" i="48"/>
  <c r="D25" i="48"/>
  <c r="A25" i="48"/>
  <c r="D24" i="48"/>
  <c r="A24" i="48"/>
  <c r="D23" i="48"/>
  <c r="A23" i="48"/>
  <c r="D22" i="48"/>
  <c r="A22" i="48"/>
  <c r="A56" i="50"/>
  <c r="A55" i="50"/>
  <c r="A54" i="50"/>
  <c r="A53" i="50"/>
  <c r="A52" i="50"/>
  <c r="A51" i="50"/>
  <c r="A50" i="50"/>
  <c r="A49" i="50"/>
  <c r="A48" i="50"/>
  <c r="A47" i="50"/>
  <c r="G43" i="50"/>
  <c r="A43" i="50"/>
  <c r="G42" i="50"/>
  <c r="A42" i="50"/>
  <c r="G41" i="50"/>
  <c r="A41" i="50"/>
  <c r="A40" i="50"/>
  <c r="A39" i="50"/>
  <c r="A38" i="50"/>
  <c r="A37" i="50"/>
  <c r="A36" i="50"/>
  <c r="D32" i="50"/>
  <c r="A32" i="50"/>
  <c r="D31" i="50"/>
  <c r="A31" i="50"/>
  <c r="D30" i="50"/>
  <c r="A30" i="50"/>
  <c r="D29" i="50"/>
  <c r="A29" i="50"/>
  <c r="D28" i="50"/>
  <c r="A28" i="50"/>
  <c r="D27" i="50"/>
  <c r="A27" i="50"/>
  <c r="D26" i="50"/>
  <c r="A26" i="50"/>
  <c r="D25" i="50"/>
  <c r="A25" i="50"/>
  <c r="D24" i="50"/>
  <c r="A24" i="50"/>
  <c r="D23" i="50"/>
  <c r="A23" i="50"/>
  <c r="D22" i="50"/>
  <c r="A22" i="50"/>
  <c r="A56" i="52"/>
  <c r="A55" i="52"/>
  <c r="A54" i="52"/>
  <c r="A53" i="52"/>
  <c r="A52" i="52"/>
  <c r="A51" i="52"/>
  <c r="A50" i="52"/>
  <c r="A49" i="52"/>
  <c r="A48" i="52"/>
  <c r="A47" i="52"/>
  <c r="G43" i="52"/>
  <c r="A43" i="52"/>
  <c r="G42" i="52"/>
  <c r="A42" i="52"/>
  <c r="G41" i="52"/>
  <c r="A41" i="52"/>
  <c r="A40" i="52"/>
  <c r="A39" i="52"/>
  <c r="A38" i="52"/>
  <c r="A37" i="52"/>
  <c r="A36" i="52"/>
  <c r="D32" i="52"/>
  <c r="A32" i="52"/>
  <c r="D31" i="52"/>
  <c r="A31" i="52"/>
  <c r="D30" i="52"/>
  <c r="A30" i="52"/>
  <c r="D29" i="52"/>
  <c r="A29" i="52"/>
  <c r="D28" i="52"/>
  <c r="A28" i="52"/>
  <c r="D27" i="52"/>
  <c r="A27" i="52"/>
  <c r="D26" i="52"/>
  <c r="A26" i="52"/>
  <c r="D25" i="52"/>
  <c r="A25" i="52"/>
  <c r="D24" i="52"/>
  <c r="A24" i="52"/>
  <c r="D23" i="52"/>
  <c r="A23" i="52"/>
  <c r="D22" i="52"/>
  <c r="A22" i="52"/>
  <c r="A56" i="54"/>
  <c r="A55" i="54"/>
  <c r="A54" i="54"/>
  <c r="A53" i="54"/>
  <c r="A52" i="54"/>
  <c r="A51" i="54"/>
  <c r="A50" i="54"/>
  <c r="A49" i="54"/>
  <c r="A48" i="54"/>
  <c r="A47" i="54"/>
  <c r="G43" i="54"/>
  <c r="A43" i="54"/>
  <c r="G42" i="54"/>
  <c r="A42" i="54"/>
  <c r="G41" i="54"/>
  <c r="A41" i="54"/>
  <c r="A40" i="54"/>
  <c r="A39" i="54"/>
  <c r="A38" i="54"/>
  <c r="A37" i="54"/>
  <c r="A36" i="54"/>
  <c r="D32" i="54"/>
  <c r="A32" i="54"/>
  <c r="D31" i="54"/>
  <c r="A31" i="54"/>
  <c r="D30" i="54"/>
  <c r="A30" i="54"/>
  <c r="D29" i="54"/>
  <c r="A29" i="54"/>
  <c r="D28" i="54"/>
  <c r="A28" i="54"/>
  <c r="D27" i="54"/>
  <c r="A27" i="54"/>
  <c r="D26" i="54"/>
  <c r="A26" i="54"/>
  <c r="D25" i="54"/>
  <c r="A25" i="54"/>
  <c r="D24" i="54"/>
  <c r="A24" i="54"/>
  <c r="D23" i="54"/>
  <c r="A23" i="54"/>
  <c r="D22" i="54"/>
  <c r="A22" i="54"/>
  <c r="G56" i="56"/>
  <c r="A56" i="56"/>
  <c r="G55" i="56"/>
  <c r="A55" i="56"/>
  <c r="G54" i="56"/>
  <c r="A54" i="56"/>
  <c r="G53" i="56"/>
  <c r="A53" i="56"/>
  <c r="A52" i="56"/>
  <c r="A51" i="56"/>
  <c r="A50" i="56"/>
  <c r="A49" i="56"/>
  <c r="A48" i="56"/>
  <c r="A47" i="56"/>
  <c r="G43" i="56"/>
  <c r="A43" i="56"/>
  <c r="G42" i="56"/>
  <c r="A42" i="56"/>
  <c r="G41" i="56"/>
  <c r="A41" i="56"/>
  <c r="A40" i="56"/>
  <c r="A39" i="56"/>
  <c r="A38" i="56"/>
  <c r="A37" i="56"/>
  <c r="A36" i="56"/>
  <c r="D32" i="56"/>
  <c r="A32" i="56"/>
  <c r="D31" i="56"/>
  <c r="A31" i="56"/>
  <c r="D30" i="56"/>
  <c r="A30" i="56"/>
  <c r="D29" i="56"/>
  <c r="A29" i="56"/>
  <c r="D28" i="56"/>
  <c r="A28" i="56"/>
  <c r="D27" i="56"/>
  <c r="A27" i="56"/>
  <c r="D26" i="56"/>
  <c r="A26" i="56"/>
  <c r="D25" i="56"/>
  <c r="A25" i="56"/>
  <c r="D24" i="56"/>
  <c r="A24" i="56"/>
  <c r="D23" i="56"/>
  <c r="A23" i="56"/>
  <c r="D22" i="56"/>
  <c r="A22" i="56"/>
  <c r="G56" i="58"/>
  <c r="A56" i="58"/>
  <c r="G55" i="58"/>
  <c r="A55" i="58"/>
  <c r="G54" i="58"/>
  <c r="A54" i="58"/>
  <c r="G53" i="58"/>
  <c r="A53" i="58"/>
  <c r="A52" i="58"/>
  <c r="A51" i="58"/>
  <c r="A50" i="58"/>
  <c r="A49" i="58"/>
  <c r="A48" i="58"/>
  <c r="A47" i="58"/>
  <c r="G43" i="58"/>
  <c r="A43" i="58"/>
  <c r="G42" i="58"/>
  <c r="A42" i="58"/>
  <c r="G41" i="58"/>
  <c r="A41" i="58"/>
  <c r="A40" i="58"/>
  <c r="A39" i="58"/>
  <c r="A38" i="58"/>
  <c r="A37" i="58"/>
  <c r="A36" i="58"/>
  <c r="D32" i="58"/>
  <c r="A32" i="58"/>
  <c r="D31" i="58"/>
  <c r="A31" i="58"/>
  <c r="D30" i="58"/>
  <c r="A30" i="58"/>
  <c r="D29" i="58"/>
  <c r="A29" i="58"/>
  <c r="D28" i="58"/>
  <c r="A28" i="58"/>
  <c r="D27" i="58"/>
  <c r="A27" i="58"/>
  <c r="D26" i="58"/>
  <c r="A26" i="58"/>
  <c r="D25" i="58"/>
  <c r="A25" i="58"/>
  <c r="D24" i="58"/>
  <c r="A24" i="58"/>
  <c r="D23" i="58"/>
  <c r="A23" i="58"/>
  <c r="D22" i="58"/>
  <c r="A22" i="58"/>
  <c r="G56" i="60"/>
  <c r="A56" i="60"/>
  <c r="G55" i="60"/>
  <c r="A55" i="60"/>
  <c r="G54" i="60"/>
  <c r="A54" i="60"/>
  <c r="G53" i="60"/>
  <c r="A53" i="60"/>
  <c r="A52" i="60"/>
  <c r="A51" i="60"/>
  <c r="A50" i="60"/>
  <c r="A49" i="60"/>
  <c r="A48" i="60"/>
  <c r="A47" i="60"/>
  <c r="G43" i="60"/>
  <c r="A43" i="60"/>
  <c r="G42" i="60"/>
  <c r="A42" i="60"/>
  <c r="G41" i="60"/>
  <c r="A41" i="60"/>
  <c r="A40" i="60"/>
  <c r="A39" i="60"/>
  <c r="A38" i="60"/>
  <c r="A37" i="60"/>
  <c r="A36" i="60"/>
  <c r="D32" i="60"/>
  <c r="A32" i="60"/>
  <c r="D31" i="60"/>
  <c r="A31" i="60"/>
  <c r="D30" i="60"/>
  <c r="A30" i="60"/>
  <c r="D29" i="60"/>
  <c r="A29" i="60"/>
  <c r="D28" i="60"/>
  <c r="A28" i="60"/>
  <c r="D27" i="60"/>
  <c r="A27" i="60"/>
  <c r="D26" i="60"/>
  <c r="A26" i="60"/>
  <c r="D25" i="60"/>
  <c r="A25" i="60"/>
  <c r="D24" i="60"/>
  <c r="A24" i="60"/>
  <c r="D23" i="60"/>
  <c r="A23" i="60"/>
  <c r="D22" i="60"/>
  <c r="A22" i="60"/>
  <c r="A56" i="32"/>
  <c r="A55" i="32"/>
  <c r="A54" i="32"/>
  <c r="A53" i="32"/>
  <c r="A52" i="32"/>
  <c r="A51" i="32"/>
  <c r="A50" i="32"/>
  <c r="A49" i="32"/>
  <c r="A48" i="32"/>
  <c r="A47" i="32"/>
  <c r="G43" i="32"/>
  <c r="A43" i="32"/>
  <c r="G42" i="32"/>
  <c r="A42" i="32"/>
  <c r="G41" i="32"/>
  <c r="A41" i="32"/>
  <c r="A40" i="32"/>
  <c r="A39" i="32"/>
  <c r="A38" i="32"/>
  <c r="A37" i="32"/>
  <c r="A36" i="32"/>
  <c r="D32" i="32"/>
  <c r="A32" i="32"/>
  <c r="D31" i="32"/>
  <c r="A31" i="32"/>
  <c r="D30" i="32"/>
  <c r="A30" i="32"/>
  <c r="D29" i="32"/>
  <c r="A29" i="32"/>
  <c r="D28" i="32"/>
  <c r="A28" i="32"/>
  <c r="D27" i="32"/>
  <c r="A27" i="32"/>
  <c r="D26" i="32"/>
  <c r="A26" i="32"/>
  <c r="D25" i="32"/>
  <c r="A25" i="32"/>
  <c r="D24" i="32"/>
  <c r="A24" i="32"/>
  <c r="D23" i="32"/>
  <c r="A23" i="32"/>
  <c r="D22" i="32"/>
  <c r="A22" i="32"/>
  <c r="A56" i="16"/>
  <c r="A55" i="16"/>
  <c r="A54" i="16"/>
  <c r="A53" i="16"/>
  <c r="A52" i="16"/>
  <c r="A51" i="16"/>
  <c r="A50" i="16"/>
  <c r="A49" i="16"/>
  <c r="A48" i="16"/>
  <c r="A47" i="16"/>
  <c r="G43" i="16"/>
  <c r="A43" i="16"/>
  <c r="G42" i="16"/>
  <c r="A42" i="16"/>
  <c r="G41" i="16"/>
  <c r="A41" i="16"/>
  <c r="A40" i="16"/>
  <c r="A39" i="16"/>
  <c r="A38" i="16"/>
  <c r="A37" i="16"/>
  <c r="A36" i="16"/>
  <c r="D32" i="16"/>
  <c r="A32" i="16"/>
  <c r="D31" i="16"/>
  <c r="A31" i="16"/>
  <c r="D30" i="16"/>
  <c r="A30" i="16"/>
  <c r="D29" i="16"/>
  <c r="A29" i="16"/>
  <c r="D28" i="16"/>
  <c r="A28" i="16"/>
  <c r="D27" i="16"/>
  <c r="A27" i="16"/>
  <c r="D26" i="16"/>
  <c r="A26" i="16"/>
  <c r="D25" i="16"/>
  <c r="A25" i="16"/>
  <c r="D24" i="16"/>
  <c r="A24" i="16"/>
  <c r="D23" i="16"/>
  <c r="A23" i="16"/>
  <c r="D22" i="16"/>
  <c r="A22" i="16"/>
  <c r="A56" i="17"/>
  <c r="A55" i="17"/>
  <c r="A54" i="17"/>
  <c r="A53" i="17"/>
  <c r="A52" i="17"/>
  <c r="A51" i="17"/>
  <c r="A50" i="17"/>
  <c r="A49" i="17"/>
  <c r="A48" i="17"/>
  <c r="A47" i="17"/>
  <c r="G43" i="17"/>
  <c r="A43" i="17"/>
  <c r="G42" i="17"/>
  <c r="A42" i="17"/>
  <c r="G41" i="17"/>
  <c r="A41" i="17"/>
  <c r="A40" i="17"/>
  <c r="A39" i="17"/>
  <c r="A38" i="17"/>
  <c r="A37" i="17"/>
  <c r="A36" i="17"/>
  <c r="D32" i="17"/>
  <c r="A32" i="17"/>
  <c r="D31" i="17"/>
  <c r="A31" i="17"/>
  <c r="D30" i="17"/>
  <c r="A30" i="17"/>
  <c r="D29" i="17"/>
  <c r="A29" i="17"/>
  <c r="D28" i="17"/>
  <c r="A28" i="17"/>
  <c r="D27" i="17"/>
  <c r="A27" i="17"/>
  <c r="D26" i="17"/>
  <c r="A26" i="17"/>
  <c r="D25" i="17"/>
  <c r="A25" i="17"/>
  <c r="D24" i="17"/>
  <c r="A24" i="17"/>
  <c r="D23" i="17"/>
  <c r="A23" i="17"/>
  <c r="D22" i="17"/>
  <c r="A22" i="17"/>
  <c r="A56" i="18"/>
  <c r="A55" i="18"/>
  <c r="A54" i="18"/>
  <c r="A53" i="18"/>
  <c r="A52" i="18"/>
  <c r="A51" i="18"/>
  <c r="A50" i="18"/>
  <c r="A49" i="18"/>
  <c r="A48" i="18"/>
  <c r="A47" i="18"/>
  <c r="G43" i="18"/>
  <c r="A43" i="18"/>
  <c r="G42" i="18"/>
  <c r="A42" i="18"/>
  <c r="G41" i="18"/>
  <c r="A41" i="18"/>
  <c r="A40" i="18"/>
  <c r="A39" i="18"/>
  <c r="A38" i="18"/>
  <c r="A37" i="18"/>
  <c r="A36" i="18"/>
  <c r="D32" i="18"/>
  <c r="A32" i="18"/>
  <c r="D31" i="18"/>
  <c r="A31" i="18"/>
  <c r="D30" i="18"/>
  <c r="A30" i="18"/>
  <c r="D29" i="18"/>
  <c r="A29" i="18"/>
  <c r="D28" i="18"/>
  <c r="A28" i="18"/>
  <c r="D27" i="18"/>
  <c r="A27" i="18"/>
  <c r="D26" i="18"/>
  <c r="A26" i="18"/>
  <c r="D25" i="18"/>
  <c r="A25" i="18"/>
  <c r="D24" i="18"/>
  <c r="A24" i="18"/>
  <c r="D23" i="18"/>
  <c r="A23" i="18"/>
  <c r="D22" i="18"/>
  <c r="A22" i="18"/>
  <c r="A56" i="19"/>
  <c r="A55" i="19"/>
  <c r="A54" i="19"/>
  <c r="A53" i="19"/>
  <c r="A52" i="19"/>
  <c r="A51" i="19"/>
  <c r="A50" i="19"/>
  <c r="A49" i="19"/>
  <c r="A48" i="19"/>
  <c r="A47" i="19"/>
  <c r="G43" i="19"/>
  <c r="A43" i="19"/>
  <c r="G42" i="19"/>
  <c r="A42" i="19"/>
  <c r="G41" i="19"/>
  <c r="A41" i="19"/>
  <c r="A40" i="19"/>
  <c r="A39" i="19"/>
  <c r="A38" i="19"/>
  <c r="A37" i="19"/>
  <c r="A36" i="19"/>
  <c r="D32" i="19"/>
  <c r="A32" i="19"/>
  <c r="D31" i="19"/>
  <c r="A31" i="19"/>
  <c r="D30" i="19"/>
  <c r="A30" i="19"/>
  <c r="D29" i="19"/>
  <c r="A29" i="19"/>
  <c r="D28" i="19"/>
  <c r="A28" i="19"/>
  <c r="D27" i="19"/>
  <c r="A27" i="19"/>
  <c r="D26" i="19"/>
  <c r="A26" i="19"/>
  <c r="D25" i="19"/>
  <c r="A25" i="19"/>
  <c r="D24" i="19"/>
  <c r="A24" i="19"/>
  <c r="D23" i="19"/>
  <c r="A23" i="19"/>
  <c r="D22" i="19"/>
  <c r="A22" i="19"/>
  <c r="A56" i="26"/>
  <c r="A55" i="26"/>
  <c r="A54" i="26"/>
  <c r="A53" i="26"/>
  <c r="A52" i="26"/>
  <c r="A51" i="26"/>
  <c r="A50" i="26"/>
  <c r="A49" i="26"/>
  <c r="A48" i="26"/>
  <c r="A47" i="26"/>
  <c r="G43" i="26"/>
  <c r="A43" i="26"/>
  <c r="G42" i="26"/>
  <c r="A42" i="26"/>
  <c r="G41" i="26"/>
  <c r="A41" i="26"/>
  <c r="A40" i="26"/>
  <c r="A39" i="26"/>
  <c r="A38" i="26"/>
  <c r="A37" i="26"/>
  <c r="A36" i="26"/>
  <c r="D32" i="26"/>
  <c r="A32" i="26"/>
  <c r="D31" i="26"/>
  <c r="A31" i="26"/>
  <c r="D30" i="26"/>
  <c r="A30" i="26"/>
  <c r="D29" i="26"/>
  <c r="A29" i="26"/>
  <c r="D28" i="26"/>
  <c r="A28" i="26"/>
  <c r="D27" i="26"/>
  <c r="A27" i="26"/>
  <c r="D26" i="26"/>
  <c r="A26" i="26"/>
  <c r="D25" i="26"/>
  <c r="A25" i="26"/>
  <c r="D24" i="26"/>
  <c r="A24" i="26"/>
  <c r="D23" i="26"/>
  <c r="A23" i="26"/>
  <c r="D22" i="26"/>
  <c r="A22" i="26"/>
  <c r="A56" i="28"/>
  <c r="A55" i="28"/>
  <c r="A54" i="28"/>
  <c r="A53" i="28"/>
  <c r="A52" i="28"/>
  <c r="A51" i="28"/>
  <c r="A50" i="28"/>
  <c r="A49" i="28"/>
  <c r="A48" i="28"/>
  <c r="A47" i="28"/>
  <c r="G43" i="28"/>
  <c r="A43" i="28"/>
  <c r="G42" i="28"/>
  <c r="A42" i="28"/>
  <c r="G41" i="28"/>
  <c r="A41" i="28"/>
  <c r="A40" i="28"/>
  <c r="A39" i="28"/>
  <c r="A38" i="28"/>
  <c r="A37" i="28"/>
  <c r="A36" i="28"/>
  <c r="D32" i="28"/>
  <c r="A32" i="28"/>
  <c r="D31" i="28"/>
  <c r="A31" i="28"/>
  <c r="D30" i="28"/>
  <c r="A30" i="28"/>
  <c r="D29" i="28"/>
  <c r="A29" i="28"/>
  <c r="D28" i="28"/>
  <c r="A28" i="28"/>
  <c r="D27" i="28"/>
  <c r="A27" i="28"/>
  <c r="D26" i="28"/>
  <c r="A26" i="28"/>
  <c r="D25" i="28"/>
  <c r="A25" i="28"/>
  <c r="D24" i="28"/>
  <c r="A24" i="28"/>
  <c r="D23" i="28"/>
  <c r="A23" i="28"/>
  <c r="D22" i="28"/>
  <c r="A22" i="28"/>
  <c r="A56" i="30"/>
  <c r="A55" i="30"/>
  <c r="A54" i="30"/>
  <c r="A53" i="30"/>
  <c r="A52" i="30"/>
  <c r="A51" i="30"/>
  <c r="A50" i="30"/>
  <c r="A49" i="30"/>
  <c r="A48" i="30"/>
  <c r="A47" i="30"/>
  <c r="G43" i="30"/>
  <c r="A43" i="30"/>
  <c r="G42" i="30"/>
  <c r="A42" i="30"/>
  <c r="G41" i="30"/>
  <c r="A41" i="30"/>
  <c r="A40" i="30"/>
  <c r="A39" i="30"/>
  <c r="A38" i="30"/>
  <c r="A37" i="30"/>
  <c r="A36" i="30"/>
  <c r="D32" i="30"/>
  <c r="A32" i="30"/>
  <c r="D31" i="30"/>
  <c r="A31" i="30"/>
  <c r="D30" i="30"/>
  <c r="A30" i="30"/>
  <c r="D29" i="30"/>
  <c r="A29" i="30"/>
  <c r="D28" i="30"/>
  <c r="A28" i="30"/>
  <c r="D27" i="30"/>
  <c r="A27" i="30"/>
  <c r="D26" i="30"/>
  <c r="A26" i="30"/>
  <c r="D25" i="30"/>
  <c r="A25" i="30"/>
  <c r="D24" i="30"/>
  <c r="A24" i="30"/>
  <c r="D23" i="30"/>
  <c r="A23" i="30"/>
  <c r="D22" i="30"/>
  <c r="A22" i="30"/>
  <c r="A56" i="15"/>
  <c r="A55" i="15"/>
  <c r="A54" i="15"/>
  <c r="A53" i="15"/>
  <c r="A52" i="15"/>
  <c r="A51" i="15"/>
  <c r="A50" i="15"/>
  <c r="A49" i="15"/>
  <c r="A48" i="15"/>
  <c r="A47" i="15"/>
  <c r="G43" i="15"/>
  <c r="A43" i="15"/>
  <c r="G42" i="15"/>
  <c r="A42" i="15"/>
  <c r="G41" i="15"/>
  <c r="I41" i="15" s="1"/>
  <c r="A41" i="15"/>
  <c r="A40" i="15"/>
  <c r="A39" i="15"/>
  <c r="A38" i="15"/>
  <c r="A37" i="15"/>
  <c r="A36" i="15"/>
  <c r="D32" i="15"/>
  <c r="A32" i="15"/>
  <c r="D31" i="15"/>
  <c r="A31" i="15"/>
  <c r="D30" i="15"/>
  <c r="A30" i="15"/>
  <c r="D29" i="15"/>
  <c r="A29" i="15"/>
  <c r="D28" i="15"/>
  <c r="A28" i="15"/>
  <c r="D27" i="15"/>
  <c r="A27" i="15"/>
  <c r="D26" i="15"/>
  <c r="A26" i="15"/>
  <c r="D25" i="15"/>
  <c r="A25" i="15"/>
  <c r="D24" i="15"/>
  <c r="A24" i="15"/>
  <c r="D23" i="15"/>
  <c r="A23" i="15"/>
  <c r="D22" i="15"/>
  <c r="A22" i="15"/>
  <c r="A56" i="14"/>
  <c r="A55" i="14"/>
  <c r="A54" i="14"/>
  <c r="A53" i="14"/>
  <c r="A52" i="14"/>
  <c r="A51" i="14"/>
  <c r="A50" i="14"/>
  <c r="A49" i="14"/>
  <c r="A48" i="14"/>
  <c r="A47" i="14"/>
  <c r="G43" i="14"/>
  <c r="A43" i="14"/>
  <c r="G42" i="14"/>
  <c r="A42" i="14"/>
  <c r="G41" i="14"/>
  <c r="A41" i="14"/>
  <c r="A40" i="14"/>
  <c r="A39" i="14"/>
  <c r="A38" i="14"/>
  <c r="A37" i="14"/>
  <c r="A36" i="14"/>
  <c r="D32" i="14"/>
  <c r="A32" i="14"/>
  <c r="D31" i="14"/>
  <c r="A31" i="14"/>
  <c r="D30" i="14"/>
  <c r="A30" i="14"/>
  <c r="D29" i="14"/>
  <c r="A29" i="14"/>
  <c r="D28" i="14"/>
  <c r="A28" i="14"/>
  <c r="D27" i="14"/>
  <c r="A27" i="14"/>
  <c r="D26" i="14"/>
  <c r="A26" i="14"/>
  <c r="D25" i="14"/>
  <c r="A25" i="14"/>
  <c r="D24" i="14"/>
  <c r="A24" i="14"/>
  <c r="D23" i="14"/>
  <c r="A23" i="14"/>
  <c r="D22" i="14"/>
  <c r="A22" i="14"/>
  <c r="G553" i="98"/>
  <c r="G552" i="98"/>
  <c r="G551" i="98"/>
  <c r="G550" i="98"/>
  <c r="G549" i="98"/>
  <c r="G548" i="98"/>
  <c r="G547" i="98"/>
  <c r="G546" i="98"/>
  <c r="G545" i="98"/>
  <c r="G544" i="98"/>
  <c r="G543" i="98"/>
  <c r="G542" i="98"/>
  <c r="G541" i="98"/>
  <c r="G540" i="98"/>
  <c r="G539" i="98"/>
  <c r="G553" i="96"/>
  <c r="G552" i="96"/>
  <c r="G551" i="96"/>
  <c r="G550" i="96"/>
  <c r="G549" i="96"/>
  <c r="G548" i="96"/>
  <c r="G547" i="96"/>
  <c r="G546" i="96"/>
  <c r="G545" i="96"/>
  <c r="G544" i="96"/>
  <c r="G543" i="96"/>
  <c r="G542" i="96"/>
  <c r="G541" i="96"/>
  <c r="G540" i="96"/>
  <c r="G539" i="96"/>
  <c r="G553" i="94"/>
  <c r="G552" i="94"/>
  <c r="G551" i="94"/>
  <c r="G550" i="94"/>
  <c r="G549" i="94"/>
  <c r="G548" i="94"/>
  <c r="G547" i="94"/>
  <c r="G546" i="94"/>
  <c r="G545" i="94"/>
  <c r="G544" i="94"/>
  <c r="G543" i="94"/>
  <c r="G542" i="94"/>
  <c r="G541" i="94"/>
  <c r="G540" i="94"/>
  <c r="G539" i="94"/>
  <c r="G553" i="92"/>
  <c r="G552" i="92"/>
  <c r="G551" i="92"/>
  <c r="G550" i="92"/>
  <c r="G549" i="92"/>
  <c r="G548" i="92"/>
  <c r="G547" i="92"/>
  <c r="G546" i="92"/>
  <c r="G545" i="92"/>
  <c r="G544" i="92"/>
  <c r="G543" i="92"/>
  <c r="G542" i="92"/>
  <c r="G541" i="92"/>
  <c r="G540" i="92"/>
  <c r="G539" i="92"/>
  <c r="G553" i="90"/>
  <c r="G552" i="90"/>
  <c r="G551" i="90"/>
  <c r="G550" i="90"/>
  <c r="G549" i="90"/>
  <c r="G548" i="90"/>
  <c r="G547" i="90"/>
  <c r="G546" i="90"/>
  <c r="G545" i="90"/>
  <c r="G544" i="90"/>
  <c r="G543" i="90"/>
  <c r="G542" i="90"/>
  <c r="G541" i="90"/>
  <c r="G540" i="90"/>
  <c r="G539" i="90"/>
  <c r="G553" i="88"/>
  <c r="G552" i="88"/>
  <c r="G551" i="88"/>
  <c r="G550" i="88"/>
  <c r="G549" i="88"/>
  <c r="G548" i="88"/>
  <c r="G547" i="88"/>
  <c r="G546" i="88"/>
  <c r="G545" i="88"/>
  <c r="G544" i="88"/>
  <c r="G543" i="88"/>
  <c r="G542" i="88"/>
  <c r="G541" i="88"/>
  <c r="G540" i="88"/>
  <c r="G539" i="88"/>
  <c r="G553" i="86"/>
  <c r="G552" i="86"/>
  <c r="G551" i="86"/>
  <c r="G550" i="86"/>
  <c r="G549" i="86"/>
  <c r="G548" i="86"/>
  <c r="G547" i="86"/>
  <c r="G546" i="86"/>
  <c r="G545" i="86"/>
  <c r="G544" i="86"/>
  <c r="G543" i="86"/>
  <c r="G542" i="86"/>
  <c r="G541" i="86"/>
  <c r="G540" i="86"/>
  <c r="G539" i="86"/>
  <c r="G553" i="84"/>
  <c r="G552" i="84"/>
  <c r="G551" i="84"/>
  <c r="G550" i="84"/>
  <c r="G549" i="84"/>
  <c r="G548" i="84"/>
  <c r="G547" i="84"/>
  <c r="G546" i="84"/>
  <c r="G545" i="84"/>
  <c r="G544" i="84"/>
  <c r="G543" i="84"/>
  <c r="G542" i="84"/>
  <c r="G541" i="84"/>
  <c r="G540" i="84"/>
  <c r="G539" i="84"/>
  <c r="G553" i="82"/>
  <c r="G552" i="82"/>
  <c r="G551" i="82"/>
  <c r="G550" i="82"/>
  <c r="G549" i="82"/>
  <c r="G548" i="82"/>
  <c r="G547" i="82"/>
  <c r="G546" i="82"/>
  <c r="G545" i="82"/>
  <c r="G544" i="82"/>
  <c r="G543" i="82"/>
  <c r="G542" i="82"/>
  <c r="G541" i="82"/>
  <c r="G540" i="82"/>
  <c r="G539" i="82"/>
  <c r="G553" i="80"/>
  <c r="G552" i="80"/>
  <c r="G551" i="80"/>
  <c r="G550" i="80"/>
  <c r="G549" i="80"/>
  <c r="G548" i="80"/>
  <c r="G547" i="80"/>
  <c r="G546" i="80"/>
  <c r="G545" i="80"/>
  <c r="G544" i="80"/>
  <c r="G543" i="80"/>
  <c r="G542" i="80"/>
  <c r="G541" i="80"/>
  <c r="G540" i="80"/>
  <c r="G539" i="80"/>
  <c r="G553" i="71"/>
  <c r="G552" i="71"/>
  <c r="G551" i="71"/>
  <c r="G550" i="71"/>
  <c r="G549" i="71"/>
  <c r="G548" i="71"/>
  <c r="G547" i="71"/>
  <c r="G546" i="71"/>
  <c r="G545" i="71"/>
  <c r="G544" i="71"/>
  <c r="G543" i="71"/>
  <c r="G542" i="71"/>
  <c r="G541" i="71"/>
  <c r="G540" i="71"/>
  <c r="G539" i="71"/>
  <c r="G553" i="69"/>
  <c r="G552" i="69"/>
  <c r="G551" i="69"/>
  <c r="G550" i="69"/>
  <c r="G549" i="69"/>
  <c r="G548" i="69"/>
  <c r="G547" i="69"/>
  <c r="G546" i="69"/>
  <c r="G545" i="69"/>
  <c r="G544" i="69"/>
  <c r="G543" i="69"/>
  <c r="G542" i="69"/>
  <c r="G541" i="69"/>
  <c r="G540" i="69"/>
  <c r="G539" i="69"/>
  <c r="G553" i="67"/>
  <c r="G552" i="67"/>
  <c r="G551" i="67"/>
  <c r="G550" i="67"/>
  <c r="G549" i="67"/>
  <c r="G548" i="67"/>
  <c r="G547" i="67"/>
  <c r="G546" i="67"/>
  <c r="G545" i="67"/>
  <c r="G544" i="67"/>
  <c r="G543" i="67"/>
  <c r="G542" i="67"/>
  <c r="G541" i="67"/>
  <c r="G540" i="67"/>
  <c r="G539" i="67"/>
  <c r="G553" i="65"/>
  <c r="G552" i="65"/>
  <c r="G551" i="65"/>
  <c r="G550" i="65"/>
  <c r="G549" i="65"/>
  <c r="G548" i="65"/>
  <c r="G547" i="65"/>
  <c r="G546" i="65"/>
  <c r="G545" i="65"/>
  <c r="G544" i="65"/>
  <c r="G543" i="65"/>
  <c r="G542" i="65"/>
  <c r="G541" i="65"/>
  <c r="G540" i="65"/>
  <c r="G539" i="65"/>
  <c r="G553" i="63"/>
  <c r="G552" i="63"/>
  <c r="G551" i="63"/>
  <c r="G550" i="63"/>
  <c r="G549" i="63"/>
  <c r="G548" i="63"/>
  <c r="G547" i="63"/>
  <c r="G546" i="63"/>
  <c r="G545" i="63"/>
  <c r="G544" i="63"/>
  <c r="G543" i="63"/>
  <c r="G542" i="63"/>
  <c r="G541" i="63"/>
  <c r="G540" i="63"/>
  <c r="G539" i="63"/>
  <c r="G553" i="61"/>
  <c r="G552" i="61"/>
  <c r="G551" i="61"/>
  <c r="G550" i="61"/>
  <c r="G549" i="61"/>
  <c r="G548" i="61"/>
  <c r="G547" i="61"/>
  <c r="G546" i="61"/>
  <c r="G545" i="61"/>
  <c r="G544" i="61"/>
  <c r="G543" i="61"/>
  <c r="G542" i="61"/>
  <c r="G541" i="61"/>
  <c r="G540" i="61"/>
  <c r="G539" i="61"/>
  <c r="G553" i="59"/>
  <c r="G552" i="59"/>
  <c r="G551" i="59"/>
  <c r="G550" i="59"/>
  <c r="G549" i="59"/>
  <c r="G548" i="59"/>
  <c r="G547" i="59"/>
  <c r="G546" i="59"/>
  <c r="G545" i="59"/>
  <c r="G544" i="59"/>
  <c r="G543" i="59"/>
  <c r="G542" i="59"/>
  <c r="G541" i="59"/>
  <c r="G540" i="59"/>
  <c r="G539" i="59"/>
  <c r="G553" i="57"/>
  <c r="G552" i="57"/>
  <c r="G551" i="57"/>
  <c r="G550" i="57"/>
  <c r="G549" i="57"/>
  <c r="G548" i="57"/>
  <c r="G547" i="57"/>
  <c r="G546" i="57"/>
  <c r="G545" i="57"/>
  <c r="G544" i="57"/>
  <c r="G543" i="57"/>
  <c r="G542" i="57"/>
  <c r="G541" i="57"/>
  <c r="G540" i="57"/>
  <c r="G539" i="57"/>
  <c r="G553" i="55"/>
  <c r="G552" i="55"/>
  <c r="G551" i="55"/>
  <c r="G550" i="55"/>
  <c r="G549" i="55"/>
  <c r="G548" i="55"/>
  <c r="G547" i="55"/>
  <c r="G546" i="55"/>
  <c r="G545" i="55"/>
  <c r="G544" i="55"/>
  <c r="G543" i="55"/>
  <c r="G542" i="55"/>
  <c r="G541" i="55"/>
  <c r="G540" i="55"/>
  <c r="G539" i="55"/>
  <c r="G553" i="53"/>
  <c r="G552" i="53"/>
  <c r="G551" i="53"/>
  <c r="G550" i="53"/>
  <c r="G549" i="53"/>
  <c r="G548" i="53"/>
  <c r="G547" i="53"/>
  <c r="G546" i="53"/>
  <c r="G545" i="53"/>
  <c r="G544" i="53"/>
  <c r="G543" i="53"/>
  <c r="G542" i="53"/>
  <c r="G541" i="53"/>
  <c r="G540" i="53"/>
  <c r="G539" i="53"/>
  <c r="G553" i="51"/>
  <c r="G552" i="51"/>
  <c r="G551" i="51"/>
  <c r="G550" i="51"/>
  <c r="G549" i="51"/>
  <c r="G548" i="51"/>
  <c r="G547" i="51"/>
  <c r="G546" i="51"/>
  <c r="G545" i="51"/>
  <c r="G544" i="51"/>
  <c r="G543" i="51"/>
  <c r="G542" i="51"/>
  <c r="G541" i="51"/>
  <c r="G540" i="51"/>
  <c r="G539" i="51"/>
  <c r="G554" i="49"/>
  <c r="G553" i="49"/>
  <c r="G552" i="49"/>
  <c r="G551" i="49"/>
  <c r="G550" i="49"/>
  <c r="G549" i="49"/>
  <c r="G548" i="49"/>
  <c r="G547" i="49"/>
  <c r="G546" i="49"/>
  <c r="G545" i="49"/>
  <c r="G544" i="49"/>
  <c r="G553" i="47"/>
  <c r="G552" i="47"/>
  <c r="G551" i="47"/>
  <c r="G550" i="47"/>
  <c r="G549" i="47"/>
  <c r="G548" i="47"/>
  <c r="G547" i="47"/>
  <c r="G546" i="47"/>
  <c r="G545" i="47"/>
  <c r="G544" i="47"/>
  <c r="G543" i="47"/>
  <c r="G540" i="47"/>
  <c r="G553" i="43"/>
  <c r="G552" i="43"/>
  <c r="G551" i="43"/>
  <c r="G550" i="43"/>
  <c r="G549" i="43"/>
  <c r="G548" i="43"/>
  <c r="G547" i="43"/>
  <c r="G546" i="43"/>
  <c r="G545" i="43"/>
  <c r="G544" i="43"/>
  <c r="G554" i="41"/>
  <c r="G553" i="41"/>
  <c r="G552" i="41"/>
  <c r="G551" i="41"/>
  <c r="G550" i="41"/>
  <c r="G549" i="41"/>
  <c r="G548" i="41"/>
  <c r="G547" i="41"/>
  <c r="G546" i="41"/>
  <c r="G545" i="41"/>
  <c r="G544" i="41"/>
  <c r="G553" i="39"/>
  <c r="G552" i="39"/>
  <c r="G551" i="39"/>
  <c r="G550" i="39"/>
  <c r="G549" i="39"/>
  <c r="G548" i="39"/>
  <c r="G547" i="39"/>
  <c r="G546" i="39"/>
  <c r="G545" i="39"/>
  <c r="G544" i="39"/>
  <c r="G554" i="35"/>
  <c r="G553" i="35"/>
  <c r="G552" i="35"/>
  <c r="G551" i="35"/>
  <c r="G550" i="35"/>
  <c r="G549" i="35"/>
  <c r="G548" i="35"/>
  <c r="G547" i="35"/>
  <c r="G546" i="35"/>
  <c r="G545" i="35"/>
  <c r="G544" i="35"/>
  <c r="G553" i="33"/>
  <c r="G552" i="33"/>
  <c r="G551" i="33"/>
  <c r="G550" i="33"/>
  <c r="G549" i="33"/>
  <c r="G548" i="33"/>
  <c r="G547" i="33"/>
  <c r="G546" i="33"/>
  <c r="G545" i="33"/>
  <c r="G544" i="33"/>
  <c r="G543" i="33"/>
  <c r="G540" i="33"/>
  <c r="G554" i="31"/>
  <c r="G553" i="31"/>
  <c r="G552" i="31"/>
  <c r="G551" i="31"/>
  <c r="G550" i="31"/>
  <c r="G549" i="31"/>
  <c r="G548" i="31"/>
  <c r="G547" i="31"/>
  <c r="G546" i="31"/>
  <c r="G545" i="31"/>
  <c r="G544" i="31"/>
  <c r="G554" i="29"/>
  <c r="G553" i="29"/>
  <c r="G552" i="29"/>
  <c r="G551" i="29"/>
  <c r="G550" i="29"/>
  <c r="G549" i="29"/>
  <c r="G548" i="29"/>
  <c r="G547" i="29"/>
  <c r="G546" i="29"/>
  <c r="G545" i="29"/>
  <c r="G553" i="25"/>
  <c r="G552" i="25"/>
  <c r="G551" i="25"/>
  <c r="G550" i="25"/>
  <c r="G549" i="25"/>
  <c r="G548" i="25"/>
  <c r="G547" i="25"/>
  <c r="G546" i="25"/>
  <c r="G545" i="25"/>
  <c r="G544" i="25"/>
  <c r="G540" i="25"/>
  <c r="G553" i="24"/>
  <c r="G552" i="24"/>
  <c r="G551" i="24"/>
  <c r="G550" i="24"/>
  <c r="G549" i="24"/>
  <c r="G548" i="24"/>
  <c r="G547" i="24"/>
  <c r="G546" i="24"/>
  <c r="G545" i="24"/>
  <c r="G544" i="24"/>
  <c r="G553" i="23"/>
  <c r="G552" i="23"/>
  <c r="G551" i="23"/>
  <c r="G550" i="23"/>
  <c r="G549" i="23"/>
  <c r="G548" i="23"/>
  <c r="G547" i="23"/>
  <c r="G546" i="23"/>
  <c r="G545" i="23"/>
  <c r="G544" i="23"/>
  <c r="G543" i="23"/>
  <c r="G553" i="22"/>
  <c r="G552" i="22"/>
  <c r="G551" i="22"/>
  <c r="G550" i="22"/>
  <c r="G549" i="22"/>
  <c r="G548" i="22"/>
  <c r="G547" i="22"/>
  <c r="G546" i="22"/>
  <c r="G545" i="22"/>
  <c r="G544" i="22"/>
  <c r="G553" i="21"/>
  <c r="G552" i="21"/>
  <c r="G551" i="21"/>
  <c r="G550" i="21"/>
  <c r="G549" i="21"/>
  <c r="G548" i="21"/>
  <c r="G547" i="21"/>
  <c r="G546" i="21"/>
  <c r="G545" i="21"/>
  <c r="G544" i="21"/>
  <c r="A32" i="99"/>
  <c r="C27" i="99"/>
  <c r="C26" i="99"/>
  <c r="C21" i="99"/>
  <c r="C23" i="99" s="1"/>
  <c r="C14" i="99"/>
  <c r="A1" i="76"/>
  <c r="C38" i="99" s="1"/>
  <c r="C10" i="99"/>
  <c r="C44" i="99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3" i="76"/>
  <c r="I65" i="70"/>
  <c r="I64" i="70"/>
  <c r="I63" i="70"/>
  <c r="I62" i="70"/>
  <c r="I61" i="70"/>
  <c r="I60" i="70"/>
  <c r="K14" i="70"/>
  <c r="I65" i="68"/>
  <c r="I64" i="68"/>
  <c r="I63" i="68"/>
  <c r="I62" i="68"/>
  <c r="I61" i="68"/>
  <c r="I60" i="68"/>
  <c r="I66" i="68"/>
  <c r="K14" i="68"/>
  <c r="I65" i="66"/>
  <c r="I64" i="66"/>
  <c r="I63" i="66"/>
  <c r="I62" i="66"/>
  <c r="I61" i="66"/>
  <c r="I60" i="66"/>
  <c r="K14" i="66"/>
  <c r="I65" i="64"/>
  <c r="I64" i="64"/>
  <c r="I63" i="64"/>
  <c r="I62" i="64"/>
  <c r="I61" i="64"/>
  <c r="I60" i="64"/>
  <c r="K14" i="64"/>
  <c r="I65" i="62"/>
  <c r="I64" i="62"/>
  <c r="I63" i="62"/>
  <c r="I62" i="62"/>
  <c r="I61" i="62"/>
  <c r="I60" i="62"/>
  <c r="K14" i="62"/>
  <c r="I65" i="60"/>
  <c r="I64" i="60"/>
  <c r="I63" i="60"/>
  <c r="I62" i="60"/>
  <c r="I61" i="60"/>
  <c r="I60" i="60"/>
  <c r="K14" i="60"/>
  <c r="I65" i="58"/>
  <c r="I64" i="58"/>
  <c r="I63" i="58"/>
  <c r="I62" i="58"/>
  <c r="I61" i="58"/>
  <c r="I60" i="58"/>
  <c r="K14" i="58"/>
  <c r="I65" i="56"/>
  <c r="I64" i="56"/>
  <c r="I63" i="56"/>
  <c r="I62" i="56"/>
  <c r="I61" i="56"/>
  <c r="I60" i="56"/>
  <c r="K14" i="56"/>
  <c r="I65" i="54"/>
  <c r="I64" i="54"/>
  <c r="I63" i="54"/>
  <c r="I62" i="54"/>
  <c r="I61" i="54"/>
  <c r="I60" i="54"/>
  <c r="K14" i="54"/>
  <c r="I65" i="52"/>
  <c r="I64" i="52"/>
  <c r="I63" i="52"/>
  <c r="I62" i="52"/>
  <c r="I61" i="52"/>
  <c r="I60" i="52"/>
  <c r="I66" i="52" s="1"/>
  <c r="K14" i="52"/>
  <c r="I65" i="50"/>
  <c r="I64" i="50"/>
  <c r="I63" i="50"/>
  <c r="I62" i="50"/>
  <c r="I61" i="50"/>
  <c r="I66" i="50" s="1"/>
  <c r="I60" i="50"/>
  <c r="K14" i="50"/>
  <c r="I65" i="48"/>
  <c r="I64" i="48"/>
  <c r="I63" i="48"/>
  <c r="I62" i="48"/>
  <c r="I61" i="48"/>
  <c r="I60" i="48"/>
  <c r="K14" i="48"/>
  <c r="I65" i="46"/>
  <c r="I64" i="46"/>
  <c r="I63" i="46"/>
  <c r="I62" i="46"/>
  <c r="I61" i="46"/>
  <c r="I60" i="46"/>
  <c r="K14" i="46"/>
  <c r="I65" i="44"/>
  <c r="I64" i="44"/>
  <c r="I63" i="44"/>
  <c r="I62" i="44"/>
  <c r="I61" i="44"/>
  <c r="I60" i="44"/>
  <c r="K14" i="44"/>
  <c r="I65" i="42"/>
  <c r="I64" i="42"/>
  <c r="I63" i="42"/>
  <c r="I62" i="42"/>
  <c r="I66" i="42"/>
  <c r="I61" i="42"/>
  <c r="I60" i="42"/>
  <c r="K14" i="42"/>
  <c r="I65" i="40"/>
  <c r="I64" i="40"/>
  <c r="I63" i="40"/>
  <c r="I62" i="40"/>
  <c r="I61" i="40"/>
  <c r="I60" i="40"/>
  <c r="K14" i="40"/>
  <c r="I65" i="38"/>
  <c r="I64" i="38"/>
  <c r="I63" i="38"/>
  <c r="I62" i="38"/>
  <c r="I61" i="38"/>
  <c r="I60" i="38"/>
  <c r="K14" i="38"/>
  <c r="I65" i="36"/>
  <c r="I64" i="36"/>
  <c r="I63" i="36"/>
  <c r="I62" i="36"/>
  <c r="I61" i="36"/>
  <c r="I60" i="36"/>
  <c r="K14" i="36"/>
  <c r="I65" i="34"/>
  <c r="I64" i="34"/>
  <c r="I63" i="34"/>
  <c r="I62" i="34"/>
  <c r="I61" i="34"/>
  <c r="I60" i="34"/>
  <c r="K14" i="34"/>
  <c r="I65" i="32"/>
  <c r="I64" i="32"/>
  <c r="I63" i="32"/>
  <c r="I62" i="32"/>
  <c r="I61" i="32"/>
  <c r="I60" i="32"/>
  <c r="K14" i="32"/>
  <c r="I65" i="30"/>
  <c r="I64" i="30"/>
  <c r="I63" i="30"/>
  <c r="I62" i="30"/>
  <c r="I61" i="30"/>
  <c r="I60" i="30"/>
  <c r="K14" i="30"/>
  <c r="I65" i="28"/>
  <c r="I64" i="28"/>
  <c r="I63" i="28"/>
  <c r="I62" i="28"/>
  <c r="I61" i="28"/>
  <c r="I60" i="28"/>
  <c r="K14" i="28"/>
  <c r="I65" i="26"/>
  <c r="I64" i="26"/>
  <c r="I63" i="26"/>
  <c r="I62" i="26"/>
  <c r="I61" i="26"/>
  <c r="I60" i="26"/>
  <c r="K14" i="26"/>
  <c r="I65" i="19"/>
  <c r="I64" i="19"/>
  <c r="I63" i="19"/>
  <c r="I62" i="19"/>
  <c r="I61" i="19"/>
  <c r="I60" i="19"/>
  <c r="K14" i="19"/>
  <c r="I65" i="18"/>
  <c r="I64" i="18"/>
  <c r="I63" i="18"/>
  <c r="I62" i="18"/>
  <c r="I61" i="18"/>
  <c r="I60" i="18"/>
  <c r="K14" i="18"/>
  <c r="I65" i="17"/>
  <c r="I64" i="17"/>
  <c r="I63" i="17"/>
  <c r="I62" i="17"/>
  <c r="I61" i="17"/>
  <c r="I60" i="17"/>
  <c r="K14" i="17"/>
  <c r="F81" i="83"/>
  <c r="F81" i="85"/>
  <c r="F81" i="87"/>
  <c r="F81" i="93"/>
  <c r="F81" i="95"/>
  <c r="B35" i="1"/>
  <c r="B36" i="1"/>
  <c r="B37" i="1"/>
  <c r="B38" i="1"/>
  <c r="B39" i="1"/>
  <c r="B40" i="1"/>
  <c r="B41" i="1"/>
  <c r="B42" i="1"/>
  <c r="B43" i="1"/>
  <c r="B44" i="1"/>
  <c r="J517" i="98"/>
  <c r="I517" i="98"/>
  <c r="H517" i="98"/>
  <c r="G517" i="98"/>
  <c r="F517" i="98"/>
  <c r="J514" i="98"/>
  <c r="J510" i="98"/>
  <c r="K498" i="98"/>
  <c r="K497" i="98"/>
  <c r="K496" i="98"/>
  <c r="K495" i="98"/>
  <c r="K494" i="98"/>
  <c r="K493" i="98"/>
  <c r="K492" i="98"/>
  <c r="K491" i="98"/>
  <c r="K490" i="98"/>
  <c r="K489" i="98"/>
  <c r="K488" i="98"/>
  <c r="K487" i="98"/>
  <c r="K486" i="98"/>
  <c r="M486" i="98" s="1"/>
  <c r="K485" i="98"/>
  <c r="K484" i="98"/>
  <c r="K483" i="98"/>
  <c r="K482" i="98"/>
  <c r="M482" i="98" s="1"/>
  <c r="K481" i="98"/>
  <c r="K480" i="98"/>
  <c r="K479" i="98"/>
  <c r="K478" i="98"/>
  <c r="K477" i="98"/>
  <c r="K476" i="98"/>
  <c r="K475" i="98"/>
  <c r="K474" i="98"/>
  <c r="K473" i="98"/>
  <c r="K472" i="98"/>
  <c r="K471" i="98"/>
  <c r="K470" i="98"/>
  <c r="M470" i="98" s="1"/>
  <c r="K469" i="98"/>
  <c r="K468" i="98"/>
  <c r="K467" i="98"/>
  <c r="K466" i="98"/>
  <c r="K465" i="98"/>
  <c r="K464" i="98"/>
  <c r="K463" i="98"/>
  <c r="K462" i="98"/>
  <c r="K461" i="98"/>
  <c r="K460" i="98"/>
  <c r="K459" i="98"/>
  <c r="K458" i="98"/>
  <c r="K457" i="98"/>
  <c r="K456" i="98"/>
  <c r="K455" i="98"/>
  <c r="K454" i="98"/>
  <c r="M454" i="98" s="1"/>
  <c r="K453" i="98"/>
  <c r="K452" i="98"/>
  <c r="K451" i="98"/>
  <c r="K450" i="98"/>
  <c r="K449" i="98"/>
  <c r="K448" i="98"/>
  <c r="K447" i="98"/>
  <c r="K446" i="98"/>
  <c r="K445" i="98"/>
  <c r="K444" i="98"/>
  <c r="K443" i="98"/>
  <c r="K442" i="98"/>
  <c r="M442" i="98" s="1"/>
  <c r="K441" i="98"/>
  <c r="K440" i="98"/>
  <c r="K439" i="98"/>
  <c r="K438" i="98"/>
  <c r="K437" i="98"/>
  <c r="K436" i="98"/>
  <c r="K435" i="98"/>
  <c r="K434" i="98"/>
  <c r="K433" i="98"/>
  <c r="K432" i="98"/>
  <c r="K431" i="98"/>
  <c r="K430" i="98"/>
  <c r="K429" i="98"/>
  <c r="K428" i="98"/>
  <c r="K427" i="98"/>
  <c r="K426" i="98"/>
  <c r="K425" i="98"/>
  <c r="K424" i="98"/>
  <c r="K423" i="98"/>
  <c r="K422" i="98"/>
  <c r="K421" i="98"/>
  <c r="K420" i="98"/>
  <c r="K419" i="98"/>
  <c r="K418" i="98"/>
  <c r="K417" i="98"/>
  <c r="K416" i="98"/>
  <c r="K415" i="98"/>
  <c r="K414" i="98"/>
  <c r="M414" i="98" s="1"/>
  <c r="K413" i="98"/>
  <c r="K412" i="98"/>
  <c r="K411" i="98"/>
  <c r="K410" i="98"/>
  <c r="K409" i="98"/>
  <c r="K408" i="98"/>
  <c r="K407" i="98"/>
  <c r="K406" i="98"/>
  <c r="K405" i="98"/>
  <c r="K404" i="98"/>
  <c r="K403" i="98"/>
  <c r="K402" i="98"/>
  <c r="K401" i="98"/>
  <c r="K400" i="98"/>
  <c r="K399" i="98"/>
  <c r="K398" i="98"/>
  <c r="K397" i="98"/>
  <c r="K396" i="98"/>
  <c r="K395" i="98"/>
  <c r="K394" i="98"/>
  <c r="K393" i="98"/>
  <c r="K392" i="98"/>
  <c r="K391" i="98"/>
  <c r="K390" i="98"/>
  <c r="K389" i="98"/>
  <c r="K388" i="98"/>
  <c r="K387" i="98"/>
  <c r="K386" i="98"/>
  <c r="K385" i="98"/>
  <c r="K384" i="98"/>
  <c r="K383" i="98"/>
  <c r="K382" i="98"/>
  <c r="K381" i="98"/>
  <c r="K380" i="98"/>
  <c r="K379" i="98"/>
  <c r="K378" i="98"/>
  <c r="K377" i="98"/>
  <c r="K376" i="98"/>
  <c r="K375" i="98"/>
  <c r="K374" i="98"/>
  <c r="K373" i="98"/>
  <c r="K372" i="98"/>
  <c r="K371" i="98"/>
  <c r="K370" i="98"/>
  <c r="K369" i="98"/>
  <c r="K368" i="98"/>
  <c r="K367" i="98"/>
  <c r="K366" i="98"/>
  <c r="K365" i="98"/>
  <c r="K364" i="98"/>
  <c r="K363" i="98"/>
  <c r="K362" i="98"/>
  <c r="K361" i="98"/>
  <c r="K360" i="98"/>
  <c r="K359" i="98"/>
  <c r="K358" i="98"/>
  <c r="K357" i="98"/>
  <c r="K356" i="98"/>
  <c r="K355" i="98"/>
  <c r="K354" i="98"/>
  <c r="K353" i="98"/>
  <c r="K352" i="98"/>
  <c r="K351" i="98"/>
  <c r="K350" i="98"/>
  <c r="K349" i="98"/>
  <c r="K348" i="98"/>
  <c r="K347" i="98"/>
  <c r="K346" i="98"/>
  <c r="K345" i="98"/>
  <c r="K344" i="98"/>
  <c r="K343" i="98"/>
  <c r="K342" i="98"/>
  <c r="K341" i="98"/>
  <c r="K340" i="98"/>
  <c r="K339" i="98"/>
  <c r="K338" i="98"/>
  <c r="K337" i="98"/>
  <c r="K336" i="98"/>
  <c r="K335" i="98"/>
  <c r="K334" i="98"/>
  <c r="K333" i="98"/>
  <c r="K332" i="98"/>
  <c r="K331" i="98"/>
  <c r="K330" i="98"/>
  <c r="K329" i="98"/>
  <c r="K328" i="98"/>
  <c r="K327" i="98"/>
  <c r="K326" i="98"/>
  <c r="K325" i="98"/>
  <c r="K324" i="98"/>
  <c r="K323" i="98"/>
  <c r="K322" i="98"/>
  <c r="K321" i="98"/>
  <c r="K320" i="98"/>
  <c r="K319" i="98"/>
  <c r="K318" i="98"/>
  <c r="K317" i="98"/>
  <c r="K316" i="98"/>
  <c r="K315" i="98"/>
  <c r="K314" i="98"/>
  <c r="K313" i="98"/>
  <c r="K312" i="98"/>
  <c r="K311" i="98"/>
  <c r="K310" i="98"/>
  <c r="K309" i="98"/>
  <c r="K308" i="98"/>
  <c r="K307" i="98"/>
  <c r="K306" i="98"/>
  <c r="K305" i="98"/>
  <c r="K304" i="98"/>
  <c r="K303" i="98"/>
  <c r="K302" i="98"/>
  <c r="K301" i="98"/>
  <c r="K300" i="98"/>
  <c r="K299" i="98"/>
  <c r="K298" i="98"/>
  <c r="K297" i="98"/>
  <c r="K296" i="98"/>
  <c r="K295" i="98"/>
  <c r="K294" i="98"/>
  <c r="K293" i="98"/>
  <c r="K292" i="98"/>
  <c r="K291" i="98"/>
  <c r="K290" i="98"/>
  <c r="K289" i="98"/>
  <c r="K288" i="98"/>
  <c r="K287" i="98"/>
  <c r="K286" i="98"/>
  <c r="K285" i="98"/>
  <c r="K284" i="98"/>
  <c r="K283" i="98"/>
  <c r="K282" i="98"/>
  <c r="K281" i="98"/>
  <c r="K280" i="98"/>
  <c r="K279" i="98"/>
  <c r="K278" i="98"/>
  <c r="K277" i="98"/>
  <c r="K276" i="98"/>
  <c r="K275" i="98"/>
  <c r="K274" i="98"/>
  <c r="K273" i="98"/>
  <c r="K272" i="98"/>
  <c r="K271" i="98"/>
  <c r="K270" i="98"/>
  <c r="K269" i="98"/>
  <c r="K268" i="98"/>
  <c r="K267" i="98"/>
  <c r="K266" i="98"/>
  <c r="K265" i="98"/>
  <c r="K264" i="98"/>
  <c r="K263" i="98"/>
  <c r="K262" i="98"/>
  <c r="K261" i="98"/>
  <c r="K260" i="98"/>
  <c r="K259" i="98"/>
  <c r="K258" i="98"/>
  <c r="K257" i="98"/>
  <c r="K256" i="98"/>
  <c r="K255" i="98"/>
  <c r="K254" i="98"/>
  <c r="K253" i="98"/>
  <c r="K252" i="98"/>
  <c r="K251" i="98"/>
  <c r="K250" i="98"/>
  <c r="K249" i="98"/>
  <c r="K248" i="98"/>
  <c r="K247" i="98"/>
  <c r="K246" i="98"/>
  <c r="K245" i="98"/>
  <c r="K244" i="98"/>
  <c r="K243" i="98"/>
  <c r="K242" i="98"/>
  <c r="K241" i="98"/>
  <c r="K240" i="98"/>
  <c r="K239" i="98"/>
  <c r="K238" i="98"/>
  <c r="K237" i="98"/>
  <c r="K236" i="98"/>
  <c r="K235" i="98"/>
  <c r="K234" i="98"/>
  <c r="K233" i="98"/>
  <c r="K232" i="98"/>
  <c r="K231" i="98"/>
  <c r="K230" i="98"/>
  <c r="K229" i="98"/>
  <c r="K228" i="98"/>
  <c r="K227" i="98"/>
  <c r="K226" i="98"/>
  <c r="K225" i="98"/>
  <c r="K224" i="98"/>
  <c r="K223" i="98"/>
  <c r="K222" i="98"/>
  <c r="K221" i="98"/>
  <c r="K220" i="98"/>
  <c r="K219" i="98"/>
  <c r="K218" i="98"/>
  <c r="K217" i="98"/>
  <c r="K216" i="98"/>
  <c r="K215" i="98"/>
  <c r="K214" i="98"/>
  <c r="K213" i="98"/>
  <c r="K212" i="98"/>
  <c r="K211" i="98"/>
  <c r="K210" i="98"/>
  <c r="K209" i="98"/>
  <c r="K208" i="98"/>
  <c r="K207" i="98"/>
  <c r="K206" i="98"/>
  <c r="K205" i="98"/>
  <c r="K204" i="98"/>
  <c r="K203" i="98"/>
  <c r="K202" i="98"/>
  <c r="K201" i="98"/>
  <c r="K200" i="98"/>
  <c r="K199" i="98"/>
  <c r="K198" i="98"/>
  <c r="K197" i="98"/>
  <c r="K196" i="98"/>
  <c r="K195" i="98"/>
  <c r="K194" i="98"/>
  <c r="K193" i="98"/>
  <c r="K192" i="98"/>
  <c r="K191" i="98"/>
  <c r="K190" i="98"/>
  <c r="K189" i="98"/>
  <c r="K188" i="98"/>
  <c r="K187" i="98"/>
  <c r="K186" i="98"/>
  <c r="K185" i="98"/>
  <c r="K184" i="98"/>
  <c r="K183" i="98"/>
  <c r="K182" i="98"/>
  <c r="K181" i="98"/>
  <c r="K180" i="98"/>
  <c r="K179" i="98"/>
  <c r="K178" i="98"/>
  <c r="K177" i="98"/>
  <c r="K176" i="98"/>
  <c r="K175" i="98"/>
  <c r="K174" i="98"/>
  <c r="K173" i="98"/>
  <c r="K172" i="98"/>
  <c r="K171" i="98"/>
  <c r="K170" i="98"/>
  <c r="K169" i="98"/>
  <c r="K168" i="98"/>
  <c r="K167" i="98"/>
  <c r="K166" i="98"/>
  <c r="K165" i="98"/>
  <c r="K164" i="98"/>
  <c r="K163" i="98"/>
  <c r="K162" i="98"/>
  <c r="K161" i="98"/>
  <c r="K160" i="98"/>
  <c r="K159" i="98"/>
  <c r="K158" i="98"/>
  <c r="K157" i="98"/>
  <c r="K156" i="98"/>
  <c r="K155" i="98"/>
  <c r="K154" i="98"/>
  <c r="K153" i="98"/>
  <c r="K152" i="98"/>
  <c r="K151" i="98"/>
  <c r="K150" i="98"/>
  <c r="K149" i="98"/>
  <c r="K148" i="98"/>
  <c r="K147" i="98"/>
  <c r="K146" i="98"/>
  <c r="K145" i="98"/>
  <c r="K144" i="98"/>
  <c r="K143" i="98"/>
  <c r="K142" i="98"/>
  <c r="K141" i="98"/>
  <c r="K140" i="98"/>
  <c r="K139" i="98"/>
  <c r="K138" i="98"/>
  <c r="K137" i="98"/>
  <c r="K136" i="98"/>
  <c r="K135" i="98"/>
  <c r="K134" i="98"/>
  <c r="K133" i="98"/>
  <c r="K132" i="98"/>
  <c r="K131" i="98"/>
  <c r="K130" i="98"/>
  <c r="K129" i="98"/>
  <c r="K128" i="98"/>
  <c r="K127" i="98"/>
  <c r="K126" i="98"/>
  <c r="K125" i="98"/>
  <c r="K124" i="98"/>
  <c r="K123" i="98"/>
  <c r="K122" i="98"/>
  <c r="K121" i="98"/>
  <c r="K120" i="98"/>
  <c r="K119" i="98"/>
  <c r="K118" i="98"/>
  <c r="K117" i="98"/>
  <c r="K116" i="98"/>
  <c r="K115" i="98"/>
  <c r="K114" i="98"/>
  <c r="K113" i="98"/>
  <c r="K112" i="98"/>
  <c r="K111" i="98"/>
  <c r="K110" i="98"/>
  <c r="K109" i="98"/>
  <c r="K108" i="98"/>
  <c r="K107" i="98"/>
  <c r="K106" i="98"/>
  <c r="K105" i="98"/>
  <c r="K104" i="98"/>
  <c r="K103" i="98"/>
  <c r="K102" i="98"/>
  <c r="K101" i="98"/>
  <c r="K100" i="98"/>
  <c r="K99" i="98"/>
  <c r="K98" i="98"/>
  <c r="K97" i="98"/>
  <c r="K96" i="98"/>
  <c r="K95" i="98"/>
  <c r="K94" i="98"/>
  <c r="K93" i="98"/>
  <c r="K92" i="98"/>
  <c r="K91" i="98"/>
  <c r="K90" i="98"/>
  <c r="K89" i="98"/>
  <c r="K88" i="98"/>
  <c r="K87" i="98"/>
  <c r="K86" i="98"/>
  <c r="K85" i="98"/>
  <c r="K84" i="98"/>
  <c r="K83" i="98"/>
  <c r="K82" i="98"/>
  <c r="K81" i="98"/>
  <c r="K80" i="98"/>
  <c r="K79" i="98"/>
  <c r="K78" i="98"/>
  <c r="K77" i="98"/>
  <c r="K76" i="98"/>
  <c r="K75" i="98"/>
  <c r="K74" i="98"/>
  <c r="K73" i="98"/>
  <c r="K72" i="98"/>
  <c r="K71" i="98"/>
  <c r="K70" i="98"/>
  <c r="K69" i="98"/>
  <c r="K68" i="98"/>
  <c r="K67" i="98"/>
  <c r="K66" i="98"/>
  <c r="K65" i="98"/>
  <c r="K64" i="98"/>
  <c r="K63" i="98"/>
  <c r="K62" i="98"/>
  <c r="K61" i="98"/>
  <c r="K60" i="98"/>
  <c r="K59" i="98"/>
  <c r="K58" i="98"/>
  <c r="K57" i="98"/>
  <c r="K56" i="98"/>
  <c r="K55" i="98"/>
  <c r="K54" i="98"/>
  <c r="K53" i="98"/>
  <c r="K52" i="98"/>
  <c r="K51" i="98"/>
  <c r="K50" i="98"/>
  <c r="K49" i="98"/>
  <c r="K48" i="98"/>
  <c r="K47" i="98"/>
  <c r="K46" i="98"/>
  <c r="K45" i="98"/>
  <c r="K44" i="98"/>
  <c r="K43" i="98"/>
  <c r="K42" i="98"/>
  <c r="K41" i="98"/>
  <c r="K40" i="98"/>
  <c r="K39" i="98"/>
  <c r="K38" i="98"/>
  <c r="K37" i="98"/>
  <c r="K36" i="98"/>
  <c r="K35" i="98"/>
  <c r="K34" i="98"/>
  <c r="K33" i="98"/>
  <c r="K32" i="98"/>
  <c r="K31" i="98"/>
  <c r="K30" i="98"/>
  <c r="K29" i="98"/>
  <c r="K28" i="98"/>
  <c r="K27" i="98"/>
  <c r="K26" i="98"/>
  <c r="K25" i="98"/>
  <c r="K24" i="98"/>
  <c r="K23" i="98"/>
  <c r="K22" i="98"/>
  <c r="K21" i="98"/>
  <c r="K20" i="98"/>
  <c r="K19" i="98"/>
  <c r="K18" i="98"/>
  <c r="K17" i="98"/>
  <c r="K16" i="98"/>
  <c r="K15" i="98"/>
  <c r="K14" i="98"/>
  <c r="K13" i="98"/>
  <c r="K12" i="98"/>
  <c r="K11" i="98"/>
  <c r="K10" i="98"/>
  <c r="K9" i="98"/>
  <c r="K8" i="98"/>
  <c r="K7" i="98"/>
  <c r="K6" i="98"/>
  <c r="K5" i="98"/>
  <c r="K4" i="98"/>
  <c r="A1" i="98"/>
  <c r="D1" i="98"/>
  <c r="F81" i="97"/>
  <c r="A81" i="97"/>
  <c r="I65" i="97"/>
  <c r="I64" i="97"/>
  <c r="I63" i="97"/>
  <c r="I66" i="97" s="1"/>
  <c r="I62" i="97"/>
  <c r="I61" i="97"/>
  <c r="I60" i="97"/>
  <c r="K14" i="97"/>
  <c r="E9" i="97"/>
  <c r="E8" i="97"/>
  <c r="B6" i="97"/>
  <c r="H5" i="97"/>
  <c r="B5" i="97"/>
  <c r="B4" i="97"/>
  <c r="D2" i="97"/>
  <c r="J517" i="96"/>
  <c r="I517" i="96"/>
  <c r="H517" i="96"/>
  <c r="G517" i="96"/>
  <c r="F517" i="96"/>
  <c r="K498" i="96"/>
  <c r="K497" i="96"/>
  <c r="K496" i="96"/>
  <c r="K495" i="96"/>
  <c r="K494" i="96"/>
  <c r="K493" i="96"/>
  <c r="K492" i="96"/>
  <c r="K491" i="96"/>
  <c r="K490" i="96"/>
  <c r="K489" i="96"/>
  <c r="K488" i="96"/>
  <c r="K487" i="96"/>
  <c r="K486" i="96"/>
  <c r="K485" i="96"/>
  <c r="K484" i="96"/>
  <c r="K483" i="96"/>
  <c r="K482" i="96"/>
  <c r="K481" i="96"/>
  <c r="K480" i="96"/>
  <c r="K479" i="96"/>
  <c r="K478" i="96"/>
  <c r="K477" i="96"/>
  <c r="K476" i="96"/>
  <c r="K475" i="96"/>
  <c r="K474" i="96"/>
  <c r="K473" i="96"/>
  <c r="K472" i="96"/>
  <c r="K471" i="96"/>
  <c r="K470" i="96"/>
  <c r="K469" i="96"/>
  <c r="K468" i="96"/>
  <c r="K467" i="96"/>
  <c r="K466" i="96"/>
  <c r="K465" i="96"/>
  <c r="K464" i="96"/>
  <c r="K463" i="96"/>
  <c r="K462" i="96"/>
  <c r="K461" i="96"/>
  <c r="K460" i="96"/>
  <c r="K459" i="96"/>
  <c r="K458" i="96"/>
  <c r="K457" i="96"/>
  <c r="K456" i="96"/>
  <c r="K455" i="96"/>
  <c r="K454" i="96"/>
  <c r="K453" i="96"/>
  <c r="K452" i="96"/>
  <c r="K451" i="96"/>
  <c r="K450" i="96"/>
  <c r="K449" i="96"/>
  <c r="K448" i="96"/>
  <c r="K447" i="96"/>
  <c r="K446" i="96"/>
  <c r="K445" i="96"/>
  <c r="K444" i="96"/>
  <c r="K443" i="96"/>
  <c r="M443" i="96" s="1"/>
  <c r="K442" i="96"/>
  <c r="K441" i="96"/>
  <c r="K440" i="96"/>
  <c r="K439" i="96"/>
  <c r="K438" i="96"/>
  <c r="K437" i="96"/>
  <c r="K436" i="96"/>
  <c r="K435" i="96"/>
  <c r="K434" i="96"/>
  <c r="K433" i="96"/>
  <c r="K432" i="96"/>
  <c r="K431" i="96"/>
  <c r="K430" i="96"/>
  <c r="K429" i="96"/>
  <c r="K428" i="96"/>
  <c r="K427" i="96"/>
  <c r="M427" i="96" s="1"/>
  <c r="K426" i="96"/>
  <c r="K425" i="96"/>
  <c r="K424" i="96"/>
  <c r="K423" i="96"/>
  <c r="K422" i="96"/>
  <c r="K421" i="96"/>
  <c r="K420" i="96"/>
  <c r="K419" i="96"/>
  <c r="K418" i="96"/>
  <c r="K417" i="96"/>
  <c r="K416" i="96"/>
  <c r="K415" i="96"/>
  <c r="M415" i="96" s="1"/>
  <c r="K414" i="96"/>
  <c r="K413" i="96"/>
  <c r="K412" i="96"/>
  <c r="K411" i="96"/>
  <c r="M411" i="96" s="1"/>
  <c r="K410" i="96"/>
  <c r="K409" i="96"/>
  <c r="K408" i="96"/>
  <c r="K407" i="96"/>
  <c r="K406" i="96"/>
  <c r="K405" i="96"/>
  <c r="K404" i="96"/>
  <c r="K403" i="96"/>
  <c r="K402" i="96"/>
  <c r="K401" i="96"/>
  <c r="K400" i="96"/>
  <c r="K399" i="96"/>
  <c r="M399" i="96" s="1"/>
  <c r="K398" i="96"/>
  <c r="K397" i="96"/>
  <c r="K396" i="96"/>
  <c r="K395" i="96"/>
  <c r="K394" i="96"/>
  <c r="K393" i="96"/>
  <c r="K392" i="96"/>
  <c r="K391" i="96"/>
  <c r="K390" i="96"/>
  <c r="K389" i="96"/>
  <c r="K388" i="96"/>
  <c r="K387" i="96"/>
  <c r="M387" i="96" s="1"/>
  <c r="K386" i="96"/>
  <c r="K385" i="96"/>
  <c r="K384" i="96"/>
  <c r="M383" i="96"/>
  <c r="K383" i="96"/>
  <c r="K382" i="96"/>
  <c r="K381" i="96"/>
  <c r="K380" i="96"/>
  <c r="K379" i="96"/>
  <c r="K378" i="96"/>
  <c r="K377" i="96"/>
  <c r="K376" i="96"/>
  <c r="K375" i="96"/>
  <c r="K374" i="96"/>
  <c r="K373" i="96"/>
  <c r="K372" i="96"/>
  <c r="K371" i="96"/>
  <c r="K370" i="96"/>
  <c r="K369" i="96"/>
  <c r="K368" i="96"/>
  <c r="K367" i="96"/>
  <c r="K366" i="96"/>
  <c r="K365" i="96"/>
  <c r="K364" i="96"/>
  <c r="K363" i="96"/>
  <c r="K362" i="96"/>
  <c r="K361" i="96"/>
  <c r="K360" i="96"/>
  <c r="K359" i="96"/>
  <c r="M359" i="96" s="1"/>
  <c r="K358" i="96"/>
  <c r="K357" i="96"/>
  <c r="K356" i="96"/>
  <c r="M355" i="96"/>
  <c r="K355" i="96"/>
  <c r="K354" i="96"/>
  <c r="K353" i="96"/>
  <c r="K352" i="96"/>
  <c r="K351" i="96"/>
  <c r="K350" i="96"/>
  <c r="K349" i="96"/>
  <c r="K348" i="96"/>
  <c r="K347" i="96"/>
  <c r="K346" i="96"/>
  <c r="K345" i="96"/>
  <c r="K344" i="96"/>
  <c r="K343" i="96"/>
  <c r="K342" i="96"/>
  <c r="K341" i="96"/>
  <c r="K340" i="96"/>
  <c r="K339" i="96"/>
  <c r="K338" i="96"/>
  <c r="K337" i="96"/>
  <c r="K336" i="96"/>
  <c r="K335" i="96"/>
  <c r="K334" i="96"/>
  <c r="K333" i="96"/>
  <c r="K332" i="96"/>
  <c r="K331" i="96"/>
  <c r="K330" i="96"/>
  <c r="K329" i="96"/>
  <c r="K328" i="96"/>
  <c r="K327" i="96"/>
  <c r="K326" i="96"/>
  <c r="K325" i="96"/>
  <c r="K324" i="96"/>
  <c r="K323" i="96"/>
  <c r="K322" i="96"/>
  <c r="K321" i="96"/>
  <c r="K320" i="96"/>
  <c r="K319" i="96"/>
  <c r="K318" i="96"/>
  <c r="K317" i="96"/>
  <c r="K316" i="96"/>
  <c r="K315" i="96"/>
  <c r="K314" i="96"/>
  <c r="K313" i="96"/>
  <c r="K312" i="96"/>
  <c r="K311" i="96"/>
  <c r="K310" i="96"/>
  <c r="K309" i="96"/>
  <c r="K308" i="96"/>
  <c r="K307" i="96"/>
  <c r="K306" i="96"/>
  <c r="K305" i="96"/>
  <c r="K304" i="96"/>
  <c r="K303" i="96"/>
  <c r="K302" i="96"/>
  <c r="K301" i="96"/>
  <c r="K300" i="96"/>
  <c r="K299" i="96"/>
  <c r="K298" i="96"/>
  <c r="K297" i="96"/>
  <c r="K296" i="96"/>
  <c r="K295" i="96"/>
  <c r="K294" i="96"/>
  <c r="K293" i="96"/>
  <c r="K292" i="96"/>
  <c r="K291" i="96"/>
  <c r="K290" i="96"/>
  <c r="K289" i="96"/>
  <c r="K288" i="96"/>
  <c r="K287" i="96"/>
  <c r="K286" i="96"/>
  <c r="K285" i="96"/>
  <c r="K284" i="96"/>
  <c r="K283" i="96"/>
  <c r="K282" i="96"/>
  <c r="K281" i="96"/>
  <c r="K280" i="96"/>
  <c r="K279" i="96"/>
  <c r="K278" i="96"/>
  <c r="K277" i="96"/>
  <c r="K276" i="96"/>
  <c r="K275" i="96"/>
  <c r="K274" i="96"/>
  <c r="K273" i="96"/>
  <c r="K272" i="96"/>
  <c r="K271" i="96"/>
  <c r="K270" i="96"/>
  <c r="K269" i="96"/>
  <c r="K268" i="96"/>
  <c r="K267" i="96"/>
  <c r="K266" i="96"/>
  <c r="K265" i="96"/>
  <c r="K264" i="96"/>
  <c r="K263" i="96"/>
  <c r="K262" i="96"/>
  <c r="K261" i="96"/>
  <c r="K260" i="96"/>
  <c r="K259" i="96"/>
  <c r="K258" i="96"/>
  <c r="K257" i="96"/>
  <c r="K256" i="96"/>
  <c r="K255" i="96"/>
  <c r="K254" i="96"/>
  <c r="K253" i="96"/>
  <c r="K252" i="96"/>
  <c r="K251" i="96"/>
  <c r="K250" i="96"/>
  <c r="K249" i="96"/>
  <c r="K248" i="96"/>
  <c r="K247" i="96"/>
  <c r="K246" i="96"/>
  <c r="K245" i="96"/>
  <c r="K244" i="96"/>
  <c r="K243" i="96"/>
  <c r="K242" i="96"/>
  <c r="K241" i="96"/>
  <c r="K240" i="96"/>
  <c r="K239" i="96"/>
  <c r="K238" i="96"/>
  <c r="K237" i="96"/>
  <c r="K236" i="96"/>
  <c r="K235" i="96"/>
  <c r="K234" i="96"/>
  <c r="K233" i="96"/>
  <c r="K232" i="96"/>
  <c r="K231" i="96"/>
  <c r="K230" i="96"/>
  <c r="K229" i="96"/>
  <c r="K228" i="96"/>
  <c r="K227" i="96"/>
  <c r="M227" i="96" s="1"/>
  <c r="K226" i="96"/>
  <c r="K225" i="96"/>
  <c r="K224" i="96"/>
  <c r="K223" i="96"/>
  <c r="K222" i="96"/>
  <c r="K221" i="96"/>
  <c r="K220" i="96"/>
  <c r="K219" i="96"/>
  <c r="K218" i="96"/>
  <c r="K217" i="96"/>
  <c r="K216" i="96"/>
  <c r="K215" i="96"/>
  <c r="K214" i="96"/>
  <c r="K213" i="96"/>
  <c r="K212" i="96"/>
  <c r="K211" i="96"/>
  <c r="K210" i="96"/>
  <c r="K209" i="96"/>
  <c r="K208" i="96"/>
  <c r="K207" i="96"/>
  <c r="K206" i="96"/>
  <c r="K205" i="96"/>
  <c r="K204" i="96"/>
  <c r="K203" i="96"/>
  <c r="K202" i="96"/>
  <c r="K201" i="96"/>
  <c r="K200" i="96"/>
  <c r="K199" i="96"/>
  <c r="K198" i="96"/>
  <c r="K197" i="96"/>
  <c r="K196" i="96"/>
  <c r="K195" i="96"/>
  <c r="K194" i="96"/>
  <c r="K193" i="96"/>
  <c r="K192" i="96"/>
  <c r="K191" i="96"/>
  <c r="K190" i="96"/>
  <c r="K189" i="96"/>
  <c r="K188" i="96"/>
  <c r="K187" i="96"/>
  <c r="K186" i="96"/>
  <c r="K185" i="96"/>
  <c r="K184" i="96"/>
  <c r="K183" i="96"/>
  <c r="M183" i="96" s="1"/>
  <c r="K182" i="96"/>
  <c r="K181" i="96"/>
  <c r="K180" i="96"/>
  <c r="K179" i="96"/>
  <c r="K178" i="96"/>
  <c r="K177" i="96"/>
  <c r="K176" i="96"/>
  <c r="K175" i="96"/>
  <c r="K174" i="96"/>
  <c r="K173" i="96"/>
  <c r="K172" i="96"/>
  <c r="K171" i="96"/>
  <c r="K170" i="96"/>
  <c r="K169" i="96"/>
  <c r="K168" i="96"/>
  <c r="K167" i="96"/>
  <c r="K166" i="96"/>
  <c r="M165" i="96"/>
  <c r="K165" i="96"/>
  <c r="K164" i="96"/>
  <c r="K163" i="96"/>
  <c r="K162" i="96"/>
  <c r="K161" i="96"/>
  <c r="K160" i="96"/>
  <c r="K159" i="96"/>
  <c r="K158" i="96"/>
  <c r="K157" i="96"/>
  <c r="K156" i="96"/>
  <c r="K155" i="96"/>
  <c r="K154" i="96"/>
  <c r="K153" i="96"/>
  <c r="K152" i="96"/>
  <c r="K151" i="96"/>
  <c r="K150" i="96"/>
  <c r="K149" i="96"/>
  <c r="K148" i="96"/>
  <c r="K147" i="96"/>
  <c r="K146" i="96"/>
  <c r="K145" i="96"/>
  <c r="K144" i="96"/>
  <c r="K143" i="96"/>
  <c r="K142" i="96"/>
  <c r="K141" i="96"/>
  <c r="K140" i="96"/>
  <c r="K139" i="96"/>
  <c r="K138" i="96"/>
  <c r="K137" i="96"/>
  <c r="K136" i="96"/>
  <c r="K135" i="96"/>
  <c r="K134" i="96"/>
  <c r="K133" i="96"/>
  <c r="K132" i="96"/>
  <c r="K131" i="96"/>
  <c r="K130" i="96"/>
  <c r="K129" i="96"/>
  <c r="K128" i="96"/>
  <c r="K127" i="96"/>
  <c r="K126" i="96"/>
  <c r="K125" i="96"/>
  <c r="K124" i="96"/>
  <c r="K123" i="96"/>
  <c r="K122" i="96"/>
  <c r="K121" i="96"/>
  <c r="K120" i="96"/>
  <c r="K119" i="96"/>
  <c r="K118" i="96"/>
  <c r="K117" i="96"/>
  <c r="K116" i="96"/>
  <c r="K115" i="96"/>
  <c r="K114" i="96"/>
  <c r="K113" i="96"/>
  <c r="K112" i="96"/>
  <c r="K111" i="96"/>
  <c r="K110" i="96"/>
  <c r="K109" i="96"/>
  <c r="K108" i="96"/>
  <c r="K107" i="96"/>
  <c r="K106" i="96"/>
  <c r="K105" i="96"/>
  <c r="K104" i="96"/>
  <c r="K103" i="96"/>
  <c r="K102" i="96"/>
  <c r="K101" i="96"/>
  <c r="K100" i="96"/>
  <c r="K99" i="96"/>
  <c r="K98" i="96"/>
  <c r="K97" i="96"/>
  <c r="K96" i="96"/>
  <c r="K95" i="96"/>
  <c r="K94" i="96"/>
  <c r="K93" i="96"/>
  <c r="K92" i="96"/>
  <c r="K91" i="96"/>
  <c r="K90" i="96"/>
  <c r="K89" i="96"/>
  <c r="K88" i="96"/>
  <c r="K87" i="96"/>
  <c r="K86" i="96"/>
  <c r="K85" i="96"/>
  <c r="K84" i="96"/>
  <c r="K83" i="96"/>
  <c r="K82" i="96"/>
  <c r="K81" i="96"/>
  <c r="K80" i="96"/>
  <c r="K79" i="96"/>
  <c r="K78" i="96"/>
  <c r="K77" i="96"/>
  <c r="K76" i="96"/>
  <c r="K75" i="96"/>
  <c r="K74" i="96"/>
  <c r="K73" i="96"/>
  <c r="K72" i="96"/>
  <c r="K71" i="96"/>
  <c r="K70" i="96"/>
  <c r="K69" i="96"/>
  <c r="K68" i="96"/>
  <c r="K67" i="96"/>
  <c r="K66" i="96"/>
  <c r="K65" i="96"/>
  <c r="K64" i="96"/>
  <c r="K63" i="96"/>
  <c r="K62" i="96"/>
  <c r="K61" i="96"/>
  <c r="K60" i="96"/>
  <c r="K59" i="96"/>
  <c r="K58" i="96"/>
  <c r="K57" i="96"/>
  <c r="K56" i="96"/>
  <c r="K55" i="96"/>
  <c r="K54" i="96"/>
  <c r="K53" i="96"/>
  <c r="K52" i="96"/>
  <c r="K51" i="96"/>
  <c r="K50" i="96"/>
  <c r="K49" i="96"/>
  <c r="K48" i="96"/>
  <c r="K47" i="96"/>
  <c r="K46" i="96"/>
  <c r="K45" i="96"/>
  <c r="K44" i="96"/>
  <c r="K43" i="96"/>
  <c r="K42" i="96"/>
  <c r="K41" i="96"/>
  <c r="K40" i="96"/>
  <c r="K39" i="96"/>
  <c r="M39" i="96" s="1"/>
  <c r="K38" i="96"/>
  <c r="K37" i="96"/>
  <c r="K36" i="96"/>
  <c r="M35" i="96"/>
  <c r="K35" i="96"/>
  <c r="K34" i="96"/>
  <c r="K33" i="96"/>
  <c r="K32" i="96"/>
  <c r="K31" i="96"/>
  <c r="K30" i="96"/>
  <c r="K29" i="96"/>
  <c r="K28" i="96"/>
  <c r="K27" i="96"/>
  <c r="K26" i="96"/>
  <c r="K25" i="96"/>
  <c r="K24" i="96"/>
  <c r="K23" i="96"/>
  <c r="K22" i="96"/>
  <c r="K21" i="96"/>
  <c r="K20" i="96"/>
  <c r="K19" i="96"/>
  <c r="K18" i="96"/>
  <c r="K17" i="96"/>
  <c r="K16" i="96"/>
  <c r="K15" i="96"/>
  <c r="K14" i="96"/>
  <c r="K13" i="96"/>
  <c r="K12" i="96"/>
  <c r="K11" i="96"/>
  <c r="K10" i="96"/>
  <c r="K9" i="96"/>
  <c r="K8" i="96"/>
  <c r="K7" i="96"/>
  <c r="K6" i="96"/>
  <c r="K5" i="96"/>
  <c r="K4" i="96"/>
  <c r="A1" i="96"/>
  <c r="D1" i="96" s="1"/>
  <c r="A81" i="95"/>
  <c r="I65" i="95"/>
  <c r="I64" i="95"/>
  <c r="I63" i="95"/>
  <c r="I62" i="95"/>
  <c r="I61" i="95"/>
  <c r="I60" i="95"/>
  <c r="I66" i="95" s="1"/>
  <c r="K14" i="95"/>
  <c r="E9" i="95"/>
  <c r="E8" i="95"/>
  <c r="B6" i="95"/>
  <c r="H5" i="95"/>
  <c r="B5" i="95"/>
  <c r="B4" i="95"/>
  <c r="D2" i="95"/>
  <c r="J517" i="94"/>
  <c r="I517" i="94"/>
  <c r="H517" i="94"/>
  <c r="G517" i="94"/>
  <c r="F517" i="94"/>
  <c r="H512" i="94"/>
  <c r="H508" i="94"/>
  <c r="H507" i="94"/>
  <c r="H504" i="94"/>
  <c r="K498" i="94"/>
  <c r="K497" i="94"/>
  <c r="K496" i="94"/>
  <c r="K495" i="94"/>
  <c r="K494" i="94"/>
  <c r="K493" i="94"/>
  <c r="K492" i="94"/>
  <c r="K491" i="94"/>
  <c r="K490" i="94"/>
  <c r="K489" i="94"/>
  <c r="K488" i="94"/>
  <c r="K487" i="94"/>
  <c r="K486" i="94"/>
  <c r="K485" i="94"/>
  <c r="K484" i="94"/>
  <c r="K483" i="94"/>
  <c r="K482" i="94"/>
  <c r="K481" i="94"/>
  <c r="K480" i="94"/>
  <c r="K479" i="94"/>
  <c r="K478" i="94"/>
  <c r="K477" i="94"/>
  <c r="K476" i="94"/>
  <c r="K475" i="94"/>
  <c r="K474" i="94"/>
  <c r="K473" i="94"/>
  <c r="K472" i="94"/>
  <c r="K471" i="94"/>
  <c r="K470" i="94"/>
  <c r="K469" i="94"/>
  <c r="K468" i="94"/>
  <c r="K467" i="94"/>
  <c r="K466" i="94"/>
  <c r="K465" i="94"/>
  <c r="K464" i="94"/>
  <c r="K463" i="94"/>
  <c r="K462" i="94"/>
  <c r="K461" i="94"/>
  <c r="K460" i="94"/>
  <c r="K459" i="94"/>
  <c r="K458" i="94"/>
  <c r="K457" i="94"/>
  <c r="K456" i="94"/>
  <c r="K455" i="94"/>
  <c r="K454" i="94"/>
  <c r="K453" i="94"/>
  <c r="K452" i="94"/>
  <c r="K451" i="94"/>
  <c r="K450" i="94"/>
  <c r="K449" i="94"/>
  <c r="K448" i="94"/>
  <c r="K447" i="94"/>
  <c r="K446" i="94"/>
  <c r="K445" i="94"/>
  <c r="K444" i="94"/>
  <c r="K443" i="94"/>
  <c r="K442" i="94"/>
  <c r="K441" i="94"/>
  <c r="K440" i="94"/>
  <c r="K439" i="94"/>
  <c r="K438" i="94"/>
  <c r="K437" i="94"/>
  <c r="K436" i="94"/>
  <c r="K435" i="94"/>
  <c r="K434" i="94"/>
  <c r="K433" i="94"/>
  <c r="K432" i="94"/>
  <c r="K431" i="94"/>
  <c r="K430" i="94"/>
  <c r="K429" i="94"/>
  <c r="K428" i="94"/>
  <c r="K427" i="94"/>
  <c r="K426" i="94"/>
  <c r="K425" i="94"/>
  <c r="K424" i="94"/>
  <c r="K423" i="94"/>
  <c r="K422" i="94"/>
  <c r="K421" i="94"/>
  <c r="K420" i="94"/>
  <c r="K419" i="94"/>
  <c r="K418" i="94"/>
  <c r="K417" i="94"/>
  <c r="K416" i="94"/>
  <c r="K415" i="94"/>
  <c r="K414" i="94"/>
  <c r="K413" i="94"/>
  <c r="K412" i="94"/>
  <c r="K411" i="94"/>
  <c r="K410" i="94"/>
  <c r="K409" i="94"/>
  <c r="K408" i="94"/>
  <c r="K407" i="94"/>
  <c r="K406" i="94"/>
  <c r="K405" i="94"/>
  <c r="K404" i="94"/>
  <c r="K403" i="94"/>
  <c r="K402" i="94"/>
  <c r="K401" i="94"/>
  <c r="K400" i="94"/>
  <c r="K399" i="94"/>
  <c r="K398" i="94"/>
  <c r="K397" i="94"/>
  <c r="K396" i="94"/>
  <c r="K395" i="94"/>
  <c r="K394" i="94"/>
  <c r="K393" i="94"/>
  <c r="K392" i="94"/>
  <c r="K391" i="94"/>
  <c r="K390" i="94"/>
  <c r="K389" i="94"/>
  <c r="K388" i="94"/>
  <c r="K387" i="94"/>
  <c r="K386" i="94"/>
  <c r="K385" i="94"/>
  <c r="K384" i="94"/>
  <c r="K383" i="94"/>
  <c r="K382" i="94"/>
  <c r="K381" i="94"/>
  <c r="K380" i="94"/>
  <c r="K379" i="94"/>
  <c r="K378" i="94"/>
  <c r="K377" i="94"/>
  <c r="K376" i="94"/>
  <c r="K375" i="94"/>
  <c r="K374" i="94"/>
  <c r="K373" i="94"/>
  <c r="K372" i="94"/>
  <c r="K371" i="94"/>
  <c r="K370" i="94"/>
  <c r="K369" i="94"/>
  <c r="K368" i="94"/>
  <c r="K367" i="94"/>
  <c r="K366" i="94"/>
  <c r="K365" i="94"/>
  <c r="K364" i="94"/>
  <c r="K363" i="94"/>
  <c r="K362" i="94"/>
  <c r="K361" i="94"/>
  <c r="K360" i="94"/>
  <c r="K359" i="94"/>
  <c r="K358" i="94"/>
  <c r="K357" i="94"/>
  <c r="K356" i="94"/>
  <c r="K355" i="94"/>
  <c r="K354" i="94"/>
  <c r="K353" i="94"/>
  <c r="K352" i="94"/>
  <c r="K351" i="94"/>
  <c r="K350" i="94"/>
  <c r="K349" i="94"/>
  <c r="K348" i="94"/>
  <c r="K347" i="94"/>
  <c r="K346" i="94"/>
  <c r="K345" i="94"/>
  <c r="K344" i="94"/>
  <c r="K343" i="94"/>
  <c r="K342" i="94"/>
  <c r="K341" i="94"/>
  <c r="K340" i="94"/>
  <c r="K339" i="94"/>
  <c r="K338" i="94"/>
  <c r="K337" i="94"/>
  <c r="K336" i="94"/>
  <c r="K335" i="94"/>
  <c r="K334" i="94"/>
  <c r="K333" i="94"/>
  <c r="K332" i="94"/>
  <c r="K331" i="94"/>
  <c r="K330" i="94"/>
  <c r="K329" i="94"/>
  <c r="K328" i="94"/>
  <c r="K327" i="94"/>
  <c r="K326" i="94"/>
  <c r="K325" i="94"/>
  <c r="K324" i="94"/>
  <c r="K323" i="94"/>
  <c r="K322" i="94"/>
  <c r="K321" i="94"/>
  <c r="K320" i="94"/>
  <c r="K319" i="94"/>
  <c r="K318" i="94"/>
  <c r="K317" i="94"/>
  <c r="K316" i="94"/>
  <c r="K315" i="94"/>
  <c r="K314" i="94"/>
  <c r="K313" i="94"/>
  <c r="K312" i="94"/>
  <c r="K311" i="94"/>
  <c r="K310" i="94"/>
  <c r="K309" i="94"/>
  <c r="K308" i="94"/>
  <c r="K307" i="94"/>
  <c r="K306" i="94"/>
  <c r="K305" i="94"/>
  <c r="K304" i="94"/>
  <c r="K303" i="94"/>
  <c r="K302" i="94"/>
  <c r="K301" i="94"/>
  <c r="K300" i="94"/>
  <c r="K299" i="94"/>
  <c r="K298" i="94"/>
  <c r="K297" i="94"/>
  <c r="K296" i="94"/>
  <c r="K295" i="94"/>
  <c r="K294" i="94"/>
  <c r="K293" i="94"/>
  <c r="K292" i="94"/>
  <c r="K291" i="94"/>
  <c r="K290" i="94"/>
  <c r="K289" i="94"/>
  <c r="K288" i="94"/>
  <c r="K287" i="94"/>
  <c r="K286" i="94"/>
  <c r="K285" i="94"/>
  <c r="K284" i="94"/>
  <c r="K283" i="94"/>
  <c r="K282" i="94"/>
  <c r="K281" i="94"/>
  <c r="K280" i="94"/>
  <c r="K279" i="94"/>
  <c r="K278" i="94"/>
  <c r="K277" i="94"/>
  <c r="K276" i="94"/>
  <c r="K275" i="94"/>
  <c r="K274" i="94"/>
  <c r="K273" i="94"/>
  <c r="K272" i="94"/>
  <c r="K271" i="94"/>
  <c r="K270" i="94"/>
  <c r="K269" i="94"/>
  <c r="K268" i="94"/>
  <c r="K267" i="94"/>
  <c r="K266" i="94"/>
  <c r="K265" i="94"/>
  <c r="K264" i="94"/>
  <c r="K263" i="94"/>
  <c r="K262" i="94"/>
  <c r="K261" i="94"/>
  <c r="K260" i="94"/>
  <c r="K259" i="94"/>
  <c r="K258" i="94"/>
  <c r="K257" i="94"/>
  <c r="K256" i="94"/>
  <c r="K255" i="94"/>
  <c r="K254" i="94"/>
  <c r="K253" i="94"/>
  <c r="K252" i="94"/>
  <c r="K251" i="94"/>
  <c r="K250" i="94"/>
  <c r="K249" i="94"/>
  <c r="K248" i="94"/>
  <c r="K247" i="94"/>
  <c r="K246" i="94"/>
  <c r="K245" i="94"/>
  <c r="K244" i="94"/>
  <c r="K243" i="94"/>
  <c r="K242" i="94"/>
  <c r="K241" i="94"/>
  <c r="K240" i="94"/>
  <c r="K239" i="94"/>
  <c r="K238" i="94"/>
  <c r="K237" i="94"/>
  <c r="K236" i="94"/>
  <c r="K235" i="94"/>
  <c r="K234" i="94"/>
  <c r="K233" i="94"/>
  <c r="K232" i="94"/>
  <c r="K231" i="94"/>
  <c r="K230" i="94"/>
  <c r="K229" i="94"/>
  <c r="K228" i="94"/>
  <c r="K227" i="94"/>
  <c r="K226" i="94"/>
  <c r="K225" i="94"/>
  <c r="K224" i="94"/>
  <c r="K223" i="94"/>
  <c r="K222" i="94"/>
  <c r="K221" i="94"/>
  <c r="K220" i="94"/>
  <c r="K219" i="94"/>
  <c r="K218" i="94"/>
  <c r="K217" i="94"/>
  <c r="K216" i="94"/>
  <c r="K215" i="94"/>
  <c r="K214" i="94"/>
  <c r="K213" i="94"/>
  <c r="K212" i="94"/>
  <c r="K211" i="94"/>
  <c r="K210" i="94"/>
  <c r="K209" i="94"/>
  <c r="K208" i="94"/>
  <c r="K207" i="94"/>
  <c r="K206" i="94"/>
  <c r="K205" i="94"/>
  <c r="K204" i="94"/>
  <c r="K203" i="94"/>
  <c r="K202" i="94"/>
  <c r="K201" i="94"/>
  <c r="K200" i="94"/>
  <c r="K199" i="94"/>
  <c r="K198" i="94"/>
  <c r="K197" i="94"/>
  <c r="K196" i="94"/>
  <c r="K195" i="94"/>
  <c r="K194" i="94"/>
  <c r="K193" i="94"/>
  <c r="K192" i="94"/>
  <c r="K191" i="94"/>
  <c r="K190" i="94"/>
  <c r="K189" i="94"/>
  <c r="K188" i="94"/>
  <c r="K187" i="94"/>
  <c r="K186" i="94"/>
  <c r="K185" i="94"/>
  <c r="K184" i="94"/>
  <c r="K183" i="94"/>
  <c r="K182" i="94"/>
  <c r="K181" i="94"/>
  <c r="K180" i="94"/>
  <c r="K179" i="94"/>
  <c r="K178" i="94"/>
  <c r="K177" i="94"/>
  <c r="K176" i="94"/>
  <c r="K175" i="94"/>
  <c r="K174" i="94"/>
  <c r="K173" i="94"/>
  <c r="K172" i="94"/>
  <c r="K171" i="94"/>
  <c r="K170" i="94"/>
  <c r="K169" i="94"/>
  <c r="K168" i="94"/>
  <c r="K167" i="94"/>
  <c r="K166" i="94"/>
  <c r="K165" i="94"/>
  <c r="K164" i="94"/>
  <c r="K163" i="94"/>
  <c r="K162" i="94"/>
  <c r="K161" i="94"/>
  <c r="K160" i="94"/>
  <c r="K159" i="94"/>
  <c r="K158" i="94"/>
  <c r="K157" i="94"/>
  <c r="K156" i="94"/>
  <c r="K155" i="94"/>
  <c r="K154" i="94"/>
  <c r="K153" i="94"/>
  <c r="K152" i="94"/>
  <c r="K151" i="94"/>
  <c r="K150" i="94"/>
  <c r="K149" i="94"/>
  <c r="K148" i="94"/>
  <c r="K147" i="94"/>
  <c r="K146" i="94"/>
  <c r="K145" i="94"/>
  <c r="K144" i="94"/>
  <c r="K143" i="94"/>
  <c r="K142" i="94"/>
  <c r="K141" i="94"/>
  <c r="K140" i="94"/>
  <c r="K139" i="94"/>
  <c r="K138" i="94"/>
  <c r="K137" i="94"/>
  <c r="K136" i="94"/>
  <c r="K135" i="94"/>
  <c r="K134" i="94"/>
  <c r="K133" i="94"/>
  <c r="K132" i="94"/>
  <c r="K131" i="94"/>
  <c r="K130" i="94"/>
  <c r="K129" i="94"/>
  <c r="K128" i="94"/>
  <c r="K127" i="94"/>
  <c r="K126" i="94"/>
  <c r="K125" i="94"/>
  <c r="K124" i="94"/>
  <c r="K123" i="94"/>
  <c r="K122" i="94"/>
  <c r="K121" i="94"/>
  <c r="K120" i="94"/>
  <c r="K119" i="94"/>
  <c r="K118" i="94"/>
  <c r="K117" i="94"/>
  <c r="K116" i="94"/>
  <c r="K115" i="94"/>
  <c r="K114" i="94"/>
  <c r="K113" i="94"/>
  <c r="K112" i="94"/>
  <c r="K111" i="94"/>
  <c r="K110" i="94"/>
  <c r="K109" i="94"/>
  <c r="K108" i="94"/>
  <c r="K107" i="94"/>
  <c r="K106" i="94"/>
  <c r="K105" i="94"/>
  <c r="K104" i="94"/>
  <c r="K103" i="94"/>
  <c r="K102" i="94"/>
  <c r="K101" i="94"/>
  <c r="K100" i="94"/>
  <c r="K99" i="94"/>
  <c r="K98" i="94"/>
  <c r="K97" i="94"/>
  <c r="K96" i="94"/>
  <c r="K95" i="94"/>
  <c r="K94" i="94"/>
  <c r="K93" i="94"/>
  <c r="K92" i="94"/>
  <c r="K91" i="94"/>
  <c r="K90" i="94"/>
  <c r="K89" i="94"/>
  <c r="K88" i="94"/>
  <c r="K87" i="94"/>
  <c r="K86" i="94"/>
  <c r="K85" i="94"/>
  <c r="K84" i="94"/>
  <c r="K83" i="94"/>
  <c r="K82" i="94"/>
  <c r="K81" i="94"/>
  <c r="K80" i="94"/>
  <c r="K79" i="94"/>
  <c r="K78" i="94"/>
  <c r="K77" i="94"/>
  <c r="K76" i="94"/>
  <c r="K75" i="94"/>
  <c r="K74" i="94"/>
  <c r="K73" i="94"/>
  <c r="K72" i="94"/>
  <c r="K71" i="94"/>
  <c r="K70" i="94"/>
  <c r="K69" i="94"/>
  <c r="K68" i="94"/>
  <c r="K67" i="94"/>
  <c r="K66" i="94"/>
  <c r="K65" i="94"/>
  <c r="K64" i="94"/>
  <c r="K63" i="94"/>
  <c r="K62" i="94"/>
  <c r="K61" i="94"/>
  <c r="K60" i="94"/>
  <c r="K59" i="94"/>
  <c r="K58" i="94"/>
  <c r="K57" i="94"/>
  <c r="K56" i="94"/>
  <c r="K55" i="94"/>
  <c r="K54" i="94"/>
  <c r="K53" i="94"/>
  <c r="K52" i="94"/>
  <c r="K51" i="94"/>
  <c r="K50" i="94"/>
  <c r="K49" i="94"/>
  <c r="K48" i="94"/>
  <c r="K47" i="94"/>
  <c r="K46" i="94"/>
  <c r="K45" i="94"/>
  <c r="K44" i="94"/>
  <c r="K43" i="94"/>
  <c r="K42" i="94"/>
  <c r="K41" i="94"/>
  <c r="K40" i="94"/>
  <c r="K39" i="94"/>
  <c r="K38" i="94"/>
  <c r="K37" i="94"/>
  <c r="K36" i="94"/>
  <c r="K35" i="94"/>
  <c r="K34" i="94"/>
  <c r="K33" i="94"/>
  <c r="K32" i="94"/>
  <c r="K31" i="94"/>
  <c r="K30" i="94"/>
  <c r="K29" i="94"/>
  <c r="K28" i="94"/>
  <c r="K27" i="94"/>
  <c r="K26" i="94"/>
  <c r="K25" i="94"/>
  <c r="K24" i="94"/>
  <c r="K23" i="94"/>
  <c r="K22" i="94"/>
  <c r="K21" i="94"/>
  <c r="K20" i="94"/>
  <c r="K19" i="94"/>
  <c r="K18" i="94"/>
  <c r="K17" i="94"/>
  <c r="K16" i="94"/>
  <c r="K15" i="94"/>
  <c r="K14" i="94"/>
  <c r="K13" i="94"/>
  <c r="K12" i="94"/>
  <c r="K11" i="94"/>
  <c r="K10" i="94"/>
  <c r="K9" i="94"/>
  <c r="K8" i="94"/>
  <c r="K7" i="94"/>
  <c r="K6" i="94"/>
  <c r="K5" i="94"/>
  <c r="K4" i="94"/>
  <c r="A1" i="94"/>
  <c r="D2" i="94"/>
  <c r="A81" i="93"/>
  <c r="I65" i="93"/>
  <c r="I64" i="93"/>
  <c r="I63" i="93"/>
  <c r="I62" i="93"/>
  <c r="I61" i="93"/>
  <c r="I60" i="93"/>
  <c r="K14" i="93"/>
  <c r="E9" i="93"/>
  <c r="E8" i="93"/>
  <c r="B6" i="93"/>
  <c r="H5" i="93"/>
  <c r="B5" i="93"/>
  <c r="B4" i="93"/>
  <c r="D2" i="93"/>
  <c r="J517" i="92"/>
  <c r="I517" i="92"/>
  <c r="H517" i="92"/>
  <c r="G517" i="92"/>
  <c r="F517" i="92"/>
  <c r="K517" i="92" s="1"/>
  <c r="I514" i="92"/>
  <c r="J510" i="92"/>
  <c r="J509" i="92"/>
  <c r="J505" i="92"/>
  <c r="K498" i="92"/>
  <c r="K497" i="92"/>
  <c r="K496" i="92"/>
  <c r="K495" i="92"/>
  <c r="K494" i="92"/>
  <c r="K493" i="92"/>
  <c r="K492" i="92"/>
  <c r="K491" i="92"/>
  <c r="K490" i="92"/>
  <c r="K489" i="92"/>
  <c r="K488" i="92"/>
  <c r="K487" i="92"/>
  <c r="K486" i="92"/>
  <c r="K485" i="92"/>
  <c r="K484" i="92"/>
  <c r="K483" i="92"/>
  <c r="K482" i="92"/>
  <c r="K481" i="92"/>
  <c r="K480" i="92"/>
  <c r="K479" i="92"/>
  <c r="K478" i="92"/>
  <c r="K477" i="92"/>
  <c r="K476" i="92"/>
  <c r="K475" i="92"/>
  <c r="K474" i="92"/>
  <c r="K473" i="92"/>
  <c r="K472" i="92"/>
  <c r="K471" i="92"/>
  <c r="K470" i="92"/>
  <c r="K469" i="92"/>
  <c r="K468" i="92"/>
  <c r="K467" i="92"/>
  <c r="K466" i="92"/>
  <c r="K465" i="92"/>
  <c r="K464" i="92"/>
  <c r="K463" i="92"/>
  <c r="K462" i="92"/>
  <c r="K461" i="92"/>
  <c r="K460" i="92"/>
  <c r="K459" i="92"/>
  <c r="K458" i="92"/>
  <c r="K457" i="92"/>
  <c r="K456" i="92"/>
  <c r="K455" i="92"/>
  <c r="K454" i="92"/>
  <c r="K453" i="92"/>
  <c r="K452" i="92"/>
  <c r="K451" i="92"/>
  <c r="K450" i="92"/>
  <c r="K449" i="92"/>
  <c r="K448" i="92"/>
  <c r="K447" i="92"/>
  <c r="K446" i="92"/>
  <c r="K445" i="92"/>
  <c r="K444" i="92"/>
  <c r="K443" i="92"/>
  <c r="K442" i="92"/>
  <c r="K441" i="92"/>
  <c r="K440" i="92"/>
  <c r="K439" i="92"/>
  <c r="K438" i="92"/>
  <c r="K437" i="92"/>
  <c r="K436" i="92"/>
  <c r="K435" i="92"/>
  <c r="K434" i="92"/>
  <c r="K433" i="92"/>
  <c r="K432" i="92"/>
  <c r="K431" i="92"/>
  <c r="K430" i="92"/>
  <c r="K429" i="92"/>
  <c r="K428" i="92"/>
  <c r="K427" i="92"/>
  <c r="K426" i="92"/>
  <c r="K425" i="92"/>
  <c r="K424" i="92"/>
  <c r="K423" i="92"/>
  <c r="K422" i="92"/>
  <c r="K421" i="92"/>
  <c r="K420" i="92"/>
  <c r="K419" i="92"/>
  <c r="K418" i="92"/>
  <c r="K417" i="92"/>
  <c r="K416" i="92"/>
  <c r="K415" i="92"/>
  <c r="K414" i="92"/>
  <c r="K413" i="92"/>
  <c r="K412" i="92"/>
  <c r="K411" i="92"/>
  <c r="K410" i="92"/>
  <c r="K409" i="92"/>
  <c r="K408" i="92"/>
  <c r="K407" i="92"/>
  <c r="K406" i="92"/>
  <c r="K405" i="92"/>
  <c r="K404" i="92"/>
  <c r="K403" i="92"/>
  <c r="K402" i="92"/>
  <c r="K401" i="92"/>
  <c r="K400" i="92"/>
  <c r="K399" i="92"/>
  <c r="K398" i="92"/>
  <c r="K397" i="92"/>
  <c r="K396" i="92"/>
  <c r="K395" i="92"/>
  <c r="K394" i="92"/>
  <c r="K393" i="92"/>
  <c r="K392" i="92"/>
  <c r="K391" i="92"/>
  <c r="K390" i="92"/>
  <c r="K389" i="92"/>
  <c r="K388" i="92"/>
  <c r="K387" i="92"/>
  <c r="K386" i="92"/>
  <c r="K385" i="92"/>
  <c r="K384" i="92"/>
  <c r="K383" i="92"/>
  <c r="K382" i="92"/>
  <c r="K381" i="92"/>
  <c r="K380" i="92"/>
  <c r="K379" i="92"/>
  <c r="K378" i="92"/>
  <c r="K377" i="92"/>
  <c r="K376" i="92"/>
  <c r="K375" i="92"/>
  <c r="K374" i="92"/>
  <c r="K373" i="92"/>
  <c r="K372" i="92"/>
  <c r="K371" i="92"/>
  <c r="K370" i="92"/>
  <c r="K369" i="92"/>
  <c r="K368" i="92"/>
  <c r="K367" i="92"/>
  <c r="K366" i="92"/>
  <c r="K365" i="92"/>
  <c r="K364" i="92"/>
  <c r="K363" i="92"/>
  <c r="K362" i="92"/>
  <c r="K361" i="92"/>
  <c r="K360" i="92"/>
  <c r="K359" i="92"/>
  <c r="K358" i="92"/>
  <c r="K357" i="92"/>
  <c r="K356" i="92"/>
  <c r="K355" i="92"/>
  <c r="K354" i="92"/>
  <c r="K353" i="92"/>
  <c r="K352" i="92"/>
  <c r="K351" i="92"/>
  <c r="K350" i="92"/>
  <c r="K349" i="92"/>
  <c r="K348" i="92"/>
  <c r="K347" i="92"/>
  <c r="K346" i="92"/>
  <c r="K345" i="92"/>
  <c r="K344" i="92"/>
  <c r="K343" i="92"/>
  <c r="K342" i="92"/>
  <c r="K341" i="92"/>
  <c r="K340" i="92"/>
  <c r="K339" i="92"/>
  <c r="K338" i="92"/>
  <c r="K337" i="92"/>
  <c r="K336" i="92"/>
  <c r="K335" i="92"/>
  <c r="K334" i="92"/>
  <c r="K333" i="92"/>
  <c r="M333" i="92" s="1"/>
  <c r="K332" i="92"/>
  <c r="K331" i="92"/>
  <c r="K330" i="92"/>
  <c r="K329" i="92"/>
  <c r="K328" i="92"/>
  <c r="K327" i="92"/>
  <c r="K326" i="92"/>
  <c r="M326" i="92" s="1"/>
  <c r="K325" i="92"/>
  <c r="K324" i="92"/>
  <c r="K323" i="92"/>
  <c r="K322" i="92"/>
  <c r="K321" i="92"/>
  <c r="K320" i="92"/>
  <c r="K319" i="92"/>
  <c r="K318" i="92"/>
  <c r="K317" i="92"/>
  <c r="K316" i="92"/>
  <c r="K315" i="92"/>
  <c r="M314" i="92"/>
  <c r="K314" i="92"/>
  <c r="K313" i="92"/>
  <c r="K312" i="92"/>
  <c r="K311" i="92"/>
  <c r="K310" i="92"/>
  <c r="K309" i="92"/>
  <c r="K308" i="92"/>
  <c r="K307" i="92"/>
  <c r="K306" i="92"/>
  <c r="K305" i="92"/>
  <c r="K304" i="92"/>
  <c r="K303" i="92"/>
  <c r="K302" i="92"/>
  <c r="K301" i="92"/>
  <c r="K300" i="92"/>
  <c r="K299" i="92"/>
  <c r="K298" i="92"/>
  <c r="K297" i="92"/>
  <c r="K296" i="92"/>
  <c r="K295" i="92"/>
  <c r="K294" i="92"/>
  <c r="K293" i="92"/>
  <c r="K292" i="92"/>
  <c r="K291" i="92"/>
  <c r="K290" i="92"/>
  <c r="K289" i="92"/>
  <c r="K288" i="92"/>
  <c r="K287" i="92"/>
  <c r="K286" i="92"/>
  <c r="K285" i="92"/>
  <c r="K284" i="92"/>
  <c r="K283" i="92"/>
  <c r="K282" i="92"/>
  <c r="K281" i="92"/>
  <c r="K280" i="92"/>
  <c r="K279" i="92"/>
  <c r="K278" i="92"/>
  <c r="K277" i="92"/>
  <c r="K276" i="92"/>
  <c r="K275" i="92"/>
  <c r="K274" i="92"/>
  <c r="K273" i="92"/>
  <c r="K272" i="92"/>
  <c r="K271" i="92"/>
  <c r="K270" i="92"/>
  <c r="K269" i="92"/>
  <c r="K268" i="92"/>
  <c r="K267" i="92"/>
  <c r="K266" i="92"/>
  <c r="K265" i="92"/>
  <c r="K264" i="92"/>
  <c r="K263" i="92"/>
  <c r="K262" i="92"/>
  <c r="K261" i="92"/>
  <c r="K260" i="92"/>
  <c r="K259" i="92"/>
  <c r="K258" i="92"/>
  <c r="K257" i="92"/>
  <c r="K256" i="92"/>
  <c r="K255" i="92"/>
  <c r="K254" i="92"/>
  <c r="K253" i="92"/>
  <c r="K252" i="92"/>
  <c r="K251" i="92"/>
  <c r="K250" i="92"/>
  <c r="K249" i="92"/>
  <c r="K248" i="92"/>
  <c r="K247" i="92"/>
  <c r="K246" i="92"/>
  <c r="K245" i="92"/>
  <c r="K244" i="92"/>
  <c r="K243" i="92"/>
  <c r="K242" i="92"/>
  <c r="K241" i="92"/>
  <c r="K240" i="92"/>
  <c r="K239" i="92"/>
  <c r="K238" i="92"/>
  <c r="K237" i="92"/>
  <c r="K236" i="92"/>
  <c r="K235" i="92"/>
  <c r="K234" i="92"/>
  <c r="K233" i="92"/>
  <c r="K232" i="92"/>
  <c r="K231" i="92"/>
  <c r="K230" i="92"/>
  <c r="K229" i="92"/>
  <c r="K228" i="92"/>
  <c r="K227" i="92"/>
  <c r="K226" i="92"/>
  <c r="K225" i="92"/>
  <c r="K224" i="92"/>
  <c r="K223" i="92"/>
  <c r="K222" i="92"/>
  <c r="K221" i="92"/>
  <c r="K220" i="92"/>
  <c r="K219" i="92"/>
  <c r="M219" i="92" s="1"/>
  <c r="K218" i="92"/>
  <c r="K217" i="92"/>
  <c r="K216" i="92"/>
  <c r="K215" i="92"/>
  <c r="K214" i="92"/>
  <c r="K213" i="92"/>
  <c r="K212" i="92"/>
  <c r="K211" i="92"/>
  <c r="K210" i="92"/>
  <c r="K209" i="92"/>
  <c r="K208" i="92"/>
  <c r="K207" i="92"/>
  <c r="K206" i="92"/>
  <c r="K205" i="92"/>
  <c r="K204" i="92"/>
  <c r="K203" i="92"/>
  <c r="K202" i="92"/>
  <c r="K201" i="92"/>
  <c r="K200" i="92"/>
  <c r="K199" i="92"/>
  <c r="K198" i="92"/>
  <c r="K197" i="92"/>
  <c r="K196" i="92"/>
  <c r="K195" i="92"/>
  <c r="K194" i="92"/>
  <c r="K193" i="92"/>
  <c r="K192" i="92"/>
  <c r="K191" i="92"/>
  <c r="K190" i="92"/>
  <c r="K189" i="92"/>
  <c r="K188" i="92"/>
  <c r="K187" i="92"/>
  <c r="K186" i="92"/>
  <c r="K185" i="92"/>
  <c r="K184" i="92"/>
  <c r="K183" i="92"/>
  <c r="K182" i="92"/>
  <c r="K181" i="92"/>
  <c r="K180" i="92"/>
  <c r="K179" i="92"/>
  <c r="K178" i="92"/>
  <c r="K177" i="92"/>
  <c r="K176" i="92"/>
  <c r="K175" i="92"/>
  <c r="K174" i="92"/>
  <c r="K173" i="92"/>
  <c r="K172" i="92"/>
  <c r="K171" i="92"/>
  <c r="K170" i="92"/>
  <c r="K169" i="92"/>
  <c r="K168" i="92"/>
  <c r="K167" i="92"/>
  <c r="K166" i="92"/>
  <c r="K165" i="92"/>
  <c r="K164" i="92"/>
  <c r="K163" i="92"/>
  <c r="K162" i="92"/>
  <c r="K161" i="92"/>
  <c r="K160" i="92"/>
  <c r="K159" i="92"/>
  <c r="K158" i="92"/>
  <c r="K157" i="92"/>
  <c r="K156" i="92"/>
  <c r="K155" i="92"/>
  <c r="K154" i="92"/>
  <c r="K153" i="92"/>
  <c r="K152" i="92"/>
  <c r="K151" i="92"/>
  <c r="K150" i="92"/>
  <c r="K149" i="92"/>
  <c r="K148" i="92"/>
  <c r="K147" i="92"/>
  <c r="K146" i="92"/>
  <c r="K145" i="92"/>
  <c r="K144" i="92"/>
  <c r="K143" i="92"/>
  <c r="K142" i="92"/>
  <c r="K141" i="92"/>
  <c r="K140" i="92"/>
  <c r="K139" i="92"/>
  <c r="K138" i="92"/>
  <c r="K137" i="92"/>
  <c r="K136" i="92"/>
  <c r="K135" i="92"/>
  <c r="K134" i="92"/>
  <c r="K133" i="92"/>
  <c r="K132" i="92"/>
  <c r="K131" i="92"/>
  <c r="K130" i="92"/>
  <c r="K129" i="92"/>
  <c r="K128" i="92"/>
  <c r="K127" i="92"/>
  <c r="K126" i="92"/>
  <c r="K125" i="92"/>
  <c r="K124" i="92"/>
  <c r="K123" i="92"/>
  <c r="K122" i="92"/>
  <c r="K121" i="92"/>
  <c r="K120" i="92"/>
  <c r="K119" i="92"/>
  <c r="K118" i="92"/>
  <c r="K117" i="92"/>
  <c r="K116" i="92"/>
  <c r="K115" i="92"/>
  <c r="K114" i="92"/>
  <c r="K113" i="92"/>
  <c r="K112" i="92"/>
  <c r="K111" i="92"/>
  <c r="K110" i="92"/>
  <c r="K109" i="92"/>
  <c r="K108" i="92"/>
  <c r="K107" i="92"/>
  <c r="K106" i="92"/>
  <c r="K105" i="92"/>
  <c r="K104" i="92"/>
  <c r="K103" i="92"/>
  <c r="K102" i="92"/>
  <c r="K101" i="92"/>
  <c r="K100" i="92"/>
  <c r="K99" i="92"/>
  <c r="K98" i="92"/>
  <c r="K97" i="92"/>
  <c r="K96" i="92"/>
  <c r="K95" i="92"/>
  <c r="K94" i="92"/>
  <c r="K93" i="92"/>
  <c r="K92" i="92"/>
  <c r="K91" i="92"/>
  <c r="K90" i="92"/>
  <c r="K89" i="92"/>
  <c r="K88" i="92"/>
  <c r="K87" i="92"/>
  <c r="K86" i="92"/>
  <c r="K85" i="92"/>
  <c r="K84" i="92"/>
  <c r="K83" i="92"/>
  <c r="K82" i="92"/>
  <c r="K81" i="92"/>
  <c r="K80" i="92"/>
  <c r="K79" i="92"/>
  <c r="K78" i="92"/>
  <c r="K77" i="92"/>
  <c r="K76" i="92"/>
  <c r="K75" i="92"/>
  <c r="K74" i="92"/>
  <c r="K73" i="92"/>
  <c r="K72" i="92"/>
  <c r="K71" i="92"/>
  <c r="K70" i="92"/>
  <c r="K69" i="92"/>
  <c r="K68" i="92"/>
  <c r="K67" i="92"/>
  <c r="K66" i="92"/>
  <c r="K65" i="92"/>
  <c r="K64" i="92"/>
  <c r="K63" i="92"/>
  <c r="K62" i="92"/>
  <c r="K61" i="92"/>
  <c r="K60" i="92"/>
  <c r="K59" i="92"/>
  <c r="K58" i="92"/>
  <c r="K57" i="92"/>
  <c r="K56" i="92"/>
  <c r="K55" i="92"/>
  <c r="K54" i="92"/>
  <c r="K53" i="92"/>
  <c r="K52" i="92"/>
  <c r="K51" i="92"/>
  <c r="K50" i="92"/>
  <c r="K49" i="92"/>
  <c r="M49" i="92" s="1"/>
  <c r="K48" i="92"/>
  <c r="K47" i="92"/>
  <c r="K46" i="92"/>
  <c r="K45" i="92"/>
  <c r="K44" i="92"/>
  <c r="K43" i="92"/>
  <c r="K42" i="92"/>
  <c r="K41" i="92"/>
  <c r="K40" i="92"/>
  <c r="K39" i="92"/>
  <c r="K38" i="92"/>
  <c r="K37" i="92"/>
  <c r="K36" i="92"/>
  <c r="K35" i="92"/>
  <c r="K34" i="92"/>
  <c r="K33" i="92"/>
  <c r="K32" i="92"/>
  <c r="K31" i="92"/>
  <c r="K30" i="92"/>
  <c r="K29" i="92"/>
  <c r="K28" i="92"/>
  <c r="K27" i="92"/>
  <c r="K26" i="92"/>
  <c r="K25" i="92"/>
  <c r="K24" i="92"/>
  <c r="K23" i="92"/>
  <c r="K22" i="92"/>
  <c r="K21" i="92"/>
  <c r="K20" i="92"/>
  <c r="K19" i="92"/>
  <c r="K18" i="92"/>
  <c r="K17" i="92"/>
  <c r="K16" i="92"/>
  <c r="K15" i="92"/>
  <c r="K14" i="92"/>
  <c r="K13" i="92"/>
  <c r="K12" i="92"/>
  <c r="K11" i="92"/>
  <c r="K10" i="92"/>
  <c r="K9" i="92"/>
  <c r="K8" i="92"/>
  <c r="K7" i="92"/>
  <c r="K6" i="92"/>
  <c r="K5" i="92"/>
  <c r="K4" i="92"/>
  <c r="A1" i="92"/>
  <c r="D2" i="92"/>
  <c r="F81" i="91"/>
  <c r="A81" i="91"/>
  <c r="I65" i="91"/>
  <c r="I64" i="91"/>
  <c r="I63" i="91"/>
  <c r="I62" i="91"/>
  <c r="I61" i="91"/>
  <c r="I60" i="91"/>
  <c r="K14" i="91"/>
  <c r="E9" i="91"/>
  <c r="E8" i="91"/>
  <c r="B6" i="91"/>
  <c r="H5" i="91"/>
  <c r="B5" i="91"/>
  <c r="B4" i="91"/>
  <c r="D2" i="91"/>
  <c r="J517" i="90"/>
  <c r="I517" i="90"/>
  <c r="H517" i="90"/>
  <c r="G517" i="90"/>
  <c r="F517" i="90"/>
  <c r="I510" i="90"/>
  <c r="J510" i="90"/>
  <c r="J509" i="90"/>
  <c r="J501" i="90"/>
  <c r="K498" i="90"/>
  <c r="K497" i="90"/>
  <c r="K496" i="90"/>
  <c r="K495" i="90"/>
  <c r="K494" i="90"/>
  <c r="K493" i="90"/>
  <c r="K492" i="90"/>
  <c r="K491" i="90"/>
  <c r="K490" i="90"/>
  <c r="K489" i="90"/>
  <c r="K488" i="90"/>
  <c r="K487" i="90"/>
  <c r="K486" i="90"/>
  <c r="K485" i="90"/>
  <c r="K484" i="90"/>
  <c r="K483" i="90"/>
  <c r="K482" i="90"/>
  <c r="K481" i="90"/>
  <c r="K480" i="90"/>
  <c r="K479" i="90"/>
  <c r="K478" i="90"/>
  <c r="K477" i="90"/>
  <c r="K476" i="90"/>
  <c r="K475" i="90"/>
  <c r="K474" i="90"/>
  <c r="K473" i="90"/>
  <c r="K472" i="90"/>
  <c r="K471" i="90"/>
  <c r="K470" i="90"/>
  <c r="K469" i="90"/>
  <c r="K468" i="90"/>
  <c r="K467" i="90"/>
  <c r="K466" i="90"/>
  <c r="K465" i="90"/>
  <c r="K464" i="90"/>
  <c r="K463" i="90"/>
  <c r="K462" i="90"/>
  <c r="K461" i="90"/>
  <c r="K460" i="90"/>
  <c r="K459" i="90"/>
  <c r="K458" i="90"/>
  <c r="K457" i="90"/>
  <c r="K456" i="90"/>
  <c r="K455" i="90"/>
  <c r="K454" i="90"/>
  <c r="K453" i="90"/>
  <c r="K452" i="90"/>
  <c r="K451" i="90"/>
  <c r="K450" i="90"/>
  <c r="M450" i="90" s="1"/>
  <c r="K449" i="90"/>
  <c r="K448" i="90"/>
  <c r="K447" i="90"/>
  <c r="K446" i="90"/>
  <c r="K445" i="90"/>
  <c r="K444" i="90"/>
  <c r="K443" i="90"/>
  <c r="K442" i="90"/>
  <c r="K441" i="90"/>
  <c r="K440" i="90"/>
  <c r="K439" i="90"/>
  <c r="K438" i="90"/>
  <c r="K437" i="90"/>
  <c r="K436" i="90"/>
  <c r="K435" i="90"/>
  <c r="K434" i="90"/>
  <c r="K433" i="90"/>
  <c r="K432" i="90"/>
  <c r="K431" i="90"/>
  <c r="K430" i="90"/>
  <c r="K429" i="90"/>
  <c r="K428" i="90"/>
  <c r="K427" i="90"/>
  <c r="K426" i="90"/>
  <c r="K425" i="90"/>
  <c r="K424" i="90"/>
  <c r="K423" i="90"/>
  <c r="K422" i="90"/>
  <c r="K421" i="90"/>
  <c r="K420" i="90"/>
  <c r="K419" i="90"/>
  <c r="K418" i="90"/>
  <c r="K417" i="90"/>
  <c r="K416" i="90"/>
  <c r="K415" i="90"/>
  <c r="K414" i="90"/>
  <c r="K413" i="90"/>
  <c r="K412" i="90"/>
  <c r="K411" i="90"/>
  <c r="K410" i="90"/>
  <c r="K409" i="90"/>
  <c r="K408" i="90"/>
  <c r="K407" i="90"/>
  <c r="K406" i="90"/>
  <c r="K405" i="90"/>
  <c r="K404" i="90"/>
  <c r="K403" i="90"/>
  <c r="K402" i="90"/>
  <c r="K401" i="90"/>
  <c r="K400" i="90"/>
  <c r="K399" i="90"/>
  <c r="K398" i="90"/>
  <c r="K397" i="90"/>
  <c r="K396" i="90"/>
  <c r="K395" i="90"/>
  <c r="K394" i="90"/>
  <c r="K393" i="90"/>
  <c r="K392" i="90"/>
  <c r="K391" i="90"/>
  <c r="K390" i="90"/>
  <c r="K389" i="90"/>
  <c r="K388" i="90"/>
  <c r="K387" i="90"/>
  <c r="K386" i="90"/>
  <c r="K385" i="90"/>
  <c r="K384" i="90"/>
  <c r="K383" i="90"/>
  <c r="K382" i="90"/>
  <c r="K381" i="90"/>
  <c r="K380" i="90"/>
  <c r="K379" i="90"/>
  <c r="K378" i="90"/>
  <c r="K377" i="90"/>
  <c r="K376" i="90"/>
  <c r="K375" i="90"/>
  <c r="K374" i="90"/>
  <c r="K373" i="90"/>
  <c r="K372" i="90"/>
  <c r="K371" i="90"/>
  <c r="K370" i="90"/>
  <c r="K369" i="90"/>
  <c r="K368" i="90"/>
  <c r="K367" i="90"/>
  <c r="K366" i="90"/>
  <c r="K365" i="90"/>
  <c r="K364" i="90"/>
  <c r="K363" i="90"/>
  <c r="K362" i="90"/>
  <c r="K361" i="90"/>
  <c r="K360" i="90"/>
  <c r="K359" i="90"/>
  <c r="K358" i="90"/>
  <c r="K357" i="90"/>
  <c r="K356" i="90"/>
  <c r="K355" i="90"/>
  <c r="K354" i="90"/>
  <c r="K353" i="90"/>
  <c r="K352" i="90"/>
  <c r="K351" i="90"/>
  <c r="K350" i="90"/>
  <c r="K349" i="90"/>
  <c r="K348" i="90"/>
  <c r="K347" i="90"/>
  <c r="K346" i="90"/>
  <c r="K345" i="90"/>
  <c r="K344" i="90"/>
  <c r="K343" i="90"/>
  <c r="K342" i="90"/>
  <c r="K341" i="90"/>
  <c r="K340" i="90"/>
  <c r="K339" i="90"/>
  <c r="K338" i="90"/>
  <c r="K337" i="90"/>
  <c r="K336" i="90"/>
  <c r="K335" i="90"/>
  <c r="K334" i="90"/>
  <c r="K333" i="90"/>
  <c r="K332" i="90"/>
  <c r="K331" i="90"/>
  <c r="K330" i="90"/>
  <c r="K329" i="90"/>
  <c r="K328" i="90"/>
  <c r="K327" i="90"/>
  <c r="K326" i="90"/>
  <c r="K325" i="90"/>
  <c r="K324" i="90"/>
  <c r="K323" i="90"/>
  <c r="K322" i="90"/>
  <c r="K321" i="90"/>
  <c r="K320" i="90"/>
  <c r="K319" i="90"/>
  <c r="K318" i="90"/>
  <c r="K317" i="90"/>
  <c r="K316" i="90"/>
  <c r="K315" i="90"/>
  <c r="K314" i="90"/>
  <c r="K313" i="90"/>
  <c r="K312" i="90"/>
  <c r="K311" i="90"/>
  <c r="K310" i="90"/>
  <c r="K309" i="90"/>
  <c r="K308" i="90"/>
  <c r="K307" i="90"/>
  <c r="K306" i="90"/>
  <c r="K305" i="90"/>
  <c r="K304" i="90"/>
  <c r="K303" i="90"/>
  <c r="K302" i="90"/>
  <c r="K301" i="90"/>
  <c r="K300" i="90"/>
  <c r="K299" i="90"/>
  <c r="K298" i="90"/>
  <c r="K297" i="90"/>
  <c r="K296" i="90"/>
  <c r="K295" i="90"/>
  <c r="K294" i="90"/>
  <c r="K293" i="90"/>
  <c r="K292" i="90"/>
  <c r="K291" i="90"/>
  <c r="K290" i="90"/>
  <c r="K289" i="90"/>
  <c r="K288" i="90"/>
  <c r="K287" i="90"/>
  <c r="K286" i="90"/>
  <c r="K285" i="90"/>
  <c r="K284" i="90"/>
  <c r="K283" i="90"/>
  <c r="K282" i="90"/>
  <c r="K281" i="90"/>
  <c r="K280" i="90"/>
  <c r="K279" i="90"/>
  <c r="K278" i="90"/>
  <c r="K277" i="90"/>
  <c r="K276" i="90"/>
  <c r="K275" i="90"/>
  <c r="K274" i="90"/>
  <c r="K273" i="90"/>
  <c r="K272" i="90"/>
  <c r="K271" i="90"/>
  <c r="K270" i="90"/>
  <c r="K269" i="90"/>
  <c r="K268" i="90"/>
  <c r="K267" i="90"/>
  <c r="K266" i="90"/>
  <c r="K265" i="90"/>
  <c r="K264" i="90"/>
  <c r="K263" i="90"/>
  <c r="K262" i="90"/>
  <c r="K261" i="90"/>
  <c r="K260" i="90"/>
  <c r="K259" i="90"/>
  <c r="K258" i="90"/>
  <c r="K257" i="90"/>
  <c r="K256" i="90"/>
  <c r="K255" i="90"/>
  <c r="K254" i="90"/>
  <c r="K253" i="90"/>
  <c r="K252" i="90"/>
  <c r="K251" i="90"/>
  <c r="K250" i="90"/>
  <c r="K249" i="90"/>
  <c r="K248" i="90"/>
  <c r="K247" i="90"/>
  <c r="K246" i="90"/>
  <c r="K245" i="90"/>
  <c r="K244" i="90"/>
  <c r="K243" i="90"/>
  <c r="K242" i="90"/>
  <c r="K241" i="90"/>
  <c r="K240" i="90"/>
  <c r="K239" i="90"/>
  <c r="K238" i="90"/>
  <c r="K237" i="90"/>
  <c r="K236" i="90"/>
  <c r="K235" i="90"/>
  <c r="K234" i="90"/>
  <c r="K233" i="90"/>
  <c r="K232" i="90"/>
  <c r="K231" i="90"/>
  <c r="K230" i="90"/>
  <c r="K229" i="90"/>
  <c r="K228" i="90"/>
  <c r="K227" i="90"/>
  <c r="K226" i="90"/>
  <c r="K225" i="90"/>
  <c r="K224" i="90"/>
  <c r="K223" i="90"/>
  <c r="K222" i="90"/>
  <c r="K221" i="90"/>
  <c r="K220" i="90"/>
  <c r="K219" i="90"/>
  <c r="K218" i="90"/>
  <c r="K217" i="90"/>
  <c r="K216" i="90"/>
  <c r="K215" i="90"/>
  <c r="K214" i="90"/>
  <c r="K213" i="90"/>
  <c r="K212" i="90"/>
  <c r="K211" i="90"/>
  <c r="K210" i="90"/>
  <c r="K209" i="90"/>
  <c r="K208" i="90"/>
  <c r="K207" i="90"/>
  <c r="M207" i="90" s="1"/>
  <c r="K206" i="90"/>
  <c r="K205" i="90"/>
  <c r="K204" i="90"/>
  <c r="M203" i="90"/>
  <c r="K203" i="90"/>
  <c r="K202" i="90"/>
  <c r="K201" i="90"/>
  <c r="K200" i="90"/>
  <c r="K199" i="90"/>
  <c r="K198" i="90"/>
  <c r="K197" i="90"/>
  <c r="K196" i="90"/>
  <c r="K195" i="90"/>
  <c r="K194" i="90"/>
  <c r="K193" i="90"/>
  <c r="K192" i="90"/>
  <c r="K191" i="90"/>
  <c r="K190" i="90"/>
  <c r="K189" i="90"/>
  <c r="K188" i="90"/>
  <c r="K187" i="90"/>
  <c r="K186" i="90"/>
  <c r="K185" i="90"/>
  <c r="K184" i="90"/>
  <c r="K183" i="90"/>
  <c r="K182" i="90"/>
  <c r="K181" i="90"/>
  <c r="K180" i="90"/>
  <c r="K179" i="90"/>
  <c r="K178" i="90"/>
  <c r="K177" i="90"/>
  <c r="K176" i="90"/>
  <c r="K175" i="90"/>
  <c r="K174" i="90"/>
  <c r="K173" i="90"/>
  <c r="K172" i="90"/>
  <c r="K171" i="90"/>
  <c r="K170" i="90"/>
  <c r="K169" i="90"/>
  <c r="K168" i="90"/>
  <c r="K167" i="90"/>
  <c r="K166" i="90"/>
  <c r="K165" i="90"/>
  <c r="K164" i="90"/>
  <c r="K163" i="90"/>
  <c r="K162" i="90"/>
  <c r="K161" i="90"/>
  <c r="K160" i="90"/>
  <c r="K159" i="90"/>
  <c r="K158" i="90"/>
  <c r="K157" i="90"/>
  <c r="K156" i="90"/>
  <c r="K155" i="90"/>
  <c r="K154" i="90"/>
  <c r="K153" i="90"/>
  <c r="K152" i="90"/>
  <c r="K151" i="90"/>
  <c r="K150" i="90"/>
  <c r="K149" i="90"/>
  <c r="K148" i="90"/>
  <c r="K147" i="90"/>
  <c r="K146" i="90"/>
  <c r="K145" i="90"/>
  <c r="K144" i="90"/>
  <c r="K143" i="90"/>
  <c r="K142" i="90"/>
  <c r="K141" i="90"/>
  <c r="K140" i="90"/>
  <c r="K139" i="90"/>
  <c r="K138" i="90"/>
  <c r="K137" i="90"/>
  <c r="K136" i="90"/>
  <c r="K135" i="90"/>
  <c r="K134" i="90"/>
  <c r="K133" i="90"/>
  <c r="K132" i="90"/>
  <c r="K131" i="90"/>
  <c r="K130" i="90"/>
  <c r="K129" i="90"/>
  <c r="K128" i="90"/>
  <c r="K127" i="90"/>
  <c r="K126" i="90"/>
  <c r="K125" i="90"/>
  <c r="K124" i="90"/>
  <c r="K123" i="90"/>
  <c r="K122" i="90"/>
  <c r="K121" i="90"/>
  <c r="K120" i="90"/>
  <c r="K119" i="90"/>
  <c r="K118" i="90"/>
  <c r="K117" i="90"/>
  <c r="K116" i="90"/>
  <c r="K115" i="90"/>
  <c r="K114" i="90"/>
  <c r="K113" i="90"/>
  <c r="K112" i="90"/>
  <c r="K111" i="90"/>
  <c r="K110" i="90"/>
  <c r="K109" i="90"/>
  <c r="K108" i="90"/>
  <c r="K107" i="90"/>
  <c r="K106" i="90"/>
  <c r="K105" i="90"/>
  <c r="K104" i="90"/>
  <c r="K103" i="90"/>
  <c r="K102" i="90"/>
  <c r="K101" i="90"/>
  <c r="K100" i="90"/>
  <c r="K99" i="90"/>
  <c r="K98" i="90"/>
  <c r="K97" i="90"/>
  <c r="K96" i="90"/>
  <c r="K95" i="90"/>
  <c r="K94" i="90"/>
  <c r="K93" i="90"/>
  <c r="K92" i="90"/>
  <c r="K91" i="90"/>
  <c r="K90" i="90"/>
  <c r="K89" i="90"/>
  <c r="K88" i="90"/>
  <c r="K87" i="90"/>
  <c r="K86" i="90"/>
  <c r="K85" i="90"/>
  <c r="K84" i="90"/>
  <c r="K83" i="90"/>
  <c r="K82" i="90"/>
  <c r="K81" i="90"/>
  <c r="K80" i="90"/>
  <c r="K79" i="90"/>
  <c r="K78" i="90"/>
  <c r="K77" i="90"/>
  <c r="K76" i="90"/>
  <c r="K75" i="90"/>
  <c r="K74" i="90"/>
  <c r="K73" i="90"/>
  <c r="K72" i="90"/>
  <c r="K71" i="90"/>
  <c r="K70" i="90"/>
  <c r="K69" i="90"/>
  <c r="K68" i="90"/>
  <c r="K67" i="90"/>
  <c r="K66" i="90"/>
  <c r="K65" i="90"/>
  <c r="K64" i="90"/>
  <c r="K63" i="90"/>
  <c r="K62" i="90"/>
  <c r="K61" i="90"/>
  <c r="K60" i="90"/>
  <c r="K59" i="90"/>
  <c r="K58" i="90"/>
  <c r="K57" i="90"/>
  <c r="K56" i="90"/>
  <c r="K55" i="90"/>
  <c r="K54" i="90"/>
  <c r="K53" i="90"/>
  <c r="K52" i="90"/>
  <c r="K51" i="90"/>
  <c r="K50" i="90"/>
  <c r="K49" i="90"/>
  <c r="K48" i="90"/>
  <c r="K47" i="90"/>
  <c r="K46" i="90"/>
  <c r="K45" i="90"/>
  <c r="K44" i="90"/>
  <c r="K43" i="90"/>
  <c r="K42" i="90"/>
  <c r="K41" i="90"/>
  <c r="K40" i="90"/>
  <c r="K39" i="90"/>
  <c r="K38" i="90"/>
  <c r="K37" i="90"/>
  <c r="K36" i="90"/>
  <c r="K35" i="90"/>
  <c r="K34" i="90"/>
  <c r="K33" i="90"/>
  <c r="K32" i="90"/>
  <c r="K31" i="90"/>
  <c r="K30" i="90"/>
  <c r="K29" i="90"/>
  <c r="K28" i="90"/>
  <c r="K27" i="90"/>
  <c r="K26" i="90"/>
  <c r="K25" i="90"/>
  <c r="K24" i="90"/>
  <c r="M24" i="90" s="1"/>
  <c r="K23" i="90"/>
  <c r="K22" i="90"/>
  <c r="K21" i="90"/>
  <c r="K20" i="90"/>
  <c r="K19" i="90"/>
  <c r="K18" i="90"/>
  <c r="K17" i="90"/>
  <c r="K16" i="90"/>
  <c r="K15" i="90"/>
  <c r="K14" i="90"/>
  <c r="K13" i="90"/>
  <c r="K12" i="90"/>
  <c r="K11" i="90"/>
  <c r="K10" i="90"/>
  <c r="K9" i="90"/>
  <c r="K8" i="90"/>
  <c r="K7" i="90"/>
  <c r="K6" i="90"/>
  <c r="K5" i="90"/>
  <c r="K4" i="90"/>
  <c r="D1" i="90"/>
  <c r="A1" i="90"/>
  <c r="D2" i="90"/>
  <c r="F81" i="89"/>
  <c r="A81" i="89"/>
  <c r="I65" i="89"/>
  <c r="I64" i="89"/>
  <c r="I63" i="89"/>
  <c r="I62" i="89"/>
  <c r="I61" i="89"/>
  <c r="I60" i="89"/>
  <c r="K14" i="89"/>
  <c r="E9" i="89"/>
  <c r="E8" i="89"/>
  <c r="B6" i="89"/>
  <c r="H5" i="89"/>
  <c r="B5" i="89"/>
  <c r="B4" i="89"/>
  <c r="D2" i="89"/>
  <c r="J517" i="88"/>
  <c r="I517" i="88"/>
  <c r="H517" i="88"/>
  <c r="G517" i="88"/>
  <c r="F517" i="88"/>
  <c r="H512" i="88"/>
  <c r="H510" i="88"/>
  <c r="H508" i="88"/>
  <c r="H504" i="88"/>
  <c r="H502" i="88"/>
  <c r="K498" i="88"/>
  <c r="K497" i="88"/>
  <c r="K496" i="88"/>
  <c r="K495" i="88"/>
  <c r="K494" i="88"/>
  <c r="K493" i="88"/>
  <c r="K492" i="88"/>
  <c r="K491" i="88"/>
  <c r="K490" i="88"/>
  <c r="K489" i="88"/>
  <c r="K488" i="88"/>
  <c r="K487" i="88"/>
  <c r="K486" i="88"/>
  <c r="K485" i="88"/>
  <c r="K484" i="88"/>
  <c r="K483" i="88"/>
  <c r="K482" i="88"/>
  <c r="K481" i="88"/>
  <c r="K480" i="88"/>
  <c r="K479" i="88"/>
  <c r="K478" i="88"/>
  <c r="K477" i="88"/>
  <c r="K476" i="88"/>
  <c r="K475" i="88"/>
  <c r="K474" i="88"/>
  <c r="K473" i="88"/>
  <c r="K472" i="88"/>
  <c r="K471" i="88"/>
  <c r="K470" i="88"/>
  <c r="K469" i="88"/>
  <c r="K468" i="88"/>
  <c r="K467" i="88"/>
  <c r="K466" i="88"/>
  <c r="K465" i="88"/>
  <c r="K464" i="88"/>
  <c r="K463" i="88"/>
  <c r="K462" i="88"/>
  <c r="K461" i="88"/>
  <c r="K460" i="88"/>
  <c r="K459" i="88"/>
  <c r="K458" i="88"/>
  <c r="K457" i="88"/>
  <c r="K456" i="88"/>
  <c r="K455" i="88"/>
  <c r="K454" i="88"/>
  <c r="K453" i="88"/>
  <c r="K452" i="88"/>
  <c r="K451" i="88"/>
  <c r="K450" i="88"/>
  <c r="K449" i="88"/>
  <c r="K448" i="88"/>
  <c r="K447" i="88"/>
  <c r="K446" i="88"/>
  <c r="K445" i="88"/>
  <c r="K444" i="88"/>
  <c r="K443" i="88"/>
  <c r="K442" i="88"/>
  <c r="K441" i="88"/>
  <c r="K440" i="88"/>
  <c r="K439" i="88"/>
  <c r="K438" i="88"/>
  <c r="K437" i="88"/>
  <c r="K436" i="88"/>
  <c r="K435" i="88"/>
  <c r="K434" i="88"/>
  <c r="K433" i="88"/>
  <c r="K432" i="88"/>
  <c r="K431" i="88"/>
  <c r="K430" i="88"/>
  <c r="K429" i="88"/>
  <c r="K428" i="88"/>
  <c r="K427" i="88"/>
  <c r="K426" i="88"/>
  <c r="K425" i="88"/>
  <c r="K424" i="88"/>
  <c r="K423" i="88"/>
  <c r="K422" i="88"/>
  <c r="K421" i="88"/>
  <c r="K420" i="88"/>
  <c r="K419" i="88"/>
  <c r="K418" i="88"/>
  <c r="K417" i="88"/>
  <c r="K416" i="88"/>
  <c r="K415" i="88"/>
  <c r="K414" i="88"/>
  <c r="K413" i="88"/>
  <c r="K412" i="88"/>
  <c r="K411" i="88"/>
  <c r="K410" i="88"/>
  <c r="K409" i="88"/>
  <c r="K408" i="88"/>
  <c r="K407" i="88"/>
  <c r="K406" i="88"/>
  <c r="K405" i="88"/>
  <c r="K404" i="88"/>
  <c r="K403" i="88"/>
  <c r="K402" i="88"/>
  <c r="K401" i="88"/>
  <c r="K400" i="88"/>
  <c r="K399" i="88"/>
  <c r="K398" i="88"/>
  <c r="K397" i="88"/>
  <c r="K396" i="88"/>
  <c r="K395" i="88"/>
  <c r="K394" i="88"/>
  <c r="K393" i="88"/>
  <c r="K392" i="88"/>
  <c r="K391" i="88"/>
  <c r="K390" i="88"/>
  <c r="K389" i="88"/>
  <c r="K388" i="88"/>
  <c r="K387" i="88"/>
  <c r="K386" i="88"/>
  <c r="K385" i="88"/>
  <c r="K384" i="88"/>
  <c r="K383" i="88"/>
  <c r="K382" i="88"/>
  <c r="K381" i="88"/>
  <c r="K380" i="88"/>
  <c r="K379" i="88"/>
  <c r="K378" i="88"/>
  <c r="K377" i="88"/>
  <c r="K376" i="88"/>
  <c r="K375" i="88"/>
  <c r="K374" i="88"/>
  <c r="K373" i="88"/>
  <c r="K372" i="88"/>
  <c r="K371" i="88"/>
  <c r="K370" i="88"/>
  <c r="K369" i="88"/>
  <c r="K368" i="88"/>
  <c r="K367" i="88"/>
  <c r="K366" i="88"/>
  <c r="K365" i="88"/>
  <c r="K364" i="88"/>
  <c r="K363" i="88"/>
  <c r="K362" i="88"/>
  <c r="K361" i="88"/>
  <c r="K360" i="88"/>
  <c r="K359" i="88"/>
  <c r="K358" i="88"/>
  <c r="K357" i="88"/>
  <c r="K356" i="88"/>
  <c r="K355" i="88"/>
  <c r="K354" i="88"/>
  <c r="K353" i="88"/>
  <c r="K352" i="88"/>
  <c r="K351" i="88"/>
  <c r="K350" i="88"/>
  <c r="K349" i="88"/>
  <c r="K348" i="88"/>
  <c r="K347" i="88"/>
  <c r="K346" i="88"/>
  <c r="K345" i="88"/>
  <c r="K344" i="88"/>
  <c r="K343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60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K44" i="88"/>
  <c r="K43" i="88"/>
  <c r="K42" i="88"/>
  <c r="K41" i="88"/>
  <c r="K40" i="88"/>
  <c r="K39" i="88"/>
  <c r="K38" i="88"/>
  <c r="K37" i="88"/>
  <c r="K36" i="88"/>
  <c r="K35" i="88"/>
  <c r="K34" i="88"/>
  <c r="K33" i="88"/>
  <c r="K32" i="88"/>
  <c r="K31" i="88"/>
  <c r="K30" i="88"/>
  <c r="K29" i="88"/>
  <c r="K28" i="88"/>
  <c r="K27" i="88"/>
  <c r="K26" i="88"/>
  <c r="K25" i="88"/>
  <c r="K24" i="88"/>
  <c r="K23" i="88"/>
  <c r="K22" i="88"/>
  <c r="K21" i="88"/>
  <c r="K20" i="88"/>
  <c r="K19" i="88"/>
  <c r="K18" i="88"/>
  <c r="K17" i="88"/>
  <c r="K16" i="88"/>
  <c r="K15" i="88"/>
  <c r="K14" i="88"/>
  <c r="K13" i="88"/>
  <c r="K12" i="88"/>
  <c r="K11" i="88"/>
  <c r="K10" i="88"/>
  <c r="K9" i="88"/>
  <c r="K8" i="88"/>
  <c r="K7" i="88"/>
  <c r="K6" i="88"/>
  <c r="K5" i="88"/>
  <c r="K4" i="88"/>
  <c r="A1" i="88"/>
  <c r="D2" i="88"/>
  <c r="A81" i="87"/>
  <c r="I65" i="87"/>
  <c r="I64" i="87"/>
  <c r="I63" i="87"/>
  <c r="I62" i="87"/>
  <c r="I61" i="87"/>
  <c r="I66" i="87" s="1"/>
  <c r="I60" i="87"/>
  <c r="K14" i="87"/>
  <c r="E9" i="87"/>
  <c r="E8" i="87"/>
  <c r="B6" i="87"/>
  <c r="H5" i="87"/>
  <c r="B5" i="87"/>
  <c r="B4" i="87"/>
  <c r="D2" i="87"/>
  <c r="J517" i="86"/>
  <c r="I517" i="86"/>
  <c r="H517" i="86"/>
  <c r="G517" i="86"/>
  <c r="F517" i="86"/>
  <c r="K517" i="86"/>
  <c r="C534" i="86"/>
  <c r="I512" i="86"/>
  <c r="I511" i="86"/>
  <c r="J508" i="86"/>
  <c r="I507" i="86"/>
  <c r="C526" i="86"/>
  <c r="H501" i="86"/>
  <c r="J501" i="86"/>
  <c r="K498" i="86"/>
  <c r="K497" i="86"/>
  <c r="K496" i="86"/>
  <c r="K495" i="86"/>
  <c r="K494" i="86"/>
  <c r="K493" i="86"/>
  <c r="K492" i="86"/>
  <c r="K491" i="86"/>
  <c r="K490" i="86"/>
  <c r="K489" i="86"/>
  <c r="K488" i="86"/>
  <c r="K487" i="86"/>
  <c r="K486" i="86"/>
  <c r="K485" i="86"/>
  <c r="K484" i="86"/>
  <c r="K483" i="86"/>
  <c r="K482" i="86"/>
  <c r="K481" i="86"/>
  <c r="K480" i="86"/>
  <c r="K479" i="86"/>
  <c r="K478" i="86"/>
  <c r="K477" i="86"/>
  <c r="K476" i="86"/>
  <c r="K475" i="86"/>
  <c r="K474" i="86"/>
  <c r="K473" i="86"/>
  <c r="K472" i="86"/>
  <c r="K471" i="86"/>
  <c r="K470" i="86"/>
  <c r="K469" i="86"/>
  <c r="K468" i="86"/>
  <c r="K467" i="86"/>
  <c r="K466" i="86"/>
  <c r="K465" i="86"/>
  <c r="K464" i="86"/>
  <c r="K463" i="86"/>
  <c r="K462" i="86"/>
  <c r="K461" i="86"/>
  <c r="K460" i="86"/>
  <c r="K459" i="86"/>
  <c r="K458" i="86"/>
  <c r="K457" i="86"/>
  <c r="K456" i="86"/>
  <c r="K455" i="86"/>
  <c r="K454" i="86"/>
  <c r="K453" i="86"/>
  <c r="K452" i="86"/>
  <c r="K451" i="86"/>
  <c r="K450" i="86"/>
  <c r="K449" i="86"/>
  <c r="K448" i="86"/>
  <c r="K447" i="86"/>
  <c r="K446" i="86"/>
  <c r="M446" i="86" s="1"/>
  <c r="K445" i="86"/>
  <c r="K444" i="86"/>
  <c r="K443" i="86"/>
  <c r="K442" i="86"/>
  <c r="K441" i="86"/>
  <c r="K440" i="86"/>
  <c r="K439" i="86"/>
  <c r="K438" i="86"/>
  <c r="K437" i="86"/>
  <c r="K436" i="86"/>
  <c r="K435" i="86"/>
  <c r="K434" i="86"/>
  <c r="K433" i="86"/>
  <c r="K432" i="86"/>
  <c r="K431" i="86"/>
  <c r="K430" i="86"/>
  <c r="K429" i="86"/>
  <c r="K428" i="86"/>
  <c r="K427" i="86"/>
  <c r="K426" i="86"/>
  <c r="K425" i="86"/>
  <c r="K424" i="86"/>
  <c r="K423" i="86"/>
  <c r="K422" i="86"/>
  <c r="K421" i="86"/>
  <c r="K420" i="86"/>
  <c r="K419" i="86"/>
  <c r="K418" i="86"/>
  <c r="K417" i="86"/>
  <c r="K416" i="86"/>
  <c r="K415" i="86"/>
  <c r="K414" i="86"/>
  <c r="K413" i="86"/>
  <c r="K412" i="86"/>
  <c r="K411" i="86"/>
  <c r="K410" i="86"/>
  <c r="K409" i="86"/>
  <c r="K408" i="86"/>
  <c r="K407" i="86"/>
  <c r="K406" i="86"/>
  <c r="K405" i="86"/>
  <c r="K404" i="86"/>
  <c r="K403" i="86"/>
  <c r="K402" i="86"/>
  <c r="K401" i="86"/>
  <c r="K400" i="86"/>
  <c r="K399" i="86"/>
  <c r="K398" i="86"/>
  <c r="M398" i="86" s="1"/>
  <c r="K397" i="86"/>
  <c r="K396" i="86"/>
  <c r="K395" i="86"/>
  <c r="K394" i="86"/>
  <c r="K393" i="86"/>
  <c r="K392" i="86"/>
  <c r="K391" i="86"/>
  <c r="K390" i="86"/>
  <c r="K389" i="86"/>
  <c r="K388" i="86"/>
  <c r="K387" i="86"/>
  <c r="K386" i="86"/>
  <c r="K385" i="86"/>
  <c r="K384" i="86"/>
  <c r="K383" i="86"/>
  <c r="K382" i="86"/>
  <c r="M382" i="86" s="1"/>
  <c r="K381" i="86"/>
  <c r="K380" i="86"/>
  <c r="K379" i="86"/>
  <c r="K378" i="86"/>
  <c r="K377" i="86"/>
  <c r="K376" i="86"/>
  <c r="K375" i="86"/>
  <c r="K374" i="86"/>
  <c r="K373" i="86"/>
  <c r="K372" i="86"/>
  <c r="K371" i="86"/>
  <c r="K370" i="86"/>
  <c r="K369" i="86"/>
  <c r="K368" i="86"/>
  <c r="K367" i="86"/>
  <c r="K366" i="86"/>
  <c r="K365" i="86"/>
  <c r="K364" i="86"/>
  <c r="K363" i="86"/>
  <c r="K362" i="86"/>
  <c r="M362" i="86" s="1"/>
  <c r="K361" i="86"/>
  <c r="K360" i="86"/>
  <c r="K359" i="86"/>
  <c r="K358" i="86"/>
  <c r="K357" i="86"/>
  <c r="K356" i="86"/>
  <c r="K355" i="86"/>
  <c r="K354" i="86"/>
  <c r="K353" i="86"/>
  <c r="K352" i="86"/>
  <c r="K351" i="86"/>
  <c r="K350" i="86"/>
  <c r="K349" i="86"/>
  <c r="K348" i="86"/>
  <c r="K347" i="86"/>
  <c r="K346" i="86"/>
  <c r="M346" i="86" s="1"/>
  <c r="K345" i="86"/>
  <c r="K344" i="86"/>
  <c r="K343" i="86"/>
  <c r="K342" i="86"/>
  <c r="K341" i="86"/>
  <c r="K340" i="86"/>
  <c r="K339" i="86"/>
  <c r="K338" i="86"/>
  <c r="K337" i="86"/>
  <c r="M337" i="86" s="1"/>
  <c r="K336" i="86"/>
  <c r="K335" i="86"/>
  <c r="K334" i="86"/>
  <c r="K333" i="86"/>
  <c r="K332" i="86"/>
  <c r="K331" i="86"/>
  <c r="K330" i="86"/>
  <c r="K329" i="86"/>
  <c r="K328" i="86"/>
  <c r="K327" i="86"/>
  <c r="K326" i="86"/>
  <c r="K325" i="86"/>
  <c r="K324" i="86"/>
  <c r="K323" i="86"/>
  <c r="K322" i="86"/>
  <c r="K321" i="86"/>
  <c r="K320" i="86"/>
  <c r="K319" i="86"/>
  <c r="K318" i="86"/>
  <c r="K317" i="86"/>
  <c r="K316" i="86"/>
  <c r="K315" i="86"/>
  <c r="K314" i="86"/>
  <c r="K313" i="86"/>
  <c r="K312" i="86"/>
  <c r="M312" i="86" s="1"/>
  <c r="K311" i="86"/>
  <c r="K310" i="86"/>
  <c r="K309" i="86"/>
  <c r="K308" i="86"/>
  <c r="M308" i="86" s="1"/>
  <c r="K307" i="86"/>
  <c r="K306" i="86"/>
  <c r="K305" i="86"/>
  <c r="K304" i="86"/>
  <c r="M304" i="86" s="1"/>
  <c r="K303" i="86"/>
  <c r="K302" i="86"/>
  <c r="K301" i="86"/>
  <c r="K300" i="86"/>
  <c r="M300" i="86" s="1"/>
  <c r="K299" i="86"/>
  <c r="K298" i="86"/>
  <c r="K297" i="86"/>
  <c r="K296" i="86"/>
  <c r="M296" i="86" s="1"/>
  <c r="K295" i="86"/>
  <c r="K294" i="86"/>
  <c r="K293" i="86"/>
  <c r="K292" i="86"/>
  <c r="K291" i="86"/>
  <c r="K290" i="86"/>
  <c r="K289" i="86"/>
  <c r="K288" i="86"/>
  <c r="M288" i="86" s="1"/>
  <c r="K287" i="86"/>
  <c r="K286" i="86"/>
  <c r="K285" i="86"/>
  <c r="K284" i="86"/>
  <c r="M284" i="86" s="1"/>
  <c r="K283" i="86"/>
  <c r="K282" i="86"/>
  <c r="K281" i="86"/>
  <c r="K280" i="86"/>
  <c r="M280" i="86" s="1"/>
  <c r="K279" i="86"/>
  <c r="K278" i="86"/>
  <c r="K277" i="86"/>
  <c r="K276" i="86"/>
  <c r="M276" i="86" s="1"/>
  <c r="K275" i="86"/>
  <c r="K274" i="86"/>
  <c r="K273" i="86"/>
  <c r="K272" i="86"/>
  <c r="M272" i="86" s="1"/>
  <c r="K271" i="86"/>
  <c r="K270" i="86"/>
  <c r="K269" i="86"/>
  <c r="K268" i="86"/>
  <c r="M268" i="86" s="1"/>
  <c r="K267" i="86"/>
  <c r="K266" i="86"/>
  <c r="K265" i="86"/>
  <c r="K264" i="86"/>
  <c r="M264" i="86" s="1"/>
  <c r="K263" i="86"/>
  <c r="K262" i="86"/>
  <c r="K261" i="86"/>
  <c r="K260" i="86"/>
  <c r="M260" i="86" s="1"/>
  <c r="K259" i="86"/>
  <c r="K258" i="86"/>
  <c r="K257" i="86"/>
  <c r="K256" i="86"/>
  <c r="M256" i="86" s="1"/>
  <c r="K255" i="86"/>
  <c r="K254" i="86"/>
  <c r="K253" i="86"/>
  <c r="K252" i="86"/>
  <c r="M252" i="86" s="1"/>
  <c r="K251" i="86"/>
  <c r="K250" i="86"/>
  <c r="K249" i="86"/>
  <c r="K248" i="86"/>
  <c r="K247" i="86"/>
  <c r="K246" i="86"/>
  <c r="K245" i="86"/>
  <c r="K244" i="86"/>
  <c r="M244" i="86" s="1"/>
  <c r="K243" i="86"/>
  <c r="K242" i="86"/>
  <c r="K241" i="86"/>
  <c r="K240" i="86"/>
  <c r="M240" i="86" s="1"/>
  <c r="K239" i="86"/>
  <c r="K238" i="86"/>
  <c r="K237" i="86"/>
  <c r="K236" i="86"/>
  <c r="M236" i="86" s="1"/>
  <c r="K235" i="86"/>
  <c r="K234" i="86"/>
  <c r="K233" i="86"/>
  <c r="K232" i="86"/>
  <c r="M232" i="86" s="1"/>
  <c r="K231" i="86"/>
  <c r="K230" i="86"/>
  <c r="K229" i="86"/>
  <c r="K228" i="86"/>
  <c r="M228" i="86" s="1"/>
  <c r="K227" i="86"/>
  <c r="K226" i="86"/>
  <c r="K225" i="86"/>
  <c r="K224" i="86"/>
  <c r="M224" i="86" s="1"/>
  <c r="K223" i="86"/>
  <c r="K222" i="86"/>
  <c r="K221" i="86"/>
  <c r="K220" i="86"/>
  <c r="M220" i="86" s="1"/>
  <c r="K219" i="86"/>
  <c r="K218" i="86"/>
  <c r="K217" i="86"/>
  <c r="K216" i="86"/>
  <c r="M216" i="86" s="1"/>
  <c r="K215" i="86"/>
  <c r="K214" i="86"/>
  <c r="K213" i="86"/>
  <c r="K212" i="86"/>
  <c r="M212" i="86" s="1"/>
  <c r="K211" i="86"/>
  <c r="K210" i="86"/>
  <c r="K209" i="86"/>
  <c r="K208" i="86"/>
  <c r="K207" i="86"/>
  <c r="K206" i="86"/>
  <c r="K205" i="86"/>
  <c r="K204" i="86"/>
  <c r="M204" i="86" s="1"/>
  <c r="K203" i="86"/>
  <c r="K202" i="86"/>
  <c r="K201" i="86"/>
  <c r="K200" i="86"/>
  <c r="M200" i="86" s="1"/>
  <c r="K199" i="86"/>
  <c r="K198" i="86"/>
  <c r="K197" i="86"/>
  <c r="K196" i="86"/>
  <c r="M196" i="86" s="1"/>
  <c r="K195" i="86"/>
  <c r="K194" i="86"/>
  <c r="K193" i="86"/>
  <c r="K192" i="86"/>
  <c r="M192" i="86" s="1"/>
  <c r="K191" i="86"/>
  <c r="K190" i="86"/>
  <c r="K189" i="86"/>
  <c r="K188" i="86"/>
  <c r="M188" i="86" s="1"/>
  <c r="K187" i="86"/>
  <c r="K186" i="86"/>
  <c r="K185" i="86"/>
  <c r="K184" i="86"/>
  <c r="M184" i="86" s="1"/>
  <c r="K183" i="86"/>
  <c r="K182" i="86"/>
  <c r="K181" i="86"/>
  <c r="K180" i="86"/>
  <c r="M180" i="86" s="1"/>
  <c r="K179" i="86"/>
  <c r="K178" i="86"/>
  <c r="K177" i="86"/>
  <c r="K176" i="86"/>
  <c r="M176" i="86" s="1"/>
  <c r="K175" i="86"/>
  <c r="K174" i="86"/>
  <c r="K173" i="86"/>
  <c r="K172" i="86"/>
  <c r="M172" i="86" s="1"/>
  <c r="K171" i="86"/>
  <c r="K170" i="86"/>
  <c r="K169" i="86"/>
  <c r="K168" i="86"/>
  <c r="K167" i="86"/>
  <c r="K166" i="86"/>
  <c r="K165" i="86"/>
  <c r="K164" i="86"/>
  <c r="K163" i="86"/>
  <c r="K162" i="86"/>
  <c r="K161" i="86"/>
  <c r="K160" i="86"/>
  <c r="K159" i="86"/>
  <c r="K158" i="86"/>
  <c r="K157" i="86"/>
  <c r="K156" i="86"/>
  <c r="K155" i="86"/>
  <c r="K154" i="86"/>
  <c r="K153" i="86"/>
  <c r="K152" i="86"/>
  <c r="K151" i="86"/>
  <c r="K150" i="86"/>
  <c r="K149" i="86"/>
  <c r="K148" i="86"/>
  <c r="M148" i="86" s="1"/>
  <c r="K147" i="86"/>
  <c r="K146" i="86"/>
  <c r="K145" i="86"/>
  <c r="K144" i="86"/>
  <c r="K143" i="86"/>
  <c r="K142" i="86"/>
  <c r="K141" i="86"/>
  <c r="K140" i="86"/>
  <c r="K139" i="86"/>
  <c r="K138" i="86"/>
  <c r="K137" i="86"/>
  <c r="K136" i="86"/>
  <c r="K135" i="86"/>
  <c r="K134" i="86"/>
  <c r="K133" i="86"/>
  <c r="K132" i="86"/>
  <c r="K131" i="86"/>
  <c r="K130" i="86"/>
  <c r="K129" i="86"/>
  <c r="K128" i="86"/>
  <c r="K127" i="86"/>
  <c r="K126" i="86"/>
  <c r="K125" i="86"/>
  <c r="K124" i="86"/>
  <c r="K123" i="86"/>
  <c r="K122" i="86"/>
  <c r="K121" i="86"/>
  <c r="K120" i="86"/>
  <c r="K119" i="86"/>
  <c r="K118" i="86"/>
  <c r="K117" i="86"/>
  <c r="K116" i="86"/>
  <c r="K115" i="86"/>
  <c r="K114" i="86"/>
  <c r="K113" i="86"/>
  <c r="M113" i="86" s="1"/>
  <c r="K112" i="86"/>
  <c r="K111" i="86"/>
  <c r="K110" i="86"/>
  <c r="M109" i="86"/>
  <c r="K109" i="86"/>
  <c r="K108" i="86"/>
  <c r="M108" i="86" s="1"/>
  <c r="K107" i="86"/>
  <c r="K106" i="86"/>
  <c r="K105" i="86"/>
  <c r="K104" i="86"/>
  <c r="K103" i="86"/>
  <c r="K102" i="86"/>
  <c r="K101" i="86"/>
  <c r="K100" i="86"/>
  <c r="K99" i="86"/>
  <c r="K98" i="86"/>
  <c r="K97" i="86"/>
  <c r="K96" i="86"/>
  <c r="K95" i="86"/>
  <c r="K94" i="86"/>
  <c r="K93" i="86"/>
  <c r="K92" i="86"/>
  <c r="M92" i="86" s="1"/>
  <c r="K91" i="86"/>
  <c r="K90" i="86"/>
  <c r="K89" i="86"/>
  <c r="K88" i="86"/>
  <c r="K87" i="86"/>
  <c r="K86" i="86"/>
  <c r="K85" i="86"/>
  <c r="K84" i="86"/>
  <c r="K83" i="86"/>
  <c r="K82" i="86"/>
  <c r="K81" i="86"/>
  <c r="K80" i="86"/>
  <c r="K79" i="86"/>
  <c r="K78" i="86"/>
  <c r="K77" i="86"/>
  <c r="K76" i="86"/>
  <c r="K75" i="86"/>
  <c r="K74" i="86"/>
  <c r="K73" i="86"/>
  <c r="K72" i="86"/>
  <c r="K71" i="86"/>
  <c r="K70" i="86"/>
  <c r="K69" i="86"/>
  <c r="K68" i="86"/>
  <c r="K67" i="86"/>
  <c r="K66" i="86"/>
  <c r="K65" i="86"/>
  <c r="K64" i="86"/>
  <c r="K63" i="86"/>
  <c r="K62" i="86"/>
  <c r="K61" i="86"/>
  <c r="K60" i="86"/>
  <c r="K59" i="86"/>
  <c r="K58" i="86"/>
  <c r="K57" i="86"/>
  <c r="K56" i="86"/>
  <c r="K55" i="86"/>
  <c r="K54" i="86"/>
  <c r="K53" i="86"/>
  <c r="K52" i="86"/>
  <c r="K51" i="86"/>
  <c r="K50" i="86"/>
  <c r="K49" i="86"/>
  <c r="M49" i="86" s="1"/>
  <c r="K48" i="86"/>
  <c r="K47" i="86"/>
  <c r="K46" i="86"/>
  <c r="M45" i="86"/>
  <c r="K45" i="86"/>
  <c r="K44" i="86"/>
  <c r="M44" i="86" s="1"/>
  <c r="K43" i="86"/>
  <c r="K42" i="86"/>
  <c r="K41" i="86"/>
  <c r="K40" i="86"/>
  <c r="K39" i="86"/>
  <c r="K38" i="86"/>
  <c r="K37" i="86"/>
  <c r="K36" i="86"/>
  <c r="K35" i="86"/>
  <c r="K34" i="86"/>
  <c r="K33" i="86"/>
  <c r="K32" i="86"/>
  <c r="K31" i="86"/>
  <c r="K30" i="86"/>
  <c r="K29" i="86"/>
  <c r="K28" i="86"/>
  <c r="M28" i="86" s="1"/>
  <c r="K27" i="86"/>
  <c r="K26" i="86"/>
  <c r="K25" i="86"/>
  <c r="K24" i="86"/>
  <c r="K23" i="86"/>
  <c r="K22" i="86"/>
  <c r="K21" i="86"/>
  <c r="K20" i="86"/>
  <c r="K19" i="86"/>
  <c r="K18" i="86"/>
  <c r="K17" i="86"/>
  <c r="K16" i="86"/>
  <c r="K15" i="86"/>
  <c r="K14" i="86"/>
  <c r="K13" i="86"/>
  <c r="K12" i="86"/>
  <c r="K11" i="86"/>
  <c r="K10" i="86"/>
  <c r="K9" i="86"/>
  <c r="K8" i="86"/>
  <c r="K7" i="86"/>
  <c r="K6" i="86"/>
  <c r="K5" i="86"/>
  <c r="K4" i="86"/>
  <c r="A1" i="86"/>
  <c r="D1" i="86" s="1"/>
  <c r="A81" i="85"/>
  <c r="I65" i="85"/>
  <c r="I64" i="85"/>
  <c r="I63" i="85"/>
  <c r="I62" i="85"/>
  <c r="I66" i="85" s="1"/>
  <c r="I61" i="85"/>
  <c r="I60" i="85"/>
  <c r="K14" i="85"/>
  <c r="E9" i="85"/>
  <c r="E8" i="85"/>
  <c r="B6" i="85"/>
  <c r="H5" i="85"/>
  <c r="B5" i="85"/>
  <c r="B4" i="85"/>
  <c r="D2" i="85"/>
  <c r="J517" i="84"/>
  <c r="I517" i="84"/>
  <c r="H517" i="84"/>
  <c r="G517" i="84"/>
  <c r="F517" i="84"/>
  <c r="C534" i="84"/>
  <c r="K498" i="84"/>
  <c r="K497" i="84"/>
  <c r="K496" i="84"/>
  <c r="K495" i="84"/>
  <c r="K494" i="84"/>
  <c r="K493" i="84"/>
  <c r="M493" i="84" s="1"/>
  <c r="K492" i="84"/>
  <c r="K491" i="84"/>
  <c r="K490" i="84"/>
  <c r="K489" i="84"/>
  <c r="M489" i="84" s="1"/>
  <c r="K488" i="84"/>
  <c r="K487" i="84"/>
  <c r="K486" i="84"/>
  <c r="M485" i="84"/>
  <c r="K485" i="84"/>
  <c r="K484" i="84"/>
  <c r="K483" i="84"/>
  <c r="K482" i="84"/>
  <c r="M481" i="84"/>
  <c r="K481" i="84"/>
  <c r="K480" i="84"/>
  <c r="K479" i="84"/>
  <c r="K478" i="84"/>
  <c r="M478" i="84" s="1"/>
  <c r="K477" i="84"/>
  <c r="M477" i="84" s="1"/>
  <c r="K476" i="84"/>
  <c r="K475" i="84"/>
  <c r="K474" i="84"/>
  <c r="K473" i="84"/>
  <c r="M473" i="84" s="1"/>
  <c r="K472" i="84"/>
  <c r="K471" i="84"/>
  <c r="K470" i="84"/>
  <c r="K469" i="84"/>
  <c r="M469" i="84" s="1"/>
  <c r="K468" i="84"/>
  <c r="K467" i="84"/>
  <c r="K466" i="84"/>
  <c r="M465" i="84"/>
  <c r="K465" i="84"/>
  <c r="K464" i="84"/>
  <c r="K463" i="84"/>
  <c r="K462" i="84"/>
  <c r="K461" i="84"/>
  <c r="K460" i="84"/>
  <c r="K459" i="84"/>
  <c r="K458" i="84"/>
  <c r="K457" i="84"/>
  <c r="K456" i="84"/>
  <c r="K455" i="84"/>
  <c r="K454" i="84"/>
  <c r="K453" i="84"/>
  <c r="K452" i="84"/>
  <c r="K451" i="84"/>
  <c r="K450" i="84"/>
  <c r="K449" i="84"/>
  <c r="K448" i="84"/>
  <c r="K447" i="84"/>
  <c r="K446" i="84"/>
  <c r="K445" i="84"/>
  <c r="M445" i="84" s="1"/>
  <c r="K444" i="84"/>
  <c r="K443" i="84"/>
  <c r="K442" i="84"/>
  <c r="M441" i="84"/>
  <c r="K441" i="84"/>
  <c r="K440" i="84"/>
  <c r="K439" i="84"/>
  <c r="K438" i="84"/>
  <c r="K437" i="84"/>
  <c r="M437" i="84" s="1"/>
  <c r="K436" i="84"/>
  <c r="K435" i="84"/>
  <c r="K434" i="84"/>
  <c r="M433" i="84"/>
  <c r="K433" i="84"/>
  <c r="K432" i="84"/>
  <c r="K431" i="84"/>
  <c r="K430" i="84"/>
  <c r="K429" i="84"/>
  <c r="M429" i="84" s="1"/>
  <c r="K428" i="84"/>
  <c r="K427" i="84"/>
  <c r="K426" i="84"/>
  <c r="K425" i="84"/>
  <c r="M425" i="84" s="1"/>
  <c r="K424" i="84"/>
  <c r="K423" i="84"/>
  <c r="K422" i="84"/>
  <c r="M421" i="84"/>
  <c r="K421" i="84"/>
  <c r="K420" i="84"/>
  <c r="K419" i="84"/>
  <c r="K418" i="84"/>
  <c r="K417" i="84"/>
  <c r="K416" i="84"/>
  <c r="K415" i="84"/>
  <c r="K414" i="84"/>
  <c r="K413" i="84"/>
  <c r="M413" i="84" s="1"/>
  <c r="K412" i="84"/>
  <c r="K411" i="84"/>
  <c r="K410" i="84"/>
  <c r="K409" i="84"/>
  <c r="M409" i="84" s="1"/>
  <c r="K408" i="84"/>
  <c r="K407" i="84"/>
  <c r="K406" i="84"/>
  <c r="K405" i="84"/>
  <c r="M405" i="84" s="1"/>
  <c r="K404" i="84"/>
  <c r="K403" i="84"/>
  <c r="K402" i="84"/>
  <c r="M401" i="84"/>
  <c r="K401" i="84"/>
  <c r="K400" i="84"/>
  <c r="K399" i="84"/>
  <c r="K398" i="84"/>
  <c r="K397" i="84"/>
  <c r="K396" i="84"/>
  <c r="K395" i="84"/>
  <c r="K394" i="84"/>
  <c r="K393" i="84"/>
  <c r="K392" i="84"/>
  <c r="K391" i="84"/>
  <c r="K390" i="84"/>
  <c r="K389" i="84"/>
  <c r="K388" i="84"/>
  <c r="K387" i="84"/>
  <c r="M387" i="84" s="1"/>
  <c r="K386" i="84"/>
  <c r="K385" i="84"/>
  <c r="K384" i="84"/>
  <c r="K383" i="84"/>
  <c r="M383" i="84" s="1"/>
  <c r="K382" i="84"/>
  <c r="K381" i="84"/>
  <c r="K380" i="84"/>
  <c r="K379" i="84"/>
  <c r="M379" i="84" s="1"/>
  <c r="K378" i="84"/>
  <c r="K377" i="84"/>
  <c r="K376" i="84"/>
  <c r="M375" i="84"/>
  <c r="K375" i="84"/>
  <c r="K374" i="84"/>
  <c r="K373" i="84"/>
  <c r="K372" i="84"/>
  <c r="K371" i="84"/>
  <c r="M371" i="84" s="1"/>
  <c r="K370" i="84"/>
  <c r="K369" i="84"/>
  <c r="K368" i="84"/>
  <c r="M367" i="84"/>
  <c r="K367" i="84"/>
  <c r="K366" i="84"/>
  <c r="K365" i="84"/>
  <c r="K364" i="84"/>
  <c r="K363" i="84"/>
  <c r="K362" i="84"/>
  <c r="K361" i="84"/>
  <c r="K360" i="84"/>
  <c r="K359" i="84"/>
  <c r="K358" i="84"/>
  <c r="K357" i="84"/>
  <c r="K356" i="84"/>
  <c r="K355" i="84"/>
  <c r="M355" i="84" s="1"/>
  <c r="K354" i="84"/>
  <c r="K353" i="84"/>
  <c r="K352" i="84"/>
  <c r="K351" i="84"/>
  <c r="M351" i="84" s="1"/>
  <c r="K350" i="84"/>
  <c r="K349" i="84"/>
  <c r="K348" i="84"/>
  <c r="M347" i="84"/>
  <c r="K347" i="84"/>
  <c r="K346" i="84"/>
  <c r="K345" i="84"/>
  <c r="K344" i="84"/>
  <c r="K343" i="84"/>
  <c r="K342" i="84"/>
  <c r="K341" i="84"/>
  <c r="K340" i="84"/>
  <c r="K339" i="84"/>
  <c r="M339" i="84" s="1"/>
  <c r="K338" i="84"/>
  <c r="M338" i="84" s="1"/>
  <c r="K337" i="84"/>
  <c r="K336" i="84"/>
  <c r="K335" i="84"/>
  <c r="M335" i="84" s="1"/>
  <c r="K334" i="84"/>
  <c r="M334" i="84" s="1"/>
  <c r="K333" i="84"/>
  <c r="K332" i="84"/>
  <c r="K331" i="84"/>
  <c r="M331" i="84" s="1"/>
  <c r="K330" i="84"/>
  <c r="K329" i="84"/>
  <c r="K328" i="84"/>
  <c r="M327" i="84"/>
  <c r="K327" i="84"/>
  <c r="K326" i="84"/>
  <c r="K325" i="84"/>
  <c r="K324" i="84"/>
  <c r="K323" i="84"/>
  <c r="K322" i="84"/>
  <c r="K321" i="84"/>
  <c r="K320" i="84"/>
  <c r="K319" i="84"/>
  <c r="K318" i="84"/>
  <c r="K317" i="84"/>
  <c r="K316" i="84"/>
  <c r="K315" i="84"/>
  <c r="K314" i="84"/>
  <c r="K313" i="84"/>
  <c r="K312" i="84"/>
  <c r="K311" i="84"/>
  <c r="K310" i="84"/>
  <c r="K309" i="84"/>
  <c r="K308" i="84"/>
  <c r="K307" i="84"/>
  <c r="M307" i="84" s="1"/>
  <c r="K306" i="84"/>
  <c r="K305" i="84"/>
  <c r="K304" i="84"/>
  <c r="M303" i="84"/>
  <c r="K303" i="84"/>
  <c r="K302" i="84"/>
  <c r="K301" i="84"/>
  <c r="K300" i="84"/>
  <c r="K299" i="84"/>
  <c r="M299" i="84" s="1"/>
  <c r="K298" i="84"/>
  <c r="K297" i="84"/>
  <c r="K296" i="84"/>
  <c r="M295" i="84"/>
  <c r="K295" i="84"/>
  <c r="K294" i="84"/>
  <c r="K293" i="84"/>
  <c r="K292" i="84"/>
  <c r="K291" i="84"/>
  <c r="K290" i="84"/>
  <c r="K289" i="84"/>
  <c r="K288" i="84"/>
  <c r="K287" i="84"/>
  <c r="K286" i="84"/>
  <c r="K285" i="84"/>
  <c r="K284" i="84"/>
  <c r="K283" i="84"/>
  <c r="K282" i="84"/>
  <c r="K281" i="84"/>
  <c r="K280" i="84"/>
  <c r="K279" i="84"/>
  <c r="K278" i="84"/>
  <c r="K277" i="84"/>
  <c r="K276" i="84"/>
  <c r="K275" i="84"/>
  <c r="M275" i="84" s="1"/>
  <c r="K274" i="84"/>
  <c r="K273" i="84"/>
  <c r="K272" i="84"/>
  <c r="K271" i="84"/>
  <c r="M271" i="84" s="1"/>
  <c r="K270" i="84"/>
  <c r="K269" i="84"/>
  <c r="K268" i="84"/>
  <c r="K267" i="84"/>
  <c r="M267" i="84" s="1"/>
  <c r="K266" i="84"/>
  <c r="K265" i="84"/>
  <c r="K264" i="84"/>
  <c r="M263" i="84"/>
  <c r="K263" i="84"/>
  <c r="K262" i="84"/>
  <c r="K261" i="84"/>
  <c r="K260" i="84"/>
  <c r="K259" i="84"/>
  <c r="M259" i="84" s="1"/>
  <c r="K258" i="84"/>
  <c r="M258" i="84" s="1"/>
  <c r="K257" i="84"/>
  <c r="K256" i="84"/>
  <c r="K255" i="84"/>
  <c r="M255" i="84" s="1"/>
  <c r="K254" i="84"/>
  <c r="K253" i="84"/>
  <c r="K252" i="84"/>
  <c r="K251" i="84"/>
  <c r="M251" i="84" s="1"/>
  <c r="K250" i="84"/>
  <c r="K249" i="84"/>
  <c r="K248" i="84"/>
  <c r="M247" i="84"/>
  <c r="K247" i="84"/>
  <c r="K246" i="84"/>
  <c r="K245" i="84"/>
  <c r="K244" i="84"/>
  <c r="K243" i="84"/>
  <c r="M243" i="84" s="1"/>
  <c r="K242" i="84"/>
  <c r="K241" i="84"/>
  <c r="K240" i="84"/>
  <c r="M239" i="84"/>
  <c r="K239" i="84"/>
  <c r="K238" i="84"/>
  <c r="K237" i="84"/>
  <c r="K236" i="84"/>
  <c r="K235" i="84"/>
  <c r="K234" i="84"/>
  <c r="K233" i="84"/>
  <c r="K232" i="84"/>
  <c r="K231" i="84"/>
  <c r="K230" i="84"/>
  <c r="K229" i="84"/>
  <c r="K228" i="84"/>
  <c r="K227" i="84"/>
  <c r="K226" i="84"/>
  <c r="K225" i="84"/>
  <c r="K224" i="84"/>
  <c r="K223" i="84"/>
  <c r="K222" i="84"/>
  <c r="K221" i="84"/>
  <c r="K220" i="84"/>
  <c r="K219" i="84"/>
  <c r="K218" i="84"/>
  <c r="K217" i="84"/>
  <c r="K216" i="84"/>
  <c r="M215" i="84"/>
  <c r="K215" i="84"/>
  <c r="K214" i="84"/>
  <c r="K213" i="84"/>
  <c r="K212" i="84"/>
  <c r="K211" i="84"/>
  <c r="M211" i="84" s="1"/>
  <c r="K210" i="84"/>
  <c r="K209" i="84"/>
  <c r="K208" i="84"/>
  <c r="K207" i="84"/>
  <c r="M207" i="84" s="1"/>
  <c r="K206" i="84"/>
  <c r="K205" i="84"/>
  <c r="K204" i="84"/>
  <c r="K203" i="84"/>
  <c r="M203" i="84" s="1"/>
  <c r="K202" i="84"/>
  <c r="K201" i="84"/>
  <c r="K200" i="84"/>
  <c r="M199" i="84"/>
  <c r="K199" i="84"/>
  <c r="K198" i="84"/>
  <c r="K197" i="84"/>
  <c r="K196" i="84"/>
  <c r="K195" i="84"/>
  <c r="K194" i="84"/>
  <c r="M194" i="84" s="1"/>
  <c r="K193" i="84"/>
  <c r="K192" i="84"/>
  <c r="K191" i="84"/>
  <c r="K190" i="84"/>
  <c r="K189" i="84"/>
  <c r="K188" i="84"/>
  <c r="K187" i="84"/>
  <c r="K186" i="84"/>
  <c r="K185" i="84"/>
  <c r="K184" i="84"/>
  <c r="K183" i="84"/>
  <c r="K182" i="84"/>
  <c r="K181" i="84"/>
  <c r="K180" i="84"/>
  <c r="K179" i="84"/>
  <c r="M179" i="84" s="1"/>
  <c r="K178" i="84"/>
  <c r="M178" i="84" s="1"/>
  <c r="K177" i="84"/>
  <c r="K176" i="84"/>
  <c r="M175" i="84"/>
  <c r="K175" i="84"/>
  <c r="K174" i="84"/>
  <c r="K173" i="84"/>
  <c r="K172" i="84"/>
  <c r="K171" i="84"/>
  <c r="K170" i="84"/>
  <c r="K169" i="84"/>
  <c r="K168" i="84"/>
  <c r="K167" i="84"/>
  <c r="K166" i="84"/>
  <c r="K165" i="84"/>
  <c r="K164" i="84"/>
  <c r="K163" i="84"/>
  <c r="M163" i="84" s="1"/>
  <c r="K162" i="84"/>
  <c r="K161" i="84"/>
  <c r="K160" i="84"/>
  <c r="K159" i="84"/>
  <c r="M159" i="84" s="1"/>
  <c r="K158" i="84"/>
  <c r="K157" i="84"/>
  <c r="K156" i="84"/>
  <c r="M155" i="84"/>
  <c r="K155" i="84"/>
  <c r="K154" i="84"/>
  <c r="K153" i="84"/>
  <c r="K152" i="84"/>
  <c r="K151" i="84"/>
  <c r="K150" i="84"/>
  <c r="K149" i="84"/>
  <c r="K148" i="84"/>
  <c r="K147" i="84"/>
  <c r="M147" i="84" s="1"/>
  <c r="K146" i="84"/>
  <c r="M146" i="84" s="1"/>
  <c r="K145" i="84"/>
  <c r="K144" i="84"/>
  <c r="K143" i="84"/>
  <c r="M143" i="84" s="1"/>
  <c r="K142" i="84"/>
  <c r="K141" i="84"/>
  <c r="K140" i="84"/>
  <c r="K139" i="84"/>
  <c r="M139" i="84" s="1"/>
  <c r="K138" i="84"/>
  <c r="K137" i="84"/>
  <c r="K136" i="84"/>
  <c r="M135" i="84"/>
  <c r="K135" i="84"/>
  <c r="K134" i="84"/>
  <c r="K133" i="84"/>
  <c r="K132" i="84"/>
  <c r="K131" i="84"/>
  <c r="M131" i="84" s="1"/>
  <c r="K130" i="84"/>
  <c r="K129" i="84"/>
  <c r="K128" i="84"/>
  <c r="K127" i="84"/>
  <c r="M127" i="84" s="1"/>
  <c r="K126" i="84"/>
  <c r="K125" i="84"/>
  <c r="K124" i="84"/>
  <c r="K123" i="84"/>
  <c r="M123" i="84" s="1"/>
  <c r="K122" i="84"/>
  <c r="K121" i="84"/>
  <c r="K120" i="84"/>
  <c r="M119" i="84"/>
  <c r="K119" i="84"/>
  <c r="K118" i="84"/>
  <c r="K117" i="84"/>
  <c r="K116" i="84"/>
  <c r="K115" i="84"/>
  <c r="K114" i="84"/>
  <c r="M114" i="84" s="1"/>
  <c r="K113" i="84"/>
  <c r="K112" i="84"/>
  <c r="K111" i="84"/>
  <c r="K110" i="84"/>
  <c r="K109" i="84"/>
  <c r="K108" i="84"/>
  <c r="K107" i="84"/>
  <c r="K106" i="84"/>
  <c r="K105" i="84"/>
  <c r="K104" i="84"/>
  <c r="K103" i="84"/>
  <c r="K102" i="84"/>
  <c r="M102" i="84" s="1"/>
  <c r="K101" i="84"/>
  <c r="K100" i="84"/>
  <c r="K99" i="84"/>
  <c r="M99" i="84" s="1"/>
  <c r="K98" i="84"/>
  <c r="M98" i="84" s="1"/>
  <c r="K97" i="84"/>
  <c r="K96" i="84"/>
  <c r="K95" i="84"/>
  <c r="M95" i="84" s="1"/>
  <c r="K94" i="84"/>
  <c r="K93" i="84"/>
  <c r="K92" i="84"/>
  <c r="M91" i="84"/>
  <c r="K91" i="84"/>
  <c r="K90" i="84"/>
  <c r="K89" i="84"/>
  <c r="K88" i="84"/>
  <c r="M87" i="84"/>
  <c r="K87" i="84"/>
  <c r="K86" i="84"/>
  <c r="K85" i="84"/>
  <c r="K84" i="84"/>
  <c r="K83" i="84"/>
  <c r="M83" i="84" s="1"/>
  <c r="K82" i="84"/>
  <c r="M82" i="84" s="1"/>
  <c r="K81" i="84"/>
  <c r="K80" i="84"/>
  <c r="K79" i="84"/>
  <c r="M79" i="84" s="1"/>
  <c r="K78" i="84"/>
  <c r="K77" i="84"/>
  <c r="K76" i="84"/>
  <c r="K75" i="84"/>
  <c r="M75" i="84" s="1"/>
  <c r="K74" i="84"/>
  <c r="K73" i="84"/>
  <c r="K72" i="84"/>
  <c r="M71" i="84"/>
  <c r="K71" i="84"/>
  <c r="K70" i="84"/>
  <c r="K69" i="84"/>
  <c r="K68" i="84"/>
  <c r="K67" i="84"/>
  <c r="K66" i="84"/>
  <c r="K65" i="84"/>
  <c r="K64" i="84"/>
  <c r="K63" i="84"/>
  <c r="K62" i="84"/>
  <c r="K61" i="84"/>
  <c r="K60" i="84"/>
  <c r="K59" i="84"/>
  <c r="K58" i="84"/>
  <c r="K57" i="84"/>
  <c r="K56" i="84"/>
  <c r="K55" i="84"/>
  <c r="K54" i="84"/>
  <c r="K53" i="84"/>
  <c r="K52" i="84"/>
  <c r="K51" i="84"/>
  <c r="K50" i="84"/>
  <c r="K49" i="84"/>
  <c r="K48" i="84"/>
  <c r="K47" i="84"/>
  <c r="K46" i="84"/>
  <c r="K45" i="84"/>
  <c r="K44" i="84"/>
  <c r="K43" i="84"/>
  <c r="M43" i="84" s="1"/>
  <c r="K42" i="84"/>
  <c r="K41" i="84"/>
  <c r="M41" i="84" s="1"/>
  <c r="K40" i="84"/>
  <c r="M39" i="84"/>
  <c r="K39" i="84"/>
  <c r="K38" i="84"/>
  <c r="M38" i="84" s="1"/>
  <c r="K37" i="84"/>
  <c r="K36" i="84"/>
  <c r="K35" i="84"/>
  <c r="M35" i="84" s="1"/>
  <c r="K34" i="84"/>
  <c r="M34" i="84" s="1"/>
  <c r="K33" i="84"/>
  <c r="K32" i="84"/>
  <c r="K31" i="84"/>
  <c r="M31" i="84" s="1"/>
  <c r="K30" i="84"/>
  <c r="K29" i="84"/>
  <c r="K28" i="84"/>
  <c r="M27" i="84"/>
  <c r="K27" i="84"/>
  <c r="K26" i="84"/>
  <c r="K25" i="84"/>
  <c r="K24" i="84"/>
  <c r="K23" i="84"/>
  <c r="K22" i="84"/>
  <c r="K21" i="84"/>
  <c r="M21" i="84" s="1"/>
  <c r="K20" i="84"/>
  <c r="K19" i="84"/>
  <c r="M19" i="84" s="1"/>
  <c r="K18" i="84"/>
  <c r="K17" i="84"/>
  <c r="M17" i="84" s="1"/>
  <c r="K16" i="84"/>
  <c r="K15" i="84"/>
  <c r="M15" i="84" s="1"/>
  <c r="K14" i="84"/>
  <c r="K13" i="84"/>
  <c r="K12" i="84"/>
  <c r="K11" i="84"/>
  <c r="M11" i="84" s="1"/>
  <c r="K10" i="84"/>
  <c r="K9" i="84"/>
  <c r="K8" i="84"/>
  <c r="M7" i="84"/>
  <c r="K7" i="84"/>
  <c r="K6" i="84"/>
  <c r="K5" i="84"/>
  <c r="K4" i="84"/>
  <c r="A1" i="84"/>
  <c r="D2" i="84" s="1"/>
  <c r="A81" i="83"/>
  <c r="I65" i="83"/>
  <c r="I64" i="83"/>
  <c r="I63" i="83"/>
  <c r="I62" i="83"/>
  <c r="I61" i="83"/>
  <c r="I60" i="83"/>
  <c r="K14" i="83"/>
  <c r="E9" i="83"/>
  <c r="E8" i="83"/>
  <c r="B6" i="83"/>
  <c r="H5" i="83"/>
  <c r="B5" i="83"/>
  <c r="B4" i="83"/>
  <c r="D2" i="83"/>
  <c r="J517" i="82"/>
  <c r="I517" i="82"/>
  <c r="H517" i="82"/>
  <c r="G517" i="82"/>
  <c r="F517" i="82"/>
  <c r="C532" i="82"/>
  <c r="I532" i="82" s="1"/>
  <c r="J511" i="82"/>
  <c r="J508" i="82"/>
  <c r="C528" i="82"/>
  <c r="J504" i="82"/>
  <c r="J502" i="82"/>
  <c r="K498" i="82"/>
  <c r="K497" i="82"/>
  <c r="K496" i="82"/>
  <c r="K495" i="82"/>
  <c r="K494" i="82"/>
  <c r="K493" i="82"/>
  <c r="K492" i="82"/>
  <c r="M492" i="82" s="1"/>
  <c r="K491" i="82"/>
  <c r="K490" i="82"/>
  <c r="K489" i="82"/>
  <c r="K488" i="82"/>
  <c r="K487" i="82"/>
  <c r="K486" i="82"/>
  <c r="K485" i="82"/>
  <c r="K484" i="82"/>
  <c r="K483" i="82"/>
  <c r="K482" i="82"/>
  <c r="M482" i="82" s="1"/>
  <c r="K481" i="82"/>
  <c r="K480" i="82"/>
  <c r="K479" i="82"/>
  <c r="K478" i="82"/>
  <c r="K477" i="82"/>
  <c r="K476" i="82"/>
  <c r="M476" i="82" s="1"/>
  <c r="K475" i="82"/>
  <c r="K474" i="82"/>
  <c r="K473" i="82"/>
  <c r="K472" i="82"/>
  <c r="K471" i="82"/>
  <c r="K470" i="82"/>
  <c r="K469" i="82"/>
  <c r="K468" i="82"/>
  <c r="K467" i="82"/>
  <c r="K466" i="82"/>
  <c r="K465" i="82"/>
  <c r="K464" i="82"/>
  <c r="M464" i="82" s="1"/>
  <c r="K463" i="82"/>
  <c r="K462" i="82"/>
  <c r="K461" i="82"/>
  <c r="K460" i="82"/>
  <c r="M460" i="82" s="1"/>
  <c r="K459" i="82"/>
  <c r="K458" i="82"/>
  <c r="K457" i="82"/>
  <c r="K456" i="82"/>
  <c r="K455" i="82"/>
  <c r="K454" i="82"/>
  <c r="K453" i="82"/>
  <c r="K452" i="82"/>
  <c r="K451" i="82"/>
  <c r="K450" i="82"/>
  <c r="K449" i="82"/>
  <c r="K448" i="82"/>
  <c r="K447" i="82"/>
  <c r="K446" i="82"/>
  <c r="K445" i="82"/>
  <c r="K444" i="82"/>
  <c r="M444" i="82" s="1"/>
  <c r="K443" i="82"/>
  <c r="K442" i="82"/>
  <c r="K441" i="82"/>
  <c r="K440" i="82"/>
  <c r="K439" i="82"/>
  <c r="K438" i="82"/>
  <c r="K437" i="82"/>
  <c r="K436" i="82"/>
  <c r="K435" i="82"/>
  <c r="K434" i="82"/>
  <c r="K433" i="82"/>
  <c r="K432" i="82"/>
  <c r="K431" i="82"/>
  <c r="K430" i="82"/>
  <c r="K429" i="82"/>
  <c r="K428" i="82"/>
  <c r="K427" i="82"/>
  <c r="K426" i="82"/>
  <c r="K425" i="82"/>
  <c r="K424" i="82"/>
  <c r="K423" i="82"/>
  <c r="K422" i="82"/>
  <c r="K421" i="82"/>
  <c r="K420" i="82"/>
  <c r="K419" i="82"/>
  <c r="K418" i="82"/>
  <c r="K417" i="82"/>
  <c r="K416" i="82"/>
  <c r="K415" i="82"/>
  <c r="K414" i="82"/>
  <c r="K413" i="82"/>
  <c r="K412" i="82"/>
  <c r="K411" i="82"/>
  <c r="K410" i="82"/>
  <c r="K409" i="82"/>
  <c r="K408" i="82"/>
  <c r="K407" i="82"/>
  <c r="K406" i="82"/>
  <c r="K405" i="82"/>
  <c r="K404" i="82"/>
  <c r="M404" i="82" s="1"/>
  <c r="K403" i="82"/>
  <c r="K402" i="82"/>
  <c r="K401" i="82"/>
  <c r="K400" i="82"/>
  <c r="K399" i="82"/>
  <c r="K398" i="82"/>
  <c r="K397" i="82"/>
  <c r="K396" i="82"/>
  <c r="K395" i="82"/>
  <c r="K394" i="82"/>
  <c r="K393" i="82"/>
  <c r="K392" i="82"/>
  <c r="K391" i="82"/>
  <c r="K390" i="82"/>
  <c r="M390" i="82" s="1"/>
  <c r="K389" i="82"/>
  <c r="K388" i="82"/>
  <c r="M387" i="82"/>
  <c r="K387" i="82"/>
  <c r="K386" i="82"/>
  <c r="K385" i="82"/>
  <c r="K384" i="82"/>
  <c r="K383" i="82"/>
  <c r="K382" i="82"/>
  <c r="M382" i="82" s="1"/>
  <c r="K381" i="82"/>
  <c r="K380" i="82"/>
  <c r="K379" i="82"/>
  <c r="K378" i="82"/>
  <c r="K377" i="82"/>
  <c r="K376" i="82"/>
  <c r="K375" i="82"/>
  <c r="K374" i="82"/>
  <c r="K373" i="82"/>
  <c r="K372" i="82"/>
  <c r="M371" i="82"/>
  <c r="K371" i="82"/>
  <c r="K370" i="82"/>
  <c r="M370" i="82" s="1"/>
  <c r="K369" i="82"/>
  <c r="K368" i="82"/>
  <c r="K367" i="82"/>
  <c r="K366" i="82"/>
  <c r="M366" i="82" s="1"/>
  <c r="K365" i="82"/>
  <c r="K364" i="82"/>
  <c r="K363" i="82"/>
  <c r="K362" i="82"/>
  <c r="K361" i="82"/>
  <c r="K360" i="82"/>
  <c r="K359" i="82"/>
  <c r="K358" i="82"/>
  <c r="K357" i="82"/>
  <c r="K356" i="82"/>
  <c r="K355" i="82"/>
  <c r="K354" i="82"/>
  <c r="K353" i="82"/>
  <c r="K352" i="82"/>
  <c r="K351" i="82"/>
  <c r="K350" i="82"/>
  <c r="K349" i="82"/>
  <c r="K348" i="82"/>
  <c r="K347" i="82"/>
  <c r="K346" i="82"/>
  <c r="M346" i="82" s="1"/>
  <c r="K345" i="82"/>
  <c r="K344" i="82"/>
  <c r="M343" i="82"/>
  <c r="K343" i="82"/>
  <c r="K342" i="82"/>
  <c r="K341" i="82"/>
  <c r="K340" i="82"/>
  <c r="K339" i="82"/>
  <c r="K338" i="82"/>
  <c r="K337" i="82"/>
  <c r="K336" i="82"/>
  <c r="K335" i="82"/>
  <c r="K334" i="82"/>
  <c r="K333" i="82"/>
  <c r="K332" i="82"/>
  <c r="K331" i="82"/>
  <c r="K330" i="82"/>
  <c r="K329" i="82"/>
  <c r="K328" i="82"/>
  <c r="K327" i="82"/>
  <c r="K326" i="82"/>
  <c r="K325" i="82"/>
  <c r="K324" i="82"/>
  <c r="K323" i="82"/>
  <c r="K322" i="82"/>
  <c r="K321" i="82"/>
  <c r="K320" i="82"/>
  <c r="K319" i="82"/>
  <c r="K318" i="82"/>
  <c r="K317" i="82"/>
  <c r="K316" i="82"/>
  <c r="K315" i="82"/>
  <c r="K314" i="82"/>
  <c r="K313" i="82"/>
  <c r="K312" i="82"/>
  <c r="K311" i="82"/>
  <c r="K310" i="82"/>
  <c r="K309" i="82"/>
  <c r="K308" i="82"/>
  <c r="M307" i="82"/>
  <c r="K307" i="82"/>
  <c r="K306" i="82"/>
  <c r="K305" i="82"/>
  <c r="K304" i="82"/>
  <c r="K303" i="82"/>
  <c r="K302" i="82"/>
  <c r="M302" i="82" s="1"/>
  <c r="K301" i="82"/>
  <c r="K300" i="82"/>
  <c r="K299" i="82"/>
  <c r="K298" i="82"/>
  <c r="M298" i="82" s="1"/>
  <c r="K297" i="82"/>
  <c r="K296" i="82"/>
  <c r="K295" i="82"/>
  <c r="K294" i="82"/>
  <c r="K293" i="82"/>
  <c r="K292" i="82"/>
  <c r="K291" i="82"/>
  <c r="K290" i="82"/>
  <c r="K289" i="82"/>
  <c r="K288" i="82"/>
  <c r="K287" i="82"/>
  <c r="K286" i="82"/>
  <c r="K285" i="82"/>
  <c r="K284" i="82"/>
  <c r="K283" i="82"/>
  <c r="K282" i="82"/>
  <c r="M282" i="82" s="1"/>
  <c r="K281" i="82"/>
  <c r="K280" i="82"/>
  <c r="K279" i="82"/>
  <c r="K278" i="82"/>
  <c r="M278" i="82" s="1"/>
  <c r="K277" i="82"/>
  <c r="K276" i="82"/>
  <c r="K275" i="82"/>
  <c r="K274" i="82"/>
  <c r="K273" i="82"/>
  <c r="K272" i="82"/>
  <c r="K271" i="82"/>
  <c r="K270" i="82"/>
  <c r="K269" i="82"/>
  <c r="K268" i="82"/>
  <c r="K267" i="82"/>
  <c r="K266" i="82"/>
  <c r="K265" i="82"/>
  <c r="K264" i="82"/>
  <c r="K263" i="82"/>
  <c r="K262" i="82"/>
  <c r="M262" i="82" s="1"/>
  <c r="K261" i="82"/>
  <c r="K260" i="82"/>
  <c r="K259" i="82"/>
  <c r="K258" i="82"/>
  <c r="K257" i="82"/>
  <c r="K256" i="82"/>
  <c r="K255" i="82"/>
  <c r="K254" i="82"/>
  <c r="K253" i="82"/>
  <c r="K252" i="82"/>
  <c r="K251" i="82"/>
  <c r="K250" i="82"/>
  <c r="M250" i="82" s="1"/>
  <c r="K249" i="82"/>
  <c r="K248" i="82"/>
  <c r="K247" i="82"/>
  <c r="K246" i="82"/>
  <c r="K245" i="82"/>
  <c r="K244" i="82"/>
  <c r="K243" i="82"/>
  <c r="K242" i="82"/>
  <c r="K241" i="82"/>
  <c r="K240" i="82"/>
  <c r="K239" i="82"/>
  <c r="K238" i="82"/>
  <c r="K237" i="82"/>
  <c r="K236" i="82"/>
  <c r="K235" i="82"/>
  <c r="K234" i="82"/>
  <c r="M234" i="82" s="1"/>
  <c r="K233" i="82"/>
  <c r="K232" i="82"/>
  <c r="K231" i="82"/>
  <c r="K230" i="82"/>
  <c r="K229" i="82"/>
  <c r="K228" i="82"/>
  <c r="K227" i="82"/>
  <c r="K226" i="82"/>
  <c r="K225" i="82"/>
  <c r="K224" i="82"/>
  <c r="K223" i="82"/>
  <c r="K222" i="82"/>
  <c r="K221" i="82"/>
  <c r="K220" i="82"/>
  <c r="K219" i="82"/>
  <c r="K218" i="82"/>
  <c r="K217" i="82"/>
  <c r="K216" i="82"/>
  <c r="K215" i="82"/>
  <c r="K214" i="82"/>
  <c r="M214" i="82" s="1"/>
  <c r="K213" i="82"/>
  <c r="K212" i="82"/>
  <c r="K211" i="82"/>
  <c r="K210" i="82"/>
  <c r="M210" i="82" s="1"/>
  <c r="K209" i="82"/>
  <c r="K208" i="82"/>
  <c r="K207" i="82"/>
  <c r="K206" i="82"/>
  <c r="K205" i="82"/>
  <c r="K204" i="82"/>
  <c r="K203" i="82"/>
  <c r="M202" i="82"/>
  <c r="K202" i="82"/>
  <c r="K201" i="82"/>
  <c r="K200" i="82"/>
  <c r="K199" i="82"/>
  <c r="M199" i="82" s="1"/>
  <c r="K198" i="82"/>
  <c r="K197" i="82"/>
  <c r="K196" i="82"/>
  <c r="K195" i="82"/>
  <c r="M195" i="82" s="1"/>
  <c r="K194" i="82"/>
  <c r="K193" i="82"/>
  <c r="K192" i="82"/>
  <c r="K191" i="82"/>
  <c r="K190" i="82"/>
  <c r="K189" i="82"/>
  <c r="K188" i="82"/>
  <c r="M187" i="82"/>
  <c r="K187" i="82"/>
  <c r="M186" i="82"/>
  <c r="K186" i="82"/>
  <c r="K185" i="82"/>
  <c r="K184" i="82"/>
  <c r="K183" i="82"/>
  <c r="M182" i="82"/>
  <c r="K182" i="82"/>
  <c r="K181" i="82"/>
  <c r="K180" i="82"/>
  <c r="K179" i="82"/>
  <c r="M178" i="82"/>
  <c r="K178" i="82"/>
  <c r="K177" i="82"/>
  <c r="K176" i="82"/>
  <c r="K175" i="82"/>
  <c r="K174" i="82"/>
  <c r="M174" i="82" s="1"/>
  <c r="K173" i="82"/>
  <c r="K172" i="82"/>
  <c r="K171" i="82"/>
  <c r="M170" i="82"/>
  <c r="K170" i="82"/>
  <c r="K169" i="82"/>
  <c r="K168" i="82"/>
  <c r="M167" i="82"/>
  <c r="K167" i="82"/>
  <c r="M166" i="82"/>
  <c r="K166" i="82"/>
  <c r="K165" i="82"/>
  <c r="K164" i="82"/>
  <c r="K163" i="82"/>
  <c r="K162" i="82"/>
  <c r="K161" i="82"/>
  <c r="K160" i="82"/>
  <c r="K159" i="82"/>
  <c r="K158" i="82"/>
  <c r="K157" i="82"/>
  <c r="M156" i="82"/>
  <c r="K156" i="82"/>
  <c r="K155" i="82"/>
  <c r="K154" i="82"/>
  <c r="K153" i="82"/>
  <c r="K152" i="82"/>
  <c r="M152" i="82" s="1"/>
  <c r="K151" i="82"/>
  <c r="K150" i="82"/>
  <c r="K149" i="82"/>
  <c r="M148" i="82"/>
  <c r="K148" i="82"/>
  <c r="K147" i="82"/>
  <c r="K146" i="82"/>
  <c r="K145" i="82"/>
  <c r="K144" i="82"/>
  <c r="K143" i="82"/>
  <c r="M143" i="82" s="1"/>
  <c r="K142" i="82"/>
  <c r="K141" i="82"/>
  <c r="K140" i="82"/>
  <c r="K139" i="82"/>
  <c r="M139" i="82" s="1"/>
  <c r="K138" i="82"/>
  <c r="K137" i="82"/>
  <c r="K136" i="82"/>
  <c r="K135" i="82"/>
  <c r="K134" i="82"/>
  <c r="K133" i="82"/>
  <c r="M133" i="82" s="1"/>
  <c r="K132" i="82"/>
  <c r="K131" i="82"/>
  <c r="M131" i="82" s="1"/>
  <c r="K130" i="82"/>
  <c r="K129" i="82"/>
  <c r="K128" i="82"/>
  <c r="M128" i="82" s="1"/>
  <c r="K127" i="82"/>
  <c r="M127" i="82" s="1"/>
  <c r="K126" i="82"/>
  <c r="K125" i="82"/>
  <c r="K124" i="82"/>
  <c r="M124" i="82" s="1"/>
  <c r="K123" i="82"/>
  <c r="M123" i="82" s="1"/>
  <c r="K122" i="82"/>
  <c r="K121" i="82"/>
  <c r="M121" i="82" s="1"/>
  <c r="K120" i="82"/>
  <c r="M120" i="82" s="1"/>
  <c r="K119" i="82"/>
  <c r="M119" i="82" s="1"/>
  <c r="K118" i="82"/>
  <c r="K117" i="82"/>
  <c r="M117" i="82" s="1"/>
  <c r="K116" i="82"/>
  <c r="M116" i="82" s="1"/>
  <c r="K115" i="82"/>
  <c r="M115" i="82" s="1"/>
  <c r="K114" i="82"/>
  <c r="M114" i="82" s="1"/>
  <c r="K113" i="82"/>
  <c r="K112" i="82"/>
  <c r="M112" i="82" s="1"/>
  <c r="K111" i="82"/>
  <c r="M111" i="82" s="1"/>
  <c r="K110" i="82"/>
  <c r="K109" i="82"/>
  <c r="K108" i="82"/>
  <c r="M108" i="82" s="1"/>
  <c r="K107" i="82"/>
  <c r="M107" i="82" s="1"/>
  <c r="K106" i="82"/>
  <c r="K105" i="82"/>
  <c r="K104" i="82"/>
  <c r="M104" i="82" s="1"/>
  <c r="K103" i="82"/>
  <c r="M103" i="82" s="1"/>
  <c r="K102" i="82"/>
  <c r="K101" i="82"/>
  <c r="K100" i="82"/>
  <c r="M100" i="82" s="1"/>
  <c r="K99" i="82"/>
  <c r="M99" i="82" s="1"/>
  <c r="K98" i="82"/>
  <c r="K97" i="82"/>
  <c r="K96" i="82"/>
  <c r="M96" i="82" s="1"/>
  <c r="K95" i="82"/>
  <c r="M95" i="82" s="1"/>
  <c r="K94" i="82"/>
  <c r="K93" i="82"/>
  <c r="K92" i="82"/>
  <c r="M92" i="82" s="1"/>
  <c r="K91" i="82"/>
  <c r="M91" i="82" s="1"/>
  <c r="K90" i="82"/>
  <c r="K89" i="82"/>
  <c r="M89" i="82" s="1"/>
  <c r="K88" i="82"/>
  <c r="M88" i="82" s="1"/>
  <c r="K87" i="82"/>
  <c r="M87" i="82" s="1"/>
  <c r="K86" i="82"/>
  <c r="K85" i="82"/>
  <c r="M85" i="82" s="1"/>
  <c r="K84" i="82"/>
  <c r="M84" i="82" s="1"/>
  <c r="K83" i="82"/>
  <c r="M83" i="82" s="1"/>
  <c r="K82" i="82"/>
  <c r="K81" i="82"/>
  <c r="K80" i="82"/>
  <c r="M80" i="82" s="1"/>
  <c r="K79" i="82"/>
  <c r="M79" i="82" s="1"/>
  <c r="K78" i="82"/>
  <c r="K77" i="82"/>
  <c r="K76" i="82"/>
  <c r="M76" i="82" s="1"/>
  <c r="K75" i="82"/>
  <c r="M75" i="82" s="1"/>
  <c r="K74" i="82"/>
  <c r="K73" i="82"/>
  <c r="K72" i="82"/>
  <c r="M72" i="82" s="1"/>
  <c r="K71" i="82"/>
  <c r="M71" i="82" s="1"/>
  <c r="K70" i="82"/>
  <c r="K69" i="82"/>
  <c r="K68" i="82"/>
  <c r="M68" i="82" s="1"/>
  <c r="K67" i="82"/>
  <c r="M67" i="82" s="1"/>
  <c r="K66" i="82"/>
  <c r="K65" i="82"/>
  <c r="K64" i="82"/>
  <c r="M64" i="82" s="1"/>
  <c r="K63" i="82"/>
  <c r="M63" i="82" s="1"/>
  <c r="K62" i="82"/>
  <c r="K61" i="82"/>
  <c r="K60" i="82"/>
  <c r="M60" i="82" s="1"/>
  <c r="K59" i="82"/>
  <c r="M59" i="82" s="1"/>
  <c r="K58" i="82"/>
  <c r="K57" i="82"/>
  <c r="M57" i="82" s="1"/>
  <c r="K56" i="82"/>
  <c r="M56" i="82" s="1"/>
  <c r="K55" i="82"/>
  <c r="M55" i="82" s="1"/>
  <c r="K54" i="82"/>
  <c r="K53" i="82"/>
  <c r="M53" i="82" s="1"/>
  <c r="K52" i="82"/>
  <c r="M52" i="82" s="1"/>
  <c r="K51" i="82"/>
  <c r="M51" i="82" s="1"/>
  <c r="K50" i="82"/>
  <c r="K49" i="82"/>
  <c r="K48" i="82"/>
  <c r="M48" i="82" s="1"/>
  <c r="K47" i="82"/>
  <c r="M47" i="82" s="1"/>
  <c r="K46" i="82"/>
  <c r="K45" i="82"/>
  <c r="K44" i="82"/>
  <c r="M44" i="82" s="1"/>
  <c r="K43" i="82"/>
  <c r="M43" i="82" s="1"/>
  <c r="K42" i="82"/>
  <c r="K41" i="82"/>
  <c r="K40" i="82"/>
  <c r="M40" i="82" s="1"/>
  <c r="K39" i="82"/>
  <c r="M39" i="82" s="1"/>
  <c r="K38" i="82"/>
  <c r="K37" i="82"/>
  <c r="K36" i="82"/>
  <c r="M36" i="82" s="1"/>
  <c r="K35" i="82"/>
  <c r="M35" i="82" s="1"/>
  <c r="K34" i="82"/>
  <c r="K33" i="82"/>
  <c r="K32" i="82"/>
  <c r="M32" i="82" s="1"/>
  <c r="K31" i="82"/>
  <c r="M31" i="82" s="1"/>
  <c r="K30" i="82"/>
  <c r="K29" i="82"/>
  <c r="K28" i="82"/>
  <c r="M28" i="82" s="1"/>
  <c r="K27" i="82"/>
  <c r="M27" i="82" s="1"/>
  <c r="K26" i="82"/>
  <c r="K25" i="82"/>
  <c r="M25" i="82" s="1"/>
  <c r="K24" i="82"/>
  <c r="M24" i="82" s="1"/>
  <c r="K23" i="82"/>
  <c r="M23" i="82" s="1"/>
  <c r="K22" i="82"/>
  <c r="K21" i="82"/>
  <c r="M21" i="82" s="1"/>
  <c r="K20" i="82"/>
  <c r="M20" i="82" s="1"/>
  <c r="K19" i="82"/>
  <c r="M19" i="82" s="1"/>
  <c r="K18" i="82"/>
  <c r="K17" i="82"/>
  <c r="K16" i="82"/>
  <c r="M16" i="82" s="1"/>
  <c r="K15" i="82"/>
  <c r="M15" i="82" s="1"/>
  <c r="K14" i="82"/>
  <c r="K13" i="82"/>
  <c r="K12" i="82"/>
  <c r="M12" i="82" s="1"/>
  <c r="K11" i="82"/>
  <c r="M11" i="82" s="1"/>
  <c r="K10" i="82"/>
  <c r="K9" i="82"/>
  <c r="K8" i="82"/>
  <c r="M8" i="82" s="1"/>
  <c r="K7" i="82"/>
  <c r="M7" i="82" s="1"/>
  <c r="K6" i="82"/>
  <c r="K5" i="82"/>
  <c r="K4" i="82"/>
  <c r="M4" i="82" s="1"/>
  <c r="A1" i="82"/>
  <c r="D2" i="82" s="1"/>
  <c r="D1" i="82"/>
  <c r="F81" i="81"/>
  <c r="A81" i="81"/>
  <c r="I65" i="81"/>
  <c r="I64" i="81"/>
  <c r="I63" i="81"/>
  <c r="I62" i="81"/>
  <c r="I61" i="81"/>
  <c r="I60" i="81"/>
  <c r="I66" i="81" s="1"/>
  <c r="K14" i="81"/>
  <c r="E9" i="81"/>
  <c r="E8" i="81"/>
  <c r="B6" i="81"/>
  <c r="H5" i="81"/>
  <c r="B5" i="81"/>
  <c r="B4" i="81"/>
  <c r="D2" i="81"/>
  <c r="J517" i="80"/>
  <c r="I517" i="80"/>
  <c r="H517" i="80"/>
  <c r="G517" i="80"/>
  <c r="F517" i="80"/>
  <c r="J514" i="80"/>
  <c r="I513" i="80"/>
  <c r="I506" i="80"/>
  <c r="I504" i="80"/>
  <c r="C524" i="80"/>
  <c r="H524" i="80" s="1"/>
  <c r="I501" i="80"/>
  <c r="K498" i="80"/>
  <c r="K497" i="80"/>
  <c r="M497" i="80" s="1"/>
  <c r="K496" i="80"/>
  <c r="K495" i="80"/>
  <c r="M495" i="80" s="1"/>
  <c r="K494" i="80"/>
  <c r="K493" i="80"/>
  <c r="K492" i="80"/>
  <c r="M491" i="80"/>
  <c r="K491" i="80"/>
  <c r="K490" i="80"/>
  <c r="K489" i="80"/>
  <c r="M489" i="80" s="1"/>
  <c r="K488" i="80"/>
  <c r="K487" i="80"/>
  <c r="K486" i="80"/>
  <c r="M485" i="80"/>
  <c r="K485" i="80"/>
  <c r="K484" i="80"/>
  <c r="K483" i="80"/>
  <c r="K482" i="80"/>
  <c r="K481" i="80"/>
  <c r="M481" i="80" s="1"/>
  <c r="K480" i="80"/>
  <c r="K479" i="80"/>
  <c r="M479" i="80" s="1"/>
  <c r="K478" i="80"/>
  <c r="K477" i="80"/>
  <c r="K476" i="80"/>
  <c r="M475" i="80"/>
  <c r="K475" i="80"/>
  <c r="K474" i="80"/>
  <c r="K473" i="80"/>
  <c r="K472" i="80"/>
  <c r="K471" i="80"/>
  <c r="K470" i="80"/>
  <c r="K469" i="80"/>
  <c r="K468" i="80"/>
  <c r="K467" i="80"/>
  <c r="K466" i="80"/>
  <c r="K465" i="80"/>
  <c r="K464" i="80"/>
  <c r="M464" i="80" s="1"/>
  <c r="K463" i="80"/>
  <c r="M463" i="80" s="1"/>
  <c r="K462" i="80"/>
  <c r="K461" i="80"/>
  <c r="K460" i="80"/>
  <c r="M459" i="80"/>
  <c r="K459" i="80"/>
  <c r="K458" i="80"/>
  <c r="K457" i="80"/>
  <c r="K456" i="80"/>
  <c r="K455" i="80"/>
  <c r="M455" i="80" s="1"/>
  <c r="K454" i="80"/>
  <c r="M453" i="80"/>
  <c r="K453" i="80"/>
  <c r="K452" i="80"/>
  <c r="K451" i="80"/>
  <c r="K450" i="80"/>
  <c r="K449" i="80"/>
  <c r="M449" i="80" s="1"/>
  <c r="K448" i="80"/>
  <c r="M448" i="80" s="1"/>
  <c r="M447" i="80"/>
  <c r="K447" i="80"/>
  <c r="K446" i="80"/>
  <c r="K445" i="80"/>
  <c r="K444" i="80"/>
  <c r="K443" i="80"/>
  <c r="M443" i="80" s="1"/>
  <c r="K442" i="80"/>
  <c r="K441" i="80"/>
  <c r="K440" i="80"/>
  <c r="K439" i="80"/>
  <c r="M439" i="80" s="1"/>
  <c r="K438" i="80"/>
  <c r="K437" i="80"/>
  <c r="K436" i="80"/>
  <c r="K435" i="80"/>
  <c r="K434" i="80"/>
  <c r="K433" i="80"/>
  <c r="K432" i="80"/>
  <c r="K431" i="80"/>
  <c r="M431" i="80" s="1"/>
  <c r="K430" i="80"/>
  <c r="K429" i="80"/>
  <c r="K428" i="80"/>
  <c r="M427" i="80"/>
  <c r="K427" i="80"/>
  <c r="K426" i="80"/>
  <c r="K425" i="80"/>
  <c r="M425" i="80" s="1"/>
  <c r="K424" i="80"/>
  <c r="M424" i="80" s="1"/>
  <c r="K423" i="80"/>
  <c r="K422" i="80"/>
  <c r="K421" i="80"/>
  <c r="M421" i="80" s="1"/>
  <c r="K420" i="80"/>
  <c r="K419" i="80"/>
  <c r="K418" i="80"/>
  <c r="K417" i="80"/>
  <c r="M417" i="80" s="1"/>
  <c r="K416" i="80"/>
  <c r="M416" i="80" s="1"/>
  <c r="K415" i="80"/>
  <c r="K414" i="80"/>
  <c r="K413" i="80"/>
  <c r="K412" i="80"/>
  <c r="K411" i="80"/>
  <c r="M411" i="80" s="1"/>
  <c r="K410" i="80"/>
  <c r="M409" i="80"/>
  <c r="K409" i="80"/>
  <c r="K408" i="80"/>
  <c r="K407" i="80"/>
  <c r="K406" i="80"/>
  <c r="K405" i="80"/>
  <c r="M405" i="80" s="1"/>
  <c r="K404" i="80"/>
  <c r="K403" i="80"/>
  <c r="K402" i="80"/>
  <c r="K401" i="80"/>
  <c r="K400" i="80"/>
  <c r="K399" i="80"/>
  <c r="M399" i="80" s="1"/>
  <c r="K398" i="80"/>
  <c r="K397" i="80"/>
  <c r="K396" i="80"/>
  <c r="M395" i="80"/>
  <c r="K395" i="80"/>
  <c r="K394" i="80"/>
  <c r="K393" i="80"/>
  <c r="K392" i="80"/>
  <c r="M392" i="80" s="1"/>
  <c r="K391" i="80"/>
  <c r="M391" i="80" s="1"/>
  <c r="K390" i="80"/>
  <c r="K389" i="80"/>
  <c r="K388" i="80"/>
  <c r="M387" i="80"/>
  <c r="K387" i="80"/>
  <c r="K386" i="80"/>
  <c r="K385" i="80"/>
  <c r="K384" i="80"/>
  <c r="K383" i="80"/>
  <c r="M383" i="80" s="1"/>
  <c r="K382" i="80"/>
  <c r="K381" i="80"/>
  <c r="K380" i="80"/>
  <c r="M379" i="80"/>
  <c r="K379" i="80"/>
  <c r="K378" i="80"/>
  <c r="K377" i="80"/>
  <c r="K376" i="80"/>
  <c r="M376" i="80" s="1"/>
  <c r="K375" i="80"/>
  <c r="M375" i="80" s="1"/>
  <c r="K374" i="80"/>
  <c r="K373" i="80"/>
  <c r="K372" i="80"/>
  <c r="K371" i="80"/>
  <c r="M371" i="80" s="1"/>
  <c r="K370" i="80"/>
  <c r="K369" i="80"/>
  <c r="K368" i="80"/>
  <c r="M367" i="80"/>
  <c r="K367" i="80"/>
  <c r="K366" i="80"/>
  <c r="K365" i="80"/>
  <c r="K364" i="80"/>
  <c r="M363" i="80"/>
  <c r="K363" i="80"/>
  <c r="K362" i="80"/>
  <c r="K361" i="80"/>
  <c r="K360" i="80"/>
  <c r="K359" i="80"/>
  <c r="M359" i="80" s="1"/>
  <c r="K358" i="80"/>
  <c r="K357" i="80"/>
  <c r="K356" i="80"/>
  <c r="K355" i="80"/>
  <c r="M355" i="80" s="1"/>
  <c r="K354" i="80"/>
  <c r="K353" i="80"/>
  <c r="K352" i="80"/>
  <c r="K351" i="80"/>
  <c r="M351" i="80" s="1"/>
  <c r="K350" i="80"/>
  <c r="K349" i="80"/>
  <c r="K348" i="80"/>
  <c r="M347" i="80"/>
  <c r="K347" i="80"/>
  <c r="K346" i="80"/>
  <c r="K345" i="80"/>
  <c r="K344" i="80"/>
  <c r="K343" i="80"/>
  <c r="M343" i="80" s="1"/>
  <c r="K342" i="80"/>
  <c r="K341" i="80"/>
  <c r="K340" i="80"/>
  <c r="K339" i="80"/>
  <c r="M339" i="80" s="1"/>
  <c r="K338" i="80"/>
  <c r="K337" i="80"/>
  <c r="K336" i="80"/>
  <c r="K335" i="80"/>
  <c r="M335" i="80" s="1"/>
  <c r="K334" i="80"/>
  <c r="K333" i="80"/>
  <c r="K332" i="80"/>
  <c r="M331" i="80"/>
  <c r="K331" i="80"/>
  <c r="K330" i="80"/>
  <c r="K329" i="80"/>
  <c r="K328" i="80"/>
  <c r="K327" i="80"/>
  <c r="M327" i="80" s="1"/>
  <c r="K326" i="80"/>
  <c r="K325" i="80"/>
  <c r="K324" i="80"/>
  <c r="M323" i="80"/>
  <c r="K323" i="80"/>
  <c r="K322" i="80"/>
  <c r="K321" i="80"/>
  <c r="K320" i="80"/>
  <c r="K319" i="80"/>
  <c r="M319" i="80" s="1"/>
  <c r="K318" i="80"/>
  <c r="M317" i="80"/>
  <c r="K317" i="80"/>
  <c r="K316" i="80"/>
  <c r="K315" i="80"/>
  <c r="K314" i="80"/>
  <c r="M314" i="80" s="1"/>
  <c r="K313" i="80"/>
  <c r="M313" i="80" s="1"/>
  <c r="K312" i="80"/>
  <c r="K311" i="80"/>
  <c r="K310" i="80"/>
  <c r="K309" i="80"/>
  <c r="K308" i="80"/>
  <c r="M307" i="80"/>
  <c r="K307" i="80"/>
  <c r="K306" i="80"/>
  <c r="K305" i="80"/>
  <c r="K304" i="80"/>
  <c r="K303" i="80"/>
  <c r="M303" i="80" s="1"/>
  <c r="K302" i="80"/>
  <c r="K301" i="80"/>
  <c r="K300" i="80"/>
  <c r="K299" i="80"/>
  <c r="K298" i="80"/>
  <c r="K297" i="80"/>
  <c r="M297" i="80" s="1"/>
  <c r="K296" i="80"/>
  <c r="K295" i="80"/>
  <c r="M295" i="80" s="1"/>
  <c r="K294" i="80"/>
  <c r="K293" i="80"/>
  <c r="K292" i="80"/>
  <c r="M291" i="80"/>
  <c r="K291" i="80"/>
  <c r="K290" i="80"/>
  <c r="K289" i="80"/>
  <c r="K288" i="80"/>
  <c r="M288" i="80" s="1"/>
  <c r="K287" i="80"/>
  <c r="M287" i="80" s="1"/>
  <c r="K286" i="80"/>
  <c r="M285" i="80"/>
  <c r="K285" i="80"/>
  <c r="K284" i="80"/>
  <c r="K283" i="80"/>
  <c r="K282" i="80"/>
  <c r="K281" i="80"/>
  <c r="M281" i="80" s="1"/>
  <c r="K280" i="80"/>
  <c r="K279" i="80"/>
  <c r="K278" i="80"/>
  <c r="K277" i="80"/>
  <c r="K276" i="80"/>
  <c r="M275" i="80"/>
  <c r="K275" i="80"/>
  <c r="K274" i="80"/>
  <c r="K273" i="80"/>
  <c r="K272" i="80"/>
  <c r="M272" i="80" s="1"/>
  <c r="K271" i="80"/>
  <c r="M271" i="80" s="1"/>
  <c r="K270" i="80"/>
  <c r="K269" i="80"/>
  <c r="K268" i="80"/>
  <c r="M268" i="80" s="1"/>
  <c r="K267" i="80"/>
  <c r="K266" i="80"/>
  <c r="K265" i="80"/>
  <c r="M265" i="80" s="1"/>
  <c r="K264" i="80"/>
  <c r="K263" i="80"/>
  <c r="M263" i="80" s="1"/>
  <c r="K262" i="80"/>
  <c r="K261" i="80"/>
  <c r="K260" i="80"/>
  <c r="M259" i="80"/>
  <c r="K259" i="80"/>
  <c r="K258" i="80"/>
  <c r="K257" i="80"/>
  <c r="K256" i="80"/>
  <c r="K255" i="80"/>
  <c r="M255" i="80" s="1"/>
  <c r="K254" i="80"/>
  <c r="M253" i="80"/>
  <c r="K253" i="80"/>
  <c r="K252" i="80"/>
  <c r="K251" i="80"/>
  <c r="K250" i="80"/>
  <c r="K249" i="80"/>
  <c r="M249" i="80" s="1"/>
  <c r="K248" i="80"/>
  <c r="K247" i="80"/>
  <c r="K246" i="80"/>
  <c r="K245" i="80"/>
  <c r="K244" i="80"/>
  <c r="M243" i="80"/>
  <c r="K243" i="80"/>
  <c r="K242" i="80"/>
  <c r="K241" i="80"/>
  <c r="K240" i="80"/>
  <c r="K239" i="80"/>
  <c r="M239" i="80" s="1"/>
  <c r="K238" i="80"/>
  <c r="K237" i="80"/>
  <c r="K236" i="80"/>
  <c r="K235" i="80"/>
  <c r="K234" i="80"/>
  <c r="K233" i="80"/>
  <c r="M233" i="80" s="1"/>
  <c r="K232" i="80"/>
  <c r="K231" i="80"/>
  <c r="M231" i="80" s="1"/>
  <c r="K230" i="80"/>
  <c r="K229" i="80"/>
  <c r="K228" i="80"/>
  <c r="M227" i="80"/>
  <c r="K227" i="80"/>
  <c r="K226" i="80"/>
  <c r="K225" i="80"/>
  <c r="K224" i="80"/>
  <c r="K223" i="80"/>
  <c r="M223" i="80" s="1"/>
  <c r="K222" i="80"/>
  <c r="K221" i="80"/>
  <c r="K220" i="80"/>
  <c r="M219" i="80"/>
  <c r="K219" i="80"/>
  <c r="K218" i="80"/>
  <c r="K217" i="80"/>
  <c r="K216" i="80"/>
  <c r="K215" i="80"/>
  <c r="M215" i="80" s="1"/>
  <c r="K214" i="80"/>
  <c r="K213" i="80"/>
  <c r="K212" i="80"/>
  <c r="K211" i="80"/>
  <c r="M211" i="80" s="1"/>
  <c r="K210" i="80"/>
  <c r="K209" i="80"/>
  <c r="K208" i="80"/>
  <c r="M207" i="80"/>
  <c r="K207" i="80"/>
  <c r="K206" i="80"/>
  <c r="K205" i="80"/>
  <c r="K204" i="80"/>
  <c r="M203" i="80"/>
  <c r="K203" i="80"/>
  <c r="K202" i="80"/>
  <c r="K201" i="80"/>
  <c r="M201" i="80" s="1"/>
  <c r="K200" i="80"/>
  <c r="K199" i="80"/>
  <c r="M199" i="80" s="1"/>
  <c r="K198" i="80"/>
  <c r="K197" i="80"/>
  <c r="K196" i="80"/>
  <c r="K195" i="80"/>
  <c r="M195" i="80" s="1"/>
  <c r="K194" i="80"/>
  <c r="K193" i="80"/>
  <c r="K192" i="80"/>
  <c r="K191" i="80"/>
  <c r="M191" i="80" s="1"/>
  <c r="K190" i="80"/>
  <c r="K189" i="80"/>
  <c r="K188" i="80"/>
  <c r="M187" i="80"/>
  <c r="K187" i="80"/>
  <c r="K186" i="80"/>
  <c r="K185" i="80"/>
  <c r="K184" i="80"/>
  <c r="M184" i="80" s="1"/>
  <c r="K183" i="80"/>
  <c r="M183" i="80" s="1"/>
  <c r="K182" i="80"/>
  <c r="K181" i="80"/>
  <c r="K180" i="80"/>
  <c r="K179" i="80"/>
  <c r="M179" i="80" s="1"/>
  <c r="K178" i="80"/>
  <c r="K177" i="80"/>
  <c r="K176" i="80"/>
  <c r="K175" i="80"/>
  <c r="M175" i="80" s="1"/>
  <c r="K174" i="80"/>
  <c r="K173" i="80"/>
  <c r="K172" i="80"/>
  <c r="M171" i="80"/>
  <c r="K171" i="80"/>
  <c r="K170" i="80"/>
  <c r="K169" i="80"/>
  <c r="K168" i="80"/>
  <c r="K167" i="80"/>
  <c r="M167" i="80" s="1"/>
  <c r="K166" i="80"/>
  <c r="K165" i="80"/>
  <c r="K164" i="80"/>
  <c r="M163" i="80"/>
  <c r="K163" i="80"/>
  <c r="K162" i="80"/>
  <c r="K161" i="80"/>
  <c r="K160" i="80"/>
  <c r="M160" i="80" s="1"/>
  <c r="K159" i="80"/>
  <c r="M159" i="80" s="1"/>
  <c r="K158" i="80"/>
  <c r="K157" i="80"/>
  <c r="K156" i="80"/>
  <c r="M155" i="80"/>
  <c r="K155" i="80"/>
  <c r="K154" i="80"/>
  <c r="K153" i="80"/>
  <c r="K152" i="80"/>
  <c r="K151" i="80"/>
  <c r="M151" i="80" s="1"/>
  <c r="K150" i="80"/>
  <c r="K149" i="80"/>
  <c r="K148" i="80"/>
  <c r="K147" i="80"/>
  <c r="M147" i="80" s="1"/>
  <c r="K146" i="80"/>
  <c r="K145" i="80"/>
  <c r="K144" i="80"/>
  <c r="M143" i="80"/>
  <c r="K143" i="80"/>
  <c r="K142" i="80"/>
  <c r="K141" i="80"/>
  <c r="K140" i="80"/>
  <c r="M140" i="80" s="1"/>
  <c r="M139" i="80"/>
  <c r="K139" i="80"/>
  <c r="K138" i="80"/>
  <c r="K137" i="80"/>
  <c r="M137" i="80" s="1"/>
  <c r="K136" i="80"/>
  <c r="K135" i="80"/>
  <c r="M135" i="80" s="1"/>
  <c r="K134" i="80"/>
  <c r="K133" i="80"/>
  <c r="K132" i="80"/>
  <c r="K131" i="80"/>
  <c r="M131" i="80" s="1"/>
  <c r="K130" i="80"/>
  <c r="K129" i="80"/>
  <c r="K128" i="80"/>
  <c r="K127" i="80"/>
  <c r="M127" i="80" s="1"/>
  <c r="K126" i="80"/>
  <c r="K125" i="80"/>
  <c r="K124" i="80"/>
  <c r="M123" i="80"/>
  <c r="K123" i="80"/>
  <c r="K122" i="80"/>
  <c r="K121" i="80"/>
  <c r="K120" i="80"/>
  <c r="K119" i="80"/>
  <c r="M119" i="80" s="1"/>
  <c r="K118" i="80"/>
  <c r="K117" i="80"/>
  <c r="K116" i="80"/>
  <c r="K115" i="80"/>
  <c r="M115" i="80" s="1"/>
  <c r="K114" i="80"/>
  <c r="K113" i="80"/>
  <c r="K112" i="80"/>
  <c r="K111" i="80"/>
  <c r="M111" i="80" s="1"/>
  <c r="K110" i="80"/>
  <c r="K109" i="80"/>
  <c r="K108" i="80"/>
  <c r="M107" i="80"/>
  <c r="K107" i="80"/>
  <c r="K106" i="80"/>
  <c r="K105" i="80"/>
  <c r="K104" i="80"/>
  <c r="K103" i="80"/>
  <c r="M103" i="80" s="1"/>
  <c r="K102" i="80"/>
  <c r="K101" i="80"/>
  <c r="K100" i="80"/>
  <c r="M99" i="80"/>
  <c r="K99" i="80"/>
  <c r="K98" i="80"/>
  <c r="K97" i="80"/>
  <c r="K96" i="80"/>
  <c r="K95" i="80"/>
  <c r="M95" i="80" s="1"/>
  <c r="K94" i="80"/>
  <c r="K93" i="80"/>
  <c r="M93" i="80" s="1"/>
  <c r="K92" i="80"/>
  <c r="M91" i="80"/>
  <c r="K91" i="80"/>
  <c r="K90" i="80"/>
  <c r="K89" i="80"/>
  <c r="K88" i="80"/>
  <c r="K87" i="80"/>
  <c r="M87" i="80" s="1"/>
  <c r="K86" i="80"/>
  <c r="K85" i="80"/>
  <c r="K84" i="80"/>
  <c r="K83" i="80"/>
  <c r="M83" i="80" s="1"/>
  <c r="K82" i="80"/>
  <c r="K81" i="80"/>
  <c r="K80" i="80"/>
  <c r="M79" i="80"/>
  <c r="K79" i="80"/>
  <c r="K78" i="80"/>
  <c r="K77" i="80"/>
  <c r="K76" i="80"/>
  <c r="M76" i="80" s="1"/>
  <c r="M75" i="80"/>
  <c r="K75" i="80"/>
  <c r="K74" i="80"/>
  <c r="K73" i="80"/>
  <c r="M73" i="80" s="1"/>
  <c r="K72" i="80"/>
  <c r="K71" i="80"/>
  <c r="M71" i="80" s="1"/>
  <c r="K70" i="80"/>
  <c r="K69" i="80"/>
  <c r="K68" i="80"/>
  <c r="K67" i="80"/>
  <c r="M67" i="80" s="1"/>
  <c r="K66" i="80"/>
  <c r="K65" i="80"/>
  <c r="K64" i="80"/>
  <c r="K63" i="80"/>
  <c r="M63" i="80" s="1"/>
  <c r="K62" i="80"/>
  <c r="K61" i="80"/>
  <c r="K60" i="80"/>
  <c r="M59" i="80"/>
  <c r="K59" i="80"/>
  <c r="K58" i="80"/>
  <c r="K57" i="80"/>
  <c r="K56" i="80"/>
  <c r="K55" i="80"/>
  <c r="M55" i="80" s="1"/>
  <c r="K54" i="80"/>
  <c r="K53" i="80"/>
  <c r="K52" i="80"/>
  <c r="K51" i="80"/>
  <c r="M51" i="80" s="1"/>
  <c r="K50" i="80"/>
  <c r="K49" i="80"/>
  <c r="K48" i="80"/>
  <c r="K47" i="80"/>
  <c r="M47" i="80" s="1"/>
  <c r="K46" i="80"/>
  <c r="K45" i="80"/>
  <c r="K44" i="80"/>
  <c r="M43" i="80"/>
  <c r="K43" i="80"/>
  <c r="K42" i="80"/>
  <c r="K41" i="80"/>
  <c r="K40" i="80"/>
  <c r="K39" i="80"/>
  <c r="M39" i="80" s="1"/>
  <c r="K38" i="80"/>
  <c r="K37" i="80"/>
  <c r="K36" i="80"/>
  <c r="M35" i="80"/>
  <c r="K35" i="80"/>
  <c r="K34" i="80"/>
  <c r="K33" i="80"/>
  <c r="K32" i="80"/>
  <c r="M32" i="80" s="1"/>
  <c r="K31" i="80"/>
  <c r="M31" i="80" s="1"/>
  <c r="K30" i="80"/>
  <c r="K29" i="80"/>
  <c r="K28" i="80"/>
  <c r="M27" i="80"/>
  <c r="K27" i="80"/>
  <c r="K26" i="80"/>
  <c r="K25" i="80"/>
  <c r="K24" i="80"/>
  <c r="K23" i="80"/>
  <c r="M23" i="80" s="1"/>
  <c r="K22" i="80"/>
  <c r="K21" i="80"/>
  <c r="K20" i="80"/>
  <c r="K19" i="80"/>
  <c r="M19" i="80" s="1"/>
  <c r="K18" i="80"/>
  <c r="K17" i="80"/>
  <c r="K16" i="80"/>
  <c r="M15" i="80"/>
  <c r="K15" i="80"/>
  <c r="K14" i="80"/>
  <c r="K13" i="80"/>
  <c r="K12" i="80"/>
  <c r="M11" i="80"/>
  <c r="K11" i="80"/>
  <c r="K10" i="80"/>
  <c r="K9" i="80"/>
  <c r="K8" i="80"/>
  <c r="K7" i="80"/>
  <c r="M7" i="80" s="1"/>
  <c r="K6" i="80"/>
  <c r="K5" i="80"/>
  <c r="K4" i="80"/>
  <c r="A1" i="80"/>
  <c r="D2" i="80"/>
  <c r="F81" i="79"/>
  <c r="A81" i="79"/>
  <c r="I65" i="79"/>
  <c r="I64" i="79"/>
  <c r="I63" i="79"/>
  <c r="I62" i="79"/>
  <c r="I61" i="79"/>
  <c r="I60" i="79"/>
  <c r="K14" i="79"/>
  <c r="E9" i="79"/>
  <c r="E8" i="79"/>
  <c r="B6" i="79"/>
  <c r="H5" i="79"/>
  <c r="B5" i="79"/>
  <c r="B4" i="79"/>
  <c r="D2" i="79"/>
  <c r="I65" i="16"/>
  <c r="I64" i="16"/>
  <c r="I63" i="16"/>
  <c r="I62" i="16"/>
  <c r="I61" i="16"/>
  <c r="I66" i="16" s="1"/>
  <c r="I60" i="16"/>
  <c r="K14" i="16"/>
  <c r="M36" i="80"/>
  <c r="M68" i="80"/>
  <c r="M84" i="80"/>
  <c r="M100" i="80"/>
  <c r="M132" i="80"/>
  <c r="M168" i="80"/>
  <c r="M206" i="80"/>
  <c r="M228" i="80"/>
  <c r="M236" i="80"/>
  <c r="M260" i="80"/>
  <c r="M280" i="80"/>
  <c r="M292" i="80"/>
  <c r="M308" i="80"/>
  <c r="M324" i="80"/>
  <c r="J502" i="80"/>
  <c r="I502" i="80"/>
  <c r="M24" i="80"/>
  <c r="M120" i="80"/>
  <c r="M164" i="80"/>
  <c r="M186" i="80"/>
  <c r="M252" i="80"/>
  <c r="M316" i="80"/>
  <c r="M356" i="80"/>
  <c r="M368" i="80"/>
  <c r="M388" i="80"/>
  <c r="M408" i="80"/>
  <c r="M420" i="80"/>
  <c r="M440" i="80"/>
  <c r="M452" i="80"/>
  <c r="M468" i="80"/>
  <c r="M484" i="80"/>
  <c r="M492" i="80"/>
  <c r="I500" i="80"/>
  <c r="M4" i="86"/>
  <c r="M8" i="86"/>
  <c r="M16" i="86"/>
  <c r="M20" i="86"/>
  <c r="M24" i="86"/>
  <c r="M32" i="86"/>
  <c r="M36" i="86"/>
  <c r="M40" i="86"/>
  <c r="M48" i="86"/>
  <c r="M52" i="86"/>
  <c r="M56" i="86"/>
  <c r="M64" i="86"/>
  <c r="M68" i="86"/>
  <c r="M72" i="86"/>
  <c r="M80" i="86"/>
  <c r="M84" i="86"/>
  <c r="M88" i="86"/>
  <c r="M96" i="86"/>
  <c r="M100" i="86"/>
  <c r="M104" i="86"/>
  <c r="M112" i="86"/>
  <c r="M116" i="86"/>
  <c r="M120" i="86"/>
  <c r="M128" i="86"/>
  <c r="M132" i="86"/>
  <c r="M136" i="86"/>
  <c r="M144" i="86"/>
  <c r="M152" i="86"/>
  <c r="M160" i="86"/>
  <c r="M164" i="86"/>
  <c r="M168" i="86"/>
  <c r="M208" i="86"/>
  <c r="M248" i="86"/>
  <c r="M292" i="86"/>
  <c r="M320" i="86"/>
  <c r="M324" i="86"/>
  <c r="M328" i="86"/>
  <c r="M336" i="86"/>
  <c r="M340" i="86"/>
  <c r="M344" i="86"/>
  <c r="M352" i="86"/>
  <c r="M356" i="86"/>
  <c r="M360" i="86"/>
  <c r="M368" i="86"/>
  <c r="M372" i="86"/>
  <c r="M378" i="86"/>
  <c r="M388" i="86"/>
  <c r="M394" i="86"/>
  <c r="M404" i="86"/>
  <c r="M406" i="86"/>
  <c r="M420" i="86"/>
  <c r="M424" i="86"/>
  <c r="M426" i="86"/>
  <c r="M436" i="86"/>
  <c r="M440" i="86"/>
  <c r="M442" i="86"/>
  <c r="M452" i="86"/>
  <c r="M458" i="86"/>
  <c r="M470" i="86"/>
  <c r="M474" i="86"/>
  <c r="M484" i="86"/>
  <c r="M490" i="86"/>
  <c r="M494" i="86"/>
  <c r="M496" i="86"/>
  <c r="H502" i="86"/>
  <c r="M206" i="82"/>
  <c r="M218" i="82"/>
  <c r="M222" i="82"/>
  <c r="M226" i="82"/>
  <c r="M238" i="82"/>
  <c r="M242" i="82"/>
  <c r="M254" i="82"/>
  <c r="M258" i="82"/>
  <c r="M266" i="82"/>
  <c r="M270" i="82"/>
  <c r="M274" i="82"/>
  <c r="M286" i="82"/>
  <c r="M290" i="82"/>
  <c r="M306" i="82"/>
  <c r="M314" i="82"/>
  <c r="M318" i="82"/>
  <c r="M322" i="82"/>
  <c r="M330" i="82"/>
  <c r="M334" i="82"/>
  <c r="M338" i="82"/>
  <c r="M350" i="82"/>
  <c r="M354" i="82"/>
  <c r="M362" i="82"/>
  <c r="M378" i="82"/>
  <c r="M386" i="82"/>
  <c r="M398" i="82"/>
  <c r="M400" i="82"/>
  <c r="M414" i="82"/>
  <c r="M420" i="82"/>
  <c r="M434" i="82"/>
  <c r="M440" i="82"/>
  <c r="M452" i="82"/>
  <c r="M456" i="82"/>
  <c r="M468" i="82"/>
  <c r="M480" i="82"/>
  <c r="M484" i="82"/>
  <c r="M488" i="82"/>
  <c r="M6" i="84"/>
  <c r="M28" i="84"/>
  <c r="M54" i="84"/>
  <c r="M70" i="84"/>
  <c r="M118" i="84"/>
  <c r="M150" i="84"/>
  <c r="M186" i="84"/>
  <c r="M218" i="84"/>
  <c r="M250" i="84"/>
  <c r="M266" i="84"/>
  <c r="M298" i="84"/>
  <c r="M330" i="84"/>
  <c r="M362" i="84"/>
  <c r="M394" i="84"/>
  <c r="M418" i="84"/>
  <c r="M434" i="84"/>
  <c r="M454" i="84"/>
  <c r="M486" i="84"/>
  <c r="C520" i="84"/>
  <c r="I520" i="84" s="1"/>
  <c r="C530" i="86"/>
  <c r="H530" i="86" s="1"/>
  <c r="M177" i="86"/>
  <c r="M199" i="86"/>
  <c r="M241" i="86"/>
  <c r="M277" i="86"/>
  <c r="M325" i="86"/>
  <c r="M395" i="86"/>
  <c r="H500" i="88"/>
  <c r="H506" i="86"/>
  <c r="H514" i="86"/>
  <c r="M11" i="88"/>
  <c r="M15" i="88"/>
  <c r="M19" i="88"/>
  <c r="M27" i="88"/>
  <c r="M31" i="88"/>
  <c r="M35" i="88"/>
  <c r="M43" i="88"/>
  <c r="M47" i="88"/>
  <c r="M51" i="88"/>
  <c r="M59" i="88"/>
  <c r="M63" i="88"/>
  <c r="M67" i="88"/>
  <c r="M75" i="88"/>
  <c r="M79" i="88"/>
  <c r="M83" i="88"/>
  <c r="M91" i="88"/>
  <c r="M95" i="88"/>
  <c r="M99" i="88"/>
  <c r="M107" i="88"/>
  <c r="M111" i="88"/>
  <c r="M115" i="88"/>
  <c r="M119" i="88"/>
  <c r="M123" i="88"/>
  <c r="M127" i="88"/>
  <c r="M131" i="88"/>
  <c r="M135" i="88"/>
  <c r="M139" i="88"/>
  <c r="M143" i="88"/>
  <c r="M147" i="88"/>
  <c r="M151" i="88"/>
  <c r="M155" i="88"/>
  <c r="M159" i="88"/>
  <c r="M163" i="88"/>
  <c r="M167" i="88"/>
  <c r="M171" i="88"/>
  <c r="M175" i="88"/>
  <c r="M179" i="88"/>
  <c r="M183" i="88"/>
  <c r="M187" i="88"/>
  <c r="M191" i="88"/>
  <c r="M195" i="88"/>
  <c r="M199" i="88"/>
  <c r="M203" i="88"/>
  <c r="M207" i="88"/>
  <c r="M211" i="88"/>
  <c r="M215" i="88"/>
  <c r="M219" i="88"/>
  <c r="M223" i="88"/>
  <c r="M227" i="88"/>
  <c r="M231" i="88"/>
  <c r="M235" i="88"/>
  <c r="M239" i="88"/>
  <c r="M243" i="88"/>
  <c r="M247" i="88"/>
  <c r="M251" i="88"/>
  <c r="M255" i="88"/>
  <c r="M259" i="88"/>
  <c r="M263" i="88"/>
  <c r="M267" i="88"/>
  <c r="M271" i="88"/>
  <c r="M275" i="88"/>
  <c r="M279" i="88"/>
  <c r="M283" i="88"/>
  <c r="M287" i="88"/>
  <c r="M291" i="88"/>
  <c r="M295" i="88"/>
  <c r="M299" i="88"/>
  <c r="M303" i="88"/>
  <c r="M307" i="88"/>
  <c r="M311" i="88"/>
  <c r="M315" i="88"/>
  <c r="M319" i="88"/>
  <c r="M323" i="88"/>
  <c r="M327" i="88"/>
  <c r="M331" i="88"/>
  <c r="M335" i="88"/>
  <c r="M339" i="88"/>
  <c r="M343" i="88"/>
  <c r="H508" i="90"/>
  <c r="M52" i="88"/>
  <c r="M88" i="88"/>
  <c r="M120" i="88"/>
  <c r="M180" i="88"/>
  <c r="M216" i="88"/>
  <c r="M248" i="88"/>
  <c r="M310" i="88"/>
  <c r="M348" i="88"/>
  <c r="I502" i="90"/>
  <c r="H502" i="90"/>
  <c r="I506" i="90"/>
  <c r="H506" i="90"/>
  <c r="C534" i="90"/>
  <c r="J514" i="90"/>
  <c r="M347" i="88"/>
  <c r="M351" i="88"/>
  <c r="M355" i="88"/>
  <c r="M359" i="88"/>
  <c r="M363" i="88"/>
  <c r="M367" i="88"/>
  <c r="M371" i="88"/>
  <c r="M375" i="88"/>
  <c r="M379" i="88"/>
  <c r="M383" i="88"/>
  <c r="M387" i="88"/>
  <c r="M391" i="88"/>
  <c r="M395" i="88"/>
  <c r="M399" i="88"/>
  <c r="M401" i="88"/>
  <c r="M403" i="88"/>
  <c r="M411" i="88"/>
  <c r="M415" i="88"/>
  <c r="M419" i="88"/>
  <c r="M431" i="88"/>
  <c r="M437" i="88"/>
  <c r="M441" i="88"/>
  <c r="M447" i="88"/>
  <c r="M449" i="88"/>
  <c r="M453" i="88"/>
  <c r="M457" i="88"/>
  <c r="M459" i="88"/>
  <c r="M463" i="88"/>
  <c r="M465" i="88"/>
  <c r="M467" i="88"/>
  <c r="M475" i="88"/>
  <c r="M479" i="88"/>
  <c r="M483" i="88"/>
  <c r="M495" i="88"/>
  <c r="M4" i="90"/>
  <c r="M8" i="90"/>
  <c r="M16" i="90"/>
  <c r="M20" i="90"/>
  <c r="M28" i="90"/>
  <c r="M36" i="90"/>
  <c r="M40" i="90"/>
  <c r="M44" i="90"/>
  <c r="M52" i="90"/>
  <c r="M56" i="90"/>
  <c r="M60" i="90"/>
  <c r="M68" i="90"/>
  <c r="M72" i="90"/>
  <c r="M76" i="90"/>
  <c r="M84" i="90"/>
  <c r="M88" i="90"/>
  <c r="M92" i="90"/>
  <c r="M100" i="90"/>
  <c r="M104" i="90"/>
  <c r="M108" i="90"/>
  <c r="M116" i="90"/>
  <c r="M120" i="90"/>
  <c r="M124" i="90"/>
  <c r="M132" i="90"/>
  <c r="M136" i="90"/>
  <c r="M140" i="90"/>
  <c r="M148" i="90"/>
  <c r="M152" i="90"/>
  <c r="M156" i="90"/>
  <c r="M164" i="90"/>
  <c r="M168" i="90"/>
  <c r="M172" i="90"/>
  <c r="M180" i="90"/>
  <c r="M184" i="90"/>
  <c r="M188" i="90"/>
  <c r="M196" i="90"/>
  <c r="M200" i="90"/>
  <c r="M204" i="90"/>
  <c r="M212" i="90"/>
  <c r="M216" i="90"/>
  <c r="M220" i="90"/>
  <c r="M228" i="90"/>
  <c r="M232" i="90"/>
  <c r="M236" i="90"/>
  <c r="M244" i="90"/>
  <c r="M248" i="90"/>
  <c r="M252" i="90"/>
  <c r="M260" i="90"/>
  <c r="M264" i="90"/>
  <c r="M268" i="90"/>
  <c r="M276" i="90"/>
  <c r="M280" i="90"/>
  <c r="M284" i="90"/>
  <c r="M292" i="90"/>
  <c r="M296" i="90"/>
  <c r="M300" i="90"/>
  <c r="M308" i="90"/>
  <c r="M312" i="90"/>
  <c r="M316" i="90"/>
  <c r="M324" i="90"/>
  <c r="M328" i="90"/>
  <c r="M332" i="90"/>
  <c r="M340" i="90"/>
  <c r="M344" i="90"/>
  <c r="M348" i="90"/>
  <c r="M356" i="90"/>
  <c r="M360" i="90"/>
  <c r="M364" i="90"/>
  <c r="M372" i="90"/>
  <c r="M376" i="90"/>
  <c r="M380" i="90"/>
  <c r="M388" i="90"/>
  <c r="M392" i="90"/>
  <c r="M396" i="90"/>
  <c r="M406" i="90"/>
  <c r="M410" i="90"/>
  <c r="M412" i="90"/>
  <c r="M418" i="90"/>
  <c r="M422" i="90"/>
  <c r="M428" i="90"/>
  <c r="M432" i="90"/>
  <c r="M434" i="90"/>
  <c r="M438" i="90"/>
  <c r="M440" i="90"/>
  <c r="M444" i="90"/>
  <c r="M448" i="90"/>
  <c r="M454" i="90"/>
  <c r="M456" i="90"/>
  <c r="M470" i="90"/>
  <c r="M474" i="90"/>
  <c r="M482" i="90"/>
  <c r="M486" i="90"/>
  <c r="M490" i="90"/>
  <c r="M496" i="90"/>
  <c r="M498" i="90"/>
  <c r="C533" i="92"/>
  <c r="I533" i="92" s="1"/>
  <c r="C528" i="92"/>
  <c r="G528" i="92" s="1"/>
  <c r="J514" i="92"/>
  <c r="C520" i="94"/>
  <c r="I520" i="94" s="1"/>
  <c r="H511" i="94"/>
  <c r="M5" i="94"/>
  <c r="M17" i="94"/>
  <c r="M21" i="94"/>
  <c r="M37" i="94"/>
  <c r="M49" i="94"/>
  <c r="M53" i="94"/>
  <c r="M69" i="94"/>
  <c r="M89" i="94"/>
  <c r="M105" i="94"/>
  <c r="M117" i="94"/>
  <c r="M121" i="94"/>
  <c r="M125" i="94"/>
  <c r="M137" i="94"/>
  <c r="M153" i="94"/>
  <c r="M21" i="92"/>
  <c r="M25" i="92"/>
  <c r="M29" i="92"/>
  <c r="M33" i="92"/>
  <c r="M37" i="92"/>
  <c r="M41" i="92"/>
  <c r="M45" i="92"/>
  <c r="M53" i="92"/>
  <c r="M57" i="92"/>
  <c r="M61" i="92"/>
  <c r="M65" i="92"/>
  <c r="M69" i="92"/>
  <c r="M73" i="92"/>
  <c r="M81" i="92"/>
  <c r="M85" i="92"/>
  <c r="M89" i="92"/>
  <c r="M93" i="92"/>
  <c r="M97" i="92"/>
  <c r="M101" i="92"/>
  <c r="M105" i="92"/>
  <c r="M109" i="92"/>
  <c r="M113" i="92"/>
  <c r="M117" i="92"/>
  <c r="M121" i="92"/>
  <c r="M125" i="92"/>
  <c r="M129" i="92"/>
  <c r="M133" i="92"/>
  <c r="M137" i="92"/>
  <c r="M141" i="92"/>
  <c r="M145" i="92"/>
  <c r="M149" i="92"/>
  <c r="M153" i="92"/>
  <c r="M157" i="92"/>
  <c r="M161" i="92"/>
  <c r="M165" i="92"/>
  <c r="M169" i="92"/>
  <c r="M173" i="92"/>
  <c r="M177" i="92"/>
  <c r="M181" i="92"/>
  <c r="M185" i="92"/>
  <c r="M189" i="92"/>
  <c r="M193" i="92"/>
  <c r="M197" i="92"/>
  <c r="M201" i="92"/>
  <c r="M209" i="92"/>
  <c r="M213" i="92"/>
  <c r="M217" i="92"/>
  <c r="M221" i="92"/>
  <c r="M225" i="92"/>
  <c r="M229" i="92"/>
  <c r="M233" i="92"/>
  <c r="M237" i="92"/>
  <c r="M241" i="92"/>
  <c r="M245" i="92"/>
  <c r="M249" i="92"/>
  <c r="M253" i="92"/>
  <c r="M257" i="92"/>
  <c r="M261" i="92"/>
  <c r="M265" i="92"/>
  <c r="M269" i="92"/>
  <c r="M273" i="92"/>
  <c r="M277" i="92"/>
  <c r="M281" i="92"/>
  <c r="M285" i="92"/>
  <c r="M289" i="92"/>
  <c r="M293" i="92"/>
  <c r="M297" i="92"/>
  <c r="M301" i="92"/>
  <c r="M305" i="92"/>
  <c r="M309" i="92"/>
  <c r="M313" i="92"/>
  <c r="M317" i="92"/>
  <c r="M321" i="92"/>
  <c r="M325" i="92"/>
  <c r="M329" i="92"/>
  <c r="M337" i="92"/>
  <c r="M341" i="92"/>
  <c r="M345" i="92"/>
  <c r="M349" i="92"/>
  <c r="M353" i="92"/>
  <c r="M357" i="92"/>
  <c r="M361" i="92"/>
  <c r="M365" i="92"/>
  <c r="M369" i="92"/>
  <c r="M373" i="92"/>
  <c r="M377" i="92"/>
  <c r="M381" i="92"/>
  <c r="M385" i="92"/>
  <c r="M389" i="92"/>
  <c r="M393" i="92"/>
  <c r="M397" i="92"/>
  <c r="M401" i="92"/>
  <c r="M405" i="92"/>
  <c r="M409" i="92"/>
  <c r="M413" i="92"/>
  <c r="M417" i="92"/>
  <c r="M421" i="92"/>
  <c r="M425" i="92"/>
  <c r="M429" i="92"/>
  <c r="M437" i="92"/>
  <c r="M441" i="92"/>
  <c r="M445" i="92"/>
  <c r="M449" i="92"/>
  <c r="M453" i="92"/>
  <c r="M461" i="92"/>
  <c r="M465" i="92"/>
  <c r="M469" i="92"/>
  <c r="M473" i="92"/>
  <c r="M477" i="92"/>
  <c r="M481" i="92"/>
  <c r="M485" i="92"/>
  <c r="M489" i="92"/>
  <c r="M493" i="92"/>
  <c r="M497" i="92"/>
  <c r="I510" i="92"/>
  <c r="M4" i="94"/>
  <c r="M8" i="94"/>
  <c r="M12" i="94"/>
  <c r="M16" i="94"/>
  <c r="M20" i="94"/>
  <c r="M24" i="94"/>
  <c r="M28" i="94"/>
  <c r="M32" i="94"/>
  <c r="M36" i="94"/>
  <c r="M40" i="94"/>
  <c r="M44" i="94"/>
  <c r="M48" i="94"/>
  <c r="M52" i="94"/>
  <c r="M56" i="94"/>
  <c r="M60" i="94"/>
  <c r="M64" i="94"/>
  <c r="M68" i="94"/>
  <c r="M72" i="94"/>
  <c r="M76" i="94"/>
  <c r="M80" i="94"/>
  <c r="M84" i="94"/>
  <c r="M88" i="94"/>
  <c r="M92" i="94"/>
  <c r="M96" i="94"/>
  <c r="M100" i="94"/>
  <c r="M104" i="94"/>
  <c r="M108" i="94"/>
  <c r="M112" i="94"/>
  <c r="M116" i="94"/>
  <c r="M120" i="94"/>
  <c r="M124" i="94"/>
  <c r="M128" i="94"/>
  <c r="M132" i="94"/>
  <c r="M136" i="94"/>
  <c r="M140" i="94"/>
  <c r="M144" i="94"/>
  <c r="M148" i="94"/>
  <c r="M152" i="94"/>
  <c r="M156" i="94"/>
  <c r="M160" i="94"/>
  <c r="M164" i="94"/>
  <c r="M168" i="94"/>
  <c r="M172" i="94"/>
  <c r="M176" i="94"/>
  <c r="H505" i="94"/>
  <c r="C527" i="96"/>
  <c r="I527" i="96" s="1"/>
  <c r="M144" i="96"/>
  <c r="M148" i="96"/>
  <c r="M160" i="96"/>
  <c r="M192" i="96"/>
  <c r="M196" i="96"/>
  <c r="M208" i="96"/>
  <c r="M224" i="96"/>
  <c r="M228" i="96"/>
  <c r="M232" i="96"/>
  <c r="M240" i="96"/>
  <c r="M244" i="96"/>
  <c r="M248" i="96"/>
  <c r="M256" i="96"/>
  <c r="M260" i="96"/>
  <c r="M264" i="96"/>
  <c r="M272" i="96"/>
  <c r="M276" i="96"/>
  <c r="M280" i="96"/>
  <c r="M288" i="96"/>
  <c r="M292" i="96"/>
  <c r="M296" i="96"/>
  <c r="M304" i="96"/>
  <c r="M308" i="96"/>
  <c r="M312" i="96"/>
  <c r="M320" i="96"/>
  <c r="M324" i="96"/>
  <c r="C531" i="96"/>
  <c r="I531" i="96" s="1"/>
  <c r="M173" i="94"/>
  <c r="M181" i="94"/>
  <c r="M185" i="94"/>
  <c r="M197" i="94"/>
  <c r="M287" i="94"/>
  <c r="M401" i="94"/>
  <c r="M409" i="94"/>
  <c r="M413" i="94"/>
  <c r="M417" i="94"/>
  <c r="M425" i="94"/>
  <c r="M429" i="94"/>
  <c r="M433" i="94"/>
  <c r="M441" i="94"/>
  <c r="M445" i="94"/>
  <c r="M449" i="94"/>
  <c r="M457" i="94"/>
  <c r="M461" i="94"/>
  <c r="M465" i="94"/>
  <c r="M473" i="94"/>
  <c r="M477" i="94"/>
  <c r="M481" i="94"/>
  <c r="M489" i="94"/>
  <c r="M493" i="94"/>
  <c r="M497" i="94"/>
  <c r="H513" i="94"/>
  <c r="M328" i="96"/>
  <c r="M332" i="96"/>
  <c r="M336" i="96"/>
  <c r="M344" i="96"/>
  <c r="M348" i="96"/>
  <c r="M352" i="96"/>
  <c r="M356" i="96"/>
  <c r="M360" i="96"/>
  <c r="M364" i="96"/>
  <c r="M368" i="96"/>
  <c r="M372" i="96"/>
  <c r="M376" i="96"/>
  <c r="M380" i="96"/>
  <c r="M384" i="96"/>
  <c r="M388" i="96"/>
  <c r="M392" i="96"/>
  <c r="M396" i="96"/>
  <c r="M400" i="96"/>
  <c r="M404" i="96"/>
  <c r="M408" i="96"/>
  <c r="M412" i="96"/>
  <c r="M416" i="96"/>
  <c r="M420" i="96"/>
  <c r="M424" i="96"/>
  <c r="M428" i="96"/>
  <c r="M432" i="96"/>
  <c r="M436" i="96"/>
  <c r="M440" i="96"/>
  <c r="M444" i="96"/>
  <c r="M448" i="96"/>
  <c r="M452" i="96"/>
  <c r="M456" i="96"/>
  <c r="M460" i="96"/>
  <c r="M464" i="96"/>
  <c r="M468" i="96"/>
  <c r="M472" i="96"/>
  <c r="M476" i="96"/>
  <c r="M480" i="96"/>
  <c r="M484" i="96"/>
  <c r="M488" i="96"/>
  <c r="M492" i="96"/>
  <c r="M496" i="96"/>
  <c r="M15" i="98"/>
  <c r="M19" i="98"/>
  <c r="M31" i="98"/>
  <c r="M35" i="98"/>
  <c r="M47" i="98"/>
  <c r="M51" i="98"/>
  <c r="M63" i="98"/>
  <c r="M67" i="98"/>
  <c r="M87" i="98"/>
  <c r="M103" i="98"/>
  <c r="M107" i="98"/>
  <c r="M115" i="98"/>
  <c r="M119" i="98"/>
  <c r="M123" i="98"/>
  <c r="M131" i="98"/>
  <c r="M135" i="98"/>
  <c r="M151" i="98"/>
  <c r="M167" i="98"/>
  <c r="M171" i="98"/>
  <c r="M173" i="98"/>
  <c r="M179" i="98"/>
  <c r="M183" i="98"/>
  <c r="M187" i="98"/>
  <c r="M189" i="98"/>
  <c r="M195" i="98"/>
  <c r="M249" i="98"/>
  <c r="M445" i="98"/>
  <c r="C524" i="98"/>
  <c r="M180" i="94"/>
  <c r="M184" i="94"/>
  <c r="M188" i="94"/>
  <c r="M192" i="94"/>
  <c r="M196" i="94"/>
  <c r="M200" i="94"/>
  <c r="M204" i="94"/>
  <c r="M208" i="94"/>
  <c r="M212" i="94"/>
  <c r="M216" i="94"/>
  <c r="M220" i="94"/>
  <c r="M224" i="94"/>
  <c r="M228" i="94"/>
  <c r="M232" i="94"/>
  <c r="M236" i="94"/>
  <c r="M240" i="94"/>
  <c r="M244" i="94"/>
  <c r="M248" i="94"/>
  <c r="M252" i="94"/>
  <c r="M256" i="94"/>
  <c r="M260" i="94"/>
  <c r="M264" i="94"/>
  <c r="M268" i="94"/>
  <c r="M272" i="94"/>
  <c r="M276" i="94"/>
  <c r="M280" i="94"/>
  <c r="M284" i="94"/>
  <c r="M288" i="94"/>
  <c r="M292" i="94"/>
  <c r="M296" i="94"/>
  <c r="M300" i="94"/>
  <c r="M304" i="94"/>
  <c r="M308" i="94"/>
  <c r="M312" i="94"/>
  <c r="M316" i="94"/>
  <c r="M320" i="94"/>
  <c r="M324" i="94"/>
  <c r="M328" i="94"/>
  <c r="M332" i="94"/>
  <c r="M336" i="94"/>
  <c r="M340" i="94"/>
  <c r="M344" i="94"/>
  <c r="M348" i="94"/>
  <c r="M352" i="94"/>
  <c r="M356" i="94"/>
  <c r="M360" i="94"/>
  <c r="M364" i="94"/>
  <c r="M368" i="94"/>
  <c r="M372" i="94"/>
  <c r="M376" i="94"/>
  <c r="M380" i="94"/>
  <c r="M384" i="94"/>
  <c r="M388" i="94"/>
  <c r="M392" i="94"/>
  <c r="M396" i="94"/>
  <c r="M402" i="94"/>
  <c r="M406" i="94"/>
  <c r="M408" i="94"/>
  <c r="M412" i="94"/>
  <c r="M418" i="94"/>
  <c r="M422" i="94"/>
  <c r="M424" i="94"/>
  <c r="M428" i="94"/>
  <c r="M434" i="94"/>
  <c r="M438" i="94"/>
  <c r="M440" i="94"/>
  <c r="M444" i="94"/>
  <c r="M450" i="94"/>
  <c r="M454" i="94"/>
  <c r="M456" i="94"/>
  <c r="M462" i="94"/>
  <c r="M464" i="94"/>
  <c r="M470" i="94"/>
  <c r="M472" i="94"/>
  <c r="M478" i="94"/>
  <c r="M480" i="94"/>
  <c r="M486" i="94"/>
  <c r="M488" i="94"/>
  <c r="M494" i="94"/>
  <c r="M496" i="94"/>
  <c r="I500" i="96"/>
  <c r="M6" i="98"/>
  <c r="M10" i="98"/>
  <c r="M14" i="98"/>
  <c r="M18" i="98"/>
  <c r="M22" i="98"/>
  <c r="M26" i="98"/>
  <c r="M30" i="98"/>
  <c r="M34" i="98"/>
  <c r="M38" i="98"/>
  <c r="M42" i="98"/>
  <c r="M46" i="98"/>
  <c r="M50" i="98"/>
  <c r="M54" i="98"/>
  <c r="M58" i="98"/>
  <c r="M62" i="98"/>
  <c r="M66" i="98"/>
  <c r="M70" i="98"/>
  <c r="M74" i="98"/>
  <c r="M78" i="98"/>
  <c r="M82" i="98"/>
  <c r="M86" i="98"/>
  <c r="M90" i="98"/>
  <c r="M94" i="98"/>
  <c r="M98" i="98"/>
  <c r="M102" i="98"/>
  <c r="M106" i="98"/>
  <c r="M110" i="98"/>
  <c r="M114" i="98"/>
  <c r="M118" i="98"/>
  <c r="M122" i="98"/>
  <c r="M126" i="98"/>
  <c r="M130" i="98"/>
  <c r="M134" i="98"/>
  <c r="M138" i="98"/>
  <c r="M142" i="98"/>
  <c r="M146" i="98"/>
  <c r="M150" i="98"/>
  <c r="M154" i="98"/>
  <c r="M158" i="98"/>
  <c r="M162" i="98"/>
  <c r="M166" i="98"/>
  <c r="M170" i="98"/>
  <c r="M174" i="98"/>
  <c r="M178" i="98"/>
  <c r="M182" i="98"/>
  <c r="M186" i="98"/>
  <c r="M190" i="98"/>
  <c r="M194" i="98"/>
  <c r="M198" i="98"/>
  <c r="M202" i="98"/>
  <c r="M206" i="98"/>
  <c r="M210" i="98"/>
  <c r="M214" i="98"/>
  <c r="M218" i="98"/>
  <c r="M222" i="98"/>
  <c r="M226" i="98"/>
  <c r="M230" i="98"/>
  <c r="M234" i="98"/>
  <c r="M238" i="98"/>
  <c r="M242" i="98"/>
  <c r="M246" i="98"/>
  <c r="M250" i="98"/>
  <c r="M254" i="98"/>
  <c r="M258" i="98"/>
  <c r="M262" i="98"/>
  <c r="M266" i="98"/>
  <c r="M270" i="98"/>
  <c r="M274" i="98"/>
  <c r="M278" i="98"/>
  <c r="M282" i="98"/>
  <c r="M286" i="98"/>
  <c r="M290" i="98"/>
  <c r="M294" i="98"/>
  <c r="M298" i="98"/>
  <c r="M302" i="98"/>
  <c r="M306" i="98"/>
  <c r="M310" i="98"/>
  <c r="M314" i="98"/>
  <c r="M318" i="98"/>
  <c r="M322" i="98"/>
  <c r="M326" i="98"/>
  <c r="M330" i="98"/>
  <c r="M334" i="98"/>
  <c r="M338" i="98"/>
  <c r="M342" i="98"/>
  <c r="M346" i="98"/>
  <c r="M350" i="98"/>
  <c r="M354" i="98"/>
  <c r="M358" i="98"/>
  <c r="M362" i="98"/>
  <c r="M366" i="98"/>
  <c r="M370" i="98"/>
  <c r="M374" i="98"/>
  <c r="M378" i="98"/>
  <c r="M382" i="98"/>
  <c r="M386" i="98"/>
  <c r="M390" i="98"/>
  <c r="M394" i="98"/>
  <c r="M398" i="98"/>
  <c r="M400" i="98"/>
  <c r="M410" i="98"/>
  <c r="I509" i="90"/>
  <c r="I509" i="92"/>
  <c r="M254" i="84"/>
  <c r="M270" i="84"/>
  <c r="M300" i="84"/>
  <c r="M302" i="84"/>
  <c r="M67" i="90"/>
  <c r="M71" i="90"/>
  <c r="M89" i="88"/>
  <c r="M97" i="88"/>
  <c r="M21" i="86"/>
  <c r="M25" i="86"/>
  <c r="M37" i="86"/>
  <c r="M73" i="86"/>
  <c r="H507" i="86"/>
  <c r="M277" i="94"/>
  <c r="M309" i="96"/>
  <c r="M315" i="96"/>
  <c r="M357" i="96"/>
  <c r="M369" i="96"/>
  <c r="M389" i="96"/>
  <c r="M391" i="96"/>
  <c r="M152" i="98"/>
  <c r="M156" i="98"/>
  <c r="M77" i="80"/>
  <c r="M89" i="80"/>
  <c r="M6" i="82"/>
  <c r="M10" i="82"/>
  <c r="M14" i="82"/>
  <c r="M22" i="82"/>
  <c r="M26" i="82"/>
  <c r="M30" i="82"/>
  <c r="M54" i="82"/>
  <c r="M58" i="82"/>
  <c r="M62" i="82"/>
  <c r="M70" i="82"/>
  <c r="M74" i="82"/>
  <c r="M78" i="82"/>
  <c r="M86" i="82"/>
  <c r="M90" i="82"/>
  <c r="M94" i="82"/>
  <c r="M118" i="82"/>
  <c r="M126" i="82"/>
  <c r="M142" i="82"/>
  <c r="M262" i="90"/>
  <c r="M302" i="90"/>
  <c r="M110" i="92"/>
  <c r="M250" i="94"/>
  <c r="M73" i="94"/>
  <c r="M220" i="80"/>
  <c r="M224" i="80"/>
  <c r="C529" i="92"/>
  <c r="F529" i="92" s="1"/>
  <c r="M293" i="86"/>
  <c r="M358" i="86"/>
  <c r="M443" i="88"/>
  <c r="M226" i="86"/>
  <c r="M276" i="88"/>
  <c r="M316" i="88"/>
  <c r="M227" i="90"/>
  <c r="M222" i="92"/>
  <c r="M124" i="96"/>
  <c r="M203" i="96"/>
  <c r="M490" i="98"/>
  <c r="H500" i="94"/>
  <c r="M213" i="80"/>
  <c r="M235" i="80"/>
  <c r="M241" i="80"/>
  <c r="M392" i="82"/>
  <c r="M406" i="82"/>
  <c r="M408" i="82"/>
  <c r="M412" i="82"/>
  <c r="M422" i="82"/>
  <c r="M424" i="82"/>
  <c r="M426" i="82"/>
  <c r="M450" i="82"/>
  <c r="M398" i="84"/>
  <c r="M442" i="84"/>
  <c r="M458" i="84"/>
  <c r="M137" i="86"/>
  <c r="M373" i="86"/>
  <c r="M389" i="86"/>
  <c r="M265" i="88"/>
  <c r="M281" i="88"/>
  <c r="M174" i="90"/>
  <c r="M452" i="90"/>
  <c r="M43" i="92"/>
  <c r="M59" i="92"/>
  <c r="M350" i="92"/>
  <c r="M378" i="94"/>
  <c r="M24" i="96"/>
  <c r="M28" i="96"/>
  <c r="M36" i="96"/>
  <c r="M172" i="96"/>
  <c r="M184" i="96"/>
  <c r="M415" i="98"/>
  <c r="M419" i="98"/>
  <c r="M80" i="80"/>
  <c r="M112" i="80"/>
  <c r="M413" i="80"/>
  <c r="M415" i="80"/>
  <c r="M451" i="80"/>
  <c r="M457" i="80"/>
  <c r="M135" i="82"/>
  <c r="M145" i="82"/>
  <c r="M147" i="82"/>
  <c r="M490" i="82"/>
  <c r="M217" i="84"/>
  <c r="M225" i="84"/>
  <c r="M70" i="86"/>
  <c r="M73" i="88"/>
  <c r="M148" i="88"/>
  <c r="M42" i="90"/>
  <c r="M478" i="90"/>
  <c r="M480" i="90"/>
  <c r="M488" i="90"/>
  <c r="M328" i="80"/>
  <c r="M344" i="80"/>
  <c r="M348" i="80"/>
  <c r="M352" i="80"/>
  <c r="M163" i="82"/>
  <c r="M175" i="82"/>
  <c r="M203" i="82"/>
  <c r="M219" i="82"/>
  <c r="M223" i="82"/>
  <c r="M227" i="82"/>
  <c r="M255" i="82"/>
  <c r="M267" i="82"/>
  <c r="M271" i="82"/>
  <c r="M319" i="82"/>
  <c r="M367" i="82"/>
  <c r="M383" i="82"/>
  <c r="M466" i="82"/>
  <c r="M106" i="84"/>
  <c r="M110" i="84"/>
  <c r="M122" i="84"/>
  <c r="M126" i="84"/>
  <c r="M451" i="84"/>
  <c r="M9" i="86"/>
  <c r="M181" i="86"/>
  <c r="M61" i="80"/>
  <c r="M257" i="80"/>
  <c r="M273" i="80"/>
  <c r="M299" i="80"/>
  <c r="M309" i="80"/>
  <c r="M311" i="80"/>
  <c r="M321" i="80"/>
  <c r="M349" i="80"/>
  <c r="M168" i="82"/>
  <c r="M200" i="82"/>
  <c r="M216" i="82"/>
  <c r="M220" i="82"/>
  <c r="M224" i="82"/>
  <c r="M232" i="82"/>
  <c r="M248" i="82"/>
  <c r="M252" i="82"/>
  <c r="M280" i="82"/>
  <c r="M288" i="82"/>
  <c r="M380" i="82"/>
  <c r="M384" i="82"/>
  <c r="M185" i="84"/>
  <c r="M193" i="84"/>
  <c r="M322" i="86"/>
  <c r="M445" i="86"/>
  <c r="M461" i="86"/>
  <c r="M493" i="86"/>
  <c r="M9" i="88"/>
  <c r="M25" i="88"/>
  <c r="M33" i="88"/>
  <c r="M80" i="88"/>
  <c r="M190" i="92"/>
  <c r="M270" i="92"/>
  <c r="M274" i="92"/>
  <c r="M54" i="94"/>
  <c r="M229" i="94"/>
  <c r="M305" i="94"/>
  <c r="M27" i="98"/>
  <c r="M80" i="98"/>
  <c r="M92" i="98"/>
  <c r="M137" i="88"/>
  <c r="M408" i="88"/>
  <c r="M118" i="90"/>
  <c r="M206" i="90"/>
  <c r="M355" i="90"/>
  <c r="M458" i="90"/>
  <c r="M11" i="92"/>
  <c r="M78" i="92"/>
  <c r="M123" i="92"/>
  <c r="M239" i="92"/>
  <c r="M45" i="94"/>
  <c r="M13" i="96"/>
  <c r="M17" i="96"/>
  <c r="M21" i="96"/>
  <c r="M40" i="96"/>
  <c r="M44" i="96"/>
  <c r="M52" i="96"/>
  <c r="M56" i="96"/>
  <c r="M211" i="96"/>
  <c r="M257" i="96"/>
  <c r="M265" i="96"/>
  <c r="M475" i="96"/>
  <c r="M477" i="96"/>
  <c r="M485" i="96"/>
  <c r="M497" i="96"/>
  <c r="M199" i="98"/>
  <c r="M327" i="98"/>
  <c r="M335" i="98"/>
  <c r="M138" i="84"/>
  <c r="M170" i="84"/>
  <c r="M174" i="84"/>
  <c r="M190" i="84"/>
  <c r="M305" i="84"/>
  <c r="M490" i="84"/>
  <c r="M14" i="86"/>
  <c r="M85" i="86"/>
  <c r="M89" i="86"/>
  <c r="M194" i="86"/>
  <c r="M290" i="86"/>
  <c r="M361" i="86"/>
  <c r="M408" i="86"/>
  <c r="M456" i="86"/>
  <c r="M472" i="86"/>
  <c r="M486" i="86"/>
  <c r="M498" i="86"/>
  <c r="M20" i="88"/>
  <c r="M153" i="88"/>
  <c r="M161" i="88"/>
  <c r="M448" i="88"/>
  <c r="M94" i="90"/>
  <c r="M414" i="90"/>
  <c r="M416" i="90"/>
  <c r="M424" i="90"/>
  <c r="M398" i="92"/>
  <c r="M113" i="94"/>
  <c r="M337" i="94"/>
  <c r="M113" i="96"/>
  <c r="M117" i="96"/>
  <c r="M163" i="96"/>
  <c r="M36" i="98"/>
  <c r="M40" i="98"/>
  <c r="M72" i="98"/>
  <c r="M95" i="98"/>
  <c r="M99" i="98"/>
  <c r="M275" i="98"/>
  <c r="M376" i="98"/>
  <c r="M54" i="90"/>
  <c r="M106" i="90"/>
  <c r="M131" i="90"/>
  <c r="M135" i="90"/>
  <c r="M183" i="90"/>
  <c r="M186" i="90"/>
  <c r="M193" i="90"/>
  <c r="M195" i="90"/>
  <c r="M218" i="90"/>
  <c r="M311" i="90"/>
  <c r="M314" i="90"/>
  <c r="M323" i="90"/>
  <c r="M346" i="90"/>
  <c r="M471" i="90"/>
  <c r="M64" i="80"/>
  <c r="M176" i="80"/>
  <c r="M290" i="80"/>
  <c r="M158" i="82"/>
  <c r="M239" i="82"/>
  <c r="M348" i="82"/>
  <c r="M352" i="82"/>
  <c r="M431" i="82"/>
  <c r="M458" i="82"/>
  <c r="M18" i="84"/>
  <c r="M26" i="84"/>
  <c r="M57" i="84"/>
  <c r="M65" i="84"/>
  <c r="M113" i="84"/>
  <c r="M117" i="84"/>
  <c r="M222" i="84"/>
  <c r="M273" i="84"/>
  <c r="M337" i="84"/>
  <c r="M366" i="84"/>
  <c r="M382" i="84"/>
  <c r="M78" i="86"/>
  <c r="M101" i="86"/>
  <c r="M165" i="86"/>
  <c r="M306" i="86"/>
  <c r="M310" i="86"/>
  <c r="M341" i="86"/>
  <c r="M364" i="86"/>
  <c r="M366" i="86"/>
  <c r="M370" i="86"/>
  <c r="M374" i="86"/>
  <c r="M376" i="86"/>
  <c r="M444" i="86"/>
  <c r="M448" i="86"/>
  <c r="M450" i="86"/>
  <c r="M485" i="86"/>
  <c r="M201" i="88"/>
  <c r="M212" i="88"/>
  <c r="M217" i="88"/>
  <c r="M225" i="88"/>
  <c r="M346" i="88"/>
  <c r="M455" i="88"/>
  <c r="M390" i="90"/>
  <c r="M18" i="92"/>
  <c r="M50" i="92"/>
  <c r="M482" i="92"/>
  <c r="M446" i="94"/>
  <c r="M448" i="94"/>
  <c r="M145" i="94"/>
  <c r="M149" i="94"/>
  <c r="M170" i="94"/>
  <c r="M177" i="94"/>
  <c r="M194" i="94"/>
  <c r="M209" i="94"/>
  <c r="M354" i="94"/>
  <c r="M385" i="94"/>
  <c r="M65" i="96"/>
  <c r="M69" i="96"/>
  <c r="M73" i="96"/>
  <c r="M96" i="96"/>
  <c r="M187" i="96"/>
  <c r="M287" i="96"/>
  <c r="M293" i="96"/>
  <c r="M295" i="96"/>
  <c r="M471" i="96"/>
  <c r="M159" i="98"/>
  <c r="M163" i="98"/>
  <c r="M223" i="98"/>
  <c r="M383" i="98"/>
  <c r="M387" i="98"/>
  <c r="M458" i="98"/>
  <c r="M460" i="98"/>
  <c r="M407" i="90"/>
  <c r="M411" i="90"/>
  <c r="M455" i="90"/>
  <c r="M491" i="90"/>
  <c r="M67" i="92"/>
  <c r="M242" i="92"/>
  <c r="M303" i="92"/>
  <c r="M370" i="92"/>
  <c r="M42" i="94"/>
  <c r="M226" i="94"/>
  <c r="M281" i="94"/>
  <c r="M289" i="94"/>
  <c r="M414" i="94"/>
  <c r="M416" i="94"/>
  <c r="M474" i="94"/>
  <c r="M476" i="94"/>
  <c r="M482" i="94"/>
  <c r="M484" i="94"/>
  <c r="M80" i="96"/>
  <c r="M88" i="96"/>
  <c r="M179" i="96"/>
  <c r="M200" i="96"/>
  <c r="M277" i="96"/>
  <c r="M279" i="96"/>
  <c r="M281" i="96"/>
  <c r="M283" i="96"/>
  <c r="M172" i="98"/>
  <c r="M184" i="98"/>
  <c r="M192" i="98"/>
  <c r="M315" i="98"/>
  <c r="M339" i="98"/>
  <c r="M343" i="98"/>
  <c r="M355" i="98"/>
  <c r="M406" i="98"/>
  <c r="M408" i="98"/>
  <c r="M412" i="98"/>
  <c r="M471" i="98"/>
  <c r="M41" i="80"/>
  <c r="M108" i="80"/>
  <c r="M208" i="80"/>
  <c r="M217" i="80"/>
  <c r="M38" i="82"/>
  <c r="M42" i="82"/>
  <c r="M46" i="82"/>
  <c r="M102" i="82"/>
  <c r="M110" i="82"/>
  <c r="M150" i="82"/>
  <c r="M184" i="82"/>
  <c r="M192" i="82"/>
  <c r="M207" i="82"/>
  <c r="M211" i="82"/>
  <c r="M256" i="82"/>
  <c r="M264" i="82"/>
  <c r="M283" i="82"/>
  <c r="M316" i="82"/>
  <c r="M331" i="82"/>
  <c r="M339" i="82"/>
  <c r="M347" i="82"/>
  <c r="M360" i="82"/>
  <c r="M415" i="82"/>
  <c r="M442" i="82"/>
  <c r="M33" i="84"/>
  <c r="M81" i="84"/>
  <c r="M201" i="84"/>
  <c r="M209" i="84"/>
  <c r="M238" i="84"/>
  <c r="M318" i="84"/>
  <c r="M350" i="84"/>
  <c r="M467" i="84"/>
  <c r="M30" i="86"/>
  <c r="M118" i="86"/>
  <c r="M146" i="86"/>
  <c r="M185" i="86"/>
  <c r="M189" i="86"/>
  <c r="M246" i="86"/>
  <c r="M249" i="86"/>
  <c r="M253" i="86"/>
  <c r="M258" i="86"/>
  <c r="M265" i="86"/>
  <c r="M282" i="86"/>
  <c r="M297" i="86"/>
  <c r="M301" i="86"/>
  <c r="M380" i="86"/>
  <c r="M384" i="86"/>
  <c r="M469" i="86"/>
  <c r="M296" i="88"/>
  <c r="M360" i="88"/>
  <c r="M416" i="88"/>
  <c r="M423" i="88"/>
  <c r="M425" i="88"/>
  <c r="M427" i="88"/>
  <c r="M429" i="88"/>
  <c r="M432" i="88"/>
  <c r="M487" i="88"/>
  <c r="M489" i="88"/>
  <c r="M491" i="88"/>
  <c r="M493" i="88"/>
  <c r="M496" i="88"/>
  <c r="M10" i="90"/>
  <c r="M74" i="90"/>
  <c r="M138" i="90"/>
  <c r="M230" i="90"/>
  <c r="M243" i="90"/>
  <c r="M358" i="90"/>
  <c r="M371" i="90"/>
  <c r="M447" i="90"/>
  <c r="M14" i="92"/>
  <c r="M27" i="92"/>
  <c r="M111" i="92"/>
  <c r="M146" i="92"/>
  <c r="M175" i="92"/>
  <c r="M206" i="92"/>
  <c r="M238" i="92"/>
  <c r="M251" i="92"/>
  <c r="M299" i="92"/>
  <c r="M366" i="92"/>
  <c r="M443" i="92"/>
  <c r="M474" i="82"/>
  <c r="M498" i="82"/>
  <c r="M62" i="84"/>
  <c r="M90" i="84"/>
  <c r="M129" i="84"/>
  <c r="M133" i="84"/>
  <c r="M158" i="84"/>
  <c r="M177" i="84"/>
  <c r="M233" i="84"/>
  <c r="M241" i="84"/>
  <c r="M286" i="84"/>
  <c r="M369" i="84"/>
  <c r="M410" i="84"/>
  <c r="M414" i="84"/>
  <c r="M416" i="84"/>
  <c r="M419" i="84"/>
  <c r="M426" i="84"/>
  <c r="M54" i="86"/>
  <c r="M63" i="86"/>
  <c r="M94" i="86"/>
  <c r="M186" i="86"/>
  <c r="M214" i="86"/>
  <c r="M217" i="86"/>
  <c r="M233" i="86"/>
  <c r="M237" i="86"/>
  <c r="M338" i="86"/>
  <c r="M396" i="86"/>
  <c r="M425" i="86"/>
  <c r="M438" i="86"/>
  <c r="M453" i="86"/>
  <c r="M334" i="92"/>
  <c r="M427" i="92"/>
  <c r="M82" i="94"/>
  <c r="M90" i="94"/>
  <c r="M186" i="94"/>
  <c r="M218" i="94"/>
  <c r="M357" i="94"/>
  <c r="M403" i="84"/>
  <c r="M474" i="84"/>
  <c r="M479" i="84"/>
  <c r="M483" i="84"/>
  <c r="M6" i="86"/>
  <c r="M134" i="86"/>
  <c r="M41" i="88"/>
  <c r="M65" i="88"/>
  <c r="M100" i="88"/>
  <c r="M105" i="88"/>
  <c r="M129" i="88"/>
  <c r="M164" i="88"/>
  <c r="M169" i="88"/>
  <c r="M176" i="88"/>
  <c r="M193" i="88"/>
  <c r="M233" i="88"/>
  <c r="M240" i="88"/>
  <c r="M257" i="88"/>
  <c r="M39" i="90"/>
  <c r="M62" i="90"/>
  <c r="M86" i="90"/>
  <c r="M99" i="90"/>
  <c r="M103" i="90"/>
  <c r="M126" i="90"/>
  <c r="M150" i="90"/>
  <c r="M163" i="90"/>
  <c r="M211" i="90"/>
  <c r="M215" i="90"/>
  <c r="M259" i="90"/>
  <c r="M291" i="90"/>
  <c r="M339" i="90"/>
  <c r="M343" i="90"/>
  <c r="M387" i="90"/>
  <c r="M430" i="90"/>
  <c r="M439" i="90"/>
  <c r="M475" i="90"/>
  <c r="M19" i="92"/>
  <c r="M75" i="92"/>
  <c r="M94" i="92"/>
  <c r="M114" i="92"/>
  <c r="M142" i="92"/>
  <c r="M171" i="92"/>
  <c r="M178" i="92"/>
  <c r="M187" i="92"/>
  <c r="M379" i="92"/>
  <c r="M459" i="92"/>
  <c r="M67" i="94"/>
  <c r="M257" i="94"/>
  <c r="M325" i="94"/>
  <c r="M346" i="94"/>
  <c r="M76" i="96"/>
  <c r="M97" i="96"/>
  <c r="M445" i="96"/>
  <c r="M318" i="92"/>
  <c r="M367" i="92"/>
  <c r="M402" i="92"/>
  <c r="M406" i="92"/>
  <c r="M475" i="92"/>
  <c r="M492" i="92"/>
  <c r="M26" i="94"/>
  <c r="M29" i="94"/>
  <c r="M85" i="94"/>
  <c r="M161" i="94"/>
  <c r="M165" i="94"/>
  <c r="M174" i="94"/>
  <c r="M217" i="94"/>
  <c r="M237" i="94"/>
  <c r="M258" i="94"/>
  <c r="M265" i="94"/>
  <c r="M293" i="94"/>
  <c r="M317" i="94"/>
  <c r="M345" i="94"/>
  <c r="M365" i="94"/>
  <c r="M386" i="94"/>
  <c r="M393" i="94"/>
  <c r="M8" i="96"/>
  <c r="M12" i="96"/>
  <c r="M20" i="96"/>
  <c r="M45" i="96"/>
  <c r="M49" i="96"/>
  <c r="M53" i="96"/>
  <c r="M108" i="96"/>
  <c r="M112" i="96"/>
  <c r="M120" i="96"/>
  <c r="M168" i="96"/>
  <c r="M306" i="92"/>
  <c r="M434" i="92"/>
  <c r="M462" i="92"/>
  <c r="M6" i="94"/>
  <c r="M57" i="94"/>
  <c r="M74" i="94"/>
  <c r="M110" i="94"/>
  <c r="M158" i="94"/>
  <c r="M193" i="94"/>
  <c r="M241" i="94"/>
  <c r="M249" i="94"/>
  <c r="M290" i="94"/>
  <c r="M314" i="94"/>
  <c r="M321" i="94"/>
  <c r="M369" i="94"/>
  <c r="M377" i="94"/>
  <c r="M410" i="94"/>
  <c r="M430" i="94"/>
  <c r="M432" i="94"/>
  <c r="M436" i="94"/>
  <c r="M11" i="98"/>
  <c r="M43" i="98"/>
  <c r="M52" i="98"/>
  <c r="M83" i="98"/>
  <c r="M108" i="98"/>
  <c r="M155" i="98"/>
  <c r="M168" i="98"/>
  <c r="M175" i="98"/>
  <c r="M191" i="98"/>
  <c r="M211" i="98"/>
  <c r="M235" i="98"/>
  <c r="M248" i="98"/>
  <c r="M271" i="98"/>
  <c r="M299" i="98"/>
  <c r="M344" i="98"/>
  <c r="M352" i="98"/>
  <c r="M379" i="98"/>
  <c r="M422" i="98"/>
  <c r="M424" i="98"/>
  <c r="M431" i="98"/>
  <c r="M455" i="98"/>
  <c r="M463" i="98"/>
  <c r="M466" i="94"/>
  <c r="M468" i="94"/>
  <c r="M498" i="94"/>
  <c r="M4" i="96"/>
  <c r="M29" i="96"/>
  <c r="M33" i="96"/>
  <c r="M37" i="96"/>
  <c r="M60" i="96"/>
  <c r="M85" i="96"/>
  <c r="M89" i="96"/>
  <c r="M104" i="96"/>
  <c r="M129" i="96"/>
  <c r="M133" i="96"/>
  <c r="M137" i="96"/>
  <c r="M139" i="96"/>
  <c r="M171" i="96"/>
  <c r="M204" i="96"/>
  <c r="M273" i="96"/>
  <c r="M303" i="96"/>
  <c r="M413" i="96"/>
  <c r="M474" i="96"/>
  <c r="M493" i="96"/>
  <c r="M39" i="98"/>
  <c r="M55" i="98"/>
  <c r="M65" i="98"/>
  <c r="M120" i="98"/>
  <c r="M127" i="98"/>
  <c r="M143" i="98"/>
  <c r="M147" i="98"/>
  <c r="M251" i="98"/>
  <c r="M263" i="98"/>
  <c r="M280" i="98"/>
  <c r="M363" i="98"/>
  <c r="M367" i="98"/>
  <c r="M391" i="98"/>
  <c r="M403" i="98"/>
  <c r="M434" i="98"/>
  <c r="M444" i="98"/>
  <c r="M474" i="98"/>
  <c r="M476" i="98"/>
  <c r="M487" i="98"/>
  <c r="M495" i="98"/>
  <c r="H501" i="98"/>
  <c r="H505" i="98"/>
  <c r="H513" i="98"/>
  <c r="M20" i="98"/>
  <c r="M75" i="98"/>
  <c r="M79" i="98"/>
  <c r="M104" i="98"/>
  <c r="M111" i="98"/>
  <c r="M287" i="98"/>
  <c r="M311" i="98"/>
  <c r="M320" i="98"/>
  <c r="M323" i="98"/>
  <c r="M418" i="98"/>
  <c r="M447" i="98"/>
  <c r="M479" i="98"/>
  <c r="H509" i="98"/>
  <c r="J501" i="98"/>
  <c r="J505" i="98"/>
  <c r="J509" i="98"/>
  <c r="J513" i="98"/>
  <c r="C523" i="98"/>
  <c r="J523" i="98" s="1"/>
  <c r="C527" i="98"/>
  <c r="H527" i="98" s="1"/>
  <c r="H507" i="98"/>
  <c r="C531" i="98"/>
  <c r="H531" i="98" s="1"/>
  <c r="H511" i="98"/>
  <c r="M8" i="98"/>
  <c r="M207" i="98"/>
  <c r="M216" i="98"/>
  <c r="M247" i="98"/>
  <c r="M256" i="98"/>
  <c r="M259" i="98"/>
  <c r="M351" i="98"/>
  <c r="M375" i="98"/>
  <c r="M384" i="98"/>
  <c r="M399" i="98"/>
  <c r="C522" i="98"/>
  <c r="F522" i="98" s="1"/>
  <c r="H502" i="98"/>
  <c r="H504" i="98"/>
  <c r="C526" i="98"/>
  <c r="H526" i="98" s="1"/>
  <c r="H506" i="98"/>
  <c r="H508" i="98"/>
  <c r="C530" i="98"/>
  <c r="H510" i="98"/>
  <c r="C532" i="98"/>
  <c r="H532" i="98" s="1"/>
  <c r="H512" i="98"/>
  <c r="C534" i="98"/>
  <c r="H514" i="98"/>
  <c r="C528" i="98"/>
  <c r="H528" i="98" s="1"/>
  <c r="M4" i="98"/>
  <c r="M23" i="98"/>
  <c r="M56" i="98"/>
  <c r="M59" i="98"/>
  <c r="M68" i="98"/>
  <c r="M91" i="98"/>
  <c r="M128" i="98"/>
  <c r="M136" i="98"/>
  <c r="M139" i="98"/>
  <c r="M144" i="98"/>
  <c r="M203" i="98"/>
  <c r="M219" i="98"/>
  <c r="M231" i="98"/>
  <c r="M243" i="98"/>
  <c r="M267" i="98"/>
  <c r="M283" i="98"/>
  <c r="M295" i="98"/>
  <c r="M307" i="98"/>
  <c r="M331" i="98"/>
  <c r="M347" i="98"/>
  <c r="M359" i="98"/>
  <c r="M371" i="98"/>
  <c r="M395" i="98"/>
  <c r="M402" i="98"/>
  <c r="M428" i="98"/>
  <c r="M438" i="98"/>
  <c r="M440" i="98"/>
  <c r="M450" i="98"/>
  <c r="M452" i="98"/>
  <c r="M466" i="98"/>
  <c r="M468" i="98"/>
  <c r="M484" i="98"/>
  <c r="M498" i="98"/>
  <c r="M7" i="98"/>
  <c r="M71" i="98"/>
  <c r="M215" i="98"/>
  <c r="M224" i="98"/>
  <c r="M227" i="98"/>
  <c r="M239" i="98"/>
  <c r="M255" i="98"/>
  <c r="M279" i="98"/>
  <c r="M288" i="98"/>
  <c r="M291" i="98"/>
  <c r="M303" i="98"/>
  <c r="M312" i="98"/>
  <c r="M319" i="98"/>
  <c r="C523" i="96"/>
  <c r="J505" i="96"/>
  <c r="M9" i="96"/>
  <c r="M16" i="96"/>
  <c r="M25" i="96"/>
  <c r="M32" i="96"/>
  <c r="M41" i="96"/>
  <c r="M48" i="96"/>
  <c r="M72" i="96"/>
  <c r="M81" i="96"/>
  <c r="M92" i="96"/>
  <c r="M101" i="96"/>
  <c r="M136" i="96"/>
  <c r="M140" i="96"/>
  <c r="M147" i="96"/>
  <c r="M156" i="96"/>
  <c r="C522" i="96"/>
  <c r="J502" i="96"/>
  <c r="J504" i="96"/>
  <c r="C526" i="96"/>
  <c r="J526" i="96" s="1"/>
  <c r="M220" i="96"/>
  <c r="M229" i="96"/>
  <c r="M231" i="96"/>
  <c r="M251" i="96"/>
  <c r="M261" i="96"/>
  <c r="M321" i="96"/>
  <c r="M337" i="96"/>
  <c r="M351" i="96"/>
  <c r="M353" i="96"/>
  <c r="M379" i="96"/>
  <c r="M407" i="96"/>
  <c r="M410" i="96"/>
  <c r="M417" i="96"/>
  <c r="M434" i="96"/>
  <c r="M459" i="96"/>
  <c r="M465" i="96"/>
  <c r="M467" i="96"/>
  <c r="M481" i="96"/>
  <c r="M68" i="96"/>
  <c r="M77" i="96"/>
  <c r="M84" i="96"/>
  <c r="M93" i="96"/>
  <c r="M100" i="96"/>
  <c r="M109" i="96"/>
  <c r="M116" i="96"/>
  <c r="M132" i="96"/>
  <c r="M152" i="96"/>
  <c r="M155" i="96"/>
  <c r="M188" i="96"/>
  <c r="M195" i="96"/>
  <c r="M216" i="96"/>
  <c r="M219" i="96"/>
  <c r="M223" i="96"/>
  <c r="M239" i="96"/>
  <c r="M245" i="96"/>
  <c r="M341" i="96"/>
  <c r="M343" i="96"/>
  <c r="M345" i="96"/>
  <c r="M347" i="96"/>
  <c r="M361" i="96"/>
  <c r="M373" i="96"/>
  <c r="M401" i="96"/>
  <c r="M435" i="96"/>
  <c r="M437" i="96"/>
  <c r="M439" i="96"/>
  <c r="M449" i="96"/>
  <c r="M451" i="96"/>
  <c r="C522" i="94"/>
  <c r="F522" i="94" s="1"/>
  <c r="J502" i="94"/>
  <c r="C526" i="94"/>
  <c r="J506" i="94"/>
  <c r="C530" i="94"/>
  <c r="J530" i="94" s="1"/>
  <c r="J510" i="94"/>
  <c r="C534" i="94"/>
  <c r="J514" i="94"/>
  <c r="M9" i="94"/>
  <c r="M41" i="94"/>
  <c r="M106" i="94"/>
  <c r="M122" i="94"/>
  <c r="M129" i="94"/>
  <c r="M154" i="94"/>
  <c r="M213" i="94"/>
  <c r="M261" i="94"/>
  <c r="M313" i="94"/>
  <c r="M322" i="94"/>
  <c r="M329" i="94"/>
  <c r="M353" i="94"/>
  <c r="M381" i="94"/>
  <c r="M442" i="94"/>
  <c r="M458" i="94"/>
  <c r="M460" i="94"/>
  <c r="J501" i="94"/>
  <c r="J505" i="94"/>
  <c r="J509" i="94"/>
  <c r="J513" i="94"/>
  <c r="J500" i="94"/>
  <c r="H502" i="94"/>
  <c r="C524" i="94"/>
  <c r="J524" i="94" s="1"/>
  <c r="J504" i="94"/>
  <c r="H506" i="94"/>
  <c r="J508" i="94"/>
  <c r="H510" i="94"/>
  <c r="J512" i="94"/>
  <c r="H514" i="94"/>
  <c r="C528" i="94"/>
  <c r="J528" i="94" s="1"/>
  <c r="M10" i="94"/>
  <c r="M13" i="94"/>
  <c r="M22" i="94"/>
  <c r="M38" i="94"/>
  <c r="M77" i="94"/>
  <c r="M81" i="94"/>
  <c r="M94" i="94"/>
  <c r="M97" i="94"/>
  <c r="M101" i="94"/>
  <c r="M157" i="94"/>
  <c r="M201" i="94"/>
  <c r="M225" i="94"/>
  <c r="M253" i="94"/>
  <c r="M273" i="94"/>
  <c r="M282" i="94"/>
  <c r="M301" i="94"/>
  <c r="M341" i="94"/>
  <c r="M389" i="94"/>
  <c r="M400" i="94"/>
  <c r="M490" i="94"/>
  <c r="M492" i="94"/>
  <c r="C523" i="94"/>
  <c r="J523" i="94" s="1"/>
  <c r="C527" i="94"/>
  <c r="I527" i="94" s="1"/>
  <c r="J507" i="94"/>
  <c r="C531" i="94"/>
  <c r="J511" i="94"/>
  <c r="C532" i="94"/>
  <c r="M25" i="94"/>
  <c r="M58" i="94"/>
  <c r="M61" i="94"/>
  <c r="M70" i="94"/>
  <c r="M93" i="94"/>
  <c r="M130" i="94"/>
  <c r="M138" i="94"/>
  <c r="M141" i="94"/>
  <c r="M146" i="94"/>
  <c r="M205" i="94"/>
  <c r="M221" i="94"/>
  <c r="M233" i="94"/>
  <c r="M245" i="94"/>
  <c r="M269" i="94"/>
  <c r="M285" i="94"/>
  <c r="M297" i="94"/>
  <c r="M309" i="94"/>
  <c r="M333" i="94"/>
  <c r="M349" i="94"/>
  <c r="M361" i="94"/>
  <c r="M373" i="94"/>
  <c r="M397" i="94"/>
  <c r="M426" i="94"/>
  <c r="M452" i="94"/>
  <c r="M30" i="92"/>
  <c r="M66" i="92"/>
  <c r="M107" i="92"/>
  <c r="M126" i="92"/>
  <c r="M210" i="92"/>
  <c r="M283" i="92"/>
  <c r="M286" i="92"/>
  <c r="M302" i="92"/>
  <c r="M363" i="92"/>
  <c r="M382" i="92"/>
  <c r="C520" i="92"/>
  <c r="G520" i="92" s="1"/>
  <c r="H500" i="92"/>
  <c r="I502" i="92"/>
  <c r="J508" i="92"/>
  <c r="I508" i="92"/>
  <c r="J511" i="92"/>
  <c r="I506" i="92"/>
  <c r="H506" i="92"/>
  <c r="M22" i="92"/>
  <c r="M31" i="92"/>
  <c r="M34" i="92"/>
  <c r="M38" i="92"/>
  <c r="M47" i="92"/>
  <c r="M82" i="92"/>
  <c r="M155" i="92"/>
  <c r="M158" i="92"/>
  <c r="M174" i="92"/>
  <c r="M235" i="92"/>
  <c r="M254" i="92"/>
  <c r="M338" i="92"/>
  <c r="M415" i="92"/>
  <c r="M418" i="92"/>
  <c r="M446" i="92"/>
  <c r="M451" i="92"/>
  <c r="H504" i="92"/>
  <c r="J512" i="92"/>
  <c r="I512" i="92"/>
  <c r="I513" i="92"/>
  <c r="M98" i="92"/>
  <c r="M127" i="92"/>
  <c r="M130" i="92"/>
  <c r="M139" i="92"/>
  <c r="M191" i="92"/>
  <c r="M194" i="92"/>
  <c r="M203" i="92"/>
  <c r="M226" i="92"/>
  <c r="M255" i="92"/>
  <c r="M258" i="92"/>
  <c r="M260" i="92"/>
  <c r="M267" i="92"/>
  <c r="M319" i="92"/>
  <c r="M322" i="92"/>
  <c r="M331" i="92"/>
  <c r="M354" i="92"/>
  <c r="M356" i="92"/>
  <c r="M383" i="92"/>
  <c r="M386" i="92"/>
  <c r="M395" i="92"/>
  <c r="M411" i="92"/>
  <c r="M454" i="92"/>
  <c r="M463" i="92"/>
  <c r="M466" i="92"/>
  <c r="M470" i="92"/>
  <c r="M479" i="92"/>
  <c r="M491" i="92"/>
  <c r="M498" i="92"/>
  <c r="J512" i="90"/>
  <c r="C532" i="90"/>
  <c r="F532" i="90" s="1"/>
  <c r="I512" i="90"/>
  <c r="I500" i="90"/>
  <c r="M25" i="90"/>
  <c r="M51" i="90"/>
  <c r="M83" i="90"/>
  <c r="M113" i="90"/>
  <c r="M115" i="90"/>
  <c r="M147" i="90"/>
  <c r="M166" i="90"/>
  <c r="M238" i="90"/>
  <c r="M247" i="90"/>
  <c r="M250" i="90"/>
  <c r="M275" i="90"/>
  <c r="M294" i="90"/>
  <c r="M375" i="90"/>
  <c r="M378" i="90"/>
  <c r="M494" i="90"/>
  <c r="I501" i="90"/>
  <c r="M6" i="90"/>
  <c r="M14" i="90"/>
  <c r="M19" i="90"/>
  <c r="M22" i="90"/>
  <c r="M38" i="90"/>
  <c r="M46" i="90"/>
  <c r="M55" i="90"/>
  <c r="M58" i="90"/>
  <c r="M70" i="90"/>
  <c r="M78" i="90"/>
  <c r="M87" i="90"/>
  <c r="M90" i="90"/>
  <c r="M102" i="90"/>
  <c r="M110" i="90"/>
  <c r="M119" i="90"/>
  <c r="M122" i="90"/>
  <c r="M134" i="90"/>
  <c r="M142" i="90"/>
  <c r="M151" i="90"/>
  <c r="M154" i="90"/>
  <c r="M179" i="90"/>
  <c r="M198" i="90"/>
  <c r="M270" i="90"/>
  <c r="M279" i="90"/>
  <c r="M282" i="90"/>
  <c r="M307" i="90"/>
  <c r="M326" i="90"/>
  <c r="M400" i="90"/>
  <c r="M402" i="90"/>
  <c r="M404" i="90"/>
  <c r="M446" i="90"/>
  <c r="M463" i="90"/>
  <c r="H500" i="90"/>
  <c r="M158" i="90"/>
  <c r="M167" i="90"/>
  <c r="M170" i="90"/>
  <c r="M182" i="90"/>
  <c r="M190" i="90"/>
  <c r="M199" i="90"/>
  <c r="M202" i="90"/>
  <c r="M205" i="90"/>
  <c r="M214" i="90"/>
  <c r="M222" i="90"/>
  <c r="M231" i="90"/>
  <c r="M234" i="90"/>
  <c r="M246" i="90"/>
  <c r="M254" i="90"/>
  <c r="M263" i="90"/>
  <c r="M266" i="90"/>
  <c r="M278" i="90"/>
  <c r="M286" i="90"/>
  <c r="M295" i="90"/>
  <c r="M298" i="90"/>
  <c r="M310" i="90"/>
  <c r="M327" i="90"/>
  <c r="M330" i="90"/>
  <c r="M333" i="90"/>
  <c r="M342" i="90"/>
  <c r="M359" i="90"/>
  <c r="M362" i="90"/>
  <c r="M365" i="90"/>
  <c r="M374" i="90"/>
  <c r="M391" i="90"/>
  <c r="M394" i="90"/>
  <c r="M397" i="90"/>
  <c r="M399" i="90"/>
  <c r="M427" i="90"/>
  <c r="M442" i="90"/>
  <c r="M462" i="90"/>
  <c r="M464" i="90"/>
  <c r="M466" i="90"/>
  <c r="M468" i="90"/>
  <c r="I511" i="90"/>
  <c r="M17" i="88"/>
  <c r="M28" i="88"/>
  <c r="M49" i="88"/>
  <c r="M57" i="88"/>
  <c r="M81" i="88"/>
  <c r="M113" i="88"/>
  <c r="M121" i="88"/>
  <c r="M138" i="88"/>
  <c r="M145" i="88"/>
  <c r="M156" i="88"/>
  <c r="M177" i="88"/>
  <c r="M185" i="88"/>
  <c r="M209" i="88"/>
  <c r="M218" i="88"/>
  <c r="M241" i="88"/>
  <c r="M249" i="88"/>
  <c r="M273" i="88"/>
  <c r="M284" i="88"/>
  <c r="M352" i="88"/>
  <c r="M384" i="88"/>
  <c r="M417" i="88"/>
  <c r="M424" i="88"/>
  <c r="M433" i="88"/>
  <c r="M435" i="88"/>
  <c r="M456" i="88"/>
  <c r="M461" i="88"/>
  <c r="M481" i="88"/>
  <c r="M488" i="88"/>
  <c r="M497" i="88"/>
  <c r="M64" i="88"/>
  <c r="M128" i="88"/>
  <c r="M192" i="88"/>
  <c r="M256" i="88"/>
  <c r="M306" i="88"/>
  <c r="M308" i="88"/>
  <c r="M338" i="88"/>
  <c r="M340" i="88"/>
  <c r="M407" i="88"/>
  <c r="M409" i="88"/>
  <c r="M439" i="88"/>
  <c r="M451" i="88"/>
  <c r="M471" i="88"/>
  <c r="M473" i="88"/>
  <c r="C525" i="86"/>
  <c r="G525" i="86" s="1"/>
  <c r="H505" i="86"/>
  <c r="C529" i="86"/>
  <c r="I529" i="86" s="1"/>
  <c r="C533" i="86"/>
  <c r="H513" i="86"/>
  <c r="M22" i="86"/>
  <c r="M41" i="86"/>
  <c r="M46" i="86"/>
  <c r="M53" i="86"/>
  <c r="M86" i="86"/>
  <c r="M105" i="86"/>
  <c r="M107" i="86"/>
  <c r="M110" i="86"/>
  <c r="M117" i="86"/>
  <c r="M150" i="86"/>
  <c r="M153" i="86"/>
  <c r="M173" i="86"/>
  <c r="M182" i="86"/>
  <c r="M210" i="86"/>
  <c r="M218" i="86"/>
  <c r="M309" i="86"/>
  <c r="M314" i="86"/>
  <c r="M397" i="86"/>
  <c r="M437" i="86"/>
  <c r="M492" i="86"/>
  <c r="J505" i="86"/>
  <c r="I508" i="86"/>
  <c r="C528" i="86"/>
  <c r="H508" i="86"/>
  <c r="H509" i="86"/>
  <c r="J513" i="86"/>
  <c r="I500" i="86"/>
  <c r="C520" i="86"/>
  <c r="H520" i="86" s="1"/>
  <c r="H500" i="86"/>
  <c r="M5" i="86"/>
  <c r="M38" i="86"/>
  <c r="M57" i="86"/>
  <c r="M62" i="86"/>
  <c r="M69" i="86"/>
  <c r="M102" i="86"/>
  <c r="M121" i="86"/>
  <c r="M123" i="86"/>
  <c r="M126" i="86"/>
  <c r="M133" i="86"/>
  <c r="M201" i="86"/>
  <c r="M203" i="86"/>
  <c r="M242" i="86"/>
  <c r="M274" i="86"/>
  <c r="M392" i="86"/>
  <c r="M489" i="86"/>
  <c r="C521" i="86"/>
  <c r="J509" i="86"/>
  <c r="J502" i="86"/>
  <c r="J506" i="86"/>
  <c r="J510" i="86"/>
  <c r="J514" i="86"/>
  <c r="M154" i="86"/>
  <c r="M162" i="86"/>
  <c r="M169" i="86"/>
  <c r="M178" i="86"/>
  <c r="M229" i="86"/>
  <c r="M245" i="86"/>
  <c r="M250" i="86"/>
  <c r="M259" i="86"/>
  <c r="M278" i="86"/>
  <c r="M281" i="86"/>
  <c r="M342" i="86"/>
  <c r="M345" i="86"/>
  <c r="M348" i="86"/>
  <c r="M350" i="86"/>
  <c r="M357" i="86"/>
  <c r="M365" i="86"/>
  <c r="M400" i="86"/>
  <c r="M402" i="86"/>
  <c r="M405" i="86"/>
  <c r="M412" i="86"/>
  <c r="M414" i="86"/>
  <c r="M421" i="86"/>
  <c r="M428" i="86"/>
  <c r="M430" i="86"/>
  <c r="M457" i="86"/>
  <c r="M460" i="86"/>
  <c r="M462" i="86"/>
  <c r="M464" i="86"/>
  <c r="M466" i="86"/>
  <c r="M473" i="86"/>
  <c r="M476" i="86"/>
  <c r="M478" i="86"/>
  <c r="M480" i="86"/>
  <c r="J507" i="86"/>
  <c r="H512" i="86"/>
  <c r="J512" i="86"/>
  <c r="C523" i="86"/>
  <c r="C527" i="86"/>
  <c r="C532" i="86"/>
  <c r="M5" i="84"/>
  <c r="M10" i="84"/>
  <c r="M12" i="84"/>
  <c r="M14" i="84"/>
  <c r="M37" i="84"/>
  <c r="M44" i="84"/>
  <c r="M46" i="84"/>
  <c r="M49" i="84"/>
  <c r="M56" i="84"/>
  <c r="M69" i="84"/>
  <c r="M74" i="84"/>
  <c r="M101" i="84"/>
  <c r="M289" i="84"/>
  <c r="M353" i="84"/>
  <c r="M422" i="84"/>
  <c r="J500" i="84"/>
  <c r="H500" i="84"/>
  <c r="C522" i="84"/>
  <c r="J502" i="84"/>
  <c r="H502" i="84"/>
  <c r="C524" i="84"/>
  <c r="I524" i="84" s="1"/>
  <c r="J504" i="84"/>
  <c r="H504" i="84"/>
  <c r="C526" i="84"/>
  <c r="I526" i="84" s="1"/>
  <c r="J506" i="84"/>
  <c r="H506" i="84"/>
  <c r="J508" i="84"/>
  <c r="H508" i="84"/>
  <c r="C530" i="84"/>
  <c r="J530" i="84" s="1"/>
  <c r="J510" i="84"/>
  <c r="H510" i="84"/>
  <c r="J512" i="84"/>
  <c r="C532" i="84"/>
  <c r="H532" i="84" s="1"/>
  <c r="H512" i="84"/>
  <c r="C528" i="84"/>
  <c r="H528" i="84" s="1"/>
  <c r="M9" i="84"/>
  <c r="M132" i="84"/>
  <c r="M165" i="84"/>
  <c r="M257" i="84"/>
  <c r="M321" i="84"/>
  <c r="M385" i="84"/>
  <c r="M463" i="84"/>
  <c r="J501" i="84"/>
  <c r="H501" i="84"/>
  <c r="C523" i="84"/>
  <c r="I523" i="84" s="1"/>
  <c r="J505" i="84"/>
  <c r="H505" i="84"/>
  <c r="C527" i="84"/>
  <c r="J507" i="84"/>
  <c r="H507" i="84"/>
  <c r="J509" i="84"/>
  <c r="H509" i="84"/>
  <c r="C531" i="84"/>
  <c r="H531" i="84" s="1"/>
  <c r="J511" i="84"/>
  <c r="H511" i="84"/>
  <c r="M249" i="84"/>
  <c r="M265" i="84"/>
  <c r="M281" i="84"/>
  <c r="M297" i="84"/>
  <c r="M313" i="84"/>
  <c r="M329" i="84"/>
  <c r="M345" i="84"/>
  <c r="M361" i="84"/>
  <c r="M377" i="84"/>
  <c r="M393" i="84"/>
  <c r="M443" i="84"/>
  <c r="M487" i="84"/>
  <c r="M491" i="84"/>
  <c r="M498" i="84"/>
  <c r="H513" i="84"/>
  <c r="H514" i="84"/>
  <c r="M73" i="84"/>
  <c r="M94" i="84"/>
  <c r="M97" i="84"/>
  <c r="M142" i="84"/>
  <c r="M149" i="84"/>
  <c r="M154" i="84"/>
  <c r="M161" i="84"/>
  <c r="M180" i="84"/>
  <c r="M182" i="84"/>
  <c r="M198" i="84"/>
  <c r="M212" i="84"/>
  <c r="M214" i="84"/>
  <c r="M230" i="84"/>
  <c r="M244" i="84"/>
  <c r="M246" i="84"/>
  <c r="M262" i="84"/>
  <c r="M276" i="84"/>
  <c r="M278" i="84"/>
  <c r="M294" i="84"/>
  <c r="M308" i="84"/>
  <c r="M310" i="84"/>
  <c r="M326" i="84"/>
  <c r="M340" i="84"/>
  <c r="M342" i="84"/>
  <c r="M358" i="84"/>
  <c r="M372" i="84"/>
  <c r="M374" i="84"/>
  <c r="M390" i="84"/>
  <c r="M404" i="84"/>
  <c r="M406" i="84"/>
  <c r="M427" i="84"/>
  <c r="M432" i="84"/>
  <c r="M435" i="84"/>
  <c r="M459" i="84"/>
  <c r="M466" i="84"/>
  <c r="M471" i="84"/>
  <c r="M475" i="84"/>
  <c r="M482" i="84"/>
  <c r="M484" i="84"/>
  <c r="M495" i="84"/>
  <c r="J513" i="84"/>
  <c r="J514" i="84"/>
  <c r="M9" i="82"/>
  <c r="M18" i="82"/>
  <c r="M34" i="82"/>
  <c r="M41" i="82"/>
  <c r="M50" i="82"/>
  <c r="M66" i="82"/>
  <c r="M73" i="82"/>
  <c r="M82" i="82"/>
  <c r="M98" i="82"/>
  <c r="M105" i="82"/>
  <c r="M351" i="82"/>
  <c r="M353" i="82"/>
  <c r="M355" i="82"/>
  <c r="M376" i="82"/>
  <c r="M399" i="82"/>
  <c r="J505" i="82"/>
  <c r="J509" i="82"/>
  <c r="J513" i="82"/>
  <c r="M369" i="82"/>
  <c r="C526" i="82"/>
  <c r="H526" i="82" s="1"/>
  <c r="J506" i="82"/>
  <c r="C530" i="82"/>
  <c r="J510" i="82"/>
  <c r="M106" i="82"/>
  <c r="M113" i="82"/>
  <c r="M122" i="82"/>
  <c r="M134" i="82"/>
  <c r="M141" i="82"/>
  <c r="M188" i="82"/>
  <c r="M191" i="82"/>
  <c r="M275" i="82"/>
  <c r="M287" i="82"/>
  <c r="M289" i="82"/>
  <c r="M296" i="82"/>
  <c r="M303" i="82"/>
  <c r="M312" i="82"/>
  <c r="M320" i="82"/>
  <c r="M325" i="82"/>
  <c r="M328" i="82"/>
  <c r="M335" i="82"/>
  <c r="M344" i="82"/>
  <c r="M395" i="82"/>
  <c r="M402" i="82"/>
  <c r="M407" i="82"/>
  <c r="M416" i="82"/>
  <c r="M443" i="82"/>
  <c r="M446" i="82"/>
  <c r="M451" i="82"/>
  <c r="M454" i="82"/>
  <c r="M459" i="82"/>
  <c r="M462" i="82"/>
  <c r="M467" i="82"/>
  <c r="M470" i="82"/>
  <c r="M475" i="82"/>
  <c r="M478" i="82"/>
  <c r="M483" i="82"/>
  <c r="M486" i="82"/>
  <c r="M491" i="82"/>
  <c r="M494" i="82"/>
  <c r="J514" i="82"/>
  <c r="C525" i="80"/>
  <c r="M12" i="80"/>
  <c r="M48" i="80"/>
  <c r="M50" i="80"/>
  <c r="M102" i="80"/>
  <c r="M121" i="80"/>
  <c r="M124" i="80"/>
  <c r="M153" i="80"/>
  <c r="M169" i="80"/>
  <c r="M234" i="80"/>
  <c r="M245" i="80"/>
  <c r="M247" i="80"/>
  <c r="M289" i="80"/>
  <c r="M302" i="80"/>
  <c r="M336" i="80"/>
  <c r="M345" i="80"/>
  <c r="M358" i="80"/>
  <c r="M474" i="80"/>
  <c r="I507" i="80"/>
  <c r="C527" i="80"/>
  <c r="F527" i="80" s="1"/>
  <c r="M9" i="80"/>
  <c r="M28" i="80"/>
  <c r="M57" i="80"/>
  <c r="M60" i="80"/>
  <c r="M144" i="80"/>
  <c r="M146" i="80"/>
  <c r="M157" i="80"/>
  <c r="M189" i="80"/>
  <c r="M192" i="80"/>
  <c r="M286" i="80"/>
  <c r="M293" i="80"/>
  <c r="M322" i="80"/>
  <c r="M333" i="80"/>
  <c r="M377" i="80"/>
  <c r="M407" i="80"/>
  <c r="M465" i="80"/>
  <c r="M467" i="80"/>
  <c r="M487" i="80"/>
  <c r="M490" i="80"/>
  <c r="M493" i="80"/>
  <c r="I505" i="80"/>
  <c r="I509" i="80"/>
  <c r="C529" i="80"/>
  <c r="M13" i="80"/>
  <c r="M16" i="80"/>
  <c r="M18" i="80"/>
  <c r="M25" i="80"/>
  <c r="M44" i="80"/>
  <c r="M92" i="80"/>
  <c r="M141" i="80"/>
  <c r="M172" i="80"/>
  <c r="M204" i="80"/>
  <c r="M229" i="80"/>
  <c r="M258" i="80"/>
  <c r="M267" i="80"/>
  <c r="M283" i="80"/>
  <c r="M305" i="80"/>
  <c r="M361" i="80"/>
  <c r="M389" i="80"/>
  <c r="M396" i="80"/>
  <c r="M398" i="80"/>
  <c r="M422" i="80"/>
  <c r="M429" i="80"/>
  <c r="M471" i="80"/>
  <c r="C521" i="80"/>
  <c r="G521" i="80" s="1"/>
  <c r="M96" i="80"/>
  <c r="M98" i="80"/>
  <c r="M105" i="80"/>
  <c r="M125" i="80"/>
  <c r="M128" i="80"/>
  <c r="M130" i="80"/>
  <c r="M156" i="80"/>
  <c r="M182" i="80"/>
  <c r="M185" i="80"/>
  <c r="M188" i="80"/>
  <c r="M221" i="80"/>
  <c r="M261" i="80"/>
  <c r="M277" i="80"/>
  <c r="M279" i="80"/>
  <c r="M325" i="80"/>
  <c r="M332" i="80"/>
  <c r="M341" i="80"/>
  <c r="M357" i="80"/>
  <c r="M373" i="80"/>
  <c r="M380" i="80"/>
  <c r="M397" i="80"/>
  <c r="M401" i="80"/>
  <c r="M403" i="80"/>
  <c r="M435" i="80"/>
  <c r="M438" i="80"/>
  <c r="M445" i="80"/>
  <c r="M461" i="80"/>
  <c r="M470" i="80"/>
  <c r="M477" i="80"/>
  <c r="M486" i="80"/>
  <c r="M494" i="80"/>
  <c r="I66" i="93"/>
  <c r="I66" i="89"/>
  <c r="I66" i="79"/>
  <c r="I66" i="70"/>
  <c r="I66" i="66"/>
  <c r="I66" i="64"/>
  <c r="I66" i="62"/>
  <c r="I66" i="60"/>
  <c r="I66" i="58"/>
  <c r="I66" i="56"/>
  <c r="I66" i="54"/>
  <c r="I66" i="48"/>
  <c r="I66" i="46"/>
  <c r="I66" i="44"/>
  <c r="I66" i="40"/>
  <c r="I66" i="38"/>
  <c r="I66" i="36"/>
  <c r="I66" i="34"/>
  <c r="I66" i="32"/>
  <c r="I66" i="30"/>
  <c r="I66" i="28"/>
  <c r="I66" i="26"/>
  <c r="I66" i="19"/>
  <c r="I66" i="18"/>
  <c r="I66" i="17"/>
  <c r="D2" i="98"/>
  <c r="D2" i="96"/>
  <c r="D1" i="88"/>
  <c r="D2" i="86"/>
  <c r="D1" i="80"/>
  <c r="M12" i="98"/>
  <c r="M28" i="98"/>
  <c r="M44" i="98"/>
  <c r="M60" i="98"/>
  <c r="M76" i="98"/>
  <c r="M112" i="98"/>
  <c r="M140" i="98"/>
  <c r="M176" i="98"/>
  <c r="M200" i="98"/>
  <c r="M232" i="98"/>
  <c r="M264" i="98"/>
  <c r="M296" i="98"/>
  <c r="M328" i="98"/>
  <c r="M360" i="98"/>
  <c r="M392" i="98"/>
  <c r="I522" i="98"/>
  <c r="J522" i="98"/>
  <c r="G522" i="98"/>
  <c r="M16" i="98"/>
  <c r="M32" i="98"/>
  <c r="M48" i="98"/>
  <c r="M64" i="98"/>
  <c r="M96" i="98"/>
  <c r="M101" i="98"/>
  <c r="M124" i="98"/>
  <c r="M160" i="98"/>
  <c r="M188" i="98"/>
  <c r="M208" i="98"/>
  <c r="M240" i="98"/>
  <c r="M272" i="98"/>
  <c r="M304" i="98"/>
  <c r="M336" i="98"/>
  <c r="M368" i="98"/>
  <c r="M84" i="98"/>
  <c r="M100" i="98"/>
  <c r="M116" i="98"/>
  <c r="M132" i="98"/>
  <c r="M148" i="98"/>
  <c r="M164" i="98"/>
  <c r="M180" i="98"/>
  <c r="M196" i="98"/>
  <c r="M204" i="98"/>
  <c r="M212" i="98"/>
  <c r="M220" i="98"/>
  <c r="M228" i="98"/>
  <c r="M236" i="98"/>
  <c r="M244" i="98"/>
  <c r="M252" i="98"/>
  <c r="M260" i="98"/>
  <c r="M268" i="98"/>
  <c r="M276" i="98"/>
  <c r="M284" i="98"/>
  <c r="M292" i="98"/>
  <c r="M300" i="98"/>
  <c r="M308" i="98"/>
  <c r="M316" i="98"/>
  <c r="M324" i="98"/>
  <c r="M332" i="98"/>
  <c r="M340" i="98"/>
  <c r="M348" i="98"/>
  <c r="M356" i="98"/>
  <c r="M364" i="98"/>
  <c r="M372" i="98"/>
  <c r="M380" i="98"/>
  <c r="M388" i="98"/>
  <c r="M396" i="98"/>
  <c r="M435" i="98"/>
  <c r="I526" i="98"/>
  <c r="F526" i="98"/>
  <c r="G532" i="98"/>
  <c r="F532" i="98"/>
  <c r="M411" i="98"/>
  <c r="M427" i="98"/>
  <c r="M443" i="98"/>
  <c r="F523" i="98"/>
  <c r="G523" i="98"/>
  <c r="J527" i="98"/>
  <c r="F527" i="98"/>
  <c r="I527" i="98"/>
  <c r="G527" i="98"/>
  <c r="F531" i="98"/>
  <c r="G531" i="98"/>
  <c r="G528" i="98"/>
  <c r="F528" i="98"/>
  <c r="I532" i="98"/>
  <c r="M407" i="98"/>
  <c r="M423" i="98"/>
  <c r="M439" i="98"/>
  <c r="M451" i="98"/>
  <c r="M459" i="98"/>
  <c r="M467" i="98"/>
  <c r="M475" i="98"/>
  <c r="M483" i="98"/>
  <c r="M491" i="98"/>
  <c r="K517" i="98"/>
  <c r="J524" i="98"/>
  <c r="I528" i="98"/>
  <c r="I500" i="98"/>
  <c r="I501" i="98"/>
  <c r="I502" i="98"/>
  <c r="I504" i="98"/>
  <c r="I505" i="98"/>
  <c r="I506" i="98"/>
  <c r="I507" i="98"/>
  <c r="I508" i="98"/>
  <c r="I509" i="98"/>
  <c r="I510" i="98"/>
  <c r="I511" i="98"/>
  <c r="I512" i="98"/>
  <c r="I513" i="98"/>
  <c r="I514" i="98"/>
  <c r="C521" i="98"/>
  <c r="C525" i="98"/>
  <c r="C529" i="98"/>
  <c r="C533" i="98"/>
  <c r="G533" i="98" s="1"/>
  <c r="M151" i="96"/>
  <c r="M167" i="96"/>
  <c r="M199" i="96"/>
  <c r="M215" i="96"/>
  <c r="M230" i="96"/>
  <c r="M235" i="96"/>
  <c r="M294" i="96"/>
  <c r="M299" i="96"/>
  <c r="M322" i="96"/>
  <c r="M395" i="96"/>
  <c r="M143" i="96"/>
  <c r="M159" i="96"/>
  <c r="M175" i="96"/>
  <c r="M191" i="96"/>
  <c r="M207" i="96"/>
  <c r="M226" i="96"/>
  <c r="M262" i="96"/>
  <c r="M267" i="96"/>
  <c r="M290" i="96"/>
  <c r="M326" i="96"/>
  <c r="M331" i="96"/>
  <c r="M363" i="96"/>
  <c r="H500" i="96"/>
  <c r="C520" i="96"/>
  <c r="F520" i="96" s="1"/>
  <c r="J500" i="96"/>
  <c r="M250" i="96"/>
  <c r="M266" i="96"/>
  <c r="M282" i="96"/>
  <c r="M314" i="96"/>
  <c r="M330" i="96"/>
  <c r="M346" i="96"/>
  <c r="M378" i="96"/>
  <c r="M394" i="96"/>
  <c r="M414" i="96"/>
  <c r="M455" i="96"/>
  <c r="M478" i="96"/>
  <c r="G526" i="96"/>
  <c r="I523" i="96"/>
  <c r="M354" i="96"/>
  <c r="M370" i="96"/>
  <c r="M423" i="96"/>
  <c r="M446" i="96"/>
  <c r="M482" i="96"/>
  <c r="M487" i="96"/>
  <c r="J527" i="96"/>
  <c r="F527" i="96"/>
  <c r="H527" i="96"/>
  <c r="G527" i="96"/>
  <c r="M406" i="96"/>
  <c r="M422" i="96"/>
  <c r="M454" i="96"/>
  <c r="M470" i="96"/>
  <c r="M486" i="96"/>
  <c r="I530" i="96"/>
  <c r="G530" i="96"/>
  <c r="J530" i="96"/>
  <c r="F530" i="96"/>
  <c r="J534" i="96"/>
  <c r="H530" i="96"/>
  <c r="K517" i="96"/>
  <c r="J531" i="96"/>
  <c r="F531" i="96"/>
  <c r="H531" i="96"/>
  <c r="G531" i="96"/>
  <c r="I502" i="96"/>
  <c r="I504" i="96"/>
  <c r="I505" i="96"/>
  <c r="I506" i="96"/>
  <c r="I507" i="96"/>
  <c r="I508" i="96"/>
  <c r="I510" i="96"/>
  <c r="I511" i="96"/>
  <c r="I512" i="96"/>
  <c r="I513" i="96"/>
  <c r="I514" i="96"/>
  <c r="C525" i="96"/>
  <c r="J525" i="96" s="1"/>
  <c r="C529" i="96"/>
  <c r="C533" i="96"/>
  <c r="J506" i="96"/>
  <c r="J507" i="96"/>
  <c r="J508" i="96"/>
  <c r="J510" i="96"/>
  <c r="J511" i="96"/>
  <c r="J512" i="96"/>
  <c r="J513" i="96"/>
  <c r="J514" i="96"/>
  <c r="C524" i="96"/>
  <c r="C528" i="96"/>
  <c r="H528" i="96" s="1"/>
  <c r="C532" i="96"/>
  <c r="H502" i="96"/>
  <c r="H504" i="96"/>
  <c r="H505" i="96"/>
  <c r="H506" i="96"/>
  <c r="H507" i="96"/>
  <c r="H508" i="96"/>
  <c r="H510" i="96"/>
  <c r="H511" i="96"/>
  <c r="H512" i="96"/>
  <c r="H513" i="96"/>
  <c r="H514" i="96"/>
  <c r="M14" i="94"/>
  <c r="M30" i="94"/>
  <c r="M46" i="94"/>
  <c r="M62" i="94"/>
  <c r="M78" i="94"/>
  <c r="M114" i="94"/>
  <c r="M119" i="94"/>
  <c r="M142" i="94"/>
  <c r="M178" i="94"/>
  <c r="M183" i="94"/>
  <c r="M202" i="94"/>
  <c r="M234" i="94"/>
  <c r="M266" i="94"/>
  <c r="M298" i="94"/>
  <c r="M330" i="94"/>
  <c r="M362" i="94"/>
  <c r="M394" i="94"/>
  <c r="I522" i="94"/>
  <c r="H522" i="94"/>
  <c r="J522" i="94"/>
  <c r="G522" i="94"/>
  <c r="D1" i="94"/>
  <c r="M18" i="94"/>
  <c r="M34" i="94"/>
  <c r="M50" i="94"/>
  <c r="M66" i="94"/>
  <c r="M98" i="94"/>
  <c r="M103" i="94"/>
  <c r="M126" i="94"/>
  <c r="M162" i="94"/>
  <c r="M167" i="94"/>
  <c r="M190" i="94"/>
  <c r="M210" i="94"/>
  <c r="M242" i="94"/>
  <c r="M274" i="94"/>
  <c r="M306" i="94"/>
  <c r="M338" i="94"/>
  <c r="M370" i="94"/>
  <c r="M404" i="94"/>
  <c r="M86" i="94"/>
  <c r="M102" i="94"/>
  <c r="M118" i="94"/>
  <c r="M134" i="94"/>
  <c r="M150" i="94"/>
  <c r="M166" i="94"/>
  <c r="M182" i="94"/>
  <c r="M198" i="94"/>
  <c r="M206" i="94"/>
  <c r="M214" i="94"/>
  <c r="M222" i="94"/>
  <c r="M230" i="94"/>
  <c r="M238" i="94"/>
  <c r="M246" i="94"/>
  <c r="M254" i="94"/>
  <c r="M262" i="94"/>
  <c r="M270" i="94"/>
  <c r="M278" i="94"/>
  <c r="M286" i="94"/>
  <c r="M294" i="94"/>
  <c r="M302" i="94"/>
  <c r="M310" i="94"/>
  <c r="M318" i="94"/>
  <c r="M326" i="94"/>
  <c r="M334" i="94"/>
  <c r="M342" i="94"/>
  <c r="M350" i="94"/>
  <c r="M358" i="94"/>
  <c r="M366" i="94"/>
  <c r="M374" i="94"/>
  <c r="M382" i="94"/>
  <c r="M390" i="94"/>
  <c r="M398" i="94"/>
  <c r="M420" i="94"/>
  <c r="G520" i="94"/>
  <c r="J520" i="94"/>
  <c r="F520" i="94"/>
  <c r="H520" i="94"/>
  <c r="I526" i="94"/>
  <c r="H526" i="94"/>
  <c r="J526" i="94"/>
  <c r="K526" i="94" s="1"/>
  <c r="F526" i="94"/>
  <c r="I530" i="94"/>
  <c r="H530" i="94"/>
  <c r="F530" i="94"/>
  <c r="I534" i="94"/>
  <c r="H534" i="94"/>
  <c r="J534" i="94"/>
  <c r="F534" i="94"/>
  <c r="K534" i="94" s="1"/>
  <c r="G532" i="94"/>
  <c r="J532" i="94"/>
  <c r="F532" i="94"/>
  <c r="H532" i="94"/>
  <c r="G534" i="94"/>
  <c r="M403" i="94"/>
  <c r="M419" i="94"/>
  <c r="M435" i="94"/>
  <c r="M451" i="94"/>
  <c r="G527" i="94"/>
  <c r="G531" i="94"/>
  <c r="G528" i="94"/>
  <c r="F528" i="94"/>
  <c r="H528" i="94"/>
  <c r="G530" i="94"/>
  <c r="I532" i="94"/>
  <c r="M399" i="94"/>
  <c r="M415" i="94"/>
  <c r="M431" i="94"/>
  <c r="M447" i="94"/>
  <c r="M459" i="94"/>
  <c r="M467" i="94"/>
  <c r="M475" i="94"/>
  <c r="M483" i="94"/>
  <c r="M491" i="94"/>
  <c r="K517" i="94"/>
  <c r="G524" i="94"/>
  <c r="F524" i="94"/>
  <c r="H524" i="94"/>
  <c r="G526" i="94"/>
  <c r="I500" i="94"/>
  <c r="I501" i="94"/>
  <c r="I502" i="94"/>
  <c r="I504" i="94"/>
  <c r="I505" i="94"/>
  <c r="I506" i="94"/>
  <c r="I507" i="94"/>
  <c r="I508" i="94"/>
  <c r="I509" i="94"/>
  <c r="I510" i="94"/>
  <c r="I511" i="94"/>
  <c r="I512" i="94"/>
  <c r="I513" i="94"/>
  <c r="I514" i="94"/>
  <c r="C521" i="94"/>
  <c r="C525" i="94"/>
  <c r="C529" i="94"/>
  <c r="H529" i="94" s="1"/>
  <c r="C533" i="94"/>
  <c r="M15" i="92"/>
  <c r="M51" i="92"/>
  <c r="M56" i="92"/>
  <c r="M79" i="92"/>
  <c r="M104" i="92"/>
  <c r="M143" i="92"/>
  <c r="M168" i="92"/>
  <c r="M207" i="92"/>
  <c r="M232" i="92"/>
  <c r="M271" i="92"/>
  <c r="M296" i="92"/>
  <c r="M335" i="92"/>
  <c r="M360" i="92"/>
  <c r="M399" i="92"/>
  <c r="M435" i="92"/>
  <c r="M440" i="92"/>
  <c r="H501" i="92"/>
  <c r="C521" i="92"/>
  <c r="J501" i="92"/>
  <c r="C527" i="92"/>
  <c r="H507" i="92"/>
  <c r="J507" i="92"/>
  <c r="I507" i="92"/>
  <c r="J520" i="92"/>
  <c r="F520" i="92"/>
  <c r="I520" i="92"/>
  <c r="D1" i="92"/>
  <c r="I66" i="91"/>
  <c r="M35" i="92"/>
  <c r="M40" i="92"/>
  <c r="M63" i="92"/>
  <c r="M95" i="92"/>
  <c r="M120" i="92"/>
  <c r="M159" i="92"/>
  <c r="M184" i="92"/>
  <c r="M223" i="92"/>
  <c r="M248" i="92"/>
  <c r="M287" i="92"/>
  <c r="M312" i="92"/>
  <c r="M351" i="92"/>
  <c r="M376" i="92"/>
  <c r="H529" i="92"/>
  <c r="G529" i="92"/>
  <c r="J529" i="92"/>
  <c r="M7" i="92"/>
  <c r="M23" i="92"/>
  <c r="M39" i="92"/>
  <c r="M55" i="92"/>
  <c r="M71" i="92"/>
  <c r="M87" i="92"/>
  <c r="M103" i="92"/>
  <c r="M119" i="92"/>
  <c r="M135" i="92"/>
  <c r="M151" i="92"/>
  <c r="M167" i="92"/>
  <c r="M183" i="92"/>
  <c r="M199" i="92"/>
  <c r="M215" i="92"/>
  <c r="M231" i="92"/>
  <c r="M247" i="92"/>
  <c r="M263" i="92"/>
  <c r="M279" i="92"/>
  <c r="M295" i="92"/>
  <c r="M311" i="92"/>
  <c r="M327" i="92"/>
  <c r="M343" i="92"/>
  <c r="M359" i="92"/>
  <c r="M375" i="92"/>
  <c r="M391" i="92"/>
  <c r="M403" i="92"/>
  <c r="M408" i="92"/>
  <c r="M431" i="92"/>
  <c r="M467" i="92"/>
  <c r="M472" i="92"/>
  <c r="M495" i="92"/>
  <c r="H505" i="92"/>
  <c r="C525" i="92"/>
  <c r="M83" i="92"/>
  <c r="M99" i="92"/>
  <c r="M115" i="92"/>
  <c r="M131" i="92"/>
  <c r="M147" i="92"/>
  <c r="M163" i="92"/>
  <c r="M179" i="92"/>
  <c r="M195" i="92"/>
  <c r="M211" i="92"/>
  <c r="M227" i="92"/>
  <c r="M243" i="92"/>
  <c r="M259" i="92"/>
  <c r="M275" i="92"/>
  <c r="M291" i="92"/>
  <c r="M307" i="92"/>
  <c r="M323" i="92"/>
  <c r="M339" i="92"/>
  <c r="M355" i="92"/>
  <c r="M371" i="92"/>
  <c r="M387" i="92"/>
  <c r="M419" i="92"/>
  <c r="M424" i="92"/>
  <c r="M447" i="92"/>
  <c r="M483" i="92"/>
  <c r="M488" i="92"/>
  <c r="C523" i="92"/>
  <c r="H523" i="92" s="1"/>
  <c r="I505" i="92"/>
  <c r="H533" i="92"/>
  <c r="G533" i="92"/>
  <c r="F533" i="92"/>
  <c r="J528" i="92"/>
  <c r="F528" i="92"/>
  <c r="I528" i="92"/>
  <c r="M407" i="92"/>
  <c r="M423" i="92"/>
  <c r="M439" i="92"/>
  <c r="M455" i="92"/>
  <c r="M471" i="92"/>
  <c r="M487" i="92"/>
  <c r="I500" i="92"/>
  <c r="I504" i="92"/>
  <c r="J513" i="92"/>
  <c r="J500" i="92"/>
  <c r="C522" i="92"/>
  <c r="H522" i="92" s="1"/>
  <c r="J502" i="92"/>
  <c r="J504" i="92"/>
  <c r="C526" i="92"/>
  <c r="J506" i="92"/>
  <c r="H508" i="92"/>
  <c r="H509" i="92"/>
  <c r="C530" i="92"/>
  <c r="I530" i="92" s="1"/>
  <c r="H510" i="92"/>
  <c r="H511" i="92"/>
  <c r="C531" i="92"/>
  <c r="J531" i="92" s="1"/>
  <c r="H512" i="92"/>
  <c r="H513" i="92"/>
  <c r="C534" i="92"/>
  <c r="H514" i="92"/>
  <c r="C524" i="92"/>
  <c r="C532" i="92"/>
  <c r="M30" i="90"/>
  <c r="M35" i="90"/>
  <c r="M408" i="90"/>
  <c r="M26" i="90"/>
  <c r="M472" i="90"/>
  <c r="C523" i="90"/>
  <c r="I523" i="90" s="1"/>
  <c r="C525" i="90"/>
  <c r="I505" i="90"/>
  <c r="H505" i="90"/>
  <c r="C527" i="90"/>
  <c r="J527" i="90" s="1"/>
  <c r="I507" i="90"/>
  <c r="H507" i="90"/>
  <c r="M18" i="90"/>
  <c r="M34" i="90"/>
  <c r="M50" i="90"/>
  <c r="M66" i="90"/>
  <c r="M82" i="90"/>
  <c r="M98" i="90"/>
  <c r="M114" i="90"/>
  <c r="M130" i="90"/>
  <c r="M146" i="90"/>
  <c r="M162" i="90"/>
  <c r="M178" i="90"/>
  <c r="M194" i="90"/>
  <c r="M210" i="90"/>
  <c r="M226" i="90"/>
  <c r="M242" i="90"/>
  <c r="M258" i="90"/>
  <c r="M274" i="90"/>
  <c r="M290" i="90"/>
  <c r="M306" i="90"/>
  <c r="M322" i="90"/>
  <c r="M338" i="90"/>
  <c r="M354" i="90"/>
  <c r="M370" i="90"/>
  <c r="M386" i="90"/>
  <c r="M415" i="90"/>
  <c r="M420" i="90"/>
  <c r="M443" i="90"/>
  <c r="M479" i="90"/>
  <c r="M484" i="90"/>
  <c r="C521" i="90"/>
  <c r="J521" i="90" s="1"/>
  <c r="H501" i="90"/>
  <c r="G532" i="90"/>
  <c r="J532" i="90"/>
  <c r="H532" i="90"/>
  <c r="I532" i="90"/>
  <c r="M318" i="90"/>
  <c r="M334" i="90"/>
  <c r="M350" i="90"/>
  <c r="M366" i="90"/>
  <c r="M382" i="90"/>
  <c r="M398" i="90"/>
  <c r="M431" i="90"/>
  <c r="M436" i="90"/>
  <c r="M459" i="90"/>
  <c r="M495" i="90"/>
  <c r="J505" i="90"/>
  <c r="J507" i="90"/>
  <c r="C520" i="90"/>
  <c r="F520" i="90" s="1"/>
  <c r="M419" i="90"/>
  <c r="M435" i="90"/>
  <c r="M451" i="90"/>
  <c r="M467" i="90"/>
  <c r="M483" i="90"/>
  <c r="J500" i="90"/>
  <c r="C522" i="90"/>
  <c r="J502" i="90"/>
  <c r="C526" i="90"/>
  <c r="I526" i="90" s="1"/>
  <c r="J506" i="90"/>
  <c r="J508" i="90"/>
  <c r="J534" i="90"/>
  <c r="F534" i="90"/>
  <c r="C528" i="90"/>
  <c r="G528" i="90" s="1"/>
  <c r="H509" i="90"/>
  <c r="C529" i="90"/>
  <c r="C530" i="90"/>
  <c r="H510" i="90"/>
  <c r="H511" i="90"/>
  <c r="C531" i="90"/>
  <c r="H512" i="90"/>
  <c r="H513" i="90"/>
  <c r="C533" i="90"/>
  <c r="I513" i="90"/>
  <c r="K517" i="90"/>
  <c r="I514" i="90"/>
  <c r="H514" i="90"/>
  <c r="J509" i="88"/>
  <c r="I509" i="88"/>
  <c r="H509" i="88"/>
  <c r="C529" i="88"/>
  <c r="M22" i="88"/>
  <c r="M86" i="88"/>
  <c r="M150" i="88"/>
  <c r="M214" i="88"/>
  <c r="M278" i="88"/>
  <c r="J505" i="88"/>
  <c r="I505" i="88"/>
  <c r="H505" i="88"/>
  <c r="C525" i="88"/>
  <c r="M6" i="88"/>
  <c r="M70" i="88"/>
  <c r="M134" i="88"/>
  <c r="M198" i="88"/>
  <c r="M262" i="88"/>
  <c r="I501" i="88"/>
  <c r="M54" i="88"/>
  <c r="M118" i="88"/>
  <c r="M182" i="88"/>
  <c r="M246" i="88"/>
  <c r="C523" i="88"/>
  <c r="J507" i="88"/>
  <c r="C527" i="88"/>
  <c r="I507" i="88"/>
  <c r="J511" i="88"/>
  <c r="C531" i="88"/>
  <c r="I511" i="88"/>
  <c r="M5" i="88"/>
  <c r="M21" i="88"/>
  <c r="M37" i="88"/>
  <c r="M53" i="88"/>
  <c r="M69" i="88"/>
  <c r="M85" i="88"/>
  <c r="M101" i="88"/>
  <c r="M117" i="88"/>
  <c r="M133" i="88"/>
  <c r="M149" i="88"/>
  <c r="M165" i="88"/>
  <c r="M181" i="88"/>
  <c r="M197" i="88"/>
  <c r="M213" i="88"/>
  <c r="M229" i="88"/>
  <c r="M245" i="88"/>
  <c r="M261" i="88"/>
  <c r="M277" i="88"/>
  <c r="M289" i="88"/>
  <c r="M297" i="88"/>
  <c r="M305" i="88"/>
  <c r="M313" i="88"/>
  <c r="M321" i="88"/>
  <c r="M329" i="88"/>
  <c r="M337" i="88"/>
  <c r="M345" i="88"/>
  <c r="M353" i="88"/>
  <c r="M361" i="88"/>
  <c r="M369" i="88"/>
  <c r="M377" i="88"/>
  <c r="M385" i="88"/>
  <c r="M393" i="88"/>
  <c r="M413" i="88"/>
  <c r="M477" i="88"/>
  <c r="C522" i="88"/>
  <c r="J502" i="88"/>
  <c r="I502" i="88"/>
  <c r="C526" i="88"/>
  <c r="J506" i="88"/>
  <c r="I506" i="88"/>
  <c r="H507" i="88"/>
  <c r="J510" i="88"/>
  <c r="H511" i="88"/>
  <c r="C534" i="88"/>
  <c r="J514" i="88"/>
  <c r="I514" i="88"/>
  <c r="M13" i="88"/>
  <c r="M29" i="88"/>
  <c r="M45" i="88"/>
  <c r="M61" i="88"/>
  <c r="M77" i="88"/>
  <c r="M93" i="88"/>
  <c r="M109" i="88"/>
  <c r="M125" i="88"/>
  <c r="M141" i="88"/>
  <c r="M157" i="88"/>
  <c r="M173" i="88"/>
  <c r="M189" i="88"/>
  <c r="M205" i="88"/>
  <c r="M221" i="88"/>
  <c r="M237" i="88"/>
  <c r="M253" i="88"/>
  <c r="M269" i="88"/>
  <c r="M285" i="88"/>
  <c r="M293" i="88"/>
  <c r="M301" i="88"/>
  <c r="M309" i="88"/>
  <c r="M317" i="88"/>
  <c r="M325" i="88"/>
  <c r="M333" i="88"/>
  <c r="M341" i="88"/>
  <c r="M349" i="88"/>
  <c r="M357" i="88"/>
  <c r="M365" i="88"/>
  <c r="M373" i="88"/>
  <c r="M381" i="88"/>
  <c r="M389" i="88"/>
  <c r="M397" i="88"/>
  <c r="M445" i="88"/>
  <c r="C520" i="88"/>
  <c r="J500" i="88"/>
  <c r="I500" i="88"/>
  <c r="C524" i="88"/>
  <c r="J504" i="88"/>
  <c r="I504" i="88"/>
  <c r="C528" i="88"/>
  <c r="J508" i="88"/>
  <c r="I508" i="88"/>
  <c r="C532" i="88"/>
  <c r="G532" i="88" s="1"/>
  <c r="J512" i="88"/>
  <c r="I512" i="88"/>
  <c r="M412" i="88"/>
  <c r="M428" i="88"/>
  <c r="M444" i="88"/>
  <c r="M460" i="88"/>
  <c r="M476" i="88"/>
  <c r="M492" i="88"/>
  <c r="M404" i="88"/>
  <c r="M420" i="88"/>
  <c r="M436" i="88"/>
  <c r="M452" i="88"/>
  <c r="M468" i="88"/>
  <c r="M484" i="88"/>
  <c r="M10" i="86"/>
  <c r="M26" i="86"/>
  <c r="M42" i="86"/>
  <c r="M58" i="86"/>
  <c r="M74" i="86"/>
  <c r="M90" i="86"/>
  <c r="M106" i="86"/>
  <c r="M122" i="86"/>
  <c r="M138" i="86"/>
  <c r="M143" i="86"/>
  <c r="M166" i="86"/>
  <c r="M202" i="86"/>
  <c r="M207" i="86"/>
  <c r="M230" i="86"/>
  <c r="M266" i="86"/>
  <c r="M271" i="86"/>
  <c r="M294" i="86"/>
  <c r="M330" i="86"/>
  <c r="M335" i="86"/>
  <c r="M393" i="86"/>
  <c r="M409" i="86"/>
  <c r="M429" i="86"/>
  <c r="M434" i="86"/>
  <c r="M18" i="86"/>
  <c r="M34" i="86"/>
  <c r="M50" i="86"/>
  <c r="M66" i="86"/>
  <c r="M82" i="86"/>
  <c r="M98" i="86"/>
  <c r="M114" i="86"/>
  <c r="M130" i="86"/>
  <c r="M170" i="86"/>
  <c r="M175" i="86"/>
  <c r="M198" i="86"/>
  <c r="M234" i="86"/>
  <c r="M239" i="86"/>
  <c r="M262" i="86"/>
  <c r="M298" i="86"/>
  <c r="M303" i="86"/>
  <c r="M326" i="86"/>
  <c r="M381" i="86"/>
  <c r="M386" i="86"/>
  <c r="M422" i="86"/>
  <c r="I534" i="86"/>
  <c r="J534" i="86"/>
  <c r="F534" i="86"/>
  <c r="H534" i="86"/>
  <c r="G534" i="86"/>
  <c r="J523" i="86"/>
  <c r="F523" i="86"/>
  <c r="G523" i="86"/>
  <c r="I523" i="86"/>
  <c r="H523" i="86"/>
  <c r="I526" i="86"/>
  <c r="J526" i="86"/>
  <c r="F526" i="86"/>
  <c r="H526" i="86"/>
  <c r="G526" i="86"/>
  <c r="K526" i="86" s="1"/>
  <c r="I530" i="86"/>
  <c r="J530" i="86"/>
  <c r="F530" i="86"/>
  <c r="G530" i="86"/>
  <c r="M142" i="86"/>
  <c r="M158" i="86"/>
  <c r="M174" i="86"/>
  <c r="M190" i="86"/>
  <c r="M206" i="86"/>
  <c r="M222" i="86"/>
  <c r="M238" i="86"/>
  <c r="M254" i="86"/>
  <c r="M270" i="86"/>
  <c r="M286" i="86"/>
  <c r="M302" i="86"/>
  <c r="M318" i="86"/>
  <c r="M334" i="86"/>
  <c r="M349" i="86"/>
  <c r="M354" i="86"/>
  <c r="M377" i="86"/>
  <c r="M413" i="86"/>
  <c r="M418" i="86"/>
  <c r="M441" i="86"/>
  <c r="M477" i="86"/>
  <c r="M482" i="86"/>
  <c r="M353" i="86"/>
  <c r="M369" i="86"/>
  <c r="M385" i="86"/>
  <c r="M401" i="86"/>
  <c r="M417" i="86"/>
  <c r="M433" i="86"/>
  <c r="M449" i="86"/>
  <c r="M465" i="86"/>
  <c r="M481" i="86"/>
  <c r="M497" i="86"/>
  <c r="H521" i="86"/>
  <c r="I521" i="86"/>
  <c r="H525" i="86"/>
  <c r="I525" i="86"/>
  <c r="H529" i="86"/>
  <c r="H533" i="86"/>
  <c r="I533" i="86"/>
  <c r="G520" i="86"/>
  <c r="F521" i="86"/>
  <c r="J525" i="86"/>
  <c r="G528" i="86"/>
  <c r="H528" i="86"/>
  <c r="J533" i="86"/>
  <c r="G521" i="86"/>
  <c r="J527" i="86"/>
  <c r="F527" i="86"/>
  <c r="G527" i="86"/>
  <c r="G529" i="86"/>
  <c r="J521" i="86"/>
  <c r="F525" i="86"/>
  <c r="K525" i="86" s="1"/>
  <c r="G532" i="86"/>
  <c r="I501" i="86"/>
  <c r="I502" i="86"/>
  <c r="I505" i="86"/>
  <c r="I506" i="86"/>
  <c r="I509" i="86"/>
  <c r="I510" i="86"/>
  <c r="I513" i="86"/>
  <c r="I514" i="86"/>
  <c r="M78" i="84"/>
  <c r="I66" i="83"/>
  <c r="M25" i="84"/>
  <c r="M30" i="84"/>
  <c r="M53" i="84"/>
  <c r="M85" i="84"/>
  <c r="H530" i="84"/>
  <c r="M13" i="84"/>
  <c r="M29" i="84"/>
  <c r="M45" i="84"/>
  <c r="M61" i="84"/>
  <c r="M77" i="84"/>
  <c r="M93" i="84"/>
  <c r="M109" i="84"/>
  <c r="M125" i="84"/>
  <c r="M141" i="84"/>
  <c r="M157" i="84"/>
  <c r="M173" i="84"/>
  <c r="M400" i="84"/>
  <c r="I522" i="84"/>
  <c r="H522" i="84"/>
  <c r="J522" i="84"/>
  <c r="F522" i="84"/>
  <c r="G522" i="84"/>
  <c r="M89" i="84"/>
  <c r="M105" i="84"/>
  <c r="M121" i="84"/>
  <c r="M137" i="84"/>
  <c r="M153" i="84"/>
  <c r="M169" i="84"/>
  <c r="M181" i="84"/>
  <c r="M189" i="84"/>
  <c r="M197" i="84"/>
  <c r="M205" i="84"/>
  <c r="M213" i="84"/>
  <c r="M221" i="84"/>
  <c r="M229" i="84"/>
  <c r="M237" i="84"/>
  <c r="M245" i="84"/>
  <c r="M253" i="84"/>
  <c r="M261" i="84"/>
  <c r="M269" i="84"/>
  <c r="M277" i="84"/>
  <c r="M285" i="84"/>
  <c r="M293" i="84"/>
  <c r="M301" i="84"/>
  <c r="M309" i="84"/>
  <c r="M317" i="84"/>
  <c r="M325" i="84"/>
  <c r="M333" i="84"/>
  <c r="M341" i="84"/>
  <c r="M349" i="84"/>
  <c r="M357" i="84"/>
  <c r="M365" i="84"/>
  <c r="M373" i="84"/>
  <c r="M381" i="84"/>
  <c r="M389" i="84"/>
  <c r="M397" i="84"/>
  <c r="M448" i="84"/>
  <c r="H526" i="84"/>
  <c r="J526" i="84"/>
  <c r="F526" i="84"/>
  <c r="M407" i="84"/>
  <c r="M423" i="84"/>
  <c r="M439" i="84"/>
  <c r="M455" i="84"/>
  <c r="G520" i="84"/>
  <c r="J520" i="84"/>
  <c r="F520" i="84"/>
  <c r="K520" i="84" s="1"/>
  <c r="H520" i="84"/>
  <c r="I534" i="84"/>
  <c r="H534" i="84"/>
  <c r="J534" i="84"/>
  <c r="F534" i="84"/>
  <c r="G534" i="84"/>
  <c r="M399" i="84"/>
  <c r="M431" i="84"/>
  <c r="M447" i="84"/>
  <c r="F523" i="84"/>
  <c r="I531" i="84"/>
  <c r="G528" i="84"/>
  <c r="J528" i="84"/>
  <c r="F528" i="84"/>
  <c r="K517" i="84"/>
  <c r="J524" i="84"/>
  <c r="I528" i="84"/>
  <c r="I500" i="84"/>
  <c r="I501" i="84"/>
  <c r="I502" i="84"/>
  <c r="I504" i="84"/>
  <c r="I505" i="84"/>
  <c r="I506" i="84"/>
  <c r="I507" i="84"/>
  <c r="I508" i="84"/>
  <c r="I509" i="84"/>
  <c r="I510" i="84"/>
  <c r="I511" i="84"/>
  <c r="I512" i="84"/>
  <c r="I513" i="84"/>
  <c r="I514" i="84"/>
  <c r="C521" i="84"/>
  <c r="C525" i="84"/>
  <c r="C529" i="84"/>
  <c r="H529" i="84" s="1"/>
  <c r="C533" i="84"/>
  <c r="G533" i="84" s="1"/>
  <c r="H501" i="82"/>
  <c r="C521" i="82"/>
  <c r="M138" i="82"/>
  <c r="M154" i="82"/>
  <c r="M172" i="82"/>
  <c r="M208" i="82"/>
  <c r="M213" i="82"/>
  <c r="M236" i="82"/>
  <c r="M272" i="82"/>
  <c r="M277" i="82"/>
  <c r="M300" i="82"/>
  <c r="M336" i="82"/>
  <c r="M341" i="82"/>
  <c r="M364" i="82"/>
  <c r="M403" i="82"/>
  <c r="M419" i="82"/>
  <c r="M439" i="82"/>
  <c r="I501" i="82"/>
  <c r="J501" i="82"/>
  <c r="I526" i="82"/>
  <c r="G526" i="82"/>
  <c r="H500" i="82"/>
  <c r="C520" i="82"/>
  <c r="J500" i="82"/>
  <c r="I530" i="82"/>
  <c r="H530" i="82"/>
  <c r="J530" i="82"/>
  <c r="M130" i="82"/>
  <c r="M146" i="82"/>
  <c r="M162" i="82"/>
  <c r="M176" i="82"/>
  <c r="M181" i="82"/>
  <c r="M204" i="82"/>
  <c r="M240" i="82"/>
  <c r="M245" i="82"/>
  <c r="M268" i="82"/>
  <c r="M304" i="82"/>
  <c r="M309" i="82"/>
  <c r="M332" i="82"/>
  <c r="M368" i="82"/>
  <c r="M373" i="82"/>
  <c r="M396" i="82"/>
  <c r="M432" i="82"/>
  <c r="I500" i="82"/>
  <c r="M164" i="82"/>
  <c r="M180" i="82"/>
  <c r="M196" i="82"/>
  <c r="M212" i="82"/>
  <c r="M228" i="82"/>
  <c r="M244" i="82"/>
  <c r="M260" i="82"/>
  <c r="M276" i="82"/>
  <c r="M292" i="82"/>
  <c r="M308" i="82"/>
  <c r="M324" i="82"/>
  <c r="M340" i="82"/>
  <c r="M356" i="82"/>
  <c r="M372" i="82"/>
  <c r="M388" i="82"/>
  <c r="M423" i="82"/>
  <c r="M428" i="82"/>
  <c r="M447" i="82"/>
  <c r="M455" i="82"/>
  <c r="M463" i="82"/>
  <c r="M471" i="82"/>
  <c r="M479" i="82"/>
  <c r="M487" i="82"/>
  <c r="M495" i="82"/>
  <c r="C522" i="82"/>
  <c r="H522" i="82" s="1"/>
  <c r="H502" i="82"/>
  <c r="I502" i="82"/>
  <c r="G528" i="82"/>
  <c r="J528" i="82"/>
  <c r="F528" i="82"/>
  <c r="H528" i="82"/>
  <c r="I528" i="82"/>
  <c r="G532" i="82"/>
  <c r="J532" i="82"/>
  <c r="F532" i="82"/>
  <c r="H532" i="82"/>
  <c r="M411" i="82"/>
  <c r="M427" i="82"/>
  <c r="K517" i="82"/>
  <c r="I504" i="82"/>
  <c r="I505" i="82"/>
  <c r="I506" i="82"/>
  <c r="I508" i="82"/>
  <c r="I509" i="82"/>
  <c r="I510" i="82"/>
  <c r="I511" i="82"/>
  <c r="I512" i="82"/>
  <c r="I513" i="82"/>
  <c r="I514" i="82"/>
  <c r="C525" i="82"/>
  <c r="C529" i="82"/>
  <c r="C533" i="82"/>
  <c r="G533" i="82" s="1"/>
  <c r="C523" i="82"/>
  <c r="C531" i="82"/>
  <c r="H504" i="82"/>
  <c r="H505" i="82"/>
  <c r="H506" i="82"/>
  <c r="H508" i="82"/>
  <c r="K508" i="82" s="1"/>
  <c r="H509" i="82"/>
  <c r="H510" i="82"/>
  <c r="H511" i="82"/>
  <c r="H512" i="82"/>
  <c r="H513" i="82"/>
  <c r="H514" i="82"/>
  <c r="H508" i="80"/>
  <c r="J508" i="80"/>
  <c r="C528" i="80"/>
  <c r="I508" i="80"/>
  <c r="C530" i="80"/>
  <c r="J530" i="80" s="1"/>
  <c r="H510" i="80"/>
  <c r="J510" i="80"/>
  <c r="I510" i="80"/>
  <c r="H525" i="80"/>
  <c r="G525" i="80"/>
  <c r="J525" i="80"/>
  <c r="I525" i="80"/>
  <c r="F525" i="80"/>
  <c r="H529" i="80"/>
  <c r="F529" i="80"/>
  <c r="J529" i="80"/>
  <c r="I529" i="80"/>
  <c r="G529" i="80"/>
  <c r="M6" i="80"/>
  <c r="M45" i="80"/>
  <c r="M70" i="80"/>
  <c r="M109" i="80"/>
  <c r="M134" i="80"/>
  <c r="M173" i="80"/>
  <c r="M198" i="80"/>
  <c r="M242" i="80"/>
  <c r="M251" i="80"/>
  <c r="M306" i="80"/>
  <c r="M315" i="80"/>
  <c r="G524" i="80"/>
  <c r="I524" i="80"/>
  <c r="J524" i="80"/>
  <c r="F524" i="80"/>
  <c r="M5" i="80"/>
  <c r="M21" i="80"/>
  <c r="M37" i="80"/>
  <c r="M53" i="80"/>
  <c r="M69" i="80"/>
  <c r="M85" i="80"/>
  <c r="M101" i="80"/>
  <c r="M117" i="80"/>
  <c r="M133" i="80"/>
  <c r="M149" i="80"/>
  <c r="M165" i="80"/>
  <c r="M181" i="80"/>
  <c r="M197" i="80"/>
  <c r="H512" i="80"/>
  <c r="J512" i="80"/>
  <c r="I512" i="80"/>
  <c r="C532" i="80"/>
  <c r="K517" i="80"/>
  <c r="M17" i="80"/>
  <c r="M33" i="80"/>
  <c r="M49" i="80"/>
  <c r="M65" i="80"/>
  <c r="M81" i="80"/>
  <c r="M97" i="80"/>
  <c r="M113" i="80"/>
  <c r="M129" i="80"/>
  <c r="M145" i="80"/>
  <c r="M161" i="80"/>
  <c r="M177" i="80"/>
  <c r="M193" i="80"/>
  <c r="M209" i="80"/>
  <c r="M225" i="80"/>
  <c r="M381" i="80"/>
  <c r="M386" i="80"/>
  <c r="C526" i="80"/>
  <c r="F526" i="80" s="1"/>
  <c r="H506" i="80"/>
  <c r="J506" i="80"/>
  <c r="H521" i="80"/>
  <c r="I521" i="80"/>
  <c r="J521" i="80"/>
  <c r="F521" i="80"/>
  <c r="H500" i="80"/>
  <c r="C520" i="80"/>
  <c r="I520" i="80" s="1"/>
  <c r="J500" i="80"/>
  <c r="C534" i="80"/>
  <c r="H514" i="80"/>
  <c r="M230" i="80"/>
  <c r="M246" i="80"/>
  <c r="M262" i="80"/>
  <c r="M278" i="80"/>
  <c r="M294" i="80"/>
  <c r="M310" i="80"/>
  <c r="M329" i="80"/>
  <c r="M365" i="80"/>
  <c r="M370" i="80"/>
  <c r="M393" i="80"/>
  <c r="M423" i="80"/>
  <c r="C522" i="80"/>
  <c r="H502" i="80"/>
  <c r="H504" i="80"/>
  <c r="J504" i="80"/>
  <c r="I514" i="80"/>
  <c r="J527" i="80"/>
  <c r="J531" i="80"/>
  <c r="M337" i="80"/>
  <c r="M353" i="80"/>
  <c r="M369" i="80"/>
  <c r="M385" i="80"/>
  <c r="M414" i="80"/>
  <c r="M419" i="80"/>
  <c r="M442" i="80"/>
  <c r="M478" i="80"/>
  <c r="M483" i="80"/>
  <c r="M402" i="80"/>
  <c r="M418" i="80"/>
  <c r="M434" i="80"/>
  <c r="M450" i="80"/>
  <c r="M466" i="80"/>
  <c r="M482" i="80"/>
  <c r="M498" i="80"/>
  <c r="H501" i="80"/>
  <c r="J501" i="80"/>
  <c r="H505" i="80"/>
  <c r="J505" i="80"/>
  <c r="H507" i="80"/>
  <c r="J507" i="80"/>
  <c r="H509" i="80"/>
  <c r="J509" i="80"/>
  <c r="J511" i="80"/>
  <c r="H513" i="80"/>
  <c r="J513" i="80"/>
  <c r="C523" i="80"/>
  <c r="C533" i="80"/>
  <c r="G533" i="80" s="1"/>
  <c r="H526" i="96"/>
  <c r="I526" i="96"/>
  <c r="F526" i="96"/>
  <c r="F527" i="94"/>
  <c r="J527" i="94"/>
  <c r="J532" i="86"/>
  <c r="F532" i="86"/>
  <c r="I532" i="86"/>
  <c r="I527" i="86"/>
  <c r="H527" i="86"/>
  <c r="J520" i="86"/>
  <c r="F524" i="86"/>
  <c r="H532" i="86"/>
  <c r="F528" i="86"/>
  <c r="J528" i="86"/>
  <c r="I528" i="86"/>
  <c r="G533" i="86"/>
  <c r="F533" i="86"/>
  <c r="G527" i="80"/>
  <c r="I531" i="80"/>
  <c r="H521" i="98"/>
  <c r="G521" i="98"/>
  <c r="I521" i="98"/>
  <c r="J521" i="98"/>
  <c r="F521" i="98"/>
  <c r="H533" i="98"/>
  <c r="J533" i="98"/>
  <c r="H529" i="98"/>
  <c r="G529" i="98"/>
  <c r="I529" i="98"/>
  <c r="J529" i="98"/>
  <c r="F529" i="98"/>
  <c r="H525" i="98"/>
  <c r="G525" i="98"/>
  <c r="I525" i="98"/>
  <c r="J525" i="98"/>
  <c r="F525" i="98"/>
  <c r="I528" i="96"/>
  <c r="I529" i="96"/>
  <c r="H520" i="96"/>
  <c r="G524" i="96"/>
  <c r="I524" i="96"/>
  <c r="H524" i="96"/>
  <c r="F524" i="96"/>
  <c r="J524" i="96"/>
  <c r="H525" i="96"/>
  <c r="G525" i="96"/>
  <c r="G532" i="96"/>
  <c r="I532" i="96"/>
  <c r="H532" i="96"/>
  <c r="J532" i="96"/>
  <c r="F532" i="96"/>
  <c r="H533" i="96"/>
  <c r="J533" i="96"/>
  <c r="F533" i="96"/>
  <c r="I533" i="96"/>
  <c r="G533" i="96"/>
  <c r="K530" i="96"/>
  <c r="H533" i="94"/>
  <c r="G533" i="94"/>
  <c r="I533" i="94"/>
  <c r="F533" i="94"/>
  <c r="J533" i="94"/>
  <c r="H525" i="94"/>
  <c r="G525" i="94"/>
  <c r="I525" i="94"/>
  <c r="J525" i="94"/>
  <c r="F525" i="94"/>
  <c r="J529" i="94"/>
  <c r="H521" i="94"/>
  <c r="G521" i="94"/>
  <c r="I521" i="94"/>
  <c r="J521" i="94"/>
  <c r="F521" i="94"/>
  <c r="K520" i="94"/>
  <c r="H530" i="92"/>
  <c r="J530" i="92"/>
  <c r="G530" i="92"/>
  <c r="J523" i="92"/>
  <c r="H521" i="92"/>
  <c r="G521" i="92"/>
  <c r="J521" i="92"/>
  <c r="I521" i="92"/>
  <c r="F521" i="92"/>
  <c r="G532" i="92"/>
  <c r="J532" i="92"/>
  <c r="F532" i="92"/>
  <c r="I532" i="92"/>
  <c r="H532" i="92"/>
  <c r="I526" i="92"/>
  <c r="H526" i="92"/>
  <c r="G526" i="92"/>
  <c r="F526" i="92"/>
  <c r="J526" i="92"/>
  <c r="I522" i="92"/>
  <c r="J522" i="92"/>
  <c r="F522" i="92"/>
  <c r="G522" i="92"/>
  <c r="F524" i="92"/>
  <c r="I534" i="92"/>
  <c r="H534" i="92"/>
  <c r="G534" i="92"/>
  <c r="F534" i="92"/>
  <c r="J534" i="92"/>
  <c r="G531" i="92"/>
  <c r="H525" i="92"/>
  <c r="G525" i="92"/>
  <c r="F525" i="92"/>
  <c r="J525" i="92"/>
  <c r="I525" i="92"/>
  <c r="J527" i="92"/>
  <c r="F527" i="92"/>
  <c r="I527" i="92"/>
  <c r="H527" i="92"/>
  <c r="G527" i="92"/>
  <c r="H529" i="90"/>
  <c r="G529" i="90"/>
  <c r="I529" i="90"/>
  <c r="F529" i="90"/>
  <c r="J529" i="90"/>
  <c r="H526" i="90"/>
  <c r="J526" i="90"/>
  <c r="F526" i="90"/>
  <c r="H522" i="90"/>
  <c r="G520" i="90"/>
  <c r="J520" i="90"/>
  <c r="H520" i="90"/>
  <c r="I520" i="90"/>
  <c r="I521" i="90"/>
  <c r="J531" i="90"/>
  <c r="F531" i="90"/>
  <c r="I531" i="90"/>
  <c r="G531" i="90"/>
  <c r="H531" i="90"/>
  <c r="G533" i="90"/>
  <c r="H528" i="90"/>
  <c r="J525" i="90"/>
  <c r="F523" i="90"/>
  <c r="I530" i="90"/>
  <c r="H530" i="90"/>
  <c r="J530" i="90"/>
  <c r="F530" i="90"/>
  <c r="G530" i="90"/>
  <c r="G527" i="90"/>
  <c r="I534" i="88"/>
  <c r="G534" i="88"/>
  <c r="H534" i="88"/>
  <c r="J534" i="88"/>
  <c r="F534" i="88"/>
  <c r="G528" i="88"/>
  <c r="I528" i="88"/>
  <c r="J528" i="88"/>
  <c r="F528" i="88"/>
  <c r="H528" i="88"/>
  <c r="G522" i="88"/>
  <c r="H525" i="88"/>
  <c r="J525" i="88"/>
  <c r="F525" i="88"/>
  <c r="G525" i="88"/>
  <c r="I525" i="88"/>
  <c r="I526" i="88"/>
  <c r="G526" i="88"/>
  <c r="H526" i="88"/>
  <c r="F526" i="88"/>
  <c r="J526" i="88"/>
  <c r="G520" i="88"/>
  <c r="I520" i="88"/>
  <c r="J520" i="88"/>
  <c r="F520" i="88"/>
  <c r="H520" i="88"/>
  <c r="I532" i="88"/>
  <c r="G524" i="88"/>
  <c r="I524" i="88"/>
  <c r="F524" i="88"/>
  <c r="J524" i="88"/>
  <c r="H524" i="88"/>
  <c r="J531" i="88"/>
  <c r="J527" i="88"/>
  <c r="F527" i="88"/>
  <c r="H527" i="88"/>
  <c r="I527" i="88"/>
  <c r="G527" i="88"/>
  <c r="J523" i="88"/>
  <c r="F523" i="88"/>
  <c r="H523" i="88"/>
  <c r="I523" i="88"/>
  <c r="G523" i="88"/>
  <c r="J529" i="88"/>
  <c r="K523" i="86"/>
  <c r="G525" i="84"/>
  <c r="H521" i="84"/>
  <c r="G521" i="84"/>
  <c r="I521" i="84"/>
  <c r="J521" i="84"/>
  <c r="F521" i="84"/>
  <c r="H533" i="84"/>
  <c r="J533" i="84"/>
  <c r="G529" i="84"/>
  <c r="I529" i="84"/>
  <c r="J529" i="84"/>
  <c r="J531" i="82"/>
  <c r="F531" i="82"/>
  <c r="I531" i="82"/>
  <c r="G531" i="82"/>
  <c r="H531" i="82"/>
  <c r="H529" i="82"/>
  <c r="G529" i="82"/>
  <c r="I529" i="82"/>
  <c r="J529" i="82"/>
  <c r="F529" i="82"/>
  <c r="H525" i="82"/>
  <c r="G525" i="82"/>
  <c r="I525" i="82"/>
  <c r="F525" i="82"/>
  <c r="J525" i="82"/>
  <c r="G521" i="82"/>
  <c r="I522" i="82"/>
  <c r="G522" i="82"/>
  <c r="I520" i="82"/>
  <c r="I523" i="82"/>
  <c r="I533" i="82"/>
  <c r="I534" i="80"/>
  <c r="H534" i="80"/>
  <c r="J534" i="80"/>
  <c r="G534" i="80"/>
  <c r="F534" i="80"/>
  <c r="G520" i="80"/>
  <c r="I526" i="80"/>
  <c r="G526" i="80"/>
  <c r="G532" i="80"/>
  <c r="F532" i="80"/>
  <c r="J532" i="80"/>
  <c r="H532" i="80"/>
  <c r="I532" i="80"/>
  <c r="I533" i="80"/>
  <c r="I530" i="80"/>
  <c r="H530" i="80"/>
  <c r="G530" i="80"/>
  <c r="F530" i="80"/>
  <c r="F528" i="80"/>
  <c r="E4" i="76"/>
  <c r="E5" i="76"/>
  <c r="E6" i="76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54" i="76"/>
  <c r="E55" i="76"/>
  <c r="E56" i="76"/>
  <c r="E57" i="76"/>
  <c r="E58" i="76"/>
  <c r="E59" i="76"/>
  <c r="E60" i="76"/>
  <c r="E61" i="76"/>
  <c r="E62" i="76"/>
  <c r="E63" i="76"/>
  <c r="E64" i="76"/>
  <c r="E65" i="76"/>
  <c r="E66" i="76"/>
  <c r="E67" i="76"/>
  <c r="E68" i="76"/>
  <c r="E69" i="76"/>
  <c r="E70" i="76"/>
  <c r="E71" i="76"/>
  <c r="E72" i="76"/>
  <c r="E73" i="76"/>
  <c r="E74" i="76"/>
  <c r="E75" i="76"/>
  <c r="E76" i="76"/>
  <c r="E77" i="76"/>
  <c r="E78" i="76"/>
  <c r="E79" i="76"/>
  <c r="E80" i="76"/>
  <c r="E81" i="76"/>
  <c r="E82" i="76"/>
  <c r="E83" i="76"/>
  <c r="E84" i="76"/>
  <c r="E85" i="76"/>
  <c r="E86" i="76"/>
  <c r="E87" i="76"/>
  <c r="E88" i="76"/>
  <c r="E89" i="76"/>
  <c r="E90" i="76"/>
  <c r="E91" i="76"/>
  <c r="E92" i="76"/>
  <c r="E93" i="76"/>
  <c r="E94" i="76"/>
  <c r="E95" i="76"/>
  <c r="E96" i="76"/>
  <c r="E97" i="76"/>
  <c r="E98" i="76"/>
  <c r="E99" i="76"/>
  <c r="E100" i="76"/>
  <c r="E101" i="76"/>
  <c r="E102" i="76"/>
  <c r="E3" i="76"/>
  <c r="K527" i="86"/>
  <c r="C532" i="21"/>
  <c r="C528" i="21"/>
  <c r="C524" i="21"/>
  <c r="C520" i="21"/>
  <c r="C534" i="21"/>
  <c r="C533" i="21"/>
  <c r="C531" i="21"/>
  <c r="C530" i="21"/>
  <c r="J530" i="21" s="1"/>
  <c r="C529" i="21"/>
  <c r="C527" i="21"/>
  <c r="C526" i="21"/>
  <c r="C525" i="21"/>
  <c r="C523" i="21"/>
  <c r="C522" i="21"/>
  <c r="C521" i="21"/>
  <c r="C534" i="22"/>
  <c r="C530" i="22"/>
  <c r="C526" i="22"/>
  <c r="C522" i="22"/>
  <c r="C533" i="22"/>
  <c r="C532" i="22"/>
  <c r="C531" i="22"/>
  <c r="C529" i="22"/>
  <c r="C528" i="22"/>
  <c r="C527" i="22"/>
  <c r="C525" i="22"/>
  <c r="C524" i="22"/>
  <c r="C523" i="22"/>
  <c r="I523" i="22" s="1"/>
  <c r="C521" i="22"/>
  <c r="C520" i="22"/>
  <c r="C532" i="23"/>
  <c r="C528" i="23"/>
  <c r="C524" i="23"/>
  <c r="C520" i="23"/>
  <c r="C534" i="23"/>
  <c r="C533" i="23"/>
  <c r="C531" i="23"/>
  <c r="C530" i="23"/>
  <c r="C529" i="23"/>
  <c r="C527" i="23"/>
  <c r="C526" i="23"/>
  <c r="C525" i="23"/>
  <c r="C523" i="23"/>
  <c r="C522" i="23"/>
  <c r="C521" i="23"/>
  <c r="C534" i="24"/>
  <c r="C530" i="24"/>
  <c r="C526" i="24"/>
  <c r="C522" i="24"/>
  <c r="C533" i="24"/>
  <c r="C532" i="24"/>
  <c r="C531" i="24"/>
  <c r="C529" i="24"/>
  <c r="C528" i="24"/>
  <c r="C527" i="24"/>
  <c r="C525" i="24"/>
  <c r="C524" i="24"/>
  <c r="C523" i="24"/>
  <c r="C521" i="24"/>
  <c r="C520" i="24"/>
  <c r="C532" i="25"/>
  <c r="C528" i="25"/>
  <c r="C524" i="25"/>
  <c r="C520" i="25"/>
  <c r="H520" i="25" s="1"/>
  <c r="C534" i="25"/>
  <c r="C533" i="25"/>
  <c r="C531" i="25"/>
  <c r="C530" i="25"/>
  <c r="C529" i="25"/>
  <c r="C527" i="25"/>
  <c r="C526" i="25"/>
  <c r="C525" i="25"/>
  <c r="F525" i="25" s="1"/>
  <c r="C523" i="25"/>
  <c r="C522" i="25"/>
  <c r="C521" i="25"/>
  <c r="C534" i="27"/>
  <c r="C530" i="27"/>
  <c r="C526" i="27"/>
  <c r="C522" i="27"/>
  <c r="C533" i="27"/>
  <c r="C532" i="27"/>
  <c r="C531" i="27"/>
  <c r="C529" i="27"/>
  <c r="C528" i="27"/>
  <c r="C527" i="27"/>
  <c r="C525" i="27"/>
  <c r="C523" i="27"/>
  <c r="C521" i="27"/>
  <c r="C520" i="27"/>
  <c r="C533" i="29"/>
  <c r="C529" i="29"/>
  <c r="C525" i="29"/>
  <c r="C521" i="29"/>
  <c r="C535" i="29"/>
  <c r="C534" i="29"/>
  <c r="C532" i="29"/>
  <c r="C531" i="29"/>
  <c r="C530" i="29"/>
  <c r="C528" i="29"/>
  <c r="C527" i="29"/>
  <c r="C526" i="29"/>
  <c r="C524" i="29"/>
  <c r="C523" i="29"/>
  <c r="C522" i="29"/>
  <c r="C535" i="31"/>
  <c r="C531" i="31"/>
  <c r="C527" i="31"/>
  <c r="C523" i="31"/>
  <c r="C534" i="31"/>
  <c r="C533" i="31"/>
  <c r="C532" i="31"/>
  <c r="C530" i="31"/>
  <c r="C529" i="31"/>
  <c r="C528" i="31"/>
  <c r="C526" i="31"/>
  <c r="C525" i="31"/>
  <c r="C524" i="31"/>
  <c r="C522" i="31"/>
  <c r="C521" i="31"/>
  <c r="C532" i="33"/>
  <c r="C528" i="33"/>
  <c r="C524" i="33"/>
  <c r="C520" i="33"/>
  <c r="C534" i="33"/>
  <c r="C533" i="33"/>
  <c r="C531" i="33"/>
  <c r="C530" i="33"/>
  <c r="J530" i="33" s="1"/>
  <c r="C529" i="33"/>
  <c r="C527" i="33"/>
  <c r="C526" i="33"/>
  <c r="C525" i="33"/>
  <c r="C523" i="33"/>
  <c r="C522" i="33"/>
  <c r="C521" i="33"/>
  <c r="C535" i="35"/>
  <c r="C531" i="35"/>
  <c r="C527" i="35"/>
  <c r="C523" i="35"/>
  <c r="C534" i="35"/>
  <c r="C533" i="35"/>
  <c r="C532" i="35"/>
  <c r="C530" i="35"/>
  <c r="C529" i="35"/>
  <c r="G529" i="35" s="1"/>
  <c r="C528" i="35"/>
  <c r="C526" i="35"/>
  <c r="C525" i="35"/>
  <c r="C524" i="35"/>
  <c r="C522" i="35"/>
  <c r="C521" i="35"/>
  <c r="C532" i="37"/>
  <c r="C528" i="37"/>
  <c r="C524" i="37"/>
  <c r="C520" i="37"/>
  <c r="C534" i="37"/>
  <c r="C533" i="37"/>
  <c r="C531" i="37"/>
  <c r="C530" i="37"/>
  <c r="C529" i="37"/>
  <c r="C527" i="37"/>
  <c r="C526" i="37"/>
  <c r="C525" i="37"/>
  <c r="C523" i="37"/>
  <c r="C522" i="37"/>
  <c r="C521" i="37"/>
  <c r="C534" i="39"/>
  <c r="C530" i="39"/>
  <c r="C526" i="39"/>
  <c r="C522" i="39"/>
  <c r="C533" i="39"/>
  <c r="C532" i="39"/>
  <c r="C531" i="39"/>
  <c r="C529" i="39"/>
  <c r="C528" i="39"/>
  <c r="C527" i="39"/>
  <c r="C525" i="39"/>
  <c r="C524" i="39"/>
  <c r="C523" i="39"/>
  <c r="C521" i="39"/>
  <c r="C520" i="39"/>
  <c r="C533" i="41"/>
  <c r="C529" i="41"/>
  <c r="C525" i="41"/>
  <c r="C521" i="41"/>
  <c r="C535" i="41"/>
  <c r="C534" i="41"/>
  <c r="C532" i="41"/>
  <c r="C531" i="41"/>
  <c r="C530" i="41"/>
  <c r="C528" i="41"/>
  <c r="C527" i="41"/>
  <c r="C526" i="41"/>
  <c r="C524" i="41"/>
  <c r="C523" i="41"/>
  <c r="C522" i="41"/>
  <c r="C534" i="43"/>
  <c r="C530" i="43"/>
  <c r="C526" i="43"/>
  <c r="C522" i="43"/>
  <c r="C533" i="43"/>
  <c r="C532" i="43"/>
  <c r="C531" i="43"/>
  <c r="C529" i="43"/>
  <c r="C528" i="43"/>
  <c r="C527" i="43"/>
  <c r="C525" i="43"/>
  <c r="C524" i="43"/>
  <c r="C523" i="43"/>
  <c r="C521" i="43"/>
  <c r="C520" i="43"/>
  <c r="C533" i="45"/>
  <c r="C529" i="45"/>
  <c r="C525" i="45"/>
  <c r="C521" i="45"/>
  <c r="C535" i="45"/>
  <c r="C534" i="45"/>
  <c r="C532" i="45"/>
  <c r="C531" i="45"/>
  <c r="C530" i="45"/>
  <c r="C527" i="45"/>
  <c r="C526" i="45"/>
  <c r="C524" i="45"/>
  <c r="C523" i="45"/>
  <c r="C522" i="45"/>
  <c r="C534" i="47"/>
  <c r="C530" i="47"/>
  <c r="C526" i="47"/>
  <c r="C522" i="47"/>
  <c r="G522" i="47" s="1"/>
  <c r="C533" i="47"/>
  <c r="C532" i="47"/>
  <c r="C531" i="47"/>
  <c r="C529" i="47"/>
  <c r="C528" i="47"/>
  <c r="C527" i="47"/>
  <c r="C525" i="47"/>
  <c r="C524" i="47"/>
  <c r="C523" i="47"/>
  <c r="C521" i="47"/>
  <c r="C520" i="47"/>
  <c r="C533" i="49"/>
  <c r="C529" i="49"/>
  <c r="C525" i="49"/>
  <c r="C521" i="49"/>
  <c r="C535" i="49"/>
  <c r="C534" i="49"/>
  <c r="C532" i="49"/>
  <c r="C531" i="49"/>
  <c r="C530" i="49"/>
  <c r="C528" i="49"/>
  <c r="C527" i="49"/>
  <c r="C526" i="49"/>
  <c r="C524" i="49"/>
  <c r="C523" i="49"/>
  <c r="C522" i="49"/>
  <c r="C534" i="51"/>
  <c r="C530" i="51"/>
  <c r="C526" i="51"/>
  <c r="C522" i="51"/>
  <c r="C533" i="51"/>
  <c r="C532" i="51"/>
  <c r="C531" i="51"/>
  <c r="C529" i="51"/>
  <c r="C528" i="51"/>
  <c r="C525" i="51"/>
  <c r="C524" i="51"/>
  <c r="C523" i="51"/>
  <c r="C521" i="51"/>
  <c r="C520" i="51"/>
  <c r="C532" i="53"/>
  <c r="C528" i="53"/>
  <c r="C524" i="53"/>
  <c r="C520" i="53"/>
  <c r="C534" i="53"/>
  <c r="C533" i="53"/>
  <c r="C531" i="53"/>
  <c r="C530" i="53"/>
  <c r="C529" i="53"/>
  <c r="C527" i="53"/>
  <c r="C526" i="53"/>
  <c r="C525" i="53"/>
  <c r="I525" i="53" s="1"/>
  <c r="C523" i="53"/>
  <c r="C522" i="53"/>
  <c r="C521" i="53"/>
  <c r="C534" i="55"/>
  <c r="C530" i="55"/>
  <c r="C526" i="55"/>
  <c r="C522" i="55"/>
  <c r="C533" i="55"/>
  <c r="C532" i="55"/>
  <c r="C531" i="55"/>
  <c r="C529" i="55"/>
  <c r="C528" i="55"/>
  <c r="C527" i="55"/>
  <c r="C525" i="55"/>
  <c r="C524" i="55"/>
  <c r="C523" i="55"/>
  <c r="C521" i="55"/>
  <c r="C520" i="55"/>
  <c r="C532" i="57"/>
  <c r="C528" i="57"/>
  <c r="C524" i="57"/>
  <c r="C520" i="57"/>
  <c r="I520" i="57" s="1"/>
  <c r="C533" i="57"/>
  <c r="C531" i="57"/>
  <c r="C530" i="57"/>
  <c r="J530" i="57" s="1"/>
  <c r="C529" i="57"/>
  <c r="C527" i="57"/>
  <c r="C525" i="57"/>
  <c r="G525" i="57" s="1"/>
  <c r="C523" i="57"/>
  <c r="C521" i="57"/>
  <c r="C528" i="59"/>
  <c r="C523" i="59"/>
  <c r="C534" i="59"/>
  <c r="C533" i="59"/>
  <c r="C531" i="59"/>
  <c r="C530" i="59"/>
  <c r="C529" i="59"/>
  <c r="C527" i="59"/>
  <c r="C526" i="59"/>
  <c r="G526" i="59" s="1"/>
  <c r="C525" i="59"/>
  <c r="C524" i="59"/>
  <c r="C522" i="59"/>
  <c r="C521" i="59"/>
  <c r="C520" i="59"/>
  <c r="C533" i="61"/>
  <c r="C529" i="61"/>
  <c r="C525" i="61"/>
  <c r="C521" i="61"/>
  <c r="C534" i="61"/>
  <c r="C532" i="61"/>
  <c r="C531" i="61"/>
  <c r="C530" i="61"/>
  <c r="C528" i="61"/>
  <c r="C527" i="61"/>
  <c r="C526" i="61"/>
  <c r="C524" i="61"/>
  <c r="C523" i="61"/>
  <c r="C522" i="61"/>
  <c r="C520" i="61"/>
  <c r="C531" i="63"/>
  <c r="C527" i="63"/>
  <c r="C523" i="63"/>
  <c r="C534" i="63"/>
  <c r="C533" i="63"/>
  <c r="C532" i="63"/>
  <c r="C530" i="63"/>
  <c r="C529" i="63"/>
  <c r="C528" i="63"/>
  <c r="C526" i="63"/>
  <c r="C525" i="63"/>
  <c r="C524" i="63"/>
  <c r="C521" i="63"/>
  <c r="C520" i="63"/>
  <c r="C533" i="65"/>
  <c r="C529" i="65"/>
  <c r="C525" i="65"/>
  <c r="C521" i="65"/>
  <c r="C534" i="65"/>
  <c r="C532" i="65"/>
  <c r="C531" i="65"/>
  <c r="C530" i="65"/>
  <c r="C528" i="65"/>
  <c r="C527" i="65"/>
  <c r="C526" i="65"/>
  <c r="C524" i="65"/>
  <c r="C523" i="65"/>
  <c r="F523" i="65" s="1"/>
  <c r="C522" i="65"/>
  <c r="C520" i="65"/>
  <c r="C531" i="67"/>
  <c r="C527" i="67"/>
  <c r="C523" i="67"/>
  <c r="C534" i="67"/>
  <c r="G534" i="67" s="1"/>
  <c r="C533" i="67"/>
  <c r="C532" i="67"/>
  <c r="C530" i="67"/>
  <c r="C529" i="67"/>
  <c r="C528" i="67"/>
  <c r="C526" i="67"/>
  <c r="C525" i="67"/>
  <c r="C524" i="67"/>
  <c r="H524" i="67" s="1"/>
  <c r="C522" i="67"/>
  <c r="C521" i="67"/>
  <c r="I521" i="67" s="1"/>
  <c r="C533" i="69"/>
  <c r="C529" i="69"/>
  <c r="C525" i="69"/>
  <c r="C534" i="69"/>
  <c r="C532" i="69"/>
  <c r="C531" i="69"/>
  <c r="C530" i="69"/>
  <c r="C528" i="69"/>
  <c r="C527" i="69"/>
  <c r="C526" i="69"/>
  <c r="C524" i="69"/>
  <c r="C523" i="69"/>
  <c r="C522" i="69"/>
  <c r="C520" i="69"/>
  <c r="C531" i="71"/>
  <c r="C527" i="71"/>
  <c r="C523" i="71"/>
  <c r="C534" i="71"/>
  <c r="F534" i="71" s="1"/>
  <c r="C533" i="71"/>
  <c r="C532" i="71"/>
  <c r="C530" i="71"/>
  <c r="C529" i="71"/>
  <c r="C528" i="71"/>
  <c r="C526" i="71"/>
  <c r="C525" i="71"/>
  <c r="C524" i="71"/>
  <c r="C522" i="71"/>
  <c r="C521" i="71"/>
  <c r="C520" i="71"/>
  <c r="I65" i="15"/>
  <c r="I64" i="15"/>
  <c r="I63" i="15"/>
  <c r="I62" i="15"/>
  <c r="I66" i="15" s="1"/>
  <c r="I61" i="15"/>
  <c r="I60" i="15"/>
  <c r="I65" i="14"/>
  <c r="I64" i="14"/>
  <c r="I63" i="14"/>
  <c r="I62" i="14"/>
  <c r="I61" i="14"/>
  <c r="I66" i="14" s="1"/>
  <c r="I60" i="14"/>
  <c r="I62" i="4"/>
  <c r="I63" i="4"/>
  <c r="I64" i="4"/>
  <c r="I65" i="4"/>
  <c r="I61" i="4"/>
  <c r="I60" i="4"/>
  <c r="G55" i="4"/>
  <c r="G56" i="4"/>
  <c r="G41" i="4"/>
  <c r="G42" i="4"/>
  <c r="G43" i="4"/>
  <c r="C529" i="5"/>
  <c r="C530" i="5"/>
  <c r="C533" i="5"/>
  <c r="C528" i="5"/>
  <c r="C531" i="5"/>
  <c r="C532" i="5"/>
  <c r="A1" i="71"/>
  <c r="A1" i="69"/>
  <c r="D2" i="69" s="1"/>
  <c r="A1" i="67"/>
  <c r="D1" i="67" s="1"/>
  <c r="A1" i="65"/>
  <c r="D1" i="65" s="1"/>
  <c r="A1" i="63"/>
  <c r="A1" i="61"/>
  <c r="D1" i="61" s="1"/>
  <c r="A1" i="59"/>
  <c r="A1" i="57"/>
  <c r="D1" i="57" s="1"/>
  <c r="A1" i="55"/>
  <c r="A1" i="53"/>
  <c r="A1" i="51"/>
  <c r="A1" i="49"/>
  <c r="D1" i="49" s="1"/>
  <c r="A1" i="47"/>
  <c r="A1" i="45"/>
  <c r="D1" i="45" s="1"/>
  <c r="A1" i="43"/>
  <c r="D1" i="43" s="1"/>
  <c r="A1" i="41"/>
  <c r="D1" i="41" s="1"/>
  <c r="A1" i="39"/>
  <c r="A1" i="37"/>
  <c r="A1" i="35"/>
  <c r="A1" i="33"/>
  <c r="D1" i="33" s="1"/>
  <c r="A1" i="31"/>
  <c r="A1" i="29"/>
  <c r="D1" i="29" s="1"/>
  <c r="A1" i="27"/>
  <c r="D1" i="27" s="1"/>
  <c r="A1" i="25"/>
  <c r="D1" i="25" s="1"/>
  <c r="A1" i="24"/>
  <c r="A1" i="23"/>
  <c r="D1" i="23" s="1"/>
  <c r="A1" i="22"/>
  <c r="A1" i="21"/>
  <c r="A1" i="20"/>
  <c r="D2" i="23"/>
  <c r="D2" i="29"/>
  <c r="D2" i="37"/>
  <c r="D1" i="37"/>
  <c r="D2" i="53"/>
  <c r="D1" i="53"/>
  <c r="D2" i="61"/>
  <c r="D1" i="69"/>
  <c r="D2" i="39"/>
  <c r="D1" i="39"/>
  <c r="D2" i="63"/>
  <c r="D1" i="63"/>
  <c r="D2" i="71"/>
  <c r="D1" i="71"/>
  <c r="D2" i="24"/>
  <c r="D1" i="24"/>
  <c r="D2" i="25"/>
  <c r="D2" i="49"/>
  <c r="D2" i="57"/>
  <c r="D2" i="31"/>
  <c r="D1" i="31"/>
  <c r="D2" i="47"/>
  <c r="D1" i="47"/>
  <c r="D1" i="21"/>
  <c r="D2" i="21"/>
  <c r="D2" i="22"/>
  <c r="D1" i="22"/>
  <c r="D2" i="27"/>
  <c r="D2" i="35"/>
  <c r="D1" i="35"/>
  <c r="D2" i="43"/>
  <c r="D2" i="59"/>
  <c r="D1" i="59"/>
  <c r="D2" i="67"/>
  <c r="D2" i="20"/>
  <c r="D1" i="20"/>
  <c r="F81" i="70"/>
  <c r="F81" i="68"/>
  <c r="F81" i="66"/>
  <c r="F81" i="64"/>
  <c r="F81" i="62"/>
  <c r="F81" i="60"/>
  <c r="F81" i="58"/>
  <c r="F81" i="56"/>
  <c r="F81" i="54"/>
  <c r="F81" i="52"/>
  <c r="F81" i="50"/>
  <c r="F81" i="48"/>
  <c r="F81" i="46"/>
  <c r="F81" i="44"/>
  <c r="F81" i="42"/>
  <c r="F81" i="40"/>
  <c r="F81" i="38"/>
  <c r="F81" i="36"/>
  <c r="F81" i="34"/>
  <c r="F81" i="32"/>
  <c r="F81" i="30"/>
  <c r="F81" i="28"/>
  <c r="F81" i="26"/>
  <c r="F81" i="19"/>
  <c r="F81" i="18"/>
  <c r="F81" i="17"/>
  <c r="F81" i="16"/>
  <c r="F81" i="15"/>
  <c r="F81" i="14"/>
  <c r="B34" i="1"/>
  <c r="B31" i="1"/>
  <c r="B32" i="1"/>
  <c r="B33" i="1"/>
  <c r="C526" i="5"/>
  <c r="C527" i="5"/>
  <c r="B4" i="14"/>
  <c r="B4" i="15"/>
  <c r="B4" i="16"/>
  <c r="B4" i="17"/>
  <c r="B4" i="18"/>
  <c r="B4" i="19"/>
  <c r="B4" i="26"/>
  <c r="B4" i="28"/>
  <c r="B4" i="30"/>
  <c r="B4" i="32"/>
  <c r="H4" i="4"/>
  <c r="A23" i="4" s="1"/>
  <c r="H5" i="14"/>
  <c r="E9" i="14"/>
  <c r="E9" i="15"/>
  <c r="E9" i="16"/>
  <c r="E9" i="17"/>
  <c r="E9" i="18"/>
  <c r="E9" i="19"/>
  <c r="E9" i="26"/>
  <c r="E9" i="28"/>
  <c r="E9" i="30"/>
  <c r="E9" i="32"/>
  <c r="E9" i="34"/>
  <c r="E9" i="36"/>
  <c r="E9" i="38"/>
  <c r="E9" i="40"/>
  <c r="E9" i="42"/>
  <c r="E9" i="44"/>
  <c r="E9" i="46"/>
  <c r="E9" i="48"/>
  <c r="E9" i="50"/>
  <c r="E9" i="52"/>
  <c r="E9" i="54"/>
  <c r="E9" i="56"/>
  <c r="E9" i="58"/>
  <c r="E9" i="60"/>
  <c r="E9" i="62"/>
  <c r="E9" i="64"/>
  <c r="E9" i="66"/>
  <c r="E9" i="68"/>
  <c r="E9" i="70"/>
  <c r="H507" i="20"/>
  <c r="I507" i="20"/>
  <c r="J507" i="20"/>
  <c r="H509" i="20"/>
  <c r="I509" i="20"/>
  <c r="J509" i="20"/>
  <c r="H510" i="20"/>
  <c r="I510" i="20"/>
  <c r="J510" i="20"/>
  <c r="H511" i="20"/>
  <c r="I511" i="20"/>
  <c r="J511" i="20"/>
  <c r="H512" i="20"/>
  <c r="I512" i="20"/>
  <c r="J512" i="20"/>
  <c r="H513" i="20"/>
  <c r="I513" i="20"/>
  <c r="J513" i="20"/>
  <c r="H514" i="20"/>
  <c r="I514" i="20"/>
  <c r="J514" i="20"/>
  <c r="H515" i="20"/>
  <c r="I515" i="20"/>
  <c r="J515" i="20"/>
  <c r="H506" i="21"/>
  <c r="I506" i="21"/>
  <c r="J506" i="21"/>
  <c r="H507" i="21"/>
  <c r="I507" i="21"/>
  <c r="J507" i="21"/>
  <c r="H508" i="21"/>
  <c r="I508" i="21"/>
  <c r="J508" i="21"/>
  <c r="H509" i="21"/>
  <c r="I509" i="21"/>
  <c r="J509" i="21"/>
  <c r="H510" i="21"/>
  <c r="I510" i="21"/>
  <c r="J510" i="21"/>
  <c r="H511" i="21"/>
  <c r="I511" i="21"/>
  <c r="J511" i="21"/>
  <c r="H512" i="21"/>
  <c r="I512" i="21"/>
  <c r="J512" i="21"/>
  <c r="H513" i="21"/>
  <c r="I513" i="21"/>
  <c r="J513" i="21"/>
  <c r="H514" i="21"/>
  <c r="I514" i="21"/>
  <c r="J514" i="21"/>
  <c r="H506" i="22"/>
  <c r="I506" i="22"/>
  <c r="J506" i="22"/>
  <c r="H507" i="22"/>
  <c r="I507" i="22"/>
  <c r="J507" i="22"/>
  <c r="H508" i="22"/>
  <c r="I508" i="22"/>
  <c r="J508" i="22"/>
  <c r="H509" i="22"/>
  <c r="I509" i="22"/>
  <c r="J509" i="22"/>
  <c r="H510" i="22"/>
  <c r="I510" i="22"/>
  <c r="J510" i="22"/>
  <c r="H511" i="22"/>
  <c r="I511" i="22"/>
  <c r="J511" i="22"/>
  <c r="H512" i="22"/>
  <c r="I512" i="22"/>
  <c r="J512" i="22"/>
  <c r="H513" i="22"/>
  <c r="I513" i="22"/>
  <c r="J513" i="22"/>
  <c r="H514" i="22"/>
  <c r="I514" i="22"/>
  <c r="J514" i="22"/>
  <c r="H506" i="23"/>
  <c r="I506" i="23"/>
  <c r="J506" i="23"/>
  <c r="H507" i="23"/>
  <c r="I507" i="23"/>
  <c r="J507" i="23"/>
  <c r="H508" i="23"/>
  <c r="I508" i="23"/>
  <c r="J508" i="23"/>
  <c r="H509" i="23"/>
  <c r="I509" i="23"/>
  <c r="J509" i="23"/>
  <c r="H510" i="23"/>
  <c r="I510" i="23"/>
  <c r="J510" i="23"/>
  <c r="H511" i="23"/>
  <c r="I511" i="23"/>
  <c r="J511" i="23"/>
  <c r="H512" i="23"/>
  <c r="I512" i="23"/>
  <c r="J512" i="23"/>
  <c r="H513" i="23"/>
  <c r="I513" i="23"/>
  <c r="J513" i="23"/>
  <c r="H514" i="23"/>
  <c r="I514" i="23"/>
  <c r="J514" i="23"/>
  <c r="H506" i="24"/>
  <c r="I506" i="24"/>
  <c r="J506" i="24"/>
  <c r="H507" i="24"/>
  <c r="I507" i="24"/>
  <c r="J507" i="24"/>
  <c r="H508" i="24"/>
  <c r="I508" i="24"/>
  <c r="J508" i="24"/>
  <c r="H509" i="24"/>
  <c r="I509" i="24"/>
  <c r="J509" i="24"/>
  <c r="H510" i="24"/>
  <c r="I510" i="24"/>
  <c r="J510" i="24"/>
  <c r="H511" i="24"/>
  <c r="I511" i="24"/>
  <c r="J511" i="24"/>
  <c r="H512" i="24"/>
  <c r="I512" i="24"/>
  <c r="J512" i="24"/>
  <c r="H513" i="24"/>
  <c r="I513" i="24"/>
  <c r="J513" i="24"/>
  <c r="H514" i="24"/>
  <c r="I514" i="24"/>
  <c r="J514" i="24"/>
  <c r="H506" i="25"/>
  <c r="I506" i="25"/>
  <c r="J506" i="25"/>
  <c r="H507" i="25"/>
  <c r="I507" i="25"/>
  <c r="J507" i="25"/>
  <c r="H508" i="25"/>
  <c r="I508" i="25"/>
  <c r="J508" i="25"/>
  <c r="H509" i="25"/>
  <c r="I509" i="25"/>
  <c r="J509" i="25"/>
  <c r="H510" i="25"/>
  <c r="I510" i="25"/>
  <c r="J510" i="25"/>
  <c r="H511" i="25"/>
  <c r="I511" i="25"/>
  <c r="J511" i="25"/>
  <c r="H512" i="25"/>
  <c r="I512" i="25"/>
  <c r="J512" i="25"/>
  <c r="H513" i="25"/>
  <c r="I513" i="25"/>
  <c r="J513" i="25"/>
  <c r="H514" i="25"/>
  <c r="I514" i="25"/>
  <c r="J514" i="25"/>
  <c r="H506" i="27"/>
  <c r="I506" i="27"/>
  <c r="J506" i="27"/>
  <c r="H507" i="27"/>
  <c r="I507" i="27"/>
  <c r="J507" i="27"/>
  <c r="H508" i="27"/>
  <c r="I508" i="27"/>
  <c r="J508" i="27"/>
  <c r="H509" i="27"/>
  <c r="I509" i="27"/>
  <c r="J509" i="27"/>
  <c r="H510" i="27"/>
  <c r="I510" i="27"/>
  <c r="J510" i="27"/>
  <c r="H511" i="27"/>
  <c r="I511" i="27"/>
  <c r="J511" i="27"/>
  <c r="H512" i="27"/>
  <c r="I512" i="27"/>
  <c r="J512" i="27"/>
  <c r="H513" i="27"/>
  <c r="I513" i="27"/>
  <c r="J513" i="27"/>
  <c r="H514" i="27"/>
  <c r="I514" i="27"/>
  <c r="J514" i="27"/>
  <c r="H507" i="29"/>
  <c r="I507" i="29"/>
  <c r="J507" i="29"/>
  <c r="H508" i="29"/>
  <c r="I508" i="29"/>
  <c r="J508" i="29"/>
  <c r="H509" i="29"/>
  <c r="I509" i="29"/>
  <c r="J509" i="29"/>
  <c r="H510" i="29"/>
  <c r="I510" i="29"/>
  <c r="J510" i="29"/>
  <c r="H511" i="29"/>
  <c r="I511" i="29"/>
  <c r="J511" i="29"/>
  <c r="H512" i="29"/>
  <c r="I512" i="29"/>
  <c r="J512" i="29"/>
  <c r="H513" i="29"/>
  <c r="I513" i="29"/>
  <c r="J513" i="29"/>
  <c r="H514" i="29"/>
  <c r="I514" i="29"/>
  <c r="J514" i="29"/>
  <c r="H515" i="29"/>
  <c r="I515" i="29"/>
  <c r="J515" i="29"/>
  <c r="H507" i="31"/>
  <c r="I507" i="31"/>
  <c r="J507" i="31"/>
  <c r="H508" i="31"/>
  <c r="I508" i="31"/>
  <c r="J508" i="31"/>
  <c r="H509" i="31"/>
  <c r="I509" i="31"/>
  <c r="J509" i="31"/>
  <c r="H510" i="31"/>
  <c r="I510" i="31"/>
  <c r="J510" i="31"/>
  <c r="H511" i="31"/>
  <c r="I511" i="31"/>
  <c r="J511" i="31"/>
  <c r="H512" i="31"/>
  <c r="I512" i="31"/>
  <c r="J512" i="31"/>
  <c r="H513" i="31"/>
  <c r="I513" i="31"/>
  <c r="J513" i="31"/>
  <c r="H514" i="31"/>
  <c r="I514" i="31"/>
  <c r="J514" i="31"/>
  <c r="H515" i="31"/>
  <c r="I515" i="31"/>
  <c r="J515" i="31"/>
  <c r="H506" i="33"/>
  <c r="I506" i="33"/>
  <c r="J506" i="33"/>
  <c r="H507" i="33"/>
  <c r="I507" i="33"/>
  <c r="J507" i="33"/>
  <c r="H508" i="33"/>
  <c r="I508" i="33"/>
  <c r="J508" i="33"/>
  <c r="H509" i="33"/>
  <c r="I509" i="33"/>
  <c r="J509" i="33"/>
  <c r="H510" i="33"/>
  <c r="I510" i="33"/>
  <c r="J510" i="33"/>
  <c r="H511" i="33"/>
  <c r="I511" i="33"/>
  <c r="J511" i="33"/>
  <c r="H512" i="33"/>
  <c r="I512" i="33"/>
  <c r="J512" i="33"/>
  <c r="H513" i="33"/>
  <c r="I513" i="33"/>
  <c r="J513" i="33"/>
  <c r="H514" i="33"/>
  <c r="I514" i="33"/>
  <c r="J514" i="33"/>
  <c r="H507" i="35"/>
  <c r="I507" i="35"/>
  <c r="J507" i="35"/>
  <c r="H508" i="35"/>
  <c r="I508" i="35"/>
  <c r="J508" i="35"/>
  <c r="H509" i="35"/>
  <c r="I509" i="35"/>
  <c r="J509" i="35"/>
  <c r="H510" i="35"/>
  <c r="I510" i="35"/>
  <c r="J510" i="35"/>
  <c r="H511" i="35"/>
  <c r="I511" i="35"/>
  <c r="J511" i="35"/>
  <c r="H512" i="35"/>
  <c r="I512" i="35"/>
  <c r="J512" i="35"/>
  <c r="H513" i="35"/>
  <c r="I513" i="35"/>
  <c r="J513" i="35"/>
  <c r="H514" i="35"/>
  <c r="I514" i="35"/>
  <c r="J514" i="35"/>
  <c r="H515" i="35"/>
  <c r="I515" i="35"/>
  <c r="J515" i="35"/>
  <c r="H506" i="37"/>
  <c r="I506" i="37"/>
  <c r="J506" i="37"/>
  <c r="H507" i="37"/>
  <c r="I507" i="37"/>
  <c r="J507" i="37"/>
  <c r="H508" i="37"/>
  <c r="I508" i="37"/>
  <c r="J508" i="37"/>
  <c r="H509" i="37"/>
  <c r="I509" i="37"/>
  <c r="J509" i="37"/>
  <c r="H510" i="37"/>
  <c r="I510" i="37"/>
  <c r="J510" i="37"/>
  <c r="H511" i="37"/>
  <c r="I511" i="37"/>
  <c r="J511" i="37"/>
  <c r="H512" i="37"/>
  <c r="I512" i="37"/>
  <c r="J512" i="37"/>
  <c r="H513" i="37"/>
  <c r="I513" i="37"/>
  <c r="J513" i="37"/>
  <c r="H514" i="37"/>
  <c r="I514" i="37"/>
  <c r="J514" i="37"/>
  <c r="H506" i="39"/>
  <c r="I506" i="39"/>
  <c r="J506" i="39"/>
  <c r="H507" i="39"/>
  <c r="I507" i="39"/>
  <c r="J507" i="39"/>
  <c r="H508" i="39"/>
  <c r="I508" i="39"/>
  <c r="J508" i="39"/>
  <c r="H509" i="39"/>
  <c r="I509" i="39"/>
  <c r="J509" i="39"/>
  <c r="H510" i="39"/>
  <c r="I510" i="39"/>
  <c r="J510" i="39"/>
  <c r="H511" i="39"/>
  <c r="I511" i="39"/>
  <c r="J511" i="39"/>
  <c r="H512" i="39"/>
  <c r="I512" i="39"/>
  <c r="J512" i="39"/>
  <c r="H513" i="39"/>
  <c r="I513" i="39"/>
  <c r="J513" i="39"/>
  <c r="H514" i="39"/>
  <c r="I514" i="39"/>
  <c r="J514" i="39"/>
  <c r="H507" i="41"/>
  <c r="I507" i="41"/>
  <c r="J507" i="41"/>
  <c r="H508" i="41"/>
  <c r="I508" i="41"/>
  <c r="J508" i="41"/>
  <c r="H509" i="41"/>
  <c r="I509" i="41"/>
  <c r="J509" i="41"/>
  <c r="H510" i="41"/>
  <c r="I510" i="41"/>
  <c r="J510" i="41"/>
  <c r="H511" i="41"/>
  <c r="I511" i="41"/>
  <c r="J511" i="41"/>
  <c r="H512" i="41"/>
  <c r="I512" i="41"/>
  <c r="J512" i="41"/>
  <c r="H513" i="41"/>
  <c r="I513" i="41"/>
  <c r="J513" i="41"/>
  <c r="H514" i="41"/>
  <c r="I514" i="41"/>
  <c r="J514" i="41"/>
  <c r="H515" i="41"/>
  <c r="I515" i="41"/>
  <c r="J515" i="41"/>
  <c r="H506" i="43"/>
  <c r="I506" i="43"/>
  <c r="J506" i="43"/>
  <c r="H507" i="43"/>
  <c r="I507" i="43"/>
  <c r="J507" i="43"/>
  <c r="H508" i="43"/>
  <c r="I508" i="43"/>
  <c r="J508" i="43"/>
  <c r="H509" i="43"/>
  <c r="I509" i="43"/>
  <c r="J509" i="43"/>
  <c r="H510" i="43"/>
  <c r="I510" i="43"/>
  <c r="J510" i="43"/>
  <c r="H511" i="43"/>
  <c r="I511" i="43"/>
  <c r="J511" i="43"/>
  <c r="H512" i="43"/>
  <c r="I512" i="43"/>
  <c r="J512" i="43"/>
  <c r="H513" i="43"/>
  <c r="I513" i="43"/>
  <c r="J513" i="43"/>
  <c r="H514" i="43"/>
  <c r="I514" i="43"/>
  <c r="J514" i="43"/>
  <c r="H506" i="47"/>
  <c r="I506" i="47"/>
  <c r="H507" i="47"/>
  <c r="I507" i="47"/>
  <c r="H508" i="47"/>
  <c r="I508" i="47"/>
  <c r="H509" i="47"/>
  <c r="I509" i="47"/>
  <c r="H510" i="47"/>
  <c r="I510" i="47"/>
  <c r="H511" i="47"/>
  <c r="I511" i="47"/>
  <c r="H512" i="47"/>
  <c r="I512" i="47"/>
  <c r="H513" i="47"/>
  <c r="I513" i="47"/>
  <c r="H514" i="47"/>
  <c r="I514" i="47"/>
  <c r="H507" i="49"/>
  <c r="I507" i="49"/>
  <c r="J507" i="49"/>
  <c r="H508" i="49"/>
  <c r="I508" i="49"/>
  <c r="J508" i="49"/>
  <c r="H509" i="49"/>
  <c r="I509" i="49"/>
  <c r="J509" i="49"/>
  <c r="K509" i="49" s="1"/>
  <c r="H510" i="49"/>
  <c r="I510" i="49"/>
  <c r="J510" i="49"/>
  <c r="H511" i="49"/>
  <c r="I511" i="49"/>
  <c r="J511" i="49"/>
  <c r="H512" i="49"/>
  <c r="I512" i="49"/>
  <c r="J512" i="49"/>
  <c r="H513" i="49"/>
  <c r="I513" i="49"/>
  <c r="J513" i="49"/>
  <c r="H514" i="49"/>
  <c r="I514" i="49"/>
  <c r="J514" i="49"/>
  <c r="H515" i="49"/>
  <c r="I515" i="49"/>
  <c r="J515" i="49"/>
  <c r="H506" i="51"/>
  <c r="I506" i="51"/>
  <c r="J506" i="51"/>
  <c r="H508" i="51"/>
  <c r="I508" i="51"/>
  <c r="J508" i="51"/>
  <c r="H509" i="51"/>
  <c r="I509" i="51"/>
  <c r="J509" i="51"/>
  <c r="H510" i="51"/>
  <c r="I510" i="51"/>
  <c r="J510" i="51"/>
  <c r="H511" i="51"/>
  <c r="I511" i="51"/>
  <c r="J511" i="51"/>
  <c r="H512" i="51"/>
  <c r="I512" i="51"/>
  <c r="J512" i="51"/>
  <c r="H513" i="51"/>
  <c r="I513" i="51"/>
  <c r="J513" i="51"/>
  <c r="H514" i="51"/>
  <c r="I514" i="51"/>
  <c r="J514" i="51"/>
  <c r="H506" i="53"/>
  <c r="I506" i="53"/>
  <c r="J506" i="53"/>
  <c r="H507" i="53"/>
  <c r="I507" i="53"/>
  <c r="J507" i="53"/>
  <c r="H508" i="53"/>
  <c r="I508" i="53"/>
  <c r="J508" i="53"/>
  <c r="H509" i="53"/>
  <c r="I509" i="53"/>
  <c r="J509" i="53"/>
  <c r="H510" i="53"/>
  <c r="I510" i="53"/>
  <c r="J510" i="53"/>
  <c r="H511" i="53"/>
  <c r="I511" i="53"/>
  <c r="J511" i="53"/>
  <c r="H512" i="53"/>
  <c r="I512" i="53"/>
  <c r="J512" i="53"/>
  <c r="H513" i="53"/>
  <c r="I513" i="53"/>
  <c r="J513" i="53"/>
  <c r="H514" i="53"/>
  <c r="I514" i="53"/>
  <c r="J514" i="53"/>
  <c r="H506" i="55"/>
  <c r="I506" i="55"/>
  <c r="J506" i="55"/>
  <c r="H507" i="55"/>
  <c r="I507" i="55"/>
  <c r="J507" i="55"/>
  <c r="H508" i="55"/>
  <c r="H509" i="55"/>
  <c r="I509" i="55"/>
  <c r="J509" i="55"/>
  <c r="H510" i="55"/>
  <c r="I510" i="55"/>
  <c r="J510" i="55"/>
  <c r="H511" i="55"/>
  <c r="I511" i="55"/>
  <c r="J511" i="55"/>
  <c r="H512" i="55"/>
  <c r="I512" i="55"/>
  <c r="J512" i="55"/>
  <c r="H513" i="55"/>
  <c r="I513" i="55"/>
  <c r="J513" i="55"/>
  <c r="H514" i="55"/>
  <c r="I514" i="55"/>
  <c r="J514" i="55"/>
  <c r="H506" i="57"/>
  <c r="H507" i="57"/>
  <c r="I507" i="57"/>
  <c r="J507" i="57"/>
  <c r="H508" i="57"/>
  <c r="I508" i="57"/>
  <c r="J508" i="57"/>
  <c r="H509" i="57"/>
  <c r="I509" i="57"/>
  <c r="J509" i="57"/>
  <c r="H510" i="57"/>
  <c r="H511" i="57"/>
  <c r="I511" i="57"/>
  <c r="J511" i="57"/>
  <c r="H512" i="57"/>
  <c r="I512" i="57"/>
  <c r="J512" i="57"/>
  <c r="H513" i="57"/>
  <c r="I513" i="57"/>
  <c r="J513" i="57"/>
  <c r="H514" i="57"/>
  <c r="H506" i="59"/>
  <c r="I506" i="59"/>
  <c r="J506" i="59"/>
  <c r="H507" i="59"/>
  <c r="I507" i="59"/>
  <c r="J507" i="59"/>
  <c r="H508" i="59"/>
  <c r="I508" i="59"/>
  <c r="J508" i="59"/>
  <c r="H509" i="59"/>
  <c r="I509" i="59"/>
  <c r="J509" i="59"/>
  <c r="H510" i="59"/>
  <c r="I510" i="59"/>
  <c r="J510" i="59"/>
  <c r="H511" i="59"/>
  <c r="I511" i="59"/>
  <c r="J511" i="59"/>
  <c r="H512" i="59"/>
  <c r="H513" i="59"/>
  <c r="I513" i="59"/>
  <c r="J513" i="59"/>
  <c r="H514" i="59"/>
  <c r="I514" i="59"/>
  <c r="J514" i="59"/>
  <c r="H506" i="61"/>
  <c r="I506" i="61"/>
  <c r="J506" i="61"/>
  <c r="H507" i="61"/>
  <c r="I507" i="61"/>
  <c r="J507" i="61"/>
  <c r="H508" i="61"/>
  <c r="I508" i="61"/>
  <c r="J508" i="61"/>
  <c r="H509" i="61"/>
  <c r="I509" i="61"/>
  <c r="J509" i="61"/>
  <c r="H510" i="61"/>
  <c r="I510" i="61"/>
  <c r="J510" i="61"/>
  <c r="H511" i="61"/>
  <c r="I511" i="61"/>
  <c r="J511" i="61"/>
  <c r="H512" i="61"/>
  <c r="I512" i="61"/>
  <c r="J512" i="61"/>
  <c r="H513" i="61"/>
  <c r="I513" i="61"/>
  <c r="J513" i="61"/>
  <c r="H514" i="61"/>
  <c r="I514" i="61"/>
  <c r="J514" i="61"/>
  <c r="H506" i="63"/>
  <c r="I506" i="63"/>
  <c r="J506" i="63"/>
  <c r="H507" i="63"/>
  <c r="I507" i="63"/>
  <c r="J507" i="63"/>
  <c r="H508" i="63"/>
  <c r="I508" i="63"/>
  <c r="J508" i="63"/>
  <c r="H509" i="63"/>
  <c r="I509" i="63"/>
  <c r="J509" i="63"/>
  <c r="H510" i="63"/>
  <c r="I510" i="63"/>
  <c r="J510" i="63"/>
  <c r="H511" i="63"/>
  <c r="I511" i="63"/>
  <c r="J511" i="63"/>
  <c r="H512" i="63"/>
  <c r="I512" i="63"/>
  <c r="J512" i="63"/>
  <c r="H513" i="63"/>
  <c r="I513" i="63"/>
  <c r="J513" i="63"/>
  <c r="H514" i="63"/>
  <c r="I514" i="63"/>
  <c r="J514" i="63"/>
  <c r="H506" i="65"/>
  <c r="I506" i="65"/>
  <c r="J506" i="65"/>
  <c r="H507" i="65"/>
  <c r="I507" i="65"/>
  <c r="J507" i="65"/>
  <c r="H508" i="65"/>
  <c r="I508" i="65"/>
  <c r="J508" i="65"/>
  <c r="H509" i="65"/>
  <c r="I509" i="65"/>
  <c r="J509" i="65"/>
  <c r="H510" i="65"/>
  <c r="I510" i="65"/>
  <c r="J510" i="65"/>
  <c r="H511" i="65"/>
  <c r="I511" i="65"/>
  <c r="J511" i="65"/>
  <c r="H512" i="65"/>
  <c r="I512" i="65"/>
  <c r="J512" i="65"/>
  <c r="H513" i="65"/>
  <c r="I513" i="65"/>
  <c r="J513" i="65"/>
  <c r="H514" i="65"/>
  <c r="I514" i="65"/>
  <c r="J514" i="65"/>
  <c r="H506" i="67"/>
  <c r="I506" i="67"/>
  <c r="J506" i="67"/>
  <c r="H507" i="67"/>
  <c r="I507" i="67"/>
  <c r="J507" i="67"/>
  <c r="H508" i="67"/>
  <c r="I508" i="67"/>
  <c r="J508" i="67"/>
  <c r="H509" i="67"/>
  <c r="I509" i="67"/>
  <c r="J509" i="67"/>
  <c r="H510" i="67"/>
  <c r="I510" i="67"/>
  <c r="J510" i="67"/>
  <c r="H511" i="67"/>
  <c r="I511" i="67"/>
  <c r="J511" i="67"/>
  <c r="H512" i="67"/>
  <c r="I512" i="67"/>
  <c r="J512" i="67"/>
  <c r="H513" i="67"/>
  <c r="I513" i="67"/>
  <c r="J513" i="67"/>
  <c r="H514" i="67"/>
  <c r="I514" i="67"/>
  <c r="J514" i="67"/>
  <c r="K14" i="14"/>
  <c r="K107" i="20"/>
  <c r="M107" i="20"/>
  <c r="K108" i="20"/>
  <c r="M108" i="20" s="1"/>
  <c r="K109" i="20"/>
  <c r="M109" i="20"/>
  <c r="K110" i="20"/>
  <c r="M110" i="20" s="1"/>
  <c r="K111" i="20"/>
  <c r="M111" i="20"/>
  <c r="K112" i="20"/>
  <c r="M112" i="20" s="1"/>
  <c r="K113" i="20"/>
  <c r="M113" i="20"/>
  <c r="K114" i="20"/>
  <c r="M114" i="20" s="1"/>
  <c r="K115" i="20"/>
  <c r="M115" i="20"/>
  <c r="K116" i="20"/>
  <c r="M116" i="20" s="1"/>
  <c r="K117" i="20"/>
  <c r="M117" i="20"/>
  <c r="K118" i="20"/>
  <c r="M118" i="20" s="1"/>
  <c r="K119" i="20"/>
  <c r="M119" i="20"/>
  <c r="K120" i="20"/>
  <c r="M120" i="20" s="1"/>
  <c r="K121" i="20"/>
  <c r="M121" i="20"/>
  <c r="K122" i="20"/>
  <c r="M122" i="20" s="1"/>
  <c r="K123" i="20"/>
  <c r="M123" i="20"/>
  <c r="K124" i="20"/>
  <c r="M124" i="20" s="1"/>
  <c r="K125" i="20"/>
  <c r="M125" i="20"/>
  <c r="K126" i="20"/>
  <c r="M126" i="20" s="1"/>
  <c r="K127" i="20"/>
  <c r="M127" i="20"/>
  <c r="K128" i="20"/>
  <c r="M128" i="20" s="1"/>
  <c r="K129" i="20"/>
  <c r="M129" i="20"/>
  <c r="K130" i="20"/>
  <c r="M130" i="20" s="1"/>
  <c r="K131" i="20"/>
  <c r="M131" i="20"/>
  <c r="K132" i="20"/>
  <c r="M132" i="20" s="1"/>
  <c r="K133" i="20"/>
  <c r="M133" i="20"/>
  <c r="K134" i="20"/>
  <c r="M134" i="20" s="1"/>
  <c r="K135" i="20"/>
  <c r="M135" i="20"/>
  <c r="K136" i="20"/>
  <c r="M136" i="20" s="1"/>
  <c r="K137" i="20"/>
  <c r="M137" i="20"/>
  <c r="K138" i="20"/>
  <c r="M138" i="20" s="1"/>
  <c r="K139" i="20"/>
  <c r="M139" i="20"/>
  <c r="K140" i="20"/>
  <c r="M140" i="20" s="1"/>
  <c r="K141" i="20"/>
  <c r="M141" i="20"/>
  <c r="K142" i="20"/>
  <c r="M142" i="20" s="1"/>
  <c r="K143" i="20"/>
  <c r="M143" i="20"/>
  <c r="K144" i="20"/>
  <c r="M144" i="20" s="1"/>
  <c r="K145" i="20"/>
  <c r="M145" i="20"/>
  <c r="K146" i="20"/>
  <c r="M146" i="20" s="1"/>
  <c r="K147" i="20"/>
  <c r="M147" i="20"/>
  <c r="K148" i="20"/>
  <c r="M148" i="20" s="1"/>
  <c r="K149" i="20"/>
  <c r="M149" i="20"/>
  <c r="K150" i="20"/>
  <c r="M150" i="20" s="1"/>
  <c r="K151" i="20"/>
  <c r="M151" i="20"/>
  <c r="K152" i="20"/>
  <c r="M152" i="20" s="1"/>
  <c r="K153" i="20"/>
  <c r="M153" i="20"/>
  <c r="K154" i="20"/>
  <c r="M154" i="20" s="1"/>
  <c r="K155" i="20"/>
  <c r="M155" i="20"/>
  <c r="K156" i="20"/>
  <c r="M156" i="20" s="1"/>
  <c r="K157" i="20"/>
  <c r="M157" i="20"/>
  <c r="K158" i="20"/>
  <c r="M158" i="20" s="1"/>
  <c r="K159" i="20"/>
  <c r="M159" i="20"/>
  <c r="K160" i="20"/>
  <c r="M160" i="20" s="1"/>
  <c r="K161" i="20"/>
  <c r="M161" i="20"/>
  <c r="K162" i="20"/>
  <c r="M162" i="20" s="1"/>
  <c r="K163" i="20"/>
  <c r="M163" i="20"/>
  <c r="K164" i="20"/>
  <c r="M164" i="20" s="1"/>
  <c r="K165" i="20"/>
  <c r="M165" i="20"/>
  <c r="K166" i="20"/>
  <c r="M166" i="20" s="1"/>
  <c r="K167" i="20"/>
  <c r="M167" i="20"/>
  <c r="K168" i="20"/>
  <c r="M168" i="20" s="1"/>
  <c r="K169" i="20"/>
  <c r="M169" i="20"/>
  <c r="K170" i="20"/>
  <c r="M170" i="20" s="1"/>
  <c r="K171" i="20"/>
  <c r="M171" i="20"/>
  <c r="K172" i="20"/>
  <c r="M172" i="20" s="1"/>
  <c r="K173" i="20"/>
  <c r="M173" i="20"/>
  <c r="K174" i="20"/>
  <c r="M174" i="20" s="1"/>
  <c r="K175" i="20"/>
  <c r="M175" i="20"/>
  <c r="K176" i="20"/>
  <c r="M176" i="20" s="1"/>
  <c r="K177" i="20"/>
  <c r="M177" i="20"/>
  <c r="K178" i="20"/>
  <c r="M178" i="20" s="1"/>
  <c r="K179" i="20"/>
  <c r="M179" i="20"/>
  <c r="K180" i="20"/>
  <c r="M180" i="20" s="1"/>
  <c r="K181" i="20"/>
  <c r="M181" i="20"/>
  <c r="K182" i="20"/>
  <c r="M182" i="20" s="1"/>
  <c r="K183" i="20"/>
  <c r="M183" i="20"/>
  <c r="K184" i="20"/>
  <c r="M184" i="20" s="1"/>
  <c r="K185" i="20"/>
  <c r="M185" i="20"/>
  <c r="K186" i="20"/>
  <c r="M186" i="20" s="1"/>
  <c r="K187" i="20"/>
  <c r="M187" i="20"/>
  <c r="K188" i="20"/>
  <c r="M188" i="20" s="1"/>
  <c r="K189" i="20"/>
  <c r="M189" i="20"/>
  <c r="K190" i="20"/>
  <c r="M190" i="20" s="1"/>
  <c r="K191" i="20"/>
  <c r="M191" i="20"/>
  <c r="K192" i="20"/>
  <c r="M192" i="20" s="1"/>
  <c r="K193" i="20"/>
  <c r="M193" i="20"/>
  <c r="K194" i="20"/>
  <c r="M194" i="20" s="1"/>
  <c r="K195" i="20"/>
  <c r="M195" i="20"/>
  <c r="K196" i="20"/>
  <c r="M196" i="20" s="1"/>
  <c r="K197" i="20"/>
  <c r="M197" i="20"/>
  <c r="K198" i="20"/>
  <c r="M198" i="20" s="1"/>
  <c r="K199" i="20"/>
  <c r="M199" i="20"/>
  <c r="K200" i="20"/>
  <c r="M200" i="20" s="1"/>
  <c r="K201" i="20"/>
  <c r="M201" i="20"/>
  <c r="K202" i="20"/>
  <c r="M202" i="20" s="1"/>
  <c r="K203" i="20"/>
  <c r="M203" i="20"/>
  <c r="K204" i="20"/>
  <c r="M204" i="20" s="1"/>
  <c r="K205" i="20"/>
  <c r="M205" i="20"/>
  <c r="K206" i="20"/>
  <c r="M206" i="20" s="1"/>
  <c r="K207" i="20"/>
  <c r="M207" i="20"/>
  <c r="K208" i="20"/>
  <c r="M208" i="20" s="1"/>
  <c r="K209" i="20"/>
  <c r="M209" i="20"/>
  <c r="K210" i="20"/>
  <c r="M210" i="20" s="1"/>
  <c r="K211" i="20"/>
  <c r="M211" i="20"/>
  <c r="K212" i="20"/>
  <c r="M212" i="20" s="1"/>
  <c r="K213" i="20"/>
  <c r="M213" i="20"/>
  <c r="K214" i="20"/>
  <c r="M214" i="20" s="1"/>
  <c r="K215" i="20"/>
  <c r="M215" i="20"/>
  <c r="K216" i="20"/>
  <c r="M216" i="20" s="1"/>
  <c r="K217" i="20"/>
  <c r="M217" i="20"/>
  <c r="K218" i="20"/>
  <c r="M218" i="20" s="1"/>
  <c r="K219" i="20"/>
  <c r="M219" i="20"/>
  <c r="K220" i="20"/>
  <c r="M220" i="20" s="1"/>
  <c r="K221" i="20"/>
  <c r="M221" i="20"/>
  <c r="K222" i="20"/>
  <c r="M222" i="20" s="1"/>
  <c r="K223" i="20"/>
  <c r="M223" i="20"/>
  <c r="K224" i="20"/>
  <c r="M224" i="20" s="1"/>
  <c r="K225" i="20"/>
  <c r="M225" i="20"/>
  <c r="K226" i="20"/>
  <c r="M226" i="20" s="1"/>
  <c r="K227" i="20"/>
  <c r="M227" i="20"/>
  <c r="K228" i="20"/>
  <c r="M228" i="20" s="1"/>
  <c r="K229" i="20"/>
  <c r="M229" i="20"/>
  <c r="K230" i="20"/>
  <c r="M230" i="20" s="1"/>
  <c r="K231" i="20"/>
  <c r="M231" i="20"/>
  <c r="K232" i="20"/>
  <c r="M232" i="20" s="1"/>
  <c r="K233" i="20"/>
  <c r="M233" i="20"/>
  <c r="K234" i="20"/>
  <c r="M234" i="20" s="1"/>
  <c r="K235" i="20"/>
  <c r="M235" i="20"/>
  <c r="K236" i="20"/>
  <c r="M236" i="20" s="1"/>
  <c r="K237" i="20"/>
  <c r="M237" i="20"/>
  <c r="K238" i="20"/>
  <c r="M238" i="20" s="1"/>
  <c r="K239" i="20"/>
  <c r="M239" i="20"/>
  <c r="K240" i="20"/>
  <c r="M240" i="20" s="1"/>
  <c r="K241" i="20"/>
  <c r="M241" i="20"/>
  <c r="K242" i="20"/>
  <c r="M242" i="20" s="1"/>
  <c r="K243" i="20"/>
  <c r="M243" i="20"/>
  <c r="K244" i="20"/>
  <c r="M244" i="20" s="1"/>
  <c r="K245" i="20"/>
  <c r="M245" i="20"/>
  <c r="K246" i="20"/>
  <c r="M246" i="20" s="1"/>
  <c r="K247" i="20"/>
  <c r="M247" i="20"/>
  <c r="K248" i="20"/>
  <c r="M248" i="20" s="1"/>
  <c r="K249" i="20"/>
  <c r="M249" i="20"/>
  <c r="K250" i="20"/>
  <c r="M250" i="20" s="1"/>
  <c r="K251" i="20"/>
  <c r="M251" i="20"/>
  <c r="K252" i="20"/>
  <c r="M252" i="20" s="1"/>
  <c r="K253" i="20"/>
  <c r="M253" i="20"/>
  <c r="K254" i="20"/>
  <c r="M254" i="20" s="1"/>
  <c r="K255" i="20"/>
  <c r="M255" i="20"/>
  <c r="K256" i="20"/>
  <c r="M256" i="20" s="1"/>
  <c r="K257" i="20"/>
  <c r="M257" i="20"/>
  <c r="K258" i="20"/>
  <c r="M258" i="20" s="1"/>
  <c r="K259" i="20"/>
  <c r="M259" i="20"/>
  <c r="K260" i="20"/>
  <c r="M260" i="20" s="1"/>
  <c r="K261" i="20"/>
  <c r="M261" i="20"/>
  <c r="K262" i="20"/>
  <c r="M262" i="20" s="1"/>
  <c r="K263" i="20"/>
  <c r="M263" i="20"/>
  <c r="K264" i="20"/>
  <c r="M264" i="20" s="1"/>
  <c r="K265" i="20"/>
  <c r="M265" i="20"/>
  <c r="K266" i="20"/>
  <c r="M266" i="20" s="1"/>
  <c r="K267" i="20"/>
  <c r="M267" i="20"/>
  <c r="K268" i="20"/>
  <c r="M268" i="20" s="1"/>
  <c r="K269" i="20"/>
  <c r="M269" i="20"/>
  <c r="K270" i="20"/>
  <c r="M270" i="20" s="1"/>
  <c r="K271" i="20"/>
  <c r="M271" i="20"/>
  <c r="K272" i="20"/>
  <c r="M272" i="20" s="1"/>
  <c r="K273" i="20"/>
  <c r="M273" i="20"/>
  <c r="K274" i="20"/>
  <c r="M274" i="20" s="1"/>
  <c r="K275" i="20"/>
  <c r="M275" i="20"/>
  <c r="K276" i="20"/>
  <c r="M276" i="20" s="1"/>
  <c r="K277" i="20"/>
  <c r="M277" i="20"/>
  <c r="K278" i="20"/>
  <c r="M278" i="20" s="1"/>
  <c r="K279" i="20"/>
  <c r="M279" i="20"/>
  <c r="K280" i="20"/>
  <c r="M280" i="20" s="1"/>
  <c r="K281" i="20"/>
  <c r="M281" i="20"/>
  <c r="K282" i="20"/>
  <c r="M282" i="20" s="1"/>
  <c r="K283" i="20"/>
  <c r="M283" i="20"/>
  <c r="K284" i="20"/>
  <c r="M284" i="20" s="1"/>
  <c r="K285" i="20"/>
  <c r="M285" i="20"/>
  <c r="K286" i="20"/>
  <c r="M286" i="20" s="1"/>
  <c r="K287" i="20"/>
  <c r="M287" i="20"/>
  <c r="K288" i="20"/>
  <c r="M288" i="20" s="1"/>
  <c r="K289" i="20"/>
  <c r="M289" i="20"/>
  <c r="K290" i="20"/>
  <c r="M290" i="20"/>
  <c r="K291" i="20"/>
  <c r="M291" i="20"/>
  <c r="K292" i="20"/>
  <c r="M292" i="20"/>
  <c r="K293" i="20"/>
  <c r="M293" i="20"/>
  <c r="K294" i="20"/>
  <c r="M294" i="20"/>
  <c r="K295" i="20"/>
  <c r="M295" i="20"/>
  <c r="K296" i="20"/>
  <c r="M296" i="20"/>
  <c r="K297" i="20"/>
  <c r="M297" i="20"/>
  <c r="K298" i="20"/>
  <c r="M298" i="20"/>
  <c r="K299" i="20"/>
  <c r="M299" i="20"/>
  <c r="K300" i="20"/>
  <c r="M300" i="20"/>
  <c r="K301" i="20"/>
  <c r="M301" i="20"/>
  <c r="K302" i="20"/>
  <c r="M302" i="20"/>
  <c r="K303" i="20"/>
  <c r="M303" i="20"/>
  <c r="K304" i="20"/>
  <c r="M304" i="20"/>
  <c r="K305" i="20"/>
  <c r="M305" i="20"/>
  <c r="K306" i="20"/>
  <c r="M306" i="20"/>
  <c r="K307" i="20"/>
  <c r="M307" i="20"/>
  <c r="K308" i="20"/>
  <c r="M308" i="20"/>
  <c r="K309" i="20"/>
  <c r="M309" i="20"/>
  <c r="K310" i="20"/>
  <c r="M310" i="20"/>
  <c r="K311" i="20"/>
  <c r="M311" i="20"/>
  <c r="K312" i="20"/>
  <c r="M312" i="20"/>
  <c r="K313" i="20"/>
  <c r="M313" i="20"/>
  <c r="K314" i="20"/>
  <c r="M314" i="20"/>
  <c r="K315" i="20"/>
  <c r="M315" i="20"/>
  <c r="K316" i="20"/>
  <c r="M316" i="20"/>
  <c r="K317" i="20"/>
  <c r="M317" i="20"/>
  <c r="K318" i="20"/>
  <c r="M318" i="20"/>
  <c r="K319" i="20"/>
  <c r="M319" i="20"/>
  <c r="K320" i="20"/>
  <c r="M320" i="20"/>
  <c r="K321" i="20"/>
  <c r="M321" i="20"/>
  <c r="K322" i="20"/>
  <c r="M322" i="20"/>
  <c r="K323" i="20"/>
  <c r="M323" i="20"/>
  <c r="K324" i="20"/>
  <c r="M324" i="20"/>
  <c r="K325" i="20"/>
  <c r="M325" i="20"/>
  <c r="K326" i="20"/>
  <c r="M326" i="20"/>
  <c r="K327" i="20"/>
  <c r="M327" i="20"/>
  <c r="K328" i="20"/>
  <c r="M328" i="20"/>
  <c r="K329" i="20"/>
  <c r="M329" i="20"/>
  <c r="K330" i="20"/>
  <c r="M330" i="20"/>
  <c r="K331" i="20"/>
  <c r="M331" i="20"/>
  <c r="K332" i="20"/>
  <c r="M332" i="20"/>
  <c r="K333" i="20"/>
  <c r="M333" i="20"/>
  <c r="K334" i="20"/>
  <c r="M334" i="20"/>
  <c r="K335" i="20"/>
  <c r="M335" i="20"/>
  <c r="K336" i="20"/>
  <c r="M336" i="20"/>
  <c r="K337" i="20"/>
  <c r="M337" i="20"/>
  <c r="K338" i="20"/>
  <c r="M338" i="20"/>
  <c r="K339" i="20"/>
  <c r="M339" i="20"/>
  <c r="K340" i="20"/>
  <c r="M340" i="20"/>
  <c r="K341" i="20"/>
  <c r="M341" i="20"/>
  <c r="K342" i="20"/>
  <c r="M342" i="20"/>
  <c r="K343" i="20"/>
  <c r="M343" i="20"/>
  <c r="K344" i="20"/>
  <c r="M344" i="20"/>
  <c r="K345" i="20"/>
  <c r="M345" i="20"/>
  <c r="K346" i="20"/>
  <c r="M346" i="20"/>
  <c r="K347" i="20"/>
  <c r="M347" i="20"/>
  <c r="K348" i="20"/>
  <c r="M348" i="20"/>
  <c r="K349" i="20"/>
  <c r="M349" i="20"/>
  <c r="K350" i="20"/>
  <c r="M350" i="20"/>
  <c r="K351" i="20"/>
  <c r="M351" i="20"/>
  <c r="K352" i="20"/>
  <c r="M352" i="20"/>
  <c r="K353" i="20"/>
  <c r="M353" i="20"/>
  <c r="K354" i="20"/>
  <c r="M354" i="20"/>
  <c r="K355" i="20"/>
  <c r="M355" i="20"/>
  <c r="K356" i="20"/>
  <c r="M356" i="20"/>
  <c r="K357" i="20"/>
  <c r="M357" i="20"/>
  <c r="K358" i="20"/>
  <c r="M358" i="20"/>
  <c r="K359" i="20"/>
  <c r="M359" i="20"/>
  <c r="K360" i="20"/>
  <c r="M360" i="20"/>
  <c r="K361" i="20"/>
  <c r="M361" i="20"/>
  <c r="K362" i="20"/>
  <c r="M362" i="20"/>
  <c r="K363" i="20"/>
  <c r="M363" i="20"/>
  <c r="K364" i="20"/>
  <c r="M364" i="20"/>
  <c r="K365" i="20"/>
  <c r="M365" i="20"/>
  <c r="K366" i="20"/>
  <c r="M366" i="20"/>
  <c r="K367" i="20"/>
  <c r="M367" i="20"/>
  <c r="K368" i="20"/>
  <c r="M368" i="20"/>
  <c r="K369" i="20"/>
  <c r="M369" i="20"/>
  <c r="K370" i="20"/>
  <c r="M370" i="20"/>
  <c r="K371" i="20"/>
  <c r="M371" i="20"/>
  <c r="K372" i="20"/>
  <c r="M372" i="20"/>
  <c r="K373" i="20"/>
  <c r="M373" i="20"/>
  <c r="K374" i="20"/>
  <c r="M374" i="20"/>
  <c r="K375" i="20"/>
  <c r="M375" i="20"/>
  <c r="K376" i="20"/>
  <c r="M376" i="20"/>
  <c r="K377" i="20"/>
  <c r="M377" i="20"/>
  <c r="K378" i="20"/>
  <c r="M378" i="20"/>
  <c r="K379" i="20"/>
  <c r="M379" i="20"/>
  <c r="K380" i="20"/>
  <c r="M380" i="20"/>
  <c r="K381" i="20"/>
  <c r="M381" i="20"/>
  <c r="K382" i="20"/>
  <c r="M382" i="20"/>
  <c r="K383" i="20"/>
  <c r="M383" i="20"/>
  <c r="K384" i="20"/>
  <c r="M384" i="20"/>
  <c r="K385" i="20"/>
  <c r="M385" i="20"/>
  <c r="K386" i="20"/>
  <c r="M386" i="20"/>
  <c r="K387" i="20"/>
  <c r="M387" i="20"/>
  <c r="K388" i="20"/>
  <c r="M388" i="20"/>
  <c r="K389" i="20"/>
  <c r="M389" i="20"/>
  <c r="K390" i="20"/>
  <c r="M390" i="20"/>
  <c r="K391" i="20"/>
  <c r="M391" i="20"/>
  <c r="K392" i="20"/>
  <c r="M392" i="20"/>
  <c r="K393" i="20"/>
  <c r="M393" i="20"/>
  <c r="K394" i="20"/>
  <c r="M394" i="20"/>
  <c r="K395" i="20"/>
  <c r="M395" i="20"/>
  <c r="K396" i="20"/>
  <c r="M396" i="20"/>
  <c r="K397" i="20"/>
  <c r="M397" i="20"/>
  <c r="K398" i="20"/>
  <c r="M398" i="20"/>
  <c r="K399" i="20"/>
  <c r="M399" i="20"/>
  <c r="K400" i="20"/>
  <c r="M400" i="20"/>
  <c r="K401" i="20"/>
  <c r="M401" i="20"/>
  <c r="K402" i="20"/>
  <c r="M402" i="20"/>
  <c r="K403" i="20"/>
  <c r="M403" i="20"/>
  <c r="K404" i="20"/>
  <c r="M404" i="20"/>
  <c r="K405" i="20"/>
  <c r="M405" i="20"/>
  <c r="K406" i="20"/>
  <c r="M406" i="20"/>
  <c r="K407" i="20"/>
  <c r="M407" i="20"/>
  <c r="K408" i="20"/>
  <c r="M408" i="20"/>
  <c r="K409" i="20"/>
  <c r="M409" i="20"/>
  <c r="K410" i="20"/>
  <c r="M410" i="20"/>
  <c r="K411" i="20"/>
  <c r="M411" i="20"/>
  <c r="K412" i="20"/>
  <c r="M412" i="20"/>
  <c r="K413" i="20"/>
  <c r="M413" i="20"/>
  <c r="K414" i="20"/>
  <c r="M414" i="20"/>
  <c r="K415" i="20"/>
  <c r="M415" i="20"/>
  <c r="K416" i="20"/>
  <c r="M416" i="20"/>
  <c r="K417" i="20"/>
  <c r="M417" i="20"/>
  <c r="K418" i="20"/>
  <c r="M418" i="20"/>
  <c r="K419" i="20"/>
  <c r="M419" i="20"/>
  <c r="K420" i="20"/>
  <c r="M420" i="20"/>
  <c r="K421" i="20"/>
  <c r="M421" i="20"/>
  <c r="K422" i="20"/>
  <c r="M422" i="20"/>
  <c r="K423" i="20"/>
  <c r="M423" i="20"/>
  <c r="K424" i="20"/>
  <c r="M424" i="20"/>
  <c r="K425" i="20"/>
  <c r="M425" i="20"/>
  <c r="K426" i="20"/>
  <c r="M426" i="20"/>
  <c r="K427" i="20"/>
  <c r="M427" i="20"/>
  <c r="K428" i="20"/>
  <c r="M428" i="20"/>
  <c r="K429" i="20"/>
  <c r="M429" i="20"/>
  <c r="K430" i="20"/>
  <c r="M430" i="20"/>
  <c r="K431" i="20"/>
  <c r="M431" i="20"/>
  <c r="K432" i="20"/>
  <c r="M432" i="20"/>
  <c r="K433" i="20"/>
  <c r="M433" i="20"/>
  <c r="K434" i="20"/>
  <c r="M434" i="20"/>
  <c r="K435" i="20"/>
  <c r="M435" i="20"/>
  <c r="K436" i="20"/>
  <c r="M436" i="20"/>
  <c r="K437" i="20"/>
  <c r="M437" i="20"/>
  <c r="K438" i="20"/>
  <c r="M438" i="20"/>
  <c r="K439" i="20"/>
  <c r="M439" i="20"/>
  <c r="K440" i="20"/>
  <c r="M440" i="20"/>
  <c r="K441" i="20"/>
  <c r="M441" i="20"/>
  <c r="K442" i="20"/>
  <c r="M442" i="20"/>
  <c r="K443" i="20"/>
  <c r="M443" i="20"/>
  <c r="K444" i="20"/>
  <c r="M444" i="20"/>
  <c r="K445" i="20"/>
  <c r="M445" i="20"/>
  <c r="K446" i="20"/>
  <c r="M446" i="20"/>
  <c r="K447" i="20"/>
  <c r="M447" i="20"/>
  <c r="K448" i="20"/>
  <c r="M448" i="20"/>
  <c r="K449" i="20"/>
  <c r="M449" i="20"/>
  <c r="K450" i="20"/>
  <c r="M450" i="20"/>
  <c r="K451" i="20"/>
  <c r="M451" i="20"/>
  <c r="K452" i="20"/>
  <c r="M452" i="20"/>
  <c r="K453" i="20"/>
  <c r="M453" i="20"/>
  <c r="K454" i="20"/>
  <c r="M454" i="20"/>
  <c r="K455" i="20"/>
  <c r="M455" i="20"/>
  <c r="K456" i="20"/>
  <c r="M456" i="20"/>
  <c r="K457" i="20"/>
  <c r="M457" i="20"/>
  <c r="K458" i="20"/>
  <c r="M458" i="20"/>
  <c r="K459" i="20"/>
  <c r="M459" i="20"/>
  <c r="K460" i="20"/>
  <c r="M460" i="20"/>
  <c r="K461" i="20"/>
  <c r="M461" i="20"/>
  <c r="K462" i="20"/>
  <c r="M462" i="20"/>
  <c r="K463" i="20"/>
  <c r="M463" i="20"/>
  <c r="K464" i="20"/>
  <c r="M464" i="20"/>
  <c r="K465" i="20"/>
  <c r="M465" i="20"/>
  <c r="K466" i="20"/>
  <c r="M466" i="20"/>
  <c r="K467" i="20"/>
  <c r="M467" i="20"/>
  <c r="K468" i="20"/>
  <c r="M468" i="20"/>
  <c r="K469" i="20"/>
  <c r="M469" i="20"/>
  <c r="K470" i="20"/>
  <c r="M470" i="20"/>
  <c r="K471" i="20"/>
  <c r="M471" i="20"/>
  <c r="K472" i="20"/>
  <c r="M472" i="20"/>
  <c r="K473" i="20"/>
  <c r="M473" i="20"/>
  <c r="K474" i="20"/>
  <c r="M474" i="20"/>
  <c r="K475" i="20"/>
  <c r="M475" i="20"/>
  <c r="K476" i="20"/>
  <c r="M476" i="20"/>
  <c r="K477" i="20"/>
  <c r="M477" i="20"/>
  <c r="K478" i="20"/>
  <c r="M478" i="20"/>
  <c r="K479" i="20"/>
  <c r="M479" i="20"/>
  <c r="K480" i="20"/>
  <c r="M480" i="20"/>
  <c r="K481" i="20"/>
  <c r="M481" i="20"/>
  <c r="K482" i="20"/>
  <c r="M482" i="20"/>
  <c r="K483" i="20"/>
  <c r="M483" i="20"/>
  <c r="K484" i="20"/>
  <c r="M484" i="20"/>
  <c r="K485" i="20"/>
  <c r="M485" i="20"/>
  <c r="K486" i="20"/>
  <c r="M486" i="20"/>
  <c r="K487" i="20"/>
  <c r="M487" i="20"/>
  <c r="K488" i="20"/>
  <c r="M488" i="20"/>
  <c r="K489" i="20"/>
  <c r="M489" i="20"/>
  <c r="K490" i="20"/>
  <c r="M490" i="20"/>
  <c r="K491" i="20"/>
  <c r="M491" i="20"/>
  <c r="K492" i="20"/>
  <c r="M492" i="20"/>
  <c r="K493" i="20"/>
  <c r="M493" i="20"/>
  <c r="K494" i="20"/>
  <c r="M494" i="20"/>
  <c r="K495" i="20"/>
  <c r="M495" i="20"/>
  <c r="K496" i="20"/>
  <c r="M496" i="20"/>
  <c r="K497" i="20"/>
  <c r="M497" i="20"/>
  <c r="K498" i="20"/>
  <c r="M498" i="20"/>
  <c r="K499" i="20"/>
  <c r="M499" i="20"/>
  <c r="K4" i="59"/>
  <c r="K5" i="59"/>
  <c r="M5" i="59" s="1"/>
  <c r="M508" i="59" s="1"/>
  <c r="K6" i="59"/>
  <c r="K7" i="59"/>
  <c r="K8" i="59"/>
  <c r="K4" i="61"/>
  <c r="K5" i="61"/>
  <c r="K6" i="61"/>
  <c r="K7" i="61"/>
  <c r="K8" i="61"/>
  <c r="K4" i="63"/>
  <c r="K5" i="63"/>
  <c r="M5" i="63" s="1"/>
  <c r="K6" i="63"/>
  <c r="K7" i="63"/>
  <c r="M7" i="63"/>
  <c r="K8" i="63"/>
  <c r="K4" i="65"/>
  <c r="K5" i="65"/>
  <c r="K6" i="65"/>
  <c r="K7" i="65"/>
  <c r="K8" i="65"/>
  <c r="K4" i="67"/>
  <c r="K5" i="67"/>
  <c r="M5" i="67" s="1"/>
  <c r="K6" i="67"/>
  <c r="K7" i="67"/>
  <c r="M7" i="67"/>
  <c r="M514" i="67" s="1"/>
  <c r="K8" i="67"/>
  <c r="K4" i="69"/>
  <c r="K5" i="69"/>
  <c r="M5" i="69"/>
  <c r="K6" i="69"/>
  <c r="K7" i="69"/>
  <c r="M7" i="69" s="1"/>
  <c r="K8" i="69"/>
  <c r="M8" i="69" s="1"/>
  <c r="K4" i="71"/>
  <c r="K5" i="71"/>
  <c r="M5" i="71" s="1"/>
  <c r="K6" i="71"/>
  <c r="K7" i="71"/>
  <c r="M7" i="71"/>
  <c r="K8" i="71"/>
  <c r="H506" i="69"/>
  <c r="H507" i="69"/>
  <c r="H508" i="69"/>
  <c r="H509" i="69"/>
  <c r="H510" i="69"/>
  <c r="H511" i="69"/>
  <c r="H512" i="69"/>
  <c r="H513" i="69"/>
  <c r="H514" i="69"/>
  <c r="I506" i="69"/>
  <c r="I507" i="69"/>
  <c r="I508" i="69"/>
  <c r="I509" i="69"/>
  <c r="I510" i="69"/>
  <c r="I511" i="69"/>
  <c r="I512" i="69"/>
  <c r="I513" i="69"/>
  <c r="I514" i="69"/>
  <c r="J506" i="69"/>
  <c r="J507" i="69"/>
  <c r="J508" i="69"/>
  <c r="J509" i="69"/>
  <c r="J510" i="69"/>
  <c r="J511" i="69"/>
  <c r="J512" i="69"/>
  <c r="J513" i="69"/>
  <c r="J514" i="69"/>
  <c r="H506" i="71"/>
  <c r="H507" i="71"/>
  <c r="H508" i="71"/>
  <c r="H509" i="71"/>
  <c r="H510" i="71"/>
  <c r="H511" i="71"/>
  <c r="H512" i="71"/>
  <c r="H513" i="71"/>
  <c r="H514" i="71"/>
  <c r="I506" i="71"/>
  <c r="I507" i="71"/>
  <c r="I508" i="71"/>
  <c r="I509" i="71"/>
  <c r="I510" i="71"/>
  <c r="I511" i="71"/>
  <c r="I512" i="71"/>
  <c r="I513" i="71"/>
  <c r="I514" i="71"/>
  <c r="J506" i="71"/>
  <c r="J507" i="71"/>
  <c r="J508" i="71"/>
  <c r="J509" i="71"/>
  <c r="J510" i="71"/>
  <c r="J511" i="71"/>
  <c r="J512" i="71"/>
  <c r="J513" i="71"/>
  <c r="J514" i="71"/>
  <c r="K491" i="21"/>
  <c r="K492" i="21"/>
  <c r="K493" i="21"/>
  <c r="K494" i="21"/>
  <c r="K491" i="22"/>
  <c r="K492" i="22"/>
  <c r="M492" i="22" s="1"/>
  <c r="K493" i="22"/>
  <c r="K494" i="22"/>
  <c r="K489" i="23"/>
  <c r="K490" i="23"/>
  <c r="K491" i="23"/>
  <c r="K492" i="23"/>
  <c r="K494" i="24"/>
  <c r="K495" i="24"/>
  <c r="M495" i="24"/>
  <c r="K496" i="24"/>
  <c r="K497" i="24"/>
  <c r="K491" i="25"/>
  <c r="K492" i="25"/>
  <c r="M492" i="25" s="1"/>
  <c r="K493" i="25"/>
  <c r="K494" i="25"/>
  <c r="K491" i="27"/>
  <c r="K492" i="27"/>
  <c r="K493" i="27"/>
  <c r="K494" i="27"/>
  <c r="K492" i="29"/>
  <c r="K493" i="29"/>
  <c r="K494" i="29"/>
  <c r="K495" i="29"/>
  <c r="K492" i="31"/>
  <c r="K493" i="31"/>
  <c r="K494" i="31"/>
  <c r="K495" i="31"/>
  <c r="K491" i="33"/>
  <c r="K492" i="33"/>
  <c r="K493" i="33"/>
  <c r="K494" i="33"/>
  <c r="K492" i="35"/>
  <c r="K493" i="35"/>
  <c r="K494" i="35"/>
  <c r="K495" i="35"/>
  <c r="K493" i="37"/>
  <c r="K494" i="37"/>
  <c r="K495" i="37"/>
  <c r="K496" i="37"/>
  <c r="K493" i="39"/>
  <c r="K494" i="39"/>
  <c r="K495" i="39"/>
  <c r="K496" i="39"/>
  <c r="K492" i="41"/>
  <c r="K493" i="41"/>
  <c r="K494" i="41"/>
  <c r="K495" i="41"/>
  <c r="K491" i="43"/>
  <c r="K492" i="43"/>
  <c r="K493" i="43"/>
  <c r="K494" i="43"/>
  <c r="K492" i="45"/>
  <c r="K493" i="45"/>
  <c r="K494" i="45"/>
  <c r="K495" i="45"/>
  <c r="K491" i="47"/>
  <c r="K492" i="47"/>
  <c r="K493" i="47"/>
  <c r="K494" i="47"/>
  <c r="K492" i="49"/>
  <c r="K493" i="49"/>
  <c r="K494" i="49"/>
  <c r="K495" i="49"/>
  <c r="K491" i="51"/>
  <c r="K492" i="51"/>
  <c r="K493" i="51"/>
  <c r="K494" i="51"/>
  <c r="K491" i="53"/>
  <c r="K492" i="53"/>
  <c r="K493" i="53"/>
  <c r="K494" i="53"/>
  <c r="K491" i="57"/>
  <c r="K492" i="57"/>
  <c r="K493" i="57"/>
  <c r="M493" i="57" s="1"/>
  <c r="K494" i="57"/>
  <c r="K491" i="59"/>
  <c r="K492" i="59"/>
  <c r="K493" i="59"/>
  <c r="K494" i="59"/>
  <c r="K491" i="61"/>
  <c r="K492" i="61"/>
  <c r="K493" i="61"/>
  <c r="K494" i="61"/>
  <c r="K491" i="63"/>
  <c r="K492" i="63"/>
  <c r="K493" i="63"/>
  <c r="M493" i="63" s="1"/>
  <c r="K494" i="63"/>
  <c r="K491" i="65"/>
  <c r="K492" i="65"/>
  <c r="K493" i="65"/>
  <c r="K494" i="65"/>
  <c r="K491" i="67"/>
  <c r="K492" i="67"/>
  <c r="K493" i="67"/>
  <c r="K494" i="67"/>
  <c r="K491" i="69"/>
  <c r="K492" i="69"/>
  <c r="M492" i="69" s="1"/>
  <c r="K493" i="69"/>
  <c r="M493" i="69" s="1"/>
  <c r="K494" i="69"/>
  <c r="K491" i="71"/>
  <c r="K492" i="71"/>
  <c r="K493" i="71"/>
  <c r="M493" i="71" s="1"/>
  <c r="K494" i="71"/>
  <c r="D2" i="14"/>
  <c r="D2" i="15"/>
  <c r="D2" i="16"/>
  <c r="D2" i="17"/>
  <c r="D2" i="18"/>
  <c r="D2" i="19"/>
  <c r="D2" i="26"/>
  <c r="D2" i="28"/>
  <c r="D2" i="30"/>
  <c r="D2" i="32"/>
  <c r="D2" i="34"/>
  <c r="D2" i="36"/>
  <c r="D2" i="38"/>
  <c r="D2" i="40"/>
  <c r="D2" i="42"/>
  <c r="D2" i="44"/>
  <c r="D2" i="46"/>
  <c r="D2" i="48"/>
  <c r="D2" i="50"/>
  <c r="D2" i="52"/>
  <c r="D2" i="54"/>
  <c r="D2" i="56"/>
  <c r="D2" i="58"/>
  <c r="D2" i="60"/>
  <c r="D2" i="62"/>
  <c r="D2" i="64"/>
  <c r="D2" i="66"/>
  <c r="D2" i="68"/>
  <c r="D2" i="70"/>
  <c r="A41" i="4"/>
  <c r="C519" i="5"/>
  <c r="C523" i="5"/>
  <c r="C524" i="5"/>
  <c r="J517" i="71"/>
  <c r="I517" i="71"/>
  <c r="H517" i="71"/>
  <c r="G517" i="71"/>
  <c r="F517" i="71"/>
  <c r="J526" i="71"/>
  <c r="K498" i="71"/>
  <c r="M498" i="71" s="1"/>
  <c r="K497" i="71"/>
  <c r="K496" i="71"/>
  <c r="M496" i="71" s="1"/>
  <c r="K495" i="71"/>
  <c r="K490" i="71"/>
  <c r="M490" i="71" s="1"/>
  <c r="K489" i="71"/>
  <c r="K488" i="71"/>
  <c r="M488" i="71" s="1"/>
  <c r="K487" i="71"/>
  <c r="K486" i="71"/>
  <c r="M486" i="71" s="1"/>
  <c r="K485" i="71"/>
  <c r="K484" i="71"/>
  <c r="K483" i="71"/>
  <c r="K482" i="71"/>
  <c r="M482" i="71" s="1"/>
  <c r="K481" i="71"/>
  <c r="K480" i="71"/>
  <c r="K479" i="71"/>
  <c r="K478" i="71"/>
  <c r="M478" i="71" s="1"/>
  <c r="K477" i="71"/>
  <c r="K476" i="71"/>
  <c r="M476" i="71" s="1"/>
  <c r="K475" i="71"/>
  <c r="K474" i="71"/>
  <c r="M474" i="71" s="1"/>
  <c r="K473" i="71"/>
  <c r="K472" i="71"/>
  <c r="K471" i="71"/>
  <c r="K470" i="71"/>
  <c r="M470" i="71" s="1"/>
  <c r="K469" i="71"/>
  <c r="K468" i="71"/>
  <c r="K467" i="71"/>
  <c r="K466" i="71"/>
  <c r="M466" i="71" s="1"/>
  <c r="K465" i="71"/>
  <c r="K464" i="71"/>
  <c r="K463" i="71"/>
  <c r="K462" i="71"/>
  <c r="M462" i="71" s="1"/>
  <c r="K461" i="71"/>
  <c r="K460" i="71"/>
  <c r="M460" i="71" s="1"/>
  <c r="K459" i="71"/>
  <c r="K458" i="71"/>
  <c r="M458" i="71" s="1"/>
  <c r="K457" i="71"/>
  <c r="K456" i="71"/>
  <c r="K455" i="71"/>
  <c r="K454" i="71"/>
  <c r="M454" i="71" s="1"/>
  <c r="K453" i="71"/>
  <c r="K452" i="71"/>
  <c r="K451" i="71"/>
  <c r="K450" i="71"/>
  <c r="M450" i="71" s="1"/>
  <c r="K449" i="71"/>
  <c r="K448" i="71"/>
  <c r="M448" i="71" s="1"/>
  <c r="K447" i="71"/>
  <c r="K446" i="71"/>
  <c r="M446" i="71" s="1"/>
  <c r="K445" i="71"/>
  <c r="K444" i="71"/>
  <c r="M444" i="71" s="1"/>
  <c r="K443" i="71"/>
  <c r="K442" i="71"/>
  <c r="M442" i="71" s="1"/>
  <c r="K441" i="71"/>
  <c r="K440" i="71"/>
  <c r="K439" i="71"/>
  <c r="K438" i="71"/>
  <c r="M438" i="71" s="1"/>
  <c r="K437" i="71"/>
  <c r="K436" i="71"/>
  <c r="M436" i="71" s="1"/>
  <c r="K435" i="71"/>
  <c r="K434" i="71"/>
  <c r="M434" i="71" s="1"/>
  <c r="K433" i="71"/>
  <c r="K432" i="71"/>
  <c r="K431" i="71"/>
  <c r="K430" i="71"/>
  <c r="M430" i="71" s="1"/>
  <c r="K429" i="71"/>
  <c r="K428" i="71"/>
  <c r="M428" i="71" s="1"/>
  <c r="K427" i="71"/>
  <c r="K426" i="71"/>
  <c r="M426" i="71" s="1"/>
  <c r="K425" i="71"/>
  <c r="K424" i="71"/>
  <c r="M424" i="71" s="1"/>
  <c r="K423" i="71"/>
  <c r="K422" i="71"/>
  <c r="M422" i="71" s="1"/>
  <c r="K421" i="71"/>
  <c r="K420" i="71"/>
  <c r="K419" i="71"/>
  <c r="K418" i="71"/>
  <c r="M418" i="71" s="1"/>
  <c r="K417" i="71"/>
  <c r="K416" i="71"/>
  <c r="K415" i="71"/>
  <c r="K414" i="71"/>
  <c r="M414" i="71" s="1"/>
  <c r="K413" i="71"/>
  <c r="K412" i="71"/>
  <c r="M412" i="71" s="1"/>
  <c r="K411" i="71"/>
  <c r="K410" i="71"/>
  <c r="M410" i="71" s="1"/>
  <c r="K409" i="71"/>
  <c r="K408" i="71"/>
  <c r="K407" i="71"/>
  <c r="K406" i="71"/>
  <c r="M406" i="71" s="1"/>
  <c r="K405" i="71"/>
  <c r="K404" i="71"/>
  <c r="K403" i="71"/>
  <c r="K402" i="71"/>
  <c r="M402" i="71" s="1"/>
  <c r="K401" i="71"/>
  <c r="K400" i="71"/>
  <c r="K399" i="71"/>
  <c r="K398" i="71"/>
  <c r="M398" i="71" s="1"/>
  <c r="K397" i="71"/>
  <c r="K396" i="71"/>
  <c r="M396" i="71" s="1"/>
  <c r="K395" i="71"/>
  <c r="K394" i="71"/>
  <c r="M394" i="71" s="1"/>
  <c r="K393" i="71"/>
  <c r="K392" i="71"/>
  <c r="K391" i="71"/>
  <c r="K390" i="71"/>
  <c r="M390" i="71" s="1"/>
  <c r="K389" i="71"/>
  <c r="K388" i="71"/>
  <c r="K387" i="71"/>
  <c r="K386" i="71"/>
  <c r="M386" i="71" s="1"/>
  <c r="K385" i="71"/>
  <c r="K384" i="71"/>
  <c r="M384" i="71" s="1"/>
  <c r="K383" i="71"/>
  <c r="K382" i="71"/>
  <c r="M382" i="71" s="1"/>
  <c r="K381" i="71"/>
  <c r="K380" i="71"/>
  <c r="M380" i="71" s="1"/>
  <c r="K379" i="71"/>
  <c r="K378" i="71"/>
  <c r="M378" i="71" s="1"/>
  <c r="K377" i="71"/>
  <c r="K376" i="71"/>
  <c r="K375" i="71"/>
  <c r="K374" i="71"/>
  <c r="M374" i="71" s="1"/>
  <c r="K373" i="71"/>
  <c r="K372" i="71"/>
  <c r="M372" i="71" s="1"/>
  <c r="K371" i="71"/>
  <c r="K370" i="71"/>
  <c r="M370" i="71" s="1"/>
  <c r="K369" i="71"/>
  <c r="K368" i="71"/>
  <c r="K367" i="71"/>
  <c r="K366" i="71"/>
  <c r="M366" i="71" s="1"/>
  <c r="K365" i="71"/>
  <c r="K364" i="71"/>
  <c r="M364" i="71" s="1"/>
  <c r="K363" i="71"/>
  <c r="K362" i="71"/>
  <c r="M362" i="71" s="1"/>
  <c r="K361" i="71"/>
  <c r="K360" i="71"/>
  <c r="M360" i="71" s="1"/>
  <c r="K359" i="71"/>
  <c r="K358" i="71"/>
  <c r="M358" i="71" s="1"/>
  <c r="K357" i="71"/>
  <c r="K356" i="71"/>
  <c r="K355" i="71"/>
  <c r="K354" i="71"/>
  <c r="M354" i="71" s="1"/>
  <c r="K353" i="71"/>
  <c r="K352" i="71"/>
  <c r="K351" i="71"/>
  <c r="K350" i="71"/>
  <c r="M350" i="71" s="1"/>
  <c r="K349" i="71"/>
  <c r="K348" i="71"/>
  <c r="M348" i="71" s="1"/>
  <c r="K347" i="71"/>
  <c r="K346" i="71"/>
  <c r="M346" i="71" s="1"/>
  <c r="K345" i="71"/>
  <c r="K344" i="71"/>
  <c r="K343" i="71"/>
  <c r="K342" i="71"/>
  <c r="M342" i="71" s="1"/>
  <c r="K341" i="71"/>
  <c r="K340" i="71"/>
  <c r="K339" i="71"/>
  <c r="K338" i="71"/>
  <c r="M338" i="71" s="1"/>
  <c r="K337" i="71"/>
  <c r="K336" i="71"/>
  <c r="K335" i="71"/>
  <c r="K334" i="71"/>
  <c r="M334" i="71" s="1"/>
  <c r="K333" i="71"/>
  <c r="K332" i="71"/>
  <c r="M332" i="71" s="1"/>
  <c r="K331" i="71"/>
  <c r="K330" i="71"/>
  <c r="M330" i="71" s="1"/>
  <c r="K329" i="71"/>
  <c r="K328" i="71"/>
  <c r="K327" i="71"/>
  <c r="K326" i="71"/>
  <c r="M326" i="71" s="1"/>
  <c r="K325" i="71"/>
  <c r="K324" i="71"/>
  <c r="K323" i="71"/>
  <c r="K322" i="71"/>
  <c r="M322" i="71" s="1"/>
  <c r="K321" i="71"/>
  <c r="K320" i="71"/>
  <c r="M320" i="71" s="1"/>
  <c r="K319" i="71"/>
  <c r="K318" i="71"/>
  <c r="M318" i="71" s="1"/>
  <c r="K317" i="71"/>
  <c r="K316" i="71"/>
  <c r="M316" i="71" s="1"/>
  <c r="K315" i="71"/>
  <c r="K314" i="71"/>
  <c r="M314" i="71" s="1"/>
  <c r="K313" i="71"/>
  <c r="K312" i="71"/>
  <c r="K311" i="71"/>
  <c r="K310" i="71"/>
  <c r="M310" i="71" s="1"/>
  <c r="K309" i="71"/>
  <c r="K308" i="71"/>
  <c r="M308" i="71" s="1"/>
  <c r="K307" i="71"/>
  <c r="K306" i="71"/>
  <c r="M306" i="71" s="1"/>
  <c r="K305" i="71"/>
  <c r="K304" i="71"/>
  <c r="K303" i="71"/>
  <c r="K302" i="71"/>
  <c r="M302" i="71" s="1"/>
  <c r="K301" i="71"/>
  <c r="K300" i="71"/>
  <c r="M300" i="71" s="1"/>
  <c r="K299" i="71"/>
  <c r="K298" i="71"/>
  <c r="M298" i="71" s="1"/>
  <c r="K297" i="71"/>
  <c r="K296" i="71"/>
  <c r="M296" i="71" s="1"/>
  <c r="K295" i="71"/>
  <c r="K294" i="71"/>
  <c r="M294" i="71" s="1"/>
  <c r="K293" i="71"/>
  <c r="K292" i="71"/>
  <c r="K291" i="71"/>
  <c r="K290" i="71"/>
  <c r="M290" i="71" s="1"/>
  <c r="K289" i="71"/>
  <c r="K288" i="71"/>
  <c r="K287" i="71"/>
  <c r="K286" i="71"/>
  <c r="M286" i="71" s="1"/>
  <c r="K285" i="71"/>
  <c r="K284" i="71"/>
  <c r="M284" i="71" s="1"/>
  <c r="K283" i="71"/>
  <c r="K282" i="71"/>
  <c r="M282" i="71" s="1"/>
  <c r="K281" i="71"/>
  <c r="K280" i="71"/>
  <c r="K279" i="71"/>
  <c r="K278" i="71"/>
  <c r="M278" i="71" s="1"/>
  <c r="K277" i="71"/>
  <c r="K276" i="71"/>
  <c r="K275" i="71"/>
  <c r="K274" i="71"/>
  <c r="M274" i="71" s="1"/>
  <c r="K273" i="71"/>
  <c r="K272" i="71"/>
  <c r="K271" i="71"/>
  <c r="K270" i="71"/>
  <c r="M270" i="71" s="1"/>
  <c r="K269" i="71"/>
  <c r="K268" i="71"/>
  <c r="M268" i="71" s="1"/>
  <c r="K267" i="71"/>
  <c r="K266" i="71"/>
  <c r="M266" i="71" s="1"/>
  <c r="K265" i="71"/>
  <c r="K264" i="71"/>
  <c r="K263" i="71"/>
  <c r="K262" i="71"/>
  <c r="M262" i="71" s="1"/>
  <c r="K261" i="71"/>
  <c r="K260" i="71"/>
  <c r="K259" i="71"/>
  <c r="K258" i="71"/>
  <c r="M258" i="71" s="1"/>
  <c r="K257" i="71"/>
  <c r="K256" i="71"/>
  <c r="M256" i="71" s="1"/>
  <c r="K255" i="71"/>
  <c r="K254" i="71"/>
  <c r="M254" i="71" s="1"/>
  <c r="K253" i="71"/>
  <c r="K252" i="71"/>
  <c r="M252" i="71" s="1"/>
  <c r="K251" i="71"/>
  <c r="K250" i="71"/>
  <c r="M250" i="71" s="1"/>
  <c r="K249" i="71"/>
  <c r="K248" i="71"/>
  <c r="K247" i="71"/>
  <c r="K246" i="71"/>
  <c r="M246" i="71" s="1"/>
  <c r="K245" i="71"/>
  <c r="K244" i="71"/>
  <c r="M244" i="71" s="1"/>
  <c r="K243" i="71"/>
  <c r="K242" i="71"/>
  <c r="M242" i="71" s="1"/>
  <c r="K241" i="71"/>
  <c r="K240" i="71"/>
  <c r="K239" i="71"/>
  <c r="K238" i="71"/>
  <c r="M238" i="71" s="1"/>
  <c r="K237" i="71"/>
  <c r="K236" i="71"/>
  <c r="M236" i="71" s="1"/>
  <c r="K235" i="71"/>
  <c r="K234" i="71"/>
  <c r="M234" i="71" s="1"/>
  <c r="K233" i="71"/>
  <c r="K232" i="71"/>
  <c r="M232" i="71" s="1"/>
  <c r="K231" i="71"/>
  <c r="K230" i="71"/>
  <c r="M230" i="71" s="1"/>
  <c r="K229" i="71"/>
  <c r="K228" i="71"/>
  <c r="K227" i="71"/>
  <c r="K226" i="71"/>
  <c r="M226" i="71" s="1"/>
  <c r="K225" i="71"/>
  <c r="K224" i="71"/>
  <c r="K223" i="71"/>
  <c r="K222" i="71"/>
  <c r="M222" i="71" s="1"/>
  <c r="K221" i="71"/>
  <c r="K220" i="71"/>
  <c r="M220" i="71" s="1"/>
  <c r="K219" i="71"/>
  <c r="K218" i="71"/>
  <c r="M218" i="71" s="1"/>
  <c r="K217" i="71"/>
  <c r="K216" i="71"/>
  <c r="K215" i="71"/>
  <c r="K214" i="71"/>
  <c r="M214" i="71" s="1"/>
  <c r="K213" i="71"/>
  <c r="K212" i="71"/>
  <c r="K211" i="71"/>
  <c r="K210" i="71"/>
  <c r="M210" i="71" s="1"/>
  <c r="K209" i="71"/>
  <c r="K208" i="71"/>
  <c r="K207" i="71"/>
  <c r="K206" i="71"/>
  <c r="M206" i="71" s="1"/>
  <c r="K205" i="71"/>
  <c r="K204" i="71"/>
  <c r="M204" i="71" s="1"/>
  <c r="K203" i="71"/>
  <c r="K202" i="71"/>
  <c r="M202" i="71" s="1"/>
  <c r="K201" i="71"/>
  <c r="K200" i="71"/>
  <c r="K199" i="71"/>
  <c r="K198" i="71"/>
  <c r="M198" i="71" s="1"/>
  <c r="K197" i="71"/>
  <c r="K196" i="71"/>
  <c r="K195" i="71"/>
  <c r="K194" i="71"/>
  <c r="M194" i="71" s="1"/>
  <c r="K193" i="71"/>
  <c r="K192" i="71"/>
  <c r="M192" i="71" s="1"/>
  <c r="K191" i="71"/>
  <c r="K190" i="71"/>
  <c r="M190" i="71" s="1"/>
  <c r="K189" i="71"/>
  <c r="K188" i="71"/>
  <c r="M188" i="71" s="1"/>
  <c r="K187" i="71"/>
  <c r="K186" i="71"/>
  <c r="M186" i="71" s="1"/>
  <c r="K185" i="71"/>
  <c r="K184" i="71"/>
  <c r="K183" i="71"/>
  <c r="K182" i="71"/>
  <c r="M182" i="71" s="1"/>
  <c r="K181" i="71"/>
  <c r="K180" i="71"/>
  <c r="M180" i="71" s="1"/>
  <c r="K179" i="71"/>
  <c r="K178" i="71"/>
  <c r="M178" i="71" s="1"/>
  <c r="K177" i="71"/>
  <c r="K176" i="71"/>
  <c r="K175" i="71"/>
  <c r="K174" i="71"/>
  <c r="M174" i="71" s="1"/>
  <c r="K173" i="71"/>
  <c r="K172" i="71"/>
  <c r="M172" i="71" s="1"/>
  <c r="K171" i="71"/>
  <c r="K170" i="71"/>
  <c r="M170" i="71" s="1"/>
  <c r="K169" i="71"/>
  <c r="K168" i="71"/>
  <c r="M168" i="71" s="1"/>
  <c r="K167" i="71"/>
  <c r="K166" i="71"/>
  <c r="M166" i="71" s="1"/>
  <c r="K165" i="71"/>
  <c r="K164" i="71"/>
  <c r="K163" i="71"/>
  <c r="K162" i="71"/>
  <c r="M162" i="71" s="1"/>
  <c r="K161" i="71"/>
  <c r="K160" i="71"/>
  <c r="K159" i="71"/>
  <c r="K158" i="71"/>
  <c r="M158" i="71" s="1"/>
  <c r="K157" i="71"/>
  <c r="K156" i="71"/>
  <c r="M156" i="71" s="1"/>
  <c r="K155" i="71"/>
  <c r="K154" i="71"/>
  <c r="M154" i="71" s="1"/>
  <c r="K153" i="71"/>
  <c r="K152" i="71"/>
  <c r="K151" i="71"/>
  <c r="K150" i="71"/>
  <c r="M150" i="71" s="1"/>
  <c r="K149" i="71"/>
  <c r="K148" i="71"/>
  <c r="K147" i="71"/>
  <c r="K146" i="71"/>
  <c r="M146" i="71" s="1"/>
  <c r="K145" i="71"/>
  <c r="K144" i="71"/>
  <c r="K143" i="71"/>
  <c r="K142" i="71"/>
  <c r="M142" i="71" s="1"/>
  <c r="K141" i="71"/>
  <c r="K140" i="71"/>
  <c r="M140" i="71" s="1"/>
  <c r="K139" i="71"/>
  <c r="K138" i="71"/>
  <c r="M138" i="71" s="1"/>
  <c r="K137" i="71"/>
  <c r="K136" i="71"/>
  <c r="K135" i="71"/>
  <c r="K134" i="71"/>
  <c r="M134" i="71" s="1"/>
  <c r="K133" i="71"/>
  <c r="K132" i="71"/>
  <c r="K131" i="71"/>
  <c r="K130" i="71"/>
  <c r="M130" i="71" s="1"/>
  <c r="K129" i="71"/>
  <c r="K128" i="71"/>
  <c r="M128" i="71" s="1"/>
  <c r="K127" i="71"/>
  <c r="K126" i="71"/>
  <c r="M126" i="71" s="1"/>
  <c r="K125" i="71"/>
  <c r="K124" i="71"/>
  <c r="M124" i="71" s="1"/>
  <c r="K123" i="71"/>
  <c r="K122" i="71"/>
  <c r="M122" i="71" s="1"/>
  <c r="K121" i="71"/>
  <c r="K120" i="71"/>
  <c r="K119" i="71"/>
  <c r="K118" i="71"/>
  <c r="M118" i="71" s="1"/>
  <c r="K117" i="71"/>
  <c r="K116" i="71"/>
  <c r="M116" i="71" s="1"/>
  <c r="K115" i="71"/>
  <c r="K114" i="71"/>
  <c r="M114" i="71" s="1"/>
  <c r="K113" i="71"/>
  <c r="K112" i="71"/>
  <c r="K111" i="71"/>
  <c r="K110" i="71"/>
  <c r="M110" i="71" s="1"/>
  <c r="K109" i="71"/>
  <c r="K108" i="71"/>
  <c r="M108" i="71" s="1"/>
  <c r="K107" i="71"/>
  <c r="K106" i="71"/>
  <c r="M106" i="71" s="1"/>
  <c r="K105" i="71"/>
  <c r="K104" i="71"/>
  <c r="M104" i="71" s="1"/>
  <c r="K103" i="71"/>
  <c r="K102" i="71"/>
  <c r="M102" i="71" s="1"/>
  <c r="K101" i="71"/>
  <c r="K100" i="71"/>
  <c r="K99" i="71"/>
  <c r="K98" i="71"/>
  <c r="M98" i="71" s="1"/>
  <c r="K97" i="71"/>
  <c r="K96" i="71"/>
  <c r="K95" i="71"/>
  <c r="K94" i="71"/>
  <c r="M94" i="71" s="1"/>
  <c r="K93" i="71"/>
  <c r="K92" i="71"/>
  <c r="M92" i="71" s="1"/>
  <c r="K91" i="71"/>
  <c r="K90" i="71"/>
  <c r="M90" i="71" s="1"/>
  <c r="K89" i="71"/>
  <c r="K88" i="71"/>
  <c r="K87" i="71"/>
  <c r="K86" i="71"/>
  <c r="M86" i="71" s="1"/>
  <c r="K85" i="71"/>
  <c r="K84" i="71"/>
  <c r="K83" i="71"/>
  <c r="K82" i="71"/>
  <c r="M82" i="71" s="1"/>
  <c r="K81" i="71"/>
  <c r="K80" i="71"/>
  <c r="K79" i="71"/>
  <c r="K78" i="71"/>
  <c r="M78" i="71" s="1"/>
  <c r="K77" i="71"/>
  <c r="K76" i="71"/>
  <c r="M76" i="71" s="1"/>
  <c r="K75" i="71"/>
  <c r="K74" i="71"/>
  <c r="M74" i="71" s="1"/>
  <c r="K73" i="71"/>
  <c r="K72" i="71"/>
  <c r="K71" i="71"/>
  <c r="K70" i="71"/>
  <c r="M70" i="71" s="1"/>
  <c r="K69" i="71"/>
  <c r="K68" i="71"/>
  <c r="K67" i="71"/>
  <c r="K66" i="71"/>
  <c r="M66" i="71" s="1"/>
  <c r="K65" i="71"/>
  <c r="K64" i="71"/>
  <c r="M64" i="71" s="1"/>
  <c r="K63" i="71"/>
  <c r="K62" i="71"/>
  <c r="M62" i="71" s="1"/>
  <c r="K61" i="71"/>
  <c r="K60" i="71"/>
  <c r="M60" i="71" s="1"/>
  <c r="K59" i="71"/>
  <c r="K58" i="71"/>
  <c r="M58" i="71" s="1"/>
  <c r="K57" i="71"/>
  <c r="K56" i="71"/>
  <c r="K55" i="71"/>
  <c r="K54" i="71"/>
  <c r="M54" i="71" s="1"/>
  <c r="K53" i="71"/>
  <c r="K52" i="71"/>
  <c r="M52" i="71" s="1"/>
  <c r="K51" i="71"/>
  <c r="K50" i="71"/>
  <c r="M50" i="71" s="1"/>
  <c r="K49" i="71"/>
  <c r="K48" i="71"/>
  <c r="K47" i="71"/>
  <c r="K46" i="71"/>
  <c r="M46" i="71" s="1"/>
  <c r="K45" i="71"/>
  <c r="K44" i="71"/>
  <c r="M44" i="71" s="1"/>
  <c r="K43" i="71"/>
  <c r="K42" i="71"/>
  <c r="M42" i="71" s="1"/>
  <c r="K41" i="71"/>
  <c r="K40" i="71"/>
  <c r="M40" i="71" s="1"/>
  <c r="K39" i="71"/>
  <c r="K38" i="71"/>
  <c r="M38" i="71" s="1"/>
  <c r="K37" i="71"/>
  <c r="K36" i="71"/>
  <c r="K35" i="71"/>
  <c r="K34" i="71"/>
  <c r="M34" i="71" s="1"/>
  <c r="K33" i="71"/>
  <c r="K32" i="71"/>
  <c r="K31" i="71"/>
  <c r="K30" i="71"/>
  <c r="M30" i="71" s="1"/>
  <c r="K29" i="71"/>
  <c r="K28" i="71"/>
  <c r="M28" i="71" s="1"/>
  <c r="K27" i="71"/>
  <c r="K26" i="71"/>
  <c r="M26" i="71" s="1"/>
  <c r="K25" i="71"/>
  <c r="K24" i="71"/>
  <c r="K23" i="71"/>
  <c r="K22" i="71"/>
  <c r="M22" i="71" s="1"/>
  <c r="K21" i="71"/>
  <c r="K20" i="71"/>
  <c r="K19" i="71"/>
  <c r="K18" i="71"/>
  <c r="M18" i="71" s="1"/>
  <c r="K17" i="71"/>
  <c r="K16" i="71"/>
  <c r="K15" i="71"/>
  <c r="K14" i="71"/>
  <c r="M14" i="71" s="1"/>
  <c r="K13" i="71"/>
  <c r="K12" i="71"/>
  <c r="M12" i="71" s="1"/>
  <c r="K11" i="71"/>
  <c r="K10" i="71"/>
  <c r="M10" i="71" s="1"/>
  <c r="K9" i="71"/>
  <c r="A81" i="70"/>
  <c r="E8" i="70"/>
  <c r="H5" i="70"/>
  <c r="B6" i="70"/>
  <c r="B5" i="70"/>
  <c r="B4" i="70"/>
  <c r="J517" i="69"/>
  <c r="I517" i="69"/>
  <c r="H517" i="69"/>
  <c r="G517" i="69"/>
  <c r="F517" i="69"/>
  <c r="K517" i="69" s="1"/>
  <c r="K498" i="69"/>
  <c r="K497" i="69"/>
  <c r="K496" i="69"/>
  <c r="M496" i="69" s="1"/>
  <c r="K495" i="69"/>
  <c r="K490" i="69"/>
  <c r="K489" i="69"/>
  <c r="K488" i="69"/>
  <c r="M488" i="69" s="1"/>
  <c r="K487" i="69"/>
  <c r="K486" i="69"/>
  <c r="K485" i="69"/>
  <c r="M485" i="69" s="1"/>
  <c r="K484" i="69"/>
  <c r="M484" i="69" s="1"/>
  <c r="K483" i="69"/>
  <c r="K482" i="69"/>
  <c r="K481" i="69"/>
  <c r="K480" i="69"/>
  <c r="M480" i="69" s="1"/>
  <c r="K479" i="69"/>
  <c r="K478" i="69"/>
  <c r="K477" i="69"/>
  <c r="K476" i="69"/>
  <c r="M476" i="69" s="1"/>
  <c r="K475" i="69"/>
  <c r="K474" i="69"/>
  <c r="K473" i="69"/>
  <c r="K472" i="69"/>
  <c r="M472" i="69" s="1"/>
  <c r="K471" i="69"/>
  <c r="K470" i="69"/>
  <c r="K469" i="69"/>
  <c r="M469" i="69" s="1"/>
  <c r="K468" i="69"/>
  <c r="M468" i="69" s="1"/>
  <c r="K467" i="69"/>
  <c r="K466" i="69"/>
  <c r="K465" i="69"/>
  <c r="K464" i="69"/>
  <c r="M464" i="69" s="1"/>
  <c r="K463" i="69"/>
  <c r="K462" i="69"/>
  <c r="K461" i="69"/>
  <c r="K460" i="69"/>
  <c r="M460" i="69" s="1"/>
  <c r="K459" i="69"/>
  <c r="K458" i="69"/>
  <c r="K457" i="69"/>
  <c r="K456" i="69"/>
  <c r="M456" i="69" s="1"/>
  <c r="K455" i="69"/>
  <c r="K454" i="69"/>
  <c r="K453" i="69"/>
  <c r="M453" i="69" s="1"/>
  <c r="K452" i="69"/>
  <c r="M452" i="69" s="1"/>
  <c r="K451" i="69"/>
  <c r="K450" i="69"/>
  <c r="K449" i="69"/>
  <c r="K448" i="69"/>
  <c r="M448" i="69" s="1"/>
  <c r="K447" i="69"/>
  <c r="K446" i="69"/>
  <c r="K445" i="69"/>
  <c r="K444" i="69"/>
  <c r="M444" i="69" s="1"/>
  <c r="K443" i="69"/>
  <c r="K442" i="69"/>
  <c r="K441" i="69"/>
  <c r="K440" i="69"/>
  <c r="M440" i="69" s="1"/>
  <c r="K439" i="69"/>
  <c r="K438" i="69"/>
  <c r="K437" i="69"/>
  <c r="M437" i="69" s="1"/>
  <c r="K436" i="69"/>
  <c r="M436" i="69" s="1"/>
  <c r="K435" i="69"/>
  <c r="K434" i="69"/>
  <c r="K433" i="69"/>
  <c r="K432" i="69"/>
  <c r="M432" i="69" s="1"/>
  <c r="K431" i="69"/>
  <c r="K430" i="69"/>
  <c r="K429" i="69"/>
  <c r="K428" i="69"/>
  <c r="M428" i="69" s="1"/>
  <c r="K427" i="69"/>
  <c r="K426" i="69"/>
  <c r="K425" i="69"/>
  <c r="K424" i="69"/>
  <c r="M424" i="69" s="1"/>
  <c r="K423" i="69"/>
  <c r="K422" i="69"/>
  <c r="K421" i="69"/>
  <c r="M421" i="69" s="1"/>
  <c r="K420" i="69"/>
  <c r="M420" i="69" s="1"/>
  <c r="K419" i="69"/>
  <c r="K418" i="69"/>
  <c r="K417" i="69"/>
  <c r="K416" i="69"/>
  <c r="M416" i="69" s="1"/>
  <c r="K415" i="69"/>
  <c r="K414" i="69"/>
  <c r="K413" i="69"/>
  <c r="K412" i="69"/>
  <c r="M412" i="69" s="1"/>
  <c r="K411" i="69"/>
  <c r="K410" i="69"/>
  <c r="K409" i="69"/>
  <c r="K408" i="69"/>
  <c r="M408" i="69" s="1"/>
  <c r="K407" i="69"/>
  <c r="K406" i="69"/>
  <c r="K405" i="69"/>
  <c r="M405" i="69" s="1"/>
  <c r="K404" i="69"/>
  <c r="M404" i="69" s="1"/>
  <c r="K403" i="69"/>
  <c r="K402" i="69"/>
  <c r="K401" i="69"/>
  <c r="K400" i="69"/>
  <c r="M400" i="69" s="1"/>
  <c r="K399" i="69"/>
  <c r="K398" i="69"/>
  <c r="K397" i="69"/>
  <c r="K396" i="69"/>
  <c r="M396" i="69" s="1"/>
  <c r="K395" i="69"/>
  <c r="K394" i="69"/>
  <c r="K393" i="69"/>
  <c r="K392" i="69"/>
  <c r="M392" i="69" s="1"/>
  <c r="K391" i="69"/>
  <c r="K390" i="69"/>
  <c r="K389" i="69"/>
  <c r="M389" i="69" s="1"/>
  <c r="K388" i="69"/>
  <c r="M388" i="69" s="1"/>
  <c r="K387" i="69"/>
  <c r="K386" i="69"/>
  <c r="K385" i="69"/>
  <c r="K384" i="69"/>
  <c r="M384" i="69" s="1"/>
  <c r="K383" i="69"/>
  <c r="K382" i="69"/>
  <c r="K381" i="69"/>
  <c r="K380" i="69"/>
  <c r="M380" i="69" s="1"/>
  <c r="K379" i="69"/>
  <c r="K378" i="69"/>
  <c r="K377" i="69"/>
  <c r="K376" i="69"/>
  <c r="M376" i="69" s="1"/>
  <c r="K375" i="69"/>
  <c r="K374" i="69"/>
  <c r="K373" i="69"/>
  <c r="M373" i="69" s="1"/>
  <c r="K372" i="69"/>
  <c r="M372" i="69" s="1"/>
  <c r="K371" i="69"/>
  <c r="K370" i="69"/>
  <c r="K369" i="69"/>
  <c r="K368" i="69"/>
  <c r="M368" i="69" s="1"/>
  <c r="K367" i="69"/>
  <c r="K366" i="69"/>
  <c r="K365" i="69"/>
  <c r="K364" i="69"/>
  <c r="M364" i="69" s="1"/>
  <c r="K363" i="69"/>
  <c r="K362" i="69"/>
  <c r="K361" i="69"/>
  <c r="K360" i="69"/>
  <c r="M360" i="69" s="1"/>
  <c r="K359" i="69"/>
  <c r="K358" i="69"/>
  <c r="K357" i="69"/>
  <c r="M357" i="69" s="1"/>
  <c r="K356" i="69"/>
  <c r="M356" i="69" s="1"/>
  <c r="K355" i="69"/>
  <c r="K354" i="69"/>
  <c r="K353" i="69"/>
  <c r="K352" i="69"/>
  <c r="M352" i="69" s="1"/>
  <c r="K351" i="69"/>
  <c r="K350" i="69"/>
  <c r="K349" i="69"/>
  <c r="K348" i="69"/>
  <c r="M348" i="69" s="1"/>
  <c r="K347" i="69"/>
  <c r="K346" i="69"/>
  <c r="K345" i="69"/>
  <c r="K344" i="69"/>
  <c r="M344" i="69" s="1"/>
  <c r="K343" i="69"/>
  <c r="K342" i="69"/>
  <c r="K341" i="69"/>
  <c r="M341" i="69" s="1"/>
  <c r="K340" i="69"/>
  <c r="M340" i="69" s="1"/>
  <c r="K339" i="69"/>
  <c r="K338" i="69"/>
  <c r="K337" i="69"/>
  <c r="K336" i="69"/>
  <c r="M336" i="69" s="1"/>
  <c r="K335" i="69"/>
  <c r="K334" i="69"/>
  <c r="K333" i="69"/>
  <c r="K332" i="69"/>
  <c r="M332" i="69" s="1"/>
  <c r="K331" i="69"/>
  <c r="K330" i="69"/>
  <c r="K329" i="69"/>
  <c r="K328" i="69"/>
  <c r="M328" i="69" s="1"/>
  <c r="K327" i="69"/>
  <c r="K326" i="69"/>
  <c r="K325" i="69"/>
  <c r="M325" i="69" s="1"/>
  <c r="K324" i="69"/>
  <c r="M324" i="69" s="1"/>
  <c r="K323" i="69"/>
  <c r="K322" i="69"/>
  <c r="K321" i="69"/>
  <c r="K320" i="69"/>
  <c r="M320" i="69" s="1"/>
  <c r="K319" i="69"/>
  <c r="K318" i="69"/>
  <c r="K317" i="69"/>
  <c r="K316" i="69"/>
  <c r="M316" i="69" s="1"/>
  <c r="K315" i="69"/>
  <c r="K314" i="69"/>
  <c r="K313" i="69"/>
  <c r="K312" i="69"/>
  <c r="M312" i="69" s="1"/>
  <c r="K311" i="69"/>
  <c r="K310" i="69"/>
  <c r="K309" i="69"/>
  <c r="M309" i="69" s="1"/>
  <c r="K308" i="69"/>
  <c r="M308" i="69" s="1"/>
  <c r="K307" i="69"/>
  <c r="K306" i="69"/>
  <c r="K305" i="69"/>
  <c r="K304" i="69"/>
  <c r="M304" i="69" s="1"/>
  <c r="K303" i="69"/>
  <c r="K302" i="69"/>
  <c r="K301" i="69"/>
  <c r="K300" i="69"/>
  <c r="M300" i="69" s="1"/>
  <c r="K299" i="69"/>
  <c r="K298" i="69"/>
  <c r="K297" i="69"/>
  <c r="K296" i="69"/>
  <c r="M296" i="69" s="1"/>
  <c r="K295" i="69"/>
  <c r="K294" i="69"/>
  <c r="K293" i="69"/>
  <c r="M293" i="69" s="1"/>
  <c r="K292" i="69"/>
  <c r="M292" i="69" s="1"/>
  <c r="K291" i="69"/>
  <c r="K290" i="69"/>
  <c r="K289" i="69"/>
  <c r="K288" i="69"/>
  <c r="M288" i="69" s="1"/>
  <c r="K287" i="69"/>
  <c r="K286" i="69"/>
  <c r="K285" i="69"/>
  <c r="K284" i="69"/>
  <c r="M284" i="69" s="1"/>
  <c r="K283" i="69"/>
  <c r="K282" i="69"/>
  <c r="K281" i="69"/>
  <c r="K280" i="69"/>
  <c r="M280" i="69" s="1"/>
  <c r="K279" i="69"/>
  <c r="K278" i="69"/>
  <c r="K277" i="69"/>
  <c r="M277" i="69" s="1"/>
  <c r="K276" i="69"/>
  <c r="M276" i="69" s="1"/>
  <c r="K275" i="69"/>
  <c r="K274" i="69"/>
  <c r="K273" i="69"/>
  <c r="K272" i="69"/>
  <c r="M272" i="69" s="1"/>
  <c r="K271" i="69"/>
  <c r="K270" i="69"/>
  <c r="K269" i="69"/>
  <c r="K268" i="69"/>
  <c r="M268" i="69" s="1"/>
  <c r="K267" i="69"/>
  <c r="K266" i="69"/>
  <c r="K265" i="69"/>
  <c r="K264" i="69"/>
  <c r="M264" i="69" s="1"/>
  <c r="K263" i="69"/>
  <c r="K262" i="69"/>
  <c r="K261" i="69"/>
  <c r="M261" i="69" s="1"/>
  <c r="K260" i="69"/>
  <c r="M260" i="69" s="1"/>
  <c r="K259" i="69"/>
  <c r="K258" i="69"/>
  <c r="K257" i="69"/>
  <c r="K256" i="69"/>
  <c r="M256" i="69" s="1"/>
  <c r="K255" i="69"/>
  <c r="K254" i="69"/>
  <c r="K253" i="69"/>
  <c r="K252" i="69"/>
  <c r="M252" i="69" s="1"/>
  <c r="K251" i="69"/>
  <c r="K250" i="69"/>
  <c r="K249" i="69"/>
  <c r="K248" i="69"/>
  <c r="M248" i="69" s="1"/>
  <c r="K247" i="69"/>
  <c r="K246" i="69"/>
  <c r="K245" i="69"/>
  <c r="M245" i="69" s="1"/>
  <c r="K244" i="69"/>
  <c r="M244" i="69" s="1"/>
  <c r="K243" i="69"/>
  <c r="K242" i="69"/>
  <c r="K241" i="69"/>
  <c r="K240" i="69"/>
  <c r="M240" i="69" s="1"/>
  <c r="K239" i="69"/>
  <c r="K238" i="69"/>
  <c r="K237" i="69"/>
  <c r="K236" i="69"/>
  <c r="M236" i="69" s="1"/>
  <c r="K235" i="69"/>
  <c r="K234" i="69"/>
  <c r="K233" i="69"/>
  <c r="K232" i="69"/>
  <c r="M232" i="69" s="1"/>
  <c r="K231" i="69"/>
  <c r="K230" i="69"/>
  <c r="K229" i="69"/>
  <c r="M229" i="69" s="1"/>
  <c r="K228" i="69"/>
  <c r="M228" i="69" s="1"/>
  <c r="K227" i="69"/>
  <c r="K226" i="69"/>
  <c r="K225" i="69"/>
  <c r="K224" i="69"/>
  <c r="M224" i="69" s="1"/>
  <c r="K223" i="69"/>
  <c r="K222" i="69"/>
  <c r="K221" i="69"/>
  <c r="K220" i="69"/>
  <c r="M220" i="69" s="1"/>
  <c r="K219" i="69"/>
  <c r="K218" i="69"/>
  <c r="K217" i="69"/>
  <c r="K216" i="69"/>
  <c r="M216" i="69" s="1"/>
  <c r="K215" i="69"/>
  <c r="K214" i="69"/>
  <c r="K213" i="69"/>
  <c r="M213" i="69" s="1"/>
  <c r="K212" i="69"/>
  <c r="M212" i="69" s="1"/>
  <c r="K211" i="69"/>
  <c r="K210" i="69"/>
  <c r="K209" i="69"/>
  <c r="K208" i="69"/>
  <c r="M208" i="69" s="1"/>
  <c r="K207" i="69"/>
  <c r="K206" i="69"/>
  <c r="K205" i="69"/>
  <c r="K204" i="69"/>
  <c r="M204" i="69" s="1"/>
  <c r="K203" i="69"/>
  <c r="K202" i="69"/>
  <c r="K201" i="69"/>
  <c r="K200" i="69"/>
  <c r="M200" i="69" s="1"/>
  <c r="K199" i="69"/>
  <c r="K198" i="69"/>
  <c r="K197" i="69"/>
  <c r="M197" i="69" s="1"/>
  <c r="K196" i="69"/>
  <c r="M196" i="69" s="1"/>
  <c r="K195" i="69"/>
  <c r="K194" i="69"/>
  <c r="K193" i="69"/>
  <c r="K192" i="69"/>
  <c r="M192" i="69" s="1"/>
  <c r="K191" i="69"/>
  <c r="K190" i="69"/>
  <c r="K189" i="69"/>
  <c r="K188" i="69"/>
  <c r="M188" i="69" s="1"/>
  <c r="K187" i="69"/>
  <c r="K186" i="69"/>
  <c r="K185" i="69"/>
  <c r="K184" i="69"/>
  <c r="M184" i="69" s="1"/>
  <c r="K183" i="69"/>
  <c r="K182" i="69"/>
  <c r="K181" i="69"/>
  <c r="M181" i="69" s="1"/>
  <c r="K180" i="69"/>
  <c r="M180" i="69" s="1"/>
  <c r="K179" i="69"/>
  <c r="K178" i="69"/>
  <c r="K177" i="69"/>
  <c r="K176" i="69"/>
  <c r="M176" i="69" s="1"/>
  <c r="K175" i="69"/>
  <c r="K174" i="69"/>
  <c r="K173" i="69"/>
  <c r="K172" i="69"/>
  <c r="M172" i="69" s="1"/>
  <c r="K171" i="69"/>
  <c r="K170" i="69"/>
  <c r="K169" i="69"/>
  <c r="K168" i="69"/>
  <c r="M168" i="69" s="1"/>
  <c r="K167" i="69"/>
  <c r="K166" i="69"/>
  <c r="K165" i="69"/>
  <c r="M165" i="69" s="1"/>
  <c r="K164" i="69"/>
  <c r="M164" i="69" s="1"/>
  <c r="K163" i="69"/>
  <c r="K162" i="69"/>
  <c r="K161" i="69"/>
  <c r="K160" i="69"/>
  <c r="M160" i="69" s="1"/>
  <c r="K159" i="69"/>
  <c r="K158" i="69"/>
  <c r="K157" i="69"/>
  <c r="K156" i="69"/>
  <c r="M156" i="69" s="1"/>
  <c r="K155" i="69"/>
  <c r="K154" i="69"/>
  <c r="K153" i="69"/>
  <c r="K152" i="69"/>
  <c r="M152" i="69" s="1"/>
  <c r="K151" i="69"/>
  <c r="K150" i="69"/>
  <c r="K149" i="69"/>
  <c r="M149" i="69" s="1"/>
  <c r="K148" i="69"/>
  <c r="M148" i="69" s="1"/>
  <c r="K147" i="69"/>
  <c r="K146" i="69"/>
  <c r="K145" i="69"/>
  <c r="K144" i="69"/>
  <c r="M144" i="69" s="1"/>
  <c r="K143" i="69"/>
  <c r="K142" i="69"/>
  <c r="K141" i="69"/>
  <c r="K140" i="69"/>
  <c r="M140" i="69" s="1"/>
  <c r="K139" i="69"/>
  <c r="K138" i="69"/>
  <c r="K137" i="69"/>
  <c r="K136" i="69"/>
  <c r="M136" i="69" s="1"/>
  <c r="K135" i="69"/>
  <c r="K134" i="69"/>
  <c r="K133" i="69"/>
  <c r="M133" i="69" s="1"/>
  <c r="K132" i="69"/>
  <c r="M132" i="69" s="1"/>
  <c r="K131" i="69"/>
  <c r="K130" i="69"/>
  <c r="K129" i="69"/>
  <c r="K128" i="69"/>
  <c r="M128" i="69" s="1"/>
  <c r="K127" i="69"/>
  <c r="K126" i="69"/>
  <c r="K125" i="69"/>
  <c r="K124" i="69"/>
  <c r="M124" i="69" s="1"/>
  <c r="K123" i="69"/>
  <c r="K122" i="69"/>
  <c r="K121" i="69"/>
  <c r="K120" i="69"/>
  <c r="M120" i="69" s="1"/>
  <c r="K119" i="69"/>
  <c r="K118" i="69"/>
  <c r="K117" i="69"/>
  <c r="M117" i="69" s="1"/>
  <c r="K116" i="69"/>
  <c r="M116" i="69" s="1"/>
  <c r="K115" i="69"/>
  <c r="K114" i="69"/>
  <c r="K113" i="69"/>
  <c r="K112" i="69"/>
  <c r="M112" i="69" s="1"/>
  <c r="K111" i="69"/>
  <c r="K110" i="69"/>
  <c r="K109" i="69"/>
  <c r="K108" i="69"/>
  <c r="M108" i="69" s="1"/>
  <c r="K107" i="69"/>
  <c r="K106" i="69"/>
  <c r="K105" i="69"/>
  <c r="K104" i="69"/>
  <c r="M104" i="69" s="1"/>
  <c r="K103" i="69"/>
  <c r="K102" i="69"/>
  <c r="K101" i="69"/>
  <c r="M101" i="69" s="1"/>
  <c r="K100" i="69"/>
  <c r="M100" i="69" s="1"/>
  <c r="K99" i="69"/>
  <c r="K98" i="69"/>
  <c r="K97" i="69"/>
  <c r="K96" i="69"/>
  <c r="M96" i="69" s="1"/>
  <c r="K95" i="69"/>
  <c r="K94" i="69"/>
  <c r="K93" i="69"/>
  <c r="K92" i="69"/>
  <c r="M92" i="69" s="1"/>
  <c r="K91" i="69"/>
  <c r="K90" i="69"/>
  <c r="K89" i="69"/>
  <c r="K88" i="69"/>
  <c r="M88" i="69" s="1"/>
  <c r="K87" i="69"/>
  <c r="K86" i="69"/>
  <c r="K85" i="69"/>
  <c r="M85" i="69" s="1"/>
  <c r="K84" i="69"/>
  <c r="M84" i="69" s="1"/>
  <c r="K83" i="69"/>
  <c r="K82" i="69"/>
  <c r="K81" i="69"/>
  <c r="K80" i="69"/>
  <c r="M80" i="69" s="1"/>
  <c r="K79" i="69"/>
  <c r="K78" i="69"/>
  <c r="K77" i="69"/>
  <c r="K76" i="69"/>
  <c r="M76" i="69" s="1"/>
  <c r="K75" i="69"/>
  <c r="K74" i="69"/>
  <c r="K73" i="69"/>
  <c r="K72" i="69"/>
  <c r="M72" i="69" s="1"/>
  <c r="K71" i="69"/>
  <c r="K70" i="69"/>
  <c r="K69" i="69"/>
  <c r="M69" i="69" s="1"/>
  <c r="K68" i="69"/>
  <c r="M68" i="69" s="1"/>
  <c r="K67" i="69"/>
  <c r="K66" i="69"/>
  <c r="K65" i="69"/>
  <c r="K64" i="69"/>
  <c r="M64" i="69" s="1"/>
  <c r="K63" i="69"/>
  <c r="K62" i="69"/>
  <c r="K61" i="69"/>
  <c r="K60" i="69"/>
  <c r="M60" i="69" s="1"/>
  <c r="K59" i="69"/>
  <c r="K58" i="69"/>
  <c r="K57" i="69"/>
  <c r="K56" i="69"/>
  <c r="M56" i="69" s="1"/>
  <c r="K55" i="69"/>
  <c r="K54" i="69"/>
  <c r="K53" i="69"/>
  <c r="M53" i="69" s="1"/>
  <c r="K52" i="69"/>
  <c r="M52" i="69" s="1"/>
  <c r="K51" i="69"/>
  <c r="K50" i="69"/>
  <c r="K49" i="69"/>
  <c r="K48" i="69"/>
  <c r="M48" i="69" s="1"/>
  <c r="K47" i="69"/>
  <c r="K46" i="69"/>
  <c r="K45" i="69"/>
  <c r="K44" i="69"/>
  <c r="M44" i="69" s="1"/>
  <c r="K43" i="69"/>
  <c r="K42" i="69"/>
  <c r="K41" i="69"/>
  <c r="K40" i="69"/>
  <c r="M40" i="69" s="1"/>
  <c r="K39" i="69"/>
  <c r="K38" i="69"/>
  <c r="K37" i="69"/>
  <c r="M37" i="69" s="1"/>
  <c r="K36" i="69"/>
  <c r="M36" i="69" s="1"/>
  <c r="K35" i="69"/>
  <c r="K34" i="69"/>
  <c r="K33" i="69"/>
  <c r="K32" i="69"/>
  <c r="M32" i="69" s="1"/>
  <c r="K31" i="69"/>
  <c r="K30" i="69"/>
  <c r="K29" i="69"/>
  <c r="K28" i="69"/>
  <c r="M28" i="69" s="1"/>
  <c r="K27" i="69"/>
  <c r="K26" i="69"/>
  <c r="K25" i="69"/>
  <c r="K24" i="69"/>
  <c r="M24" i="69" s="1"/>
  <c r="K23" i="69"/>
  <c r="K22" i="69"/>
  <c r="K21" i="69"/>
  <c r="M21" i="69" s="1"/>
  <c r="K20" i="69"/>
  <c r="M20" i="69" s="1"/>
  <c r="K19" i="69"/>
  <c r="K18" i="69"/>
  <c r="K17" i="69"/>
  <c r="K16" i="69"/>
  <c r="M16" i="69" s="1"/>
  <c r="K15" i="69"/>
  <c r="K14" i="69"/>
  <c r="K13" i="69"/>
  <c r="K12" i="69"/>
  <c r="M12" i="69" s="1"/>
  <c r="K11" i="69"/>
  <c r="K10" i="69"/>
  <c r="K9" i="69"/>
  <c r="A81" i="68"/>
  <c r="E8" i="68"/>
  <c r="H5" i="68"/>
  <c r="B6" i="68"/>
  <c r="B5" i="68"/>
  <c r="B4" i="68"/>
  <c r="J517" i="67"/>
  <c r="I517" i="67"/>
  <c r="H517" i="67"/>
  <c r="G517" i="67"/>
  <c r="F517" i="67"/>
  <c r="K498" i="67"/>
  <c r="K497" i="67"/>
  <c r="K496" i="67"/>
  <c r="K495" i="67"/>
  <c r="K490" i="67"/>
  <c r="K489" i="67"/>
  <c r="K488" i="67"/>
  <c r="K487" i="67"/>
  <c r="K486" i="67"/>
  <c r="K485" i="67"/>
  <c r="K484" i="67"/>
  <c r="K483" i="67"/>
  <c r="K482" i="67"/>
  <c r="K481" i="67"/>
  <c r="K480" i="67"/>
  <c r="K479" i="67"/>
  <c r="K478" i="67"/>
  <c r="K477" i="67"/>
  <c r="K476" i="67"/>
  <c r="K475" i="67"/>
  <c r="K474" i="67"/>
  <c r="K473" i="67"/>
  <c r="K472" i="67"/>
  <c r="K471" i="67"/>
  <c r="K470" i="67"/>
  <c r="K469" i="67"/>
  <c r="K468" i="67"/>
  <c r="K467" i="67"/>
  <c r="K466" i="67"/>
  <c r="K465" i="67"/>
  <c r="K464" i="67"/>
  <c r="K463" i="67"/>
  <c r="K462" i="67"/>
  <c r="K461" i="67"/>
  <c r="K460" i="67"/>
  <c r="K459" i="67"/>
  <c r="K458" i="67"/>
  <c r="K457" i="67"/>
  <c r="K456" i="67"/>
  <c r="K455" i="67"/>
  <c r="K454" i="67"/>
  <c r="K453" i="67"/>
  <c r="K452" i="67"/>
  <c r="K451" i="67"/>
  <c r="K450" i="67"/>
  <c r="K449" i="67"/>
  <c r="K448" i="67"/>
  <c r="K447" i="67"/>
  <c r="K446" i="67"/>
  <c r="K445" i="67"/>
  <c r="K444" i="67"/>
  <c r="K443" i="67"/>
  <c r="K442" i="67"/>
  <c r="K441" i="67"/>
  <c r="K440" i="67"/>
  <c r="K439" i="67"/>
  <c r="K438" i="67"/>
  <c r="K437" i="67"/>
  <c r="K436" i="67"/>
  <c r="K435" i="67"/>
  <c r="K434" i="67"/>
  <c r="K433" i="67"/>
  <c r="K432" i="67"/>
  <c r="K431" i="67"/>
  <c r="K430" i="67"/>
  <c r="K429" i="67"/>
  <c r="K428" i="67"/>
  <c r="K427" i="67"/>
  <c r="K426" i="67"/>
  <c r="K425" i="67"/>
  <c r="K424" i="67"/>
  <c r="K423" i="67"/>
  <c r="K422" i="67"/>
  <c r="K421" i="67"/>
  <c r="K420" i="67"/>
  <c r="K419" i="67"/>
  <c r="K418" i="67"/>
  <c r="K417" i="67"/>
  <c r="K416" i="67"/>
  <c r="K415" i="67"/>
  <c r="K414" i="67"/>
  <c r="K413" i="67"/>
  <c r="K412" i="67"/>
  <c r="K411" i="67"/>
  <c r="K410" i="67"/>
  <c r="K409" i="67"/>
  <c r="K408" i="67"/>
  <c r="K407" i="67"/>
  <c r="K406" i="67"/>
  <c r="K405" i="67"/>
  <c r="K404" i="67"/>
  <c r="K403" i="67"/>
  <c r="K402" i="67"/>
  <c r="K401" i="67"/>
  <c r="K400" i="67"/>
  <c r="K399" i="67"/>
  <c r="K398" i="67"/>
  <c r="K397" i="67"/>
  <c r="K396" i="67"/>
  <c r="K395" i="67"/>
  <c r="K394" i="67"/>
  <c r="K393" i="67"/>
  <c r="K392" i="67"/>
  <c r="K391" i="67"/>
  <c r="K390" i="67"/>
  <c r="K389" i="67"/>
  <c r="K388" i="67"/>
  <c r="K387" i="67"/>
  <c r="K386" i="67"/>
  <c r="K385" i="67"/>
  <c r="K384" i="67"/>
  <c r="K383" i="67"/>
  <c r="K382" i="67"/>
  <c r="K381" i="67"/>
  <c r="K380" i="67"/>
  <c r="K379" i="67"/>
  <c r="K378" i="67"/>
  <c r="K377" i="67"/>
  <c r="K376" i="67"/>
  <c r="K375" i="67"/>
  <c r="K374" i="67"/>
  <c r="K373" i="67"/>
  <c r="K372" i="67"/>
  <c r="K371" i="67"/>
  <c r="K370" i="67"/>
  <c r="K369" i="67"/>
  <c r="K368" i="67"/>
  <c r="K367" i="67"/>
  <c r="K366" i="67"/>
  <c r="K365" i="67"/>
  <c r="K364" i="67"/>
  <c r="K363" i="67"/>
  <c r="K362" i="67"/>
  <c r="K361" i="67"/>
  <c r="K360" i="67"/>
  <c r="K359" i="67"/>
  <c r="K358" i="67"/>
  <c r="K357" i="67"/>
  <c r="K356" i="67"/>
  <c r="K355" i="67"/>
  <c r="K354" i="67"/>
  <c r="K353" i="67"/>
  <c r="K352" i="67"/>
  <c r="K351" i="67"/>
  <c r="K350" i="67"/>
  <c r="K349" i="67"/>
  <c r="K348" i="67"/>
  <c r="K347" i="67"/>
  <c r="K346" i="67"/>
  <c r="K345" i="67"/>
  <c r="K344" i="67"/>
  <c r="K343" i="67"/>
  <c r="K342" i="67"/>
  <c r="K341" i="67"/>
  <c r="K340" i="67"/>
  <c r="K339" i="67"/>
  <c r="K338" i="67"/>
  <c r="K337" i="67"/>
  <c r="K336" i="67"/>
  <c r="K335" i="67"/>
  <c r="K334" i="67"/>
  <c r="K333" i="67"/>
  <c r="K332" i="67"/>
  <c r="K331" i="67"/>
  <c r="K330" i="67"/>
  <c r="K329" i="67"/>
  <c r="K328" i="67"/>
  <c r="K327" i="67"/>
  <c r="K326" i="67"/>
  <c r="K325" i="67"/>
  <c r="K324" i="67"/>
  <c r="K323" i="67"/>
  <c r="K322" i="67"/>
  <c r="K321" i="67"/>
  <c r="K320" i="67"/>
  <c r="K319" i="67"/>
  <c r="K318" i="67"/>
  <c r="K317" i="67"/>
  <c r="K316" i="67"/>
  <c r="K315" i="67"/>
  <c r="K314" i="67"/>
  <c r="K313" i="67"/>
  <c r="K312" i="67"/>
  <c r="K311" i="67"/>
  <c r="K310" i="67"/>
  <c r="K309" i="67"/>
  <c r="K308" i="67"/>
  <c r="K307" i="67"/>
  <c r="K306" i="67"/>
  <c r="K305" i="67"/>
  <c r="K304" i="67"/>
  <c r="K303" i="67"/>
  <c r="K302" i="67"/>
  <c r="K301" i="67"/>
  <c r="K300" i="67"/>
  <c r="K299" i="67"/>
  <c r="K298" i="67"/>
  <c r="K297" i="67"/>
  <c r="K296" i="67"/>
  <c r="K295" i="67"/>
  <c r="K294" i="67"/>
  <c r="K293" i="67"/>
  <c r="K292" i="67"/>
  <c r="K291" i="67"/>
  <c r="K290" i="67"/>
  <c r="K289" i="67"/>
  <c r="K288" i="67"/>
  <c r="K287" i="67"/>
  <c r="K286" i="67"/>
  <c r="K285" i="67"/>
  <c r="K284" i="67"/>
  <c r="K283" i="67"/>
  <c r="K282" i="67"/>
  <c r="K281" i="67"/>
  <c r="K280" i="67"/>
  <c r="K279" i="67"/>
  <c r="K278" i="67"/>
  <c r="K277" i="67"/>
  <c r="K276" i="67"/>
  <c r="K275" i="67"/>
  <c r="K274" i="67"/>
  <c r="K273" i="67"/>
  <c r="K272" i="67"/>
  <c r="K271" i="67"/>
  <c r="K270" i="67"/>
  <c r="K269" i="67"/>
  <c r="K268" i="67"/>
  <c r="K267" i="67"/>
  <c r="K266" i="67"/>
  <c r="K265" i="67"/>
  <c r="K264" i="67"/>
  <c r="K263" i="67"/>
  <c r="K262" i="67"/>
  <c r="K261" i="67"/>
  <c r="K260" i="67"/>
  <c r="K259" i="67"/>
  <c r="K258" i="67"/>
  <c r="K257" i="67"/>
  <c r="K256" i="67"/>
  <c r="K255" i="67"/>
  <c r="K254" i="67"/>
  <c r="K253" i="67"/>
  <c r="K252" i="67"/>
  <c r="K251" i="67"/>
  <c r="K250" i="67"/>
  <c r="K249" i="67"/>
  <c r="K248" i="67"/>
  <c r="K247" i="67"/>
  <c r="K246" i="67"/>
  <c r="K245" i="67"/>
  <c r="K244" i="67"/>
  <c r="K243" i="67"/>
  <c r="K242" i="67"/>
  <c r="K241" i="67"/>
  <c r="K240" i="67"/>
  <c r="K239" i="67"/>
  <c r="K238" i="67"/>
  <c r="K237" i="67"/>
  <c r="K236" i="67"/>
  <c r="K235" i="67"/>
  <c r="K234" i="67"/>
  <c r="K233" i="67"/>
  <c r="K232" i="67"/>
  <c r="K231" i="67"/>
  <c r="K230" i="67"/>
  <c r="K229" i="67"/>
  <c r="K228" i="67"/>
  <c r="K227" i="67"/>
  <c r="K226" i="67"/>
  <c r="K225" i="67"/>
  <c r="K224" i="67"/>
  <c r="K223" i="67"/>
  <c r="K222" i="67"/>
  <c r="K221" i="67"/>
  <c r="K220" i="67"/>
  <c r="K219" i="67"/>
  <c r="K218" i="67"/>
  <c r="K217" i="67"/>
  <c r="K216" i="67"/>
  <c r="K215" i="67"/>
  <c r="K214" i="67"/>
  <c r="K213" i="67"/>
  <c r="K212" i="67"/>
  <c r="K211" i="67"/>
  <c r="K210" i="67"/>
  <c r="K209" i="67"/>
  <c r="K208" i="67"/>
  <c r="K207" i="67"/>
  <c r="K206" i="67"/>
  <c r="K205" i="67"/>
  <c r="K204" i="67"/>
  <c r="K203" i="67"/>
  <c r="K202" i="67"/>
  <c r="K201" i="67"/>
  <c r="K200" i="67"/>
  <c r="K199" i="67"/>
  <c r="K198" i="67"/>
  <c r="K197" i="67"/>
  <c r="K196" i="67"/>
  <c r="K195" i="67"/>
  <c r="K194" i="67"/>
  <c r="K193" i="67"/>
  <c r="K192" i="67"/>
  <c r="K191" i="67"/>
  <c r="K190" i="67"/>
  <c r="K189" i="67"/>
  <c r="K188" i="67"/>
  <c r="K187" i="67"/>
  <c r="K186" i="67"/>
  <c r="K185" i="67"/>
  <c r="K184" i="67"/>
  <c r="K183" i="67"/>
  <c r="K182" i="67"/>
  <c r="K181" i="67"/>
  <c r="K180" i="67"/>
  <c r="K179" i="67"/>
  <c r="K178" i="67"/>
  <c r="K177" i="67"/>
  <c r="K176" i="67"/>
  <c r="K175" i="67"/>
  <c r="K174" i="67"/>
  <c r="K173" i="67"/>
  <c r="K172" i="67"/>
  <c r="K171" i="67"/>
  <c r="K170" i="67"/>
  <c r="K169" i="67"/>
  <c r="K168" i="67"/>
  <c r="K167" i="67"/>
  <c r="K166" i="67"/>
  <c r="K165" i="67"/>
  <c r="K164" i="67"/>
  <c r="K163" i="67"/>
  <c r="K162" i="67"/>
  <c r="K161" i="67"/>
  <c r="K160" i="67"/>
  <c r="K159" i="67"/>
  <c r="K158" i="67"/>
  <c r="K157" i="67"/>
  <c r="K156" i="67"/>
  <c r="K155" i="67"/>
  <c r="K154" i="67"/>
  <c r="K153" i="67"/>
  <c r="K152" i="67"/>
  <c r="K151" i="67"/>
  <c r="K150" i="67"/>
  <c r="K149" i="67"/>
  <c r="K148" i="67"/>
  <c r="K147" i="67"/>
  <c r="K146" i="67"/>
  <c r="K145" i="67"/>
  <c r="K144" i="67"/>
  <c r="K143" i="67"/>
  <c r="K142" i="67"/>
  <c r="K141" i="67"/>
  <c r="K140" i="67"/>
  <c r="K139" i="67"/>
  <c r="K138" i="67"/>
  <c r="K137" i="67"/>
  <c r="K136" i="67"/>
  <c r="K135" i="67"/>
  <c r="K134" i="67"/>
  <c r="K133" i="67"/>
  <c r="K132" i="67"/>
  <c r="K131" i="67"/>
  <c r="K130" i="67"/>
  <c r="K129" i="67"/>
  <c r="K128" i="67"/>
  <c r="K127" i="67"/>
  <c r="K126" i="67"/>
  <c r="K125" i="67"/>
  <c r="K124" i="67"/>
  <c r="K123" i="67"/>
  <c r="K122" i="67"/>
  <c r="K121" i="67"/>
  <c r="K120" i="67"/>
  <c r="K119" i="67"/>
  <c r="K118" i="67"/>
  <c r="K117" i="67"/>
  <c r="K116" i="67"/>
  <c r="K115" i="67"/>
  <c r="K114" i="67"/>
  <c r="K113" i="67"/>
  <c r="K112" i="67"/>
  <c r="K111" i="67"/>
  <c r="K110" i="67"/>
  <c r="K109" i="67"/>
  <c r="K108" i="67"/>
  <c r="K107" i="67"/>
  <c r="K106" i="67"/>
  <c r="M106" i="67" s="1"/>
  <c r="K105" i="67"/>
  <c r="K104" i="67"/>
  <c r="K103" i="67"/>
  <c r="M103" i="67" s="1"/>
  <c r="K102" i="67"/>
  <c r="M102" i="67" s="1"/>
  <c r="K101" i="67"/>
  <c r="K100" i="67"/>
  <c r="K99" i="67"/>
  <c r="K98" i="67"/>
  <c r="M98" i="67" s="1"/>
  <c r="K97" i="67"/>
  <c r="K96" i="67"/>
  <c r="K95" i="67"/>
  <c r="K94" i="67"/>
  <c r="M94" i="67" s="1"/>
  <c r="K93" i="67"/>
  <c r="K92" i="67"/>
  <c r="K91" i="67"/>
  <c r="K90" i="67"/>
  <c r="M90" i="67" s="1"/>
  <c r="K89" i="67"/>
  <c r="K88" i="67"/>
  <c r="K87" i="67"/>
  <c r="M87" i="67" s="1"/>
  <c r="K86" i="67"/>
  <c r="M86" i="67" s="1"/>
  <c r="K85" i="67"/>
  <c r="K84" i="67"/>
  <c r="K83" i="67"/>
  <c r="K82" i="67"/>
  <c r="M82" i="67" s="1"/>
  <c r="K81" i="67"/>
  <c r="K80" i="67"/>
  <c r="K79" i="67"/>
  <c r="K78" i="67"/>
  <c r="M78" i="67" s="1"/>
  <c r="K77" i="67"/>
  <c r="K76" i="67"/>
  <c r="K75" i="67"/>
  <c r="K74" i="67"/>
  <c r="M74" i="67" s="1"/>
  <c r="K73" i="67"/>
  <c r="K72" i="67"/>
  <c r="K71" i="67"/>
  <c r="M71" i="67" s="1"/>
  <c r="K70" i="67"/>
  <c r="M70" i="67" s="1"/>
  <c r="K69" i="67"/>
  <c r="K68" i="67"/>
  <c r="K67" i="67"/>
  <c r="K66" i="67"/>
  <c r="M66" i="67" s="1"/>
  <c r="K65" i="67"/>
  <c r="K64" i="67"/>
  <c r="K63" i="67"/>
  <c r="K62" i="67"/>
  <c r="M62" i="67" s="1"/>
  <c r="K61" i="67"/>
  <c r="K60" i="67"/>
  <c r="K59" i="67"/>
  <c r="K58" i="67"/>
  <c r="M58" i="67" s="1"/>
  <c r="K57" i="67"/>
  <c r="K56" i="67"/>
  <c r="K55" i="67"/>
  <c r="M55" i="67" s="1"/>
  <c r="K54" i="67"/>
  <c r="M54" i="67" s="1"/>
  <c r="K53" i="67"/>
  <c r="K52" i="67"/>
  <c r="K51" i="67"/>
  <c r="K50" i="67"/>
  <c r="M50" i="67" s="1"/>
  <c r="K49" i="67"/>
  <c r="K48" i="67"/>
  <c r="K47" i="67"/>
  <c r="K46" i="67"/>
  <c r="M46" i="67" s="1"/>
  <c r="K45" i="67"/>
  <c r="K44" i="67"/>
  <c r="K43" i="67"/>
  <c r="K42" i="67"/>
  <c r="M42" i="67" s="1"/>
  <c r="K41" i="67"/>
  <c r="K40" i="67"/>
  <c r="K39" i="67"/>
  <c r="M39" i="67" s="1"/>
  <c r="K38" i="67"/>
  <c r="M38" i="67" s="1"/>
  <c r="K37" i="67"/>
  <c r="K36" i="67"/>
  <c r="K35" i="67"/>
  <c r="K34" i="67"/>
  <c r="M34" i="67" s="1"/>
  <c r="K33" i="67"/>
  <c r="K32" i="67"/>
  <c r="K31" i="67"/>
  <c r="K30" i="67"/>
  <c r="M30" i="67" s="1"/>
  <c r="K29" i="67"/>
  <c r="K28" i="67"/>
  <c r="K27" i="67"/>
  <c r="K26" i="67"/>
  <c r="M26" i="67" s="1"/>
  <c r="K25" i="67"/>
  <c r="K24" i="67"/>
  <c r="K23" i="67"/>
  <c r="M23" i="67" s="1"/>
  <c r="K22" i="67"/>
  <c r="M22" i="67" s="1"/>
  <c r="K21" i="67"/>
  <c r="K20" i="67"/>
  <c r="K19" i="67"/>
  <c r="K18" i="67"/>
  <c r="M18" i="67" s="1"/>
  <c r="K17" i="67"/>
  <c r="K16" i="67"/>
  <c r="K15" i="67"/>
  <c r="K14" i="67"/>
  <c r="M14" i="67" s="1"/>
  <c r="K13" i="67"/>
  <c r="K12" i="67"/>
  <c r="K11" i="67"/>
  <c r="K10" i="67"/>
  <c r="M10" i="67" s="1"/>
  <c r="K9" i="67"/>
  <c r="A81" i="66"/>
  <c r="E8" i="66"/>
  <c r="H5" i="66"/>
  <c r="B6" i="66"/>
  <c r="B5" i="66"/>
  <c r="B4" i="66"/>
  <c r="J517" i="65"/>
  <c r="I517" i="65"/>
  <c r="H517" i="65"/>
  <c r="G517" i="65"/>
  <c r="F517" i="65"/>
  <c r="J526" i="65"/>
  <c r="F525" i="65"/>
  <c r="I522" i="65"/>
  <c r="K498" i="65"/>
  <c r="K497" i="65"/>
  <c r="K496" i="65"/>
  <c r="K495" i="65"/>
  <c r="K490" i="65"/>
  <c r="K489" i="65"/>
  <c r="K488" i="65"/>
  <c r="K487" i="65"/>
  <c r="K486" i="65"/>
  <c r="K485" i="65"/>
  <c r="K484" i="65"/>
  <c r="K483" i="65"/>
  <c r="K482" i="65"/>
  <c r="K481" i="65"/>
  <c r="K480" i="65"/>
  <c r="K479" i="65"/>
  <c r="K478" i="65"/>
  <c r="K477" i="65"/>
  <c r="K476" i="65"/>
  <c r="K475" i="65"/>
  <c r="K474" i="65"/>
  <c r="K473" i="65"/>
  <c r="K472" i="65"/>
  <c r="K471" i="65"/>
  <c r="K470" i="65"/>
  <c r="K469" i="65"/>
  <c r="K468" i="65"/>
  <c r="K467" i="65"/>
  <c r="K466" i="65"/>
  <c r="K465" i="65"/>
  <c r="K464" i="65"/>
  <c r="K463" i="65"/>
  <c r="K462" i="65"/>
  <c r="K461" i="65"/>
  <c r="K460" i="65"/>
  <c r="K459" i="65"/>
  <c r="K458" i="65"/>
  <c r="K457" i="65"/>
  <c r="K456" i="65"/>
  <c r="K455" i="65"/>
  <c r="K454" i="65"/>
  <c r="K453" i="65"/>
  <c r="K452" i="65"/>
  <c r="K451" i="65"/>
  <c r="K450" i="65"/>
  <c r="K449" i="65"/>
  <c r="K448" i="65"/>
  <c r="K447" i="65"/>
  <c r="K446" i="65"/>
  <c r="K445" i="65"/>
  <c r="K444" i="65"/>
  <c r="K443" i="65"/>
  <c r="K442" i="65"/>
  <c r="K441" i="65"/>
  <c r="K440" i="65"/>
  <c r="K439" i="65"/>
  <c r="K438" i="65"/>
  <c r="K437" i="65"/>
  <c r="K436" i="65"/>
  <c r="K435" i="65"/>
  <c r="K434" i="65"/>
  <c r="K433" i="65"/>
  <c r="K432" i="65"/>
  <c r="K431" i="65"/>
  <c r="K430" i="65"/>
  <c r="K429" i="65"/>
  <c r="K428" i="65"/>
  <c r="K427" i="65"/>
  <c r="K426" i="65"/>
  <c r="K425" i="65"/>
  <c r="K424" i="65"/>
  <c r="K423" i="65"/>
  <c r="K422" i="65"/>
  <c r="K421" i="65"/>
  <c r="K420" i="65"/>
  <c r="K419" i="65"/>
  <c r="K418" i="65"/>
  <c r="K417" i="65"/>
  <c r="K416" i="65"/>
  <c r="K415" i="65"/>
  <c r="K414" i="65"/>
  <c r="K413" i="65"/>
  <c r="K412" i="65"/>
  <c r="K411" i="65"/>
  <c r="K410" i="65"/>
  <c r="K409" i="65"/>
  <c r="K408" i="65"/>
  <c r="K407" i="65"/>
  <c r="K406" i="65"/>
  <c r="K405" i="65"/>
  <c r="K404" i="65"/>
  <c r="K403" i="65"/>
  <c r="K402" i="65"/>
  <c r="K401" i="65"/>
  <c r="K400" i="65"/>
  <c r="K399" i="65"/>
  <c r="K398" i="65"/>
  <c r="K397" i="65"/>
  <c r="K396" i="65"/>
  <c r="K395" i="65"/>
  <c r="K394" i="65"/>
  <c r="K393" i="65"/>
  <c r="K392" i="65"/>
  <c r="K391" i="65"/>
  <c r="K390" i="65"/>
  <c r="K389" i="65"/>
  <c r="K388" i="65"/>
  <c r="K387" i="65"/>
  <c r="K386" i="65"/>
  <c r="K385" i="65"/>
  <c r="K384" i="65"/>
  <c r="K383" i="65"/>
  <c r="K382" i="65"/>
  <c r="K381" i="65"/>
  <c r="K380" i="65"/>
  <c r="K379" i="65"/>
  <c r="K378" i="65"/>
  <c r="K377" i="65"/>
  <c r="K376" i="65"/>
  <c r="K375" i="65"/>
  <c r="K374" i="65"/>
  <c r="K373" i="65"/>
  <c r="K372" i="65"/>
  <c r="K371" i="65"/>
  <c r="K370" i="65"/>
  <c r="K369" i="65"/>
  <c r="K368" i="65"/>
  <c r="K367" i="65"/>
  <c r="K366" i="65"/>
  <c r="K365" i="65"/>
  <c r="K364" i="65"/>
  <c r="K363" i="65"/>
  <c r="K362" i="65"/>
  <c r="K361" i="65"/>
  <c r="K360" i="65"/>
  <c r="K359" i="65"/>
  <c r="K358" i="65"/>
  <c r="K357" i="65"/>
  <c r="K356" i="65"/>
  <c r="K355" i="65"/>
  <c r="K354" i="65"/>
  <c r="K353" i="65"/>
  <c r="K352" i="65"/>
  <c r="K351" i="65"/>
  <c r="K350" i="65"/>
  <c r="K349" i="65"/>
  <c r="K348" i="65"/>
  <c r="K347" i="65"/>
  <c r="K346" i="65"/>
  <c r="K345" i="65"/>
  <c r="K344" i="65"/>
  <c r="K343" i="65"/>
  <c r="K342" i="65"/>
  <c r="K341" i="65"/>
  <c r="K340" i="65"/>
  <c r="K339" i="65"/>
  <c r="K338" i="65"/>
  <c r="K337" i="65"/>
  <c r="K336" i="65"/>
  <c r="K335" i="65"/>
  <c r="K334" i="65"/>
  <c r="K333" i="65"/>
  <c r="K332" i="65"/>
  <c r="K331" i="65"/>
  <c r="K330" i="65"/>
  <c r="K329" i="65"/>
  <c r="K328" i="65"/>
  <c r="K327" i="65"/>
  <c r="K326" i="65"/>
  <c r="K325" i="65"/>
  <c r="K324" i="65"/>
  <c r="K323" i="65"/>
  <c r="K322" i="65"/>
  <c r="K321" i="65"/>
  <c r="K320" i="65"/>
  <c r="K319" i="65"/>
  <c r="K318" i="65"/>
  <c r="K317" i="65"/>
  <c r="K316" i="65"/>
  <c r="K315" i="65"/>
  <c r="K314" i="65"/>
  <c r="K313" i="65"/>
  <c r="K312" i="65"/>
  <c r="K311" i="65"/>
  <c r="K310" i="65"/>
  <c r="K309" i="65"/>
  <c r="K308" i="65"/>
  <c r="K307" i="65"/>
  <c r="K306" i="65"/>
  <c r="K305" i="65"/>
  <c r="K304" i="65"/>
  <c r="K303" i="65"/>
  <c r="K302" i="65"/>
  <c r="K301" i="65"/>
  <c r="K300" i="65"/>
  <c r="K299" i="65"/>
  <c r="K298" i="65"/>
  <c r="K297" i="65"/>
  <c r="K296" i="65"/>
  <c r="K295" i="65"/>
  <c r="K294" i="65"/>
  <c r="K293" i="65"/>
  <c r="K292" i="65"/>
  <c r="K291" i="65"/>
  <c r="K290" i="65"/>
  <c r="K289" i="65"/>
  <c r="K288" i="65"/>
  <c r="K287" i="65"/>
  <c r="K286" i="65"/>
  <c r="K285" i="65"/>
  <c r="K284" i="65"/>
  <c r="K283" i="65"/>
  <c r="K282" i="65"/>
  <c r="K281" i="65"/>
  <c r="K280" i="65"/>
  <c r="K279" i="65"/>
  <c r="K278" i="65"/>
  <c r="K277" i="65"/>
  <c r="K276" i="65"/>
  <c r="K275" i="65"/>
  <c r="K274" i="65"/>
  <c r="K273" i="65"/>
  <c r="K272" i="65"/>
  <c r="K271" i="65"/>
  <c r="K270" i="65"/>
  <c r="K269" i="65"/>
  <c r="K268" i="65"/>
  <c r="K267" i="65"/>
  <c r="K266" i="65"/>
  <c r="K265" i="65"/>
  <c r="K264" i="65"/>
  <c r="K263" i="65"/>
  <c r="K262" i="65"/>
  <c r="K261" i="65"/>
  <c r="K260" i="65"/>
  <c r="K259" i="65"/>
  <c r="K258" i="65"/>
  <c r="K257" i="65"/>
  <c r="K256" i="65"/>
  <c r="K255" i="65"/>
  <c r="K254" i="65"/>
  <c r="K253" i="65"/>
  <c r="K252" i="65"/>
  <c r="K251" i="65"/>
  <c r="K250" i="65"/>
  <c r="K249" i="65"/>
  <c r="K248" i="65"/>
  <c r="K247" i="65"/>
  <c r="K246" i="65"/>
  <c r="K245" i="65"/>
  <c r="K244" i="65"/>
  <c r="K243" i="65"/>
  <c r="K242" i="65"/>
  <c r="K241" i="65"/>
  <c r="K240" i="65"/>
  <c r="K239" i="65"/>
  <c r="K238" i="65"/>
  <c r="K237" i="65"/>
  <c r="K236" i="65"/>
  <c r="K235" i="65"/>
  <c r="K234" i="65"/>
  <c r="K233" i="65"/>
  <c r="K232" i="65"/>
  <c r="K231" i="65"/>
  <c r="K230" i="65"/>
  <c r="K229" i="65"/>
  <c r="K228" i="65"/>
  <c r="K227" i="65"/>
  <c r="K226" i="65"/>
  <c r="K225" i="65"/>
  <c r="K224" i="65"/>
  <c r="K223" i="65"/>
  <c r="K222" i="65"/>
  <c r="K221" i="65"/>
  <c r="K220" i="65"/>
  <c r="K219" i="65"/>
  <c r="K218" i="65"/>
  <c r="K217" i="65"/>
  <c r="K216" i="65"/>
  <c r="K215" i="65"/>
  <c r="K214" i="65"/>
  <c r="K213" i="65"/>
  <c r="K212" i="65"/>
  <c r="K211" i="65"/>
  <c r="K210" i="65"/>
  <c r="K209" i="65"/>
  <c r="K208" i="65"/>
  <c r="K207" i="65"/>
  <c r="K206" i="65"/>
  <c r="K205" i="65"/>
  <c r="K204" i="65"/>
  <c r="K203" i="65"/>
  <c r="K202" i="65"/>
  <c r="K201" i="65"/>
  <c r="K200" i="65"/>
  <c r="K199" i="65"/>
  <c r="K198" i="65"/>
  <c r="K197" i="65"/>
  <c r="K196" i="65"/>
  <c r="K195" i="65"/>
  <c r="K194" i="65"/>
  <c r="K193" i="65"/>
  <c r="K192" i="65"/>
  <c r="K191" i="65"/>
  <c r="K190" i="65"/>
  <c r="K189" i="65"/>
  <c r="K188" i="65"/>
  <c r="K187" i="65"/>
  <c r="K186" i="65"/>
  <c r="K185" i="65"/>
  <c r="K184" i="65"/>
  <c r="K183" i="65"/>
  <c r="K182" i="65"/>
  <c r="K181" i="65"/>
  <c r="K180" i="65"/>
  <c r="K179" i="65"/>
  <c r="K178" i="65"/>
  <c r="K177" i="65"/>
  <c r="K176" i="65"/>
  <c r="K175" i="65"/>
  <c r="K174" i="65"/>
  <c r="K173" i="65"/>
  <c r="K172" i="65"/>
  <c r="K171" i="65"/>
  <c r="K170" i="65"/>
  <c r="K169" i="65"/>
  <c r="K168" i="65"/>
  <c r="K167" i="65"/>
  <c r="K166" i="65"/>
  <c r="K165" i="65"/>
  <c r="K164" i="65"/>
  <c r="K163" i="65"/>
  <c r="K162" i="65"/>
  <c r="K161" i="65"/>
  <c r="K160" i="65"/>
  <c r="K159" i="65"/>
  <c r="K158" i="65"/>
  <c r="K157" i="65"/>
  <c r="K156" i="65"/>
  <c r="K155" i="65"/>
  <c r="K154" i="65"/>
  <c r="K153" i="65"/>
  <c r="K152" i="65"/>
  <c r="K151" i="65"/>
  <c r="M151" i="65" s="1"/>
  <c r="K150" i="65"/>
  <c r="K149" i="65"/>
  <c r="M149" i="65" s="1"/>
  <c r="K148" i="65"/>
  <c r="K147" i="65"/>
  <c r="M147" i="65" s="1"/>
  <c r="K146" i="65"/>
  <c r="K145" i="65"/>
  <c r="K144" i="65"/>
  <c r="K143" i="65"/>
  <c r="M143" i="65"/>
  <c r="K142" i="65"/>
  <c r="K141" i="65"/>
  <c r="K140" i="65"/>
  <c r="K139" i="65"/>
  <c r="M139" i="65"/>
  <c r="K138" i="65"/>
  <c r="K137" i="65"/>
  <c r="K136" i="65"/>
  <c r="K135" i="65"/>
  <c r="M135" i="65" s="1"/>
  <c r="K134" i="65"/>
  <c r="K133" i="65"/>
  <c r="K132" i="65"/>
  <c r="K131" i="65"/>
  <c r="M131" i="65" s="1"/>
  <c r="K130" i="65"/>
  <c r="K129" i="65"/>
  <c r="K128" i="65"/>
  <c r="M128" i="65" s="1"/>
  <c r="K127" i="65"/>
  <c r="M127" i="65"/>
  <c r="K126" i="65"/>
  <c r="K125" i="65"/>
  <c r="K124" i="65"/>
  <c r="K123" i="65"/>
  <c r="M123" i="65"/>
  <c r="K122" i="65"/>
  <c r="M122" i="65" s="1"/>
  <c r="K121" i="65"/>
  <c r="K120" i="65"/>
  <c r="K119" i="65"/>
  <c r="M119" i="65"/>
  <c r="K118" i="65"/>
  <c r="K117" i="65"/>
  <c r="K116" i="65"/>
  <c r="K115" i="65"/>
  <c r="M115" i="65" s="1"/>
  <c r="K114" i="65"/>
  <c r="K113" i="65"/>
  <c r="K112" i="65"/>
  <c r="K111" i="65"/>
  <c r="M111" i="65"/>
  <c r="K110" i="65"/>
  <c r="K109" i="65"/>
  <c r="K108" i="65"/>
  <c r="K107" i="65"/>
  <c r="M107" i="65" s="1"/>
  <c r="K106" i="65"/>
  <c r="K105" i="65"/>
  <c r="K104" i="65"/>
  <c r="K103" i="65"/>
  <c r="M103" i="65"/>
  <c r="K102" i="65"/>
  <c r="K101" i="65"/>
  <c r="M101" i="65" s="1"/>
  <c r="K100" i="65"/>
  <c r="K99" i="65"/>
  <c r="M99" i="65" s="1"/>
  <c r="K98" i="65"/>
  <c r="K97" i="65"/>
  <c r="K96" i="65"/>
  <c r="K95" i="65"/>
  <c r="M95" i="65"/>
  <c r="K94" i="65"/>
  <c r="K93" i="65"/>
  <c r="K92" i="65"/>
  <c r="K91" i="65"/>
  <c r="M91" i="65"/>
  <c r="K90" i="65"/>
  <c r="K89" i="65"/>
  <c r="K88" i="65"/>
  <c r="K87" i="65"/>
  <c r="M87" i="65" s="1"/>
  <c r="K86" i="65"/>
  <c r="K85" i="65"/>
  <c r="K84" i="65"/>
  <c r="K83" i="65"/>
  <c r="M83" i="65" s="1"/>
  <c r="K82" i="65"/>
  <c r="K81" i="65"/>
  <c r="K80" i="65"/>
  <c r="K79" i="65"/>
  <c r="M79" i="65"/>
  <c r="K78" i="65"/>
  <c r="K77" i="65"/>
  <c r="K76" i="65"/>
  <c r="K75" i="65"/>
  <c r="M75" i="65"/>
  <c r="K74" i="65"/>
  <c r="K73" i="65"/>
  <c r="K72" i="65"/>
  <c r="K71" i="65"/>
  <c r="M71" i="65" s="1"/>
  <c r="K70" i="65"/>
  <c r="K69" i="65"/>
  <c r="K68" i="65"/>
  <c r="K67" i="65"/>
  <c r="M67" i="65" s="1"/>
  <c r="K66" i="65"/>
  <c r="K65" i="65"/>
  <c r="K64" i="65"/>
  <c r="K63" i="65"/>
  <c r="M63" i="65"/>
  <c r="K62" i="65"/>
  <c r="K61" i="65"/>
  <c r="K60" i="65"/>
  <c r="K59" i="65"/>
  <c r="M59" i="65"/>
  <c r="K58" i="65"/>
  <c r="K57" i="65"/>
  <c r="K56" i="65"/>
  <c r="K55" i="65"/>
  <c r="M55" i="65"/>
  <c r="K54" i="65"/>
  <c r="K53" i="65"/>
  <c r="K52" i="65"/>
  <c r="K51" i="65"/>
  <c r="M51" i="65" s="1"/>
  <c r="K50" i="65"/>
  <c r="K49" i="65"/>
  <c r="K48" i="65"/>
  <c r="K47" i="65"/>
  <c r="M47" i="65"/>
  <c r="K46" i="65"/>
  <c r="K45" i="65"/>
  <c r="K44" i="65"/>
  <c r="K43" i="65"/>
  <c r="M43" i="65" s="1"/>
  <c r="K42" i="65"/>
  <c r="M42" i="65" s="1"/>
  <c r="K41" i="65"/>
  <c r="K40" i="65"/>
  <c r="K39" i="65"/>
  <c r="M39" i="65"/>
  <c r="K38" i="65"/>
  <c r="K37" i="65"/>
  <c r="K36" i="65"/>
  <c r="K35" i="65"/>
  <c r="M35" i="65" s="1"/>
  <c r="K34" i="65"/>
  <c r="K33" i="65"/>
  <c r="K32" i="65"/>
  <c r="K31" i="65"/>
  <c r="M31" i="65"/>
  <c r="K30" i="65"/>
  <c r="K29" i="65"/>
  <c r="K28" i="65"/>
  <c r="K27" i="65"/>
  <c r="M27" i="65"/>
  <c r="K26" i="65"/>
  <c r="K25" i="65"/>
  <c r="K24" i="65"/>
  <c r="K23" i="65"/>
  <c r="M23" i="65" s="1"/>
  <c r="K22" i="65"/>
  <c r="K21" i="65"/>
  <c r="M21" i="65" s="1"/>
  <c r="K20" i="65"/>
  <c r="K19" i="65"/>
  <c r="M19" i="65" s="1"/>
  <c r="K18" i="65"/>
  <c r="K17" i="65"/>
  <c r="K16" i="65"/>
  <c r="K15" i="65"/>
  <c r="M15" i="65"/>
  <c r="K14" i="65"/>
  <c r="K13" i="65"/>
  <c r="K12" i="65"/>
  <c r="K11" i="65"/>
  <c r="M11" i="65"/>
  <c r="K10" i="65"/>
  <c r="K9" i="65"/>
  <c r="A81" i="64"/>
  <c r="E8" i="64"/>
  <c r="H5" i="64"/>
  <c r="B6" i="64"/>
  <c r="B5" i="64"/>
  <c r="B4" i="64"/>
  <c r="J517" i="63"/>
  <c r="I517" i="63"/>
  <c r="H517" i="63"/>
  <c r="G517" i="63"/>
  <c r="F517" i="63"/>
  <c r="K498" i="63"/>
  <c r="M498" i="63"/>
  <c r="K497" i="63"/>
  <c r="K496" i="63"/>
  <c r="M496" i="63" s="1"/>
  <c r="K495" i="63"/>
  <c r="K490" i="63"/>
  <c r="M490" i="63"/>
  <c r="K489" i="63"/>
  <c r="K488" i="63"/>
  <c r="M488" i="63"/>
  <c r="K487" i="63"/>
  <c r="M487" i="63" s="1"/>
  <c r="K486" i="63"/>
  <c r="M486" i="63"/>
  <c r="K485" i="63"/>
  <c r="K484" i="63"/>
  <c r="M484" i="63" s="1"/>
  <c r="K483" i="63"/>
  <c r="K482" i="63"/>
  <c r="M482" i="63"/>
  <c r="K481" i="63"/>
  <c r="K480" i="63"/>
  <c r="M480" i="63" s="1"/>
  <c r="K479" i="63"/>
  <c r="K478" i="63"/>
  <c r="M478" i="63"/>
  <c r="K477" i="63"/>
  <c r="K476" i="63"/>
  <c r="M476" i="63" s="1"/>
  <c r="K475" i="63"/>
  <c r="K474" i="63"/>
  <c r="M474" i="63" s="1"/>
  <c r="K473" i="63"/>
  <c r="K472" i="63"/>
  <c r="M472" i="63" s="1"/>
  <c r="K471" i="63"/>
  <c r="K470" i="63"/>
  <c r="M470" i="63"/>
  <c r="K469" i="63"/>
  <c r="K468" i="63"/>
  <c r="M468" i="63" s="1"/>
  <c r="K467" i="63"/>
  <c r="K466" i="63"/>
  <c r="M466" i="63" s="1"/>
  <c r="K465" i="63"/>
  <c r="K464" i="63"/>
  <c r="M464" i="63"/>
  <c r="K463" i="63"/>
  <c r="K462" i="63"/>
  <c r="M462" i="63"/>
  <c r="K461" i="63"/>
  <c r="K460" i="63"/>
  <c r="M460" i="63" s="1"/>
  <c r="K459" i="63"/>
  <c r="K458" i="63"/>
  <c r="M458" i="63"/>
  <c r="K457" i="63"/>
  <c r="K456" i="63"/>
  <c r="M456" i="63"/>
  <c r="K455" i="63"/>
  <c r="K454" i="63"/>
  <c r="M454" i="63"/>
  <c r="K453" i="63"/>
  <c r="K452" i="63"/>
  <c r="M452" i="63" s="1"/>
  <c r="K451" i="63"/>
  <c r="K450" i="63"/>
  <c r="M450" i="63"/>
  <c r="K449" i="63"/>
  <c r="K448" i="63"/>
  <c r="M448" i="63" s="1"/>
  <c r="K447" i="63"/>
  <c r="M447" i="63" s="1"/>
  <c r="K446" i="63"/>
  <c r="M446" i="63"/>
  <c r="K445" i="63"/>
  <c r="K444" i="63"/>
  <c r="M444" i="63" s="1"/>
  <c r="K443" i="63"/>
  <c r="K442" i="63"/>
  <c r="M442" i="63" s="1"/>
  <c r="K441" i="63"/>
  <c r="K440" i="63"/>
  <c r="M440" i="63" s="1"/>
  <c r="K439" i="63"/>
  <c r="K438" i="63"/>
  <c r="M438" i="63"/>
  <c r="K437" i="63"/>
  <c r="K436" i="63"/>
  <c r="M436" i="63" s="1"/>
  <c r="K435" i="63"/>
  <c r="K434" i="63"/>
  <c r="M434" i="63" s="1"/>
  <c r="K433" i="63"/>
  <c r="K432" i="63"/>
  <c r="M432" i="63"/>
  <c r="K431" i="63"/>
  <c r="K430" i="63"/>
  <c r="M430" i="63"/>
  <c r="K429" i="63"/>
  <c r="K428" i="63"/>
  <c r="M428" i="63" s="1"/>
  <c r="K427" i="63"/>
  <c r="K426" i="63"/>
  <c r="M426" i="63"/>
  <c r="K425" i="63"/>
  <c r="K424" i="63"/>
  <c r="M424" i="63"/>
  <c r="K423" i="63"/>
  <c r="M423" i="63" s="1"/>
  <c r="K422" i="63"/>
  <c r="M422" i="63"/>
  <c r="K421" i="63"/>
  <c r="K420" i="63"/>
  <c r="M420" i="63" s="1"/>
  <c r="K419" i="63"/>
  <c r="K418" i="63"/>
  <c r="M418" i="63"/>
  <c r="K417" i="63"/>
  <c r="K416" i="63"/>
  <c r="M416" i="63" s="1"/>
  <c r="K415" i="63"/>
  <c r="K414" i="63"/>
  <c r="M414" i="63"/>
  <c r="K413" i="63"/>
  <c r="K412" i="63"/>
  <c r="M412" i="63" s="1"/>
  <c r="K411" i="63"/>
  <c r="K410" i="63"/>
  <c r="M410" i="63" s="1"/>
  <c r="K409" i="63"/>
  <c r="K408" i="63"/>
  <c r="M408" i="63" s="1"/>
  <c r="K407" i="63"/>
  <c r="K406" i="63"/>
  <c r="M406" i="63"/>
  <c r="K405" i="63"/>
  <c r="K404" i="63"/>
  <c r="M404" i="63" s="1"/>
  <c r="K403" i="63"/>
  <c r="K402" i="63"/>
  <c r="M402" i="63" s="1"/>
  <c r="K401" i="63"/>
  <c r="K400" i="63"/>
  <c r="M400" i="63"/>
  <c r="K399" i="63"/>
  <c r="K398" i="63"/>
  <c r="M398" i="63"/>
  <c r="K397" i="63"/>
  <c r="K396" i="63"/>
  <c r="M396" i="63" s="1"/>
  <c r="K395" i="63"/>
  <c r="K394" i="63"/>
  <c r="M394" i="63"/>
  <c r="K393" i="63"/>
  <c r="K392" i="63"/>
  <c r="M392" i="63"/>
  <c r="K391" i="63"/>
  <c r="K390" i="63"/>
  <c r="M390" i="63"/>
  <c r="K389" i="63"/>
  <c r="K388" i="63"/>
  <c r="M388" i="63" s="1"/>
  <c r="K387" i="63"/>
  <c r="K386" i="63"/>
  <c r="M386" i="63"/>
  <c r="K385" i="63"/>
  <c r="K384" i="63"/>
  <c r="M384" i="63" s="1"/>
  <c r="K383" i="63"/>
  <c r="M383" i="63" s="1"/>
  <c r="K382" i="63"/>
  <c r="M382" i="63"/>
  <c r="K381" i="63"/>
  <c r="K380" i="63"/>
  <c r="M380" i="63" s="1"/>
  <c r="K379" i="63"/>
  <c r="K378" i="63"/>
  <c r="M378" i="63" s="1"/>
  <c r="K377" i="63"/>
  <c r="K376" i="63"/>
  <c r="M376" i="63" s="1"/>
  <c r="K375" i="63"/>
  <c r="K374" i="63"/>
  <c r="M374" i="63"/>
  <c r="K373" i="63"/>
  <c r="K372" i="63"/>
  <c r="M372" i="63" s="1"/>
  <c r="K371" i="63"/>
  <c r="K370" i="63"/>
  <c r="M370" i="63" s="1"/>
  <c r="K369" i="63"/>
  <c r="K368" i="63"/>
  <c r="M368" i="63"/>
  <c r="K367" i="63"/>
  <c r="K366" i="63"/>
  <c r="M366" i="63"/>
  <c r="K365" i="63"/>
  <c r="K364" i="63"/>
  <c r="M364" i="63" s="1"/>
  <c r="K363" i="63"/>
  <c r="K362" i="63"/>
  <c r="M362" i="63"/>
  <c r="K361" i="63"/>
  <c r="K360" i="63"/>
  <c r="M360" i="63"/>
  <c r="K359" i="63"/>
  <c r="M359" i="63" s="1"/>
  <c r="K358" i="63"/>
  <c r="M358" i="63"/>
  <c r="K357" i="63"/>
  <c r="K356" i="63"/>
  <c r="M356" i="63" s="1"/>
  <c r="K355" i="63"/>
  <c r="K354" i="63"/>
  <c r="M354" i="63"/>
  <c r="K353" i="63"/>
  <c r="K352" i="63"/>
  <c r="M352" i="63" s="1"/>
  <c r="K351" i="63"/>
  <c r="K350" i="63"/>
  <c r="M350" i="63"/>
  <c r="K349" i="63"/>
  <c r="K348" i="63"/>
  <c r="M348" i="63" s="1"/>
  <c r="K347" i="63"/>
  <c r="K346" i="63"/>
  <c r="M346" i="63" s="1"/>
  <c r="K345" i="63"/>
  <c r="K344" i="63"/>
  <c r="M344" i="63" s="1"/>
  <c r="K343" i="63"/>
  <c r="K342" i="63"/>
  <c r="M342" i="63"/>
  <c r="K341" i="63"/>
  <c r="K340" i="63"/>
  <c r="M340" i="63" s="1"/>
  <c r="K339" i="63"/>
  <c r="K338" i="63"/>
  <c r="M338" i="63" s="1"/>
  <c r="K337" i="63"/>
  <c r="K336" i="63"/>
  <c r="M336" i="63"/>
  <c r="K335" i="63"/>
  <c r="K334" i="63"/>
  <c r="M334" i="63"/>
  <c r="K333" i="63"/>
  <c r="K332" i="63"/>
  <c r="M332" i="63" s="1"/>
  <c r="K331" i="63"/>
  <c r="K330" i="63"/>
  <c r="M330" i="63"/>
  <c r="K329" i="63"/>
  <c r="K328" i="63"/>
  <c r="M328" i="63"/>
  <c r="K327" i="63"/>
  <c r="K326" i="63"/>
  <c r="M326" i="63"/>
  <c r="K325" i="63"/>
  <c r="K324" i="63"/>
  <c r="M324" i="63" s="1"/>
  <c r="K323" i="63"/>
  <c r="K322" i="63"/>
  <c r="M322" i="63"/>
  <c r="K321" i="63"/>
  <c r="K320" i="63"/>
  <c r="M320" i="63" s="1"/>
  <c r="K319" i="63"/>
  <c r="M319" i="63" s="1"/>
  <c r="K318" i="63"/>
  <c r="M318" i="63"/>
  <c r="K317" i="63"/>
  <c r="K316" i="63"/>
  <c r="M316" i="63" s="1"/>
  <c r="K315" i="63"/>
  <c r="K314" i="63"/>
  <c r="M314" i="63" s="1"/>
  <c r="K313" i="63"/>
  <c r="K312" i="63"/>
  <c r="M312" i="63" s="1"/>
  <c r="K311" i="63"/>
  <c r="K310" i="63"/>
  <c r="M310" i="63"/>
  <c r="K309" i="63"/>
  <c r="K308" i="63"/>
  <c r="M308" i="63" s="1"/>
  <c r="K307" i="63"/>
  <c r="K306" i="63"/>
  <c r="M306" i="63" s="1"/>
  <c r="K305" i="63"/>
  <c r="K304" i="63"/>
  <c r="M304" i="63"/>
  <c r="K303" i="63"/>
  <c r="K302" i="63"/>
  <c r="M302" i="63"/>
  <c r="K301" i="63"/>
  <c r="K300" i="63"/>
  <c r="M300" i="63" s="1"/>
  <c r="K299" i="63"/>
  <c r="K298" i="63"/>
  <c r="M298" i="63"/>
  <c r="K297" i="63"/>
  <c r="K296" i="63"/>
  <c r="M296" i="63"/>
  <c r="K295" i="63"/>
  <c r="M295" i="63" s="1"/>
  <c r="K294" i="63"/>
  <c r="M294" i="63"/>
  <c r="K293" i="63"/>
  <c r="K292" i="63"/>
  <c r="M292" i="63" s="1"/>
  <c r="K291" i="63"/>
  <c r="K290" i="63"/>
  <c r="M290" i="63"/>
  <c r="K289" i="63"/>
  <c r="K288" i="63"/>
  <c r="M288" i="63" s="1"/>
  <c r="K287" i="63"/>
  <c r="K286" i="63"/>
  <c r="M286" i="63"/>
  <c r="K285" i="63"/>
  <c r="K284" i="63"/>
  <c r="M284" i="63" s="1"/>
  <c r="K283" i="63"/>
  <c r="K282" i="63"/>
  <c r="M282" i="63" s="1"/>
  <c r="K281" i="63"/>
  <c r="K280" i="63"/>
  <c r="M280" i="63" s="1"/>
  <c r="K279" i="63"/>
  <c r="K278" i="63"/>
  <c r="M278" i="63"/>
  <c r="K277" i="63"/>
  <c r="K276" i="63"/>
  <c r="M276" i="63" s="1"/>
  <c r="K275" i="63"/>
  <c r="K274" i="63"/>
  <c r="M274" i="63" s="1"/>
  <c r="K273" i="63"/>
  <c r="K272" i="63"/>
  <c r="M272" i="63"/>
  <c r="K271" i="63"/>
  <c r="K270" i="63"/>
  <c r="M270" i="63"/>
  <c r="K269" i="63"/>
  <c r="K268" i="63"/>
  <c r="M268" i="63" s="1"/>
  <c r="K267" i="63"/>
  <c r="K266" i="63"/>
  <c r="M266" i="63"/>
  <c r="K265" i="63"/>
  <c r="K264" i="63"/>
  <c r="M264" i="63"/>
  <c r="K263" i="63"/>
  <c r="K262" i="63"/>
  <c r="M262" i="63"/>
  <c r="K261" i="63"/>
  <c r="K260" i="63"/>
  <c r="M260" i="63" s="1"/>
  <c r="K259" i="63"/>
  <c r="K258" i="63"/>
  <c r="M258" i="63"/>
  <c r="K257" i="63"/>
  <c r="K256" i="63"/>
  <c r="M256" i="63" s="1"/>
  <c r="K255" i="63"/>
  <c r="M255" i="63" s="1"/>
  <c r="K254" i="63"/>
  <c r="M254" i="63"/>
  <c r="K253" i="63"/>
  <c r="K252" i="63"/>
  <c r="M252" i="63" s="1"/>
  <c r="K251" i="63"/>
  <c r="K250" i="63"/>
  <c r="M250" i="63" s="1"/>
  <c r="K249" i="63"/>
  <c r="K248" i="63"/>
  <c r="M248" i="63" s="1"/>
  <c r="K247" i="63"/>
  <c r="K246" i="63"/>
  <c r="M246" i="63"/>
  <c r="K245" i="63"/>
  <c r="K244" i="63"/>
  <c r="M244" i="63" s="1"/>
  <c r="K243" i="63"/>
  <c r="K242" i="63"/>
  <c r="M242" i="63" s="1"/>
  <c r="K241" i="63"/>
  <c r="K240" i="63"/>
  <c r="M240" i="63"/>
  <c r="K239" i="63"/>
  <c r="K238" i="63"/>
  <c r="M238" i="63"/>
  <c r="K237" i="63"/>
  <c r="K236" i="63"/>
  <c r="M236" i="63" s="1"/>
  <c r="K235" i="63"/>
  <c r="K234" i="63"/>
  <c r="M234" i="63"/>
  <c r="K233" i="63"/>
  <c r="K232" i="63"/>
  <c r="M232" i="63"/>
  <c r="K231" i="63"/>
  <c r="M231" i="63" s="1"/>
  <c r="K230" i="63"/>
  <c r="M230" i="63"/>
  <c r="K229" i="63"/>
  <c r="K228" i="63"/>
  <c r="M228" i="63" s="1"/>
  <c r="K227" i="63"/>
  <c r="K226" i="63"/>
  <c r="M226" i="63"/>
  <c r="K225" i="63"/>
  <c r="K224" i="63"/>
  <c r="M224" i="63" s="1"/>
  <c r="K223" i="63"/>
  <c r="K222" i="63"/>
  <c r="M222" i="63"/>
  <c r="K221" i="63"/>
  <c r="K220" i="63"/>
  <c r="M220" i="63" s="1"/>
  <c r="K219" i="63"/>
  <c r="K218" i="63"/>
  <c r="M218" i="63" s="1"/>
  <c r="K217" i="63"/>
  <c r="K216" i="63"/>
  <c r="M216" i="63" s="1"/>
  <c r="K215" i="63"/>
  <c r="K214" i="63"/>
  <c r="M214" i="63"/>
  <c r="K213" i="63"/>
  <c r="K212" i="63"/>
  <c r="M212" i="63" s="1"/>
  <c r="K211" i="63"/>
  <c r="K210" i="63"/>
  <c r="M210" i="63" s="1"/>
  <c r="K209" i="63"/>
  <c r="K208" i="63"/>
  <c r="M208" i="63"/>
  <c r="K207" i="63"/>
  <c r="K206" i="63"/>
  <c r="M206" i="63"/>
  <c r="K205" i="63"/>
  <c r="K204" i="63"/>
  <c r="M204" i="63" s="1"/>
  <c r="K203" i="63"/>
  <c r="K202" i="63"/>
  <c r="M202" i="63"/>
  <c r="K201" i="63"/>
  <c r="K200" i="63"/>
  <c r="M200" i="63"/>
  <c r="K199" i="63"/>
  <c r="K198" i="63"/>
  <c r="M198" i="63"/>
  <c r="K197" i="63"/>
  <c r="K196" i="63"/>
  <c r="M196" i="63" s="1"/>
  <c r="K195" i="63"/>
  <c r="K194" i="63"/>
  <c r="M194" i="63"/>
  <c r="K193" i="63"/>
  <c r="K192" i="63"/>
  <c r="M192" i="63" s="1"/>
  <c r="K191" i="63"/>
  <c r="M191" i="63" s="1"/>
  <c r="K190" i="63"/>
  <c r="M190" i="63"/>
  <c r="K189" i="63"/>
  <c r="K188" i="63"/>
  <c r="M188" i="63" s="1"/>
  <c r="K187" i="63"/>
  <c r="K186" i="63"/>
  <c r="M186" i="63" s="1"/>
  <c r="K185" i="63"/>
  <c r="K184" i="63"/>
  <c r="M184" i="63" s="1"/>
  <c r="K183" i="63"/>
  <c r="K182" i="63"/>
  <c r="M182" i="63"/>
  <c r="K181" i="63"/>
  <c r="K180" i="63"/>
  <c r="M180" i="63" s="1"/>
  <c r="K179" i="63"/>
  <c r="K178" i="63"/>
  <c r="M178" i="63" s="1"/>
  <c r="K177" i="63"/>
  <c r="K176" i="63"/>
  <c r="M176" i="63"/>
  <c r="K175" i="63"/>
  <c r="K174" i="63"/>
  <c r="M174" i="63"/>
  <c r="K173" i="63"/>
  <c r="K172" i="63"/>
  <c r="M172" i="63" s="1"/>
  <c r="K171" i="63"/>
  <c r="K170" i="63"/>
  <c r="M170" i="63"/>
  <c r="K169" i="63"/>
  <c r="K168" i="63"/>
  <c r="M168" i="63"/>
  <c r="K167" i="63"/>
  <c r="M167" i="63" s="1"/>
  <c r="K166" i="63"/>
  <c r="M166" i="63"/>
  <c r="K165" i="63"/>
  <c r="K164" i="63"/>
  <c r="M164" i="63" s="1"/>
  <c r="K163" i="63"/>
  <c r="K162" i="63"/>
  <c r="M162" i="63"/>
  <c r="K161" i="63"/>
  <c r="K160" i="63"/>
  <c r="M160" i="63" s="1"/>
  <c r="K159" i="63"/>
  <c r="K158" i="63"/>
  <c r="M158" i="63"/>
  <c r="K157" i="63"/>
  <c r="K156" i="63"/>
  <c r="M156" i="63" s="1"/>
  <c r="K155" i="63"/>
  <c r="K154" i="63"/>
  <c r="M154" i="63" s="1"/>
  <c r="K153" i="63"/>
  <c r="K152" i="63"/>
  <c r="M152" i="63" s="1"/>
  <c r="K151" i="63"/>
  <c r="K150" i="63"/>
  <c r="M150" i="63"/>
  <c r="K149" i="63"/>
  <c r="K148" i="63"/>
  <c r="M148" i="63" s="1"/>
  <c r="K147" i="63"/>
  <c r="K146" i="63"/>
  <c r="M146" i="63" s="1"/>
  <c r="K145" i="63"/>
  <c r="K144" i="63"/>
  <c r="M144" i="63"/>
  <c r="K143" i="63"/>
  <c r="K142" i="63"/>
  <c r="M142" i="63"/>
  <c r="K141" i="63"/>
  <c r="K140" i="63"/>
  <c r="M140" i="63" s="1"/>
  <c r="K139" i="63"/>
  <c r="K138" i="63"/>
  <c r="M138" i="63"/>
  <c r="K137" i="63"/>
  <c r="K136" i="63"/>
  <c r="M136" i="63"/>
  <c r="K135" i="63"/>
  <c r="K134" i="63"/>
  <c r="M134" i="63"/>
  <c r="K133" i="63"/>
  <c r="K132" i="63"/>
  <c r="M132" i="63" s="1"/>
  <c r="K131" i="63"/>
  <c r="K130" i="63"/>
  <c r="M130" i="63"/>
  <c r="K129" i="63"/>
  <c r="K128" i="63"/>
  <c r="M128" i="63" s="1"/>
  <c r="K127" i="63"/>
  <c r="M127" i="63" s="1"/>
  <c r="K126" i="63"/>
  <c r="M126" i="63"/>
  <c r="K125" i="63"/>
  <c r="K124" i="63"/>
  <c r="M124" i="63" s="1"/>
  <c r="K123" i="63"/>
  <c r="K122" i="63"/>
  <c r="M122" i="63" s="1"/>
  <c r="K121" i="63"/>
  <c r="K120" i="63"/>
  <c r="M120" i="63" s="1"/>
  <c r="K119" i="63"/>
  <c r="K118" i="63"/>
  <c r="M118" i="63"/>
  <c r="K117" i="63"/>
  <c r="K116" i="63"/>
  <c r="M116" i="63" s="1"/>
  <c r="K115" i="63"/>
  <c r="K114" i="63"/>
  <c r="M114" i="63" s="1"/>
  <c r="K113" i="63"/>
  <c r="K112" i="63"/>
  <c r="M112" i="63"/>
  <c r="K111" i="63"/>
  <c r="K110" i="63"/>
  <c r="M110" i="63"/>
  <c r="K109" i="63"/>
  <c r="K108" i="63"/>
  <c r="M108" i="63" s="1"/>
  <c r="K107" i="63"/>
  <c r="K106" i="63"/>
  <c r="M106" i="63"/>
  <c r="K105" i="63"/>
  <c r="K104" i="63"/>
  <c r="M104" i="63"/>
  <c r="K103" i="63"/>
  <c r="M103" i="63" s="1"/>
  <c r="K102" i="63"/>
  <c r="M102" i="63"/>
  <c r="K101" i="63"/>
  <c r="K100" i="63"/>
  <c r="M100" i="63" s="1"/>
  <c r="K99" i="63"/>
  <c r="K98" i="63"/>
  <c r="M98" i="63"/>
  <c r="K97" i="63"/>
  <c r="K96" i="63"/>
  <c r="M96" i="63" s="1"/>
  <c r="K95" i="63"/>
  <c r="K94" i="63"/>
  <c r="M94" i="63"/>
  <c r="K93" i="63"/>
  <c r="K92" i="63"/>
  <c r="M92" i="63" s="1"/>
  <c r="K91" i="63"/>
  <c r="K90" i="63"/>
  <c r="M90" i="63" s="1"/>
  <c r="K89" i="63"/>
  <c r="K88" i="63"/>
  <c r="M88" i="63" s="1"/>
  <c r="K87" i="63"/>
  <c r="K86" i="63"/>
  <c r="M86" i="63"/>
  <c r="K85" i="63"/>
  <c r="K84" i="63"/>
  <c r="M84" i="63" s="1"/>
  <c r="K83" i="63"/>
  <c r="K82" i="63"/>
  <c r="M82" i="63" s="1"/>
  <c r="K81" i="63"/>
  <c r="K80" i="63"/>
  <c r="M80" i="63"/>
  <c r="K79" i="63"/>
  <c r="K78" i="63"/>
  <c r="M78" i="63"/>
  <c r="K77" i="63"/>
  <c r="K76" i="63"/>
  <c r="M76" i="63" s="1"/>
  <c r="K75" i="63"/>
  <c r="K74" i="63"/>
  <c r="M74" i="63"/>
  <c r="K73" i="63"/>
  <c r="K72" i="63"/>
  <c r="M72" i="63"/>
  <c r="K71" i="63"/>
  <c r="K70" i="63"/>
  <c r="M70" i="63"/>
  <c r="K69" i="63"/>
  <c r="K68" i="63"/>
  <c r="M68" i="63" s="1"/>
  <c r="K67" i="63"/>
  <c r="K66" i="63"/>
  <c r="M66" i="63"/>
  <c r="K65" i="63"/>
  <c r="K64" i="63"/>
  <c r="M64" i="63" s="1"/>
  <c r="K63" i="63"/>
  <c r="M63" i="63" s="1"/>
  <c r="K62" i="63"/>
  <c r="M62" i="63"/>
  <c r="K61" i="63"/>
  <c r="K60" i="63"/>
  <c r="M60" i="63" s="1"/>
  <c r="K59" i="63"/>
  <c r="K58" i="63"/>
  <c r="M58" i="63" s="1"/>
  <c r="K57" i="63"/>
  <c r="K56" i="63"/>
  <c r="M56" i="63" s="1"/>
  <c r="K55" i="63"/>
  <c r="K54" i="63"/>
  <c r="M54" i="63"/>
  <c r="K53" i="63"/>
  <c r="K52" i="63"/>
  <c r="M52" i="63" s="1"/>
  <c r="K51" i="63"/>
  <c r="K50" i="63"/>
  <c r="M50" i="63" s="1"/>
  <c r="K49" i="63"/>
  <c r="K48" i="63"/>
  <c r="M48" i="63"/>
  <c r="K47" i="63"/>
  <c r="K46" i="63"/>
  <c r="M46" i="63"/>
  <c r="K45" i="63"/>
  <c r="K44" i="63"/>
  <c r="M44" i="63" s="1"/>
  <c r="K43" i="63"/>
  <c r="K42" i="63"/>
  <c r="M42" i="63"/>
  <c r="K41" i="63"/>
  <c r="K40" i="63"/>
  <c r="M40" i="63"/>
  <c r="K39" i="63"/>
  <c r="M39" i="63" s="1"/>
  <c r="K38" i="63"/>
  <c r="M38" i="63"/>
  <c r="K37" i="63"/>
  <c r="K36" i="63"/>
  <c r="M36" i="63" s="1"/>
  <c r="K35" i="63"/>
  <c r="K34" i="63"/>
  <c r="M34" i="63"/>
  <c r="K33" i="63"/>
  <c r="K32" i="63"/>
  <c r="M32" i="63" s="1"/>
  <c r="K31" i="63"/>
  <c r="K30" i="63"/>
  <c r="M30" i="63"/>
  <c r="K29" i="63"/>
  <c r="K28" i="63"/>
  <c r="M28" i="63" s="1"/>
  <c r="K27" i="63"/>
  <c r="K26" i="63"/>
  <c r="M26" i="63" s="1"/>
  <c r="K25" i="63"/>
  <c r="K24" i="63"/>
  <c r="M24" i="63" s="1"/>
  <c r="K23" i="63"/>
  <c r="K22" i="63"/>
  <c r="M22" i="63"/>
  <c r="K21" i="63"/>
  <c r="K20" i="63"/>
  <c r="M20" i="63" s="1"/>
  <c r="K19" i="63"/>
  <c r="K18" i="63"/>
  <c r="M18" i="63" s="1"/>
  <c r="K17" i="63"/>
  <c r="K16" i="63"/>
  <c r="M16" i="63"/>
  <c r="K15" i="63"/>
  <c r="K14" i="63"/>
  <c r="M14" i="63"/>
  <c r="K13" i="63"/>
  <c r="K12" i="63"/>
  <c r="M12" i="63" s="1"/>
  <c r="K11" i="63"/>
  <c r="K10" i="63"/>
  <c r="M10" i="63"/>
  <c r="K9" i="63"/>
  <c r="A81" i="62"/>
  <c r="E8" i="62"/>
  <c r="H5" i="62"/>
  <c r="B6" i="62"/>
  <c r="B5" i="62"/>
  <c r="B4" i="62"/>
  <c r="J517" i="61"/>
  <c r="I517" i="61"/>
  <c r="H517" i="61"/>
  <c r="G517" i="61"/>
  <c r="F517" i="61"/>
  <c r="K498" i="61"/>
  <c r="K497" i="61"/>
  <c r="K496" i="61"/>
  <c r="K495" i="61"/>
  <c r="K490" i="61"/>
  <c r="K489" i="61"/>
  <c r="K488" i="61"/>
  <c r="K487" i="61"/>
  <c r="K486" i="61"/>
  <c r="K485" i="61"/>
  <c r="K484" i="61"/>
  <c r="K483" i="61"/>
  <c r="K482" i="61"/>
  <c r="K481" i="61"/>
  <c r="K480" i="61"/>
  <c r="K479" i="61"/>
  <c r="K478" i="61"/>
  <c r="K477" i="61"/>
  <c r="K476" i="61"/>
  <c r="K475" i="61"/>
  <c r="K474" i="61"/>
  <c r="K473" i="61"/>
  <c r="K472" i="61"/>
  <c r="K471" i="61"/>
  <c r="K470" i="61"/>
  <c r="K469" i="61"/>
  <c r="K468" i="61"/>
  <c r="K467" i="61"/>
  <c r="K466" i="61"/>
  <c r="K465" i="61"/>
  <c r="K464" i="61"/>
  <c r="K463" i="61"/>
  <c r="K462" i="61"/>
  <c r="K461" i="61"/>
  <c r="K460" i="61"/>
  <c r="K459" i="61"/>
  <c r="K458" i="61"/>
  <c r="K457" i="61"/>
  <c r="K456" i="61"/>
  <c r="K455" i="61"/>
  <c r="K454" i="61"/>
  <c r="K453" i="61"/>
  <c r="K452" i="61"/>
  <c r="K451" i="61"/>
  <c r="K450" i="61"/>
  <c r="K449" i="61"/>
  <c r="K448" i="61"/>
  <c r="K447" i="61"/>
  <c r="K446" i="61"/>
  <c r="K445" i="61"/>
  <c r="K444" i="61"/>
  <c r="K443" i="61"/>
  <c r="K442" i="61"/>
  <c r="K441" i="61"/>
  <c r="K440" i="61"/>
  <c r="K439" i="61"/>
  <c r="K438" i="61"/>
  <c r="K437" i="61"/>
  <c r="K436" i="61"/>
  <c r="K435" i="61"/>
  <c r="K434" i="61"/>
  <c r="K433" i="61"/>
  <c r="K432" i="61"/>
  <c r="K431" i="61"/>
  <c r="K430" i="61"/>
  <c r="K429" i="61"/>
  <c r="K428" i="61"/>
  <c r="K427" i="61"/>
  <c r="K426" i="61"/>
  <c r="K425" i="61"/>
  <c r="K424" i="61"/>
  <c r="K423" i="61"/>
  <c r="K422" i="61"/>
  <c r="K421" i="61"/>
  <c r="K420" i="61"/>
  <c r="K419" i="61"/>
  <c r="K418" i="61"/>
  <c r="K417" i="61"/>
  <c r="K416" i="61"/>
  <c r="K415" i="61"/>
  <c r="K414" i="61"/>
  <c r="K413" i="61"/>
  <c r="K412" i="61"/>
  <c r="K411" i="61"/>
  <c r="K410" i="61"/>
  <c r="K409" i="61"/>
  <c r="K408" i="61"/>
  <c r="K407" i="61"/>
  <c r="K406" i="61"/>
  <c r="K405" i="61"/>
  <c r="K404" i="61"/>
  <c r="K403" i="61"/>
  <c r="K402" i="61"/>
  <c r="K401" i="61"/>
  <c r="K400" i="61"/>
  <c r="K399" i="61"/>
  <c r="K398" i="61"/>
  <c r="K397" i="61"/>
  <c r="K396" i="61"/>
  <c r="K395" i="61"/>
  <c r="K394" i="61"/>
  <c r="K393" i="61"/>
  <c r="K392" i="61"/>
  <c r="K391" i="61"/>
  <c r="K390" i="61"/>
  <c r="K389" i="61"/>
  <c r="K388" i="61"/>
  <c r="K387" i="61"/>
  <c r="K386" i="61"/>
  <c r="K385" i="61"/>
  <c r="K384" i="61"/>
  <c r="K383" i="61"/>
  <c r="K382" i="61"/>
  <c r="K381" i="61"/>
  <c r="K380" i="61"/>
  <c r="K379" i="61"/>
  <c r="K378" i="61"/>
  <c r="K377" i="61"/>
  <c r="K376" i="61"/>
  <c r="K375" i="61"/>
  <c r="K374" i="61"/>
  <c r="K373" i="61"/>
  <c r="K372" i="61"/>
  <c r="K371" i="61"/>
  <c r="K370" i="61"/>
  <c r="K369" i="61"/>
  <c r="K368" i="61"/>
  <c r="K367" i="61"/>
  <c r="K366" i="61"/>
  <c r="K365" i="61"/>
  <c r="K364" i="61"/>
  <c r="K363" i="61"/>
  <c r="K362" i="61"/>
  <c r="K361" i="61"/>
  <c r="K360" i="61"/>
  <c r="K359" i="61"/>
  <c r="K358" i="61"/>
  <c r="K357" i="61"/>
  <c r="K356" i="61"/>
  <c r="K355" i="61"/>
  <c r="K354" i="61"/>
  <c r="K353" i="61"/>
  <c r="K352" i="61"/>
  <c r="K351" i="61"/>
  <c r="K350" i="61"/>
  <c r="K349" i="61"/>
  <c r="K348" i="61"/>
  <c r="K347" i="61"/>
  <c r="K346" i="61"/>
  <c r="K345" i="61"/>
  <c r="K344" i="61"/>
  <c r="K343" i="61"/>
  <c r="K342" i="61"/>
  <c r="K341" i="61"/>
  <c r="K340" i="61"/>
  <c r="K339" i="61"/>
  <c r="K338" i="61"/>
  <c r="K337" i="61"/>
  <c r="K336" i="61"/>
  <c r="K335" i="61"/>
  <c r="K334" i="61"/>
  <c r="K333" i="61"/>
  <c r="K332" i="61"/>
  <c r="K331" i="61"/>
  <c r="K330" i="61"/>
  <c r="K329" i="61"/>
  <c r="K328" i="61"/>
  <c r="K327" i="61"/>
  <c r="K326" i="61"/>
  <c r="K325" i="61"/>
  <c r="K324" i="61"/>
  <c r="K323" i="61"/>
  <c r="K322" i="61"/>
  <c r="K321" i="61"/>
  <c r="K320" i="61"/>
  <c r="K319" i="61"/>
  <c r="K318" i="61"/>
  <c r="K317" i="61"/>
  <c r="K316" i="61"/>
  <c r="K315" i="61"/>
  <c r="K314" i="61"/>
  <c r="K313" i="61"/>
  <c r="K312" i="61"/>
  <c r="K311" i="61"/>
  <c r="K310" i="61"/>
  <c r="K309" i="61"/>
  <c r="K308" i="61"/>
  <c r="K307" i="61"/>
  <c r="K306" i="61"/>
  <c r="K305" i="61"/>
  <c r="K304" i="61"/>
  <c r="K303" i="61"/>
  <c r="K302" i="61"/>
  <c r="K301" i="61"/>
  <c r="K300" i="61"/>
  <c r="K299" i="61"/>
  <c r="K298" i="61"/>
  <c r="K297" i="61"/>
  <c r="K296" i="61"/>
  <c r="K295" i="61"/>
  <c r="K294" i="61"/>
  <c r="K293" i="61"/>
  <c r="K292" i="61"/>
  <c r="K291" i="61"/>
  <c r="K290" i="61"/>
  <c r="K289" i="61"/>
  <c r="K288" i="61"/>
  <c r="K287" i="61"/>
  <c r="K286" i="61"/>
  <c r="K285" i="61"/>
  <c r="K284" i="61"/>
  <c r="K283" i="61"/>
  <c r="K282" i="61"/>
  <c r="K281" i="61"/>
  <c r="K280" i="61"/>
  <c r="K279" i="61"/>
  <c r="K278" i="61"/>
  <c r="K277" i="61"/>
  <c r="K276" i="61"/>
  <c r="K275" i="61"/>
  <c r="K274" i="61"/>
  <c r="K273" i="61"/>
  <c r="K272" i="61"/>
  <c r="K271" i="61"/>
  <c r="K270" i="61"/>
  <c r="K269" i="61"/>
  <c r="K268" i="61"/>
  <c r="K267" i="61"/>
  <c r="K266" i="61"/>
  <c r="K265" i="61"/>
  <c r="K264" i="61"/>
  <c r="K263" i="61"/>
  <c r="K262" i="61"/>
  <c r="K261" i="61"/>
  <c r="K260" i="61"/>
  <c r="K259" i="61"/>
  <c r="K258" i="61"/>
  <c r="K257" i="61"/>
  <c r="K256" i="61"/>
  <c r="K255" i="61"/>
  <c r="K254" i="61"/>
  <c r="K253" i="61"/>
  <c r="K252" i="61"/>
  <c r="K251" i="61"/>
  <c r="K250" i="61"/>
  <c r="K249" i="61"/>
  <c r="K248" i="61"/>
  <c r="K247" i="61"/>
  <c r="K246" i="61"/>
  <c r="K245" i="61"/>
  <c r="K244" i="61"/>
  <c r="K243" i="61"/>
  <c r="K242" i="61"/>
  <c r="K241" i="61"/>
  <c r="K240" i="61"/>
  <c r="K239" i="61"/>
  <c r="K238" i="61"/>
  <c r="K237" i="61"/>
  <c r="K236" i="61"/>
  <c r="K235" i="61"/>
  <c r="K234" i="61"/>
  <c r="K233" i="61"/>
  <c r="K232" i="61"/>
  <c r="K231" i="61"/>
  <c r="K230" i="61"/>
  <c r="K229" i="61"/>
  <c r="K228" i="61"/>
  <c r="K227" i="61"/>
  <c r="K226" i="61"/>
  <c r="K225" i="61"/>
  <c r="K224" i="61"/>
  <c r="K223" i="61"/>
  <c r="K222" i="61"/>
  <c r="K221" i="61"/>
  <c r="K220" i="61"/>
  <c r="K219" i="61"/>
  <c r="K218" i="61"/>
  <c r="K217" i="61"/>
  <c r="K216" i="61"/>
  <c r="K215" i="61"/>
  <c r="K214" i="61"/>
  <c r="K213" i="61"/>
  <c r="K212" i="61"/>
  <c r="K211" i="61"/>
  <c r="K210" i="61"/>
  <c r="K209" i="61"/>
  <c r="K208" i="61"/>
  <c r="K207" i="61"/>
  <c r="K206" i="61"/>
  <c r="K205" i="61"/>
  <c r="K204" i="61"/>
  <c r="K203" i="61"/>
  <c r="K202" i="61"/>
  <c r="K201" i="61"/>
  <c r="K200" i="61"/>
  <c r="K199" i="61"/>
  <c r="K198" i="61"/>
  <c r="K197" i="61"/>
  <c r="K196" i="61"/>
  <c r="K195" i="61"/>
  <c r="K194" i="61"/>
  <c r="K193" i="61"/>
  <c r="K192" i="61"/>
  <c r="K191" i="61"/>
  <c r="K190" i="61"/>
  <c r="K189" i="61"/>
  <c r="K188" i="61"/>
  <c r="K187" i="61"/>
  <c r="K186" i="61"/>
  <c r="K185" i="61"/>
  <c r="K184" i="61"/>
  <c r="K183" i="61"/>
  <c r="K182" i="61"/>
  <c r="K181" i="61"/>
  <c r="K180" i="61"/>
  <c r="K179" i="61"/>
  <c r="K178" i="61"/>
  <c r="K177" i="61"/>
  <c r="K176" i="61"/>
  <c r="K175" i="61"/>
  <c r="K174" i="61"/>
  <c r="K173" i="61"/>
  <c r="K172" i="61"/>
  <c r="K171" i="61"/>
  <c r="K170" i="61"/>
  <c r="K169" i="61"/>
  <c r="K168" i="61"/>
  <c r="K167" i="61"/>
  <c r="K166" i="61"/>
  <c r="K165" i="61"/>
  <c r="K164" i="61"/>
  <c r="K163" i="61"/>
  <c r="K162" i="61"/>
  <c r="K161" i="61"/>
  <c r="K160" i="61"/>
  <c r="K159" i="61"/>
  <c r="K158" i="61"/>
  <c r="K157" i="61"/>
  <c r="K156" i="61"/>
  <c r="K155" i="61"/>
  <c r="K154" i="61"/>
  <c r="K153" i="61"/>
  <c r="K152" i="61"/>
  <c r="K151" i="61"/>
  <c r="K150" i="61"/>
  <c r="K149" i="61"/>
  <c r="K148" i="61"/>
  <c r="K147" i="61"/>
  <c r="K146" i="61"/>
  <c r="K145" i="61"/>
  <c r="K144" i="61"/>
  <c r="K143" i="61"/>
  <c r="K142" i="61"/>
  <c r="K141" i="61"/>
  <c r="K140" i="61"/>
  <c r="K139" i="61"/>
  <c r="K138" i="61"/>
  <c r="K137" i="61"/>
  <c r="K136" i="61"/>
  <c r="K135" i="61"/>
  <c r="K134" i="61"/>
  <c r="K133" i="61"/>
  <c r="K132" i="61"/>
  <c r="K131" i="61"/>
  <c r="K130" i="61"/>
  <c r="K129" i="61"/>
  <c r="K128" i="61"/>
  <c r="K127" i="61"/>
  <c r="K126" i="61"/>
  <c r="K125" i="61"/>
  <c r="K124" i="61"/>
  <c r="K123" i="61"/>
  <c r="K122" i="61"/>
  <c r="K121" i="61"/>
  <c r="K120" i="61"/>
  <c r="K119" i="61"/>
  <c r="K118" i="61"/>
  <c r="K117" i="61"/>
  <c r="K116" i="61"/>
  <c r="K115" i="61"/>
  <c r="K114" i="61"/>
  <c r="K113" i="61"/>
  <c r="K112" i="61"/>
  <c r="K111" i="61"/>
  <c r="K110" i="61"/>
  <c r="K109" i="61"/>
  <c r="K108" i="61"/>
  <c r="K107" i="61"/>
  <c r="K106" i="61"/>
  <c r="K105" i="61"/>
  <c r="K104" i="61"/>
  <c r="K103" i="61"/>
  <c r="K102" i="61"/>
  <c r="K101" i="61"/>
  <c r="K100" i="61"/>
  <c r="K99" i="61"/>
  <c r="K98" i="61"/>
  <c r="K97" i="61"/>
  <c r="K96" i="61"/>
  <c r="K95" i="61"/>
  <c r="K94" i="61"/>
  <c r="K93" i="61"/>
  <c r="K92" i="61"/>
  <c r="K91" i="61"/>
  <c r="K90" i="61"/>
  <c r="K89" i="61"/>
  <c r="K88" i="61"/>
  <c r="K87" i="61"/>
  <c r="K86" i="61"/>
  <c r="K85" i="61"/>
  <c r="K84" i="61"/>
  <c r="K83" i="61"/>
  <c r="K82" i="61"/>
  <c r="K81" i="61"/>
  <c r="K80" i="61"/>
  <c r="K79" i="61"/>
  <c r="K78" i="61"/>
  <c r="K77" i="61"/>
  <c r="K76" i="61"/>
  <c r="K75" i="61"/>
  <c r="K74" i="61"/>
  <c r="K73" i="61"/>
  <c r="K72" i="61"/>
  <c r="K71" i="61"/>
  <c r="K70" i="61"/>
  <c r="K69" i="61"/>
  <c r="K68" i="61"/>
  <c r="K67" i="61"/>
  <c r="K66" i="61"/>
  <c r="K65" i="61"/>
  <c r="K64" i="61"/>
  <c r="K63" i="61"/>
  <c r="K62" i="61"/>
  <c r="K61" i="61"/>
  <c r="K60" i="61"/>
  <c r="K59" i="61"/>
  <c r="K58" i="61"/>
  <c r="K57" i="61"/>
  <c r="K56" i="61"/>
  <c r="K55" i="61"/>
  <c r="K54" i="61"/>
  <c r="K53" i="61"/>
  <c r="K52" i="61"/>
  <c r="K51" i="61"/>
  <c r="K50" i="61"/>
  <c r="K49" i="61"/>
  <c r="K48" i="61"/>
  <c r="K47" i="61"/>
  <c r="K46" i="61"/>
  <c r="K45" i="61"/>
  <c r="K44" i="61"/>
  <c r="K43" i="61"/>
  <c r="K42" i="61"/>
  <c r="K41" i="61"/>
  <c r="K40" i="61"/>
  <c r="K39" i="61"/>
  <c r="K38" i="61"/>
  <c r="K37" i="61"/>
  <c r="K36" i="61"/>
  <c r="K35" i="61"/>
  <c r="K34" i="61"/>
  <c r="K33" i="61"/>
  <c r="K32" i="61"/>
  <c r="K31" i="61"/>
  <c r="K30" i="61"/>
  <c r="K29" i="61"/>
  <c r="K28" i="61"/>
  <c r="K27" i="61"/>
  <c r="K26" i="61"/>
  <c r="K25" i="61"/>
  <c r="K24" i="61"/>
  <c r="K23" i="61"/>
  <c r="K22" i="61"/>
  <c r="K21" i="61"/>
  <c r="K20" i="61"/>
  <c r="K19" i="61"/>
  <c r="K18" i="61"/>
  <c r="K17" i="61"/>
  <c r="K16" i="61"/>
  <c r="K15" i="61"/>
  <c r="K14" i="61"/>
  <c r="K13" i="61"/>
  <c r="K12" i="61"/>
  <c r="K11" i="61"/>
  <c r="K10" i="61"/>
  <c r="K9" i="61"/>
  <c r="A81" i="60"/>
  <c r="E8" i="60"/>
  <c r="H5" i="60"/>
  <c r="B6" i="60"/>
  <c r="B5" i="60"/>
  <c r="B4" i="60"/>
  <c r="J517" i="59"/>
  <c r="I517" i="59"/>
  <c r="H517" i="59"/>
  <c r="G517" i="59"/>
  <c r="F517" i="59"/>
  <c r="I526" i="59"/>
  <c r="K498" i="59"/>
  <c r="K497" i="59"/>
  <c r="K496" i="59"/>
  <c r="K495" i="59"/>
  <c r="K490" i="59"/>
  <c r="K489" i="59"/>
  <c r="K488" i="59"/>
  <c r="K487" i="59"/>
  <c r="K486" i="59"/>
  <c r="K485" i="59"/>
  <c r="K484" i="59"/>
  <c r="K483" i="59"/>
  <c r="K482" i="59"/>
  <c r="K481" i="59"/>
  <c r="K480" i="59"/>
  <c r="K479" i="59"/>
  <c r="K478" i="59"/>
  <c r="K477" i="59"/>
  <c r="K476" i="59"/>
  <c r="K475" i="59"/>
  <c r="K474" i="59"/>
  <c r="K473" i="59"/>
  <c r="K472" i="59"/>
  <c r="K471" i="59"/>
  <c r="K470" i="59"/>
  <c r="K469" i="59"/>
  <c r="K468" i="59"/>
  <c r="K467" i="59"/>
  <c r="K466" i="59"/>
  <c r="K465" i="59"/>
  <c r="K464" i="59"/>
  <c r="K463" i="59"/>
  <c r="K462" i="59"/>
  <c r="K461" i="59"/>
  <c r="K460" i="59"/>
  <c r="K459" i="59"/>
  <c r="K458" i="59"/>
  <c r="K457" i="59"/>
  <c r="K456" i="59"/>
  <c r="K455" i="59"/>
  <c r="K454" i="59"/>
  <c r="K453" i="59"/>
  <c r="K452" i="59"/>
  <c r="K451" i="59"/>
  <c r="K450" i="59"/>
  <c r="K449" i="59"/>
  <c r="K448" i="59"/>
  <c r="K447" i="59"/>
  <c r="K446" i="59"/>
  <c r="K445" i="59"/>
  <c r="K444" i="59"/>
  <c r="K443" i="59"/>
  <c r="K442" i="59"/>
  <c r="K441" i="59"/>
  <c r="K440" i="59"/>
  <c r="K439" i="59"/>
  <c r="K438" i="59"/>
  <c r="K437" i="59"/>
  <c r="K436" i="59"/>
  <c r="K435" i="59"/>
  <c r="K434" i="59"/>
  <c r="K433" i="59"/>
  <c r="K432" i="59"/>
  <c r="K431" i="59"/>
  <c r="K430" i="59"/>
  <c r="K429" i="59"/>
  <c r="K428" i="59"/>
  <c r="K427" i="59"/>
  <c r="K426" i="59"/>
  <c r="K425" i="59"/>
  <c r="K424" i="59"/>
  <c r="K423" i="59"/>
  <c r="K422" i="59"/>
  <c r="K421" i="59"/>
  <c r="K420" i="59"/>
  <c r="K419" i="59"/>
  <c r="K418" i="59"/>
  <c r="K417" i="59"/>
  <c r="K416" i="59"/>
  <c r="K415" i="59"/>
  <c r="K414" i="59"/>
  <c r="K413" i="59"/>
  <c r="K412" i="59"/>
  <c r="K411" i="59"/>
  <c r="K410" i="59"/>
  <c r="K409" i="59"/>
  <c r="K408" i="59"/>
  <c r="K407" i="59"/>
  <c r="K406" i="59"/>
  <c r="K405" i="59"/>
  <c r="K404" i="59"/>
  <c r="K403" i="59"/>
  <c r="K402" i="59"/>
  <c r="K401" i="59"/>
  <c r="K400" i="59"/>
  <c r="K399" i="59"/>
  <c r="K398" i="59"/>
  <c r="K397" i="59"/>
  <c r="K396" i="59"/>
  <c r="K395" i="59"/>
  <c r="K394" i="59"/>
  <c r="K393" i="59"/>
  <c r="K392" i="59"/>
  <c r="K391" i="59"/>
  <c r="K390" i="59"/>
  <c r="K389" i="59"/>
  <c r="K388" i="59"/>
  <c r="K387" i="59"/>
  <c r="K386" i="59"/>
  <c r="K385" i="59"/>
  <c r="K384" i="59"/>
  <c r="K383" i="59"/>
  <c r="K382" i="59"/>
  <c r="K381" i="59"/>
  <c r="K380" i="59"/>
  <c r="K379" i="59"/>
  <c r="K378" i="59"/>
  <c r="K377" i="59"/>
  <c r="K376" i="59"/>
  <c r="K375" i="59"/>
  <c r="K374" i="59"/>
  <c r="K373" i="59"/>
  <c r="K372" i="59"/>
  <c r="K371" i="59"/>
  <c r="K370" i="59"/>
  <c r="K369" i="59"/>
  <c r="K368" i="59"/>
  <c r="K367" i="59"/>
  <c r="K366" i="59"/>
  <c r="K365" i="59"/>
  <c r="K364" i="59"/>
  <c r="K363" i="59"/>
  <c r="K362" i="59"/>
  <c r="K361" i="59"/>
  <c r="K360" i="59"/>
  <c r="K359" i="59"/>
  <c r="K358" i="59"/>
  <c r="K357" i="59"/>
  <c r="K356" i="59"/>
  <c r="K355" i="59"/>
  <c r="K354" i="59"/>
  <c r="K353" i="59"/>
  <c r="K352" i="59"/>
  <c r="K351" i="59"/>
  <c r="K350" i="59"/>
  <c r="K349" i="59"/>
  <c r="K348" i="59"/>
  <c r="K347" i="59"/>
  <c r="K346" i="59"/>
  <c r="K345" i="59"/>
  <c r="K344" i="59"/>
  <c r="K343" i="59"/>
  <c r="K342" i="59"/>
  <c r="K341" i="59"/>
  <c r="K340" i="59"/>
  <c r="K339" i="59"/>
  <c r="K338" i="59"/>
  <c r="K337" i="59"/>
  <c r="K336" i="59"/>
  <c r="K335" i="59"/>
  <c r="K334" i="59"/>
  <c r="K333" i="59"/>
  <c r="K332" i="59"/>
  <c r="K331" i="59"/>
  <c r="K330" i="59"/>
  <c r="K329" i="59"/>
  <c r="K328" i="59"/>
  <c r="K327" i="59"/>
  <c r="K326" i="59"/>
  <c r="K325" i="59"/>
  <c r="K324" i="59"/>
  <c r="K323" i="59"/>
  <c r="K322" i="59"/>
  <c r="K321" i="59"/>
  <c r="K320" i="59"/>
  <c r="K319" i="59"/>
  <c r="K318" i="59"/>
  <c r="K317" i="59"/>
  <c r="K316" i="59"/>
  <c r="K315" i="59"/>
  <c r="K314" i="59"/>
  <c r="K313" i="59"/>
  <c r="K312" i="59"/>
  <c r="K311" i="59"/>
  <c r="K310" i="59"/>
  <c r="K309" i="59"/>
  <c r="K308" i="59"/>
  <c r="K307" i="59"/>
  <c r="K306" i="59"/>
  <c r="K305" i="59"/>
  <c r="K304" i="59"/>
  <c r="K303" i="59"/>
  <c r="K302" i="59"/>
  <c r="K301" i="59"/>
  <c r="K300" i="59"/>
  <c r="K299" i="59"/>
  <c r="K298" i="59"/>
  <c r="K297" i="59"/>
  <c r="K296" i="59"/>
  <c r="K295" i="59"/>
  <c r="K294" i="59"/>
  <c r="K293" i="59"/>
  <c r="K292" i="59"/>
  <c r="K291" i="59"/>
  <c r="K290" i="59"/>
  <c r="K289" i="59"/>
  <c r="K288" i="59"/>
  <c r="K287" i="59"/>
  <c r="K286" i="59"/>
  <c r="K285" i="59"/>
  <c r="K284" i="59"/>
  <c r="K283" i="59"/>
  <c r="K282" i="59"/>
  <c r="K281" i="59"/>
  <c r="K280" i="59"/>
  <c r="K279" i="59"/>
  <c r="K278" i="59"/>
  <c r="K277" i="59"/>
  <c r="K276" i="59"/>
  <c r="K275" i="59"/>
  <c r="K274" i="59"/>
  <c r="K273" i="59"/>
  <c r="K272" i="59"/>
  <c r="K271" i="59"/>
  <c r="K270" i="59"/>
  <c r="K269" i="59"/>
  <c r="K268" i="59"/>
  <c r="K267" i="59"/>
  <c r="K266" i="59"/>
  <c r="K265" i="59"/>
  <c r="K264" i="59"/>
  <c r="K263" i="59"/>
  <c r="K262" i="59"/>
  <c r="K261" i="59"/>
  <c r="K260" i="59"/>
  <c r="K259" i="59"/>
  <c r="K258" i="59"/>
  <c r="K257" i="59"/>
  <c r="K256" i="59"/>
  <c r="K255" i="59"/>
  <c r="K254" i="59"/>
  <c r="K253" i="59"/>
  <c r="K252" i="59"/>
  <c r="K251" i="59"/>
  <c r="K250" i="59"/>
  <c r="K249" i="59"/>
  <c r="K248" i="59"/>
  <c r="K247" i="59"/>
  <c r="K246" i="59"/>
  <c r="K245" i="59"/>
  <c r="K244" i="59"/>
  <c r="K243" i="59"/>
  <c r="K242" i="59"/>
  <c r="K241" i="59"/>
  <c r="K240" i="59"/>
  <c r="K239" i="59"/>
  <c r="K238" i="59"/>
  <c r="K237" i="59"/>
  <c r="K236" i="59"/>
  <c r="K235" i="59"/>
  <c r="K234" i="59"/>
  <c r="K233" i="59"/>
  <c r="K232" i="59"/>
  <c r="K231" i="59"/>
  <c r="K230" i="59"/>
  <c r="K229" i="59"/>
  <c r="K228" i="59"/>
  <c r="K227" i="59"/>
  <c r="K226" i="59"/>
  <c r="K225" i="59"/>
  <c r="K224" i="59"/>
  <c r="K223" i="59"/>
  <c r="K222" i="59"/>
  <c r="K221" i="59"/>
  <c r="K220" i="59"/>
  <c r="K219" i="59"/>
  <c r="K218" i="59"/>
  <c r="K217" i="59"/>
  <c r="K216" i="59"/>
  <c r="K215" i="59"/>
  <c r="K214" i="59"/>
  <c r="K213" i="59"/>
  <c r="K212" i="59"/>
  <c r="K211" i="59"/>
  <c r="K210" i="59"/>
  <c r="K209" i="59"/>
  <c r="K208" i="59"/>
  <c r="K207" i="59"/>
  <c r="K206" i="59"/>
  <c r="K205" i="59"/>
  <c r="K204" i="59"/>
  <c r="K203" i="59"/>
  <c r="K202" i="59"/>
  <c r="K201" i="59"/>
  <c r="K200" i="59"/>
  <c r="K199" i="59"/>
  <c r="K198" i="59"/>
  <c r="K197" i="59"/>
  <c r="K196" i="59"/>
  <c r="K195" i="59"/>
  <c r="K194" i="59"/>
  <c r="K193" i="59"/>
  <c r="K192" i="59"/>
  <c r="K191" i="59"/>
  <c r="K190" i="59"/>
  <c r="K189" i="59"/>
  <c r="K188" i="59"/>
  <c r="K187" i="59"/>
  <c r="K186" i="59"/>
  <c r="K185" i="59"/>
  <c r="K184" i="59"/>
  <c r="K183" i="59"/>
  <c r="K182" i="59"/>
  <c r="K181" i="59"/>
  <c r="K180" i="59"/>
  <c r="K179" i="59"/>
  <c r="K178" i="59"/>
  <c r="K177" i="59"/>
  <c r="K176" i="59"/>
  <c r="K175" i="59"/>
  <c r="K174" i="59"/>
  <c r="K173" i="59"/>
  <c r="K172" i="59"/>
  <c r="K171" i="59"/>
  <c r="K170" i="59"/>
  <c r="K169" i="59"/>
  <c r="K168" i="59"/>
  <c r="K167" i="59"/>
  <c r="K166" i="59"/>
  <c r="K165" i="59"/>
  <c r="K164" i="59"/>
  <c r="K163" i="59"/>
  <c r="K162" i="59"/>
  <c r="K161" i="59"/>
  <c r="K160" i="59"/>
  <c r="K159" i="59"/>
  <c r="K158" i="59"/>
  <c r="K157" i="59"/>
  <c r="K156" i="59"/>
  <c r="K155" i="59"/>
  <c r="K154" i="59"/>
  <c r="K153" i="59"/>
  <c r="K152" i="59"/>
  <c r="K151" i="59"/>
  <c r="K150" i="59"/>
  <c r="K149" i="59"/>
  <c r="K148" i="59"/>
  <c r="K147" i="59"/>
  <c r="K146" i="59"/>
  <c r="K145" i="59"/>
  <c r="K144" i="59"/>
  <c r="K143" i="59"/>
  <c r="K142" i="59"/>
  <c r="K141" i="59"/>
  <c r="K140" i="59"/>
  <c r="K139" i="59"/>
  <c r="K138" i="59"/>
  <c r="K137" i="59"/>
  <c r="K136" i="59"/>
  <c r="K135" i="59"/>
  <c r="K134" i="59"/>
  <c r="K133" i="59"/>
  <c r="K132" i="59"/>
  <c r="K131" i="59"/>
  <c r="K130" i="59"/>
  <c r="K129" i="59"/>
  <c r="K128" i="59"/>
  <c r="K127" i="59"/>
  <c r="K126" i="59"/>
  <c r="K125" i="59"/>
  <c r="K124" i="59"/>
  <c r="K123" i="59"/>
  <c r="K122" i="59"/>
  <c r="K121" i="59"/>
  <c r="K120" i="59"/>
  <c r="K119" i="59"/>
  <c r="K118" i="59"/>
  <c r="K117" i="59"/>
  <c r="K116" i="59"/>
  <c r="K115" i="59"/>
  <c r="K114" i="59"/>
  <c r="K113" i="59"/>
  <c r="K112" i="59"/>
  <c r="K111" i="59"/>
  <c r="K110" i="59"/>
  <c r="K109" i="59"/>
  <c r="K108" i="59"/>
  <c r="K107" i="59"/>
  <c r="K106" i="59"/>
  <c r="K105" i="59"/>
  <c r="K104" i="59"/>
  <c r="K103" i="59"/>
  <c r="K102" i="59"/>
  <c r="K101" i="59"/>
  <c r="K100" i="59"/>
  <c r="K99" i="59"/>
  <c r="K98" i="59"/>
  <c r="K97" i="59"/>
  <c r="K96" i="59"/>
  <c r="K95" i="59"/>
  <c r="K94" i="59"/>
  <c r="K93" i="59"/>
  <c r="K92" i="59"/>
  <c r="K91" i="59"/>
  <c r="K90" i="59"/>
  <c r="K89" i="59"/>
  <c r="K88" i="59"/>
  <c r="K87" i="59"/>
  <c r="K86" i="59"/>
  <c r="K85" i="59"/>
  <c r="K84" i="59"/>
  <c r="K83" i="59"/>
  <c r="K82" i="59"/>
  <c r="K81" i="59"/>
  <c r="K80" i="59"/>
  <c r="K79" i="59"/>
  <c r="K78" i="59"/>
  <c r="K77" i="59"/>
  <c r="K76" i="59"/>
  <c r="K75" i="59"/>
  <c r="K74" i="59"/>
  <c r="K73" i="59"/>
  <c r="K72" i="59"/>
  <c r="K71" i="59"/>
  <c r="K70" i="59"/>
  <c r="K69" i="59"/>
  <c r="K68" i="59"/>
  <c r="K67" i="59"/>
  <c r="K66" i="59"/>
  <c r="K65" i="59"/>
  <c r="K64" i="59"/>
  <c r="K63" i="59"/>
  <c r="K62" i="59"/>
  <c r="K61" i="59"/>
  <c r="K60" i="59"/>
  <c r="K59" i="59"/>
  <c r="K58" i="59"/>
  <c r="K57" i="59"/>
  <c r="K56" i="59"/>
  <c r="K55" i="59"/>
  <c r="K54" i="59"/>
  <c r="K53" i="59"/>
  <c r="K52" i="59"/>
  <c r="K51" i="59"/>
  <c r="K50" i="59"/>
  <c r="K49" i="59"/>
  <c r="K48" i="59"/>
  <c r="K47" i="59"/>
  <c r="K46" i="59"/>
  <c r="K45" i="59"/>
  <c r="K44" i="59"/>
  <c r="K43" i="59"/>
  <c r="K42" i="59"/>
  <c r="K41" i="59"/>
  <c r="K40" i="59"/>
  <c r="K39" i="59"/>
  <c r="K38" i="59"/>
  <c r="K37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A81" i="58"/>
  <c r="E8" i="58"/>
  <c r="H5" i="58"/>
  <c r="B6" i="58"/>
  <c r="B5" i="58"/>
  <c r="B4" i="58"/>
  <c r="J517" i="57"/>
  <c r="I517" i="57"/>
  <c r="H517" i="57"/>
  <c r="G517" i="57"/>
  <c r="F517" i="57"/>
  <c r="K498" i="57"/>
  <c r="M498" i="57" s="1"/>
  <c r="K497" i="57"/>
  <c r="K496" i="57"/>
  <c r="K495" i="57"/>
  <c r="K490" i="57"/>
  <c r="K489" i="57"/>
  <c r="K488" i="57"/>
  <c r="M488" i="57"/>
  <c r="K487" i="57"/>
  <c r="K486" i="57"/>
  <c r="K485" i="57"/>
  <c r="K484" i="57"/>
  <c r="M484" i="57" s="1"/>
  <c r="K483" i="57"/>
  <c r="K482" i="57"/>
  <c r="M482" i="57" s="1"/>
  <c r="K481" i="57"/>
  <c r="K480" i="57"/>
  <c r="K479" i="57"/>
  <c r="K478" i="57"/>
  <c r="M478" i="57" s="1"/>
  <c r="K477" i="57"/>
  <c r="K476" i="57"/>
  <c r="K475" i="57"/>
  <c r="K474" i="57"/>
  <c r="K473" i="57"/>
  <c r="K472" i="57"/>
  <c r="M472" i="57"/>
  <c r="K471" i="57"/>
  <c r="K470" i="57"/>
  <c r="K469" i="57"/>
  <c r="K468" i="57"/>
  <c r="M468" i="57" s="1"/>
  <c r="K467" i="57"/>
  <c r="K466" i="57"/>
  <c r="M466" i="57" s="1"/>
  <c r="K465" i="57"/>
  <c r="K464" i="57"/>
  <c r="K463" i="57"/>
  <c r="K462" i="57"/>
  <c r="M462" i="57" s="1"/>
  <c r="K461" i="57"/>
  <c r="K460" i="57"/>
  <c r="K459" i="57"/>
  <c r="K458" i="57"/>
  <c r="K457" i="57"/>
  <c r="K456" i="57"/>
  <c r="M456" i="57" s="1"/>
  <c r="K455" i="57"/>
  <c r="K454" i="57"/>
  <c r="K453" i="57"/>
  <c r="K452" i="57"/>
  <c r="M452" i="57" s="1"/>
  <c r="K451" i="57"/>
  <c r="K450" i="57"/>
  <c r="M450" i="57" s="1"/>
  <c r="K449" i="57"/>
  <c r="K448" i="57"/>
  <c r="K447" i="57"/>
  <c r="K446" i="57"/>
  <c r="M446" i="57" s="1"/>
  <c r="K445" i="57"/>
  <c r="K444" i="57"/>
  <c r="K443" i="57"/>
  <c r="K442" i="57"/>
  <c r="K441" i="57"/>
  <c r="K440" i="57"/>
  <c r="M440" i="57"/>
  <c r="K439" i="57"/>
  <c r="K438" i="57"/>
  <c r="K437" i="57"/>
  <c r="K436" i="57"/>
  <c r="M436" i="57" s="1"/>
  <c r="K435" i="57"/>
  <c r="K434" i="57"/>
  <c r="M434" i="57" s="1"/>
  <c r="K433" i="57"/>
  <c r="K432" i="57"/>
  <c r="K431" i="57"/>
  <c r="K430" i="57"/>
  <c r="M430" i="57" s="1"/>
  <c r="K429" i="57"/>
  <c r="K428" i="57"/>
  <c r="K427" i="57"/>
  <c r="K426" i="57"/>
  <c r="K425" i="57"/>
  <c r="K424" i="57"/>
  <c r="M424" i="57" s="1"/>
  <c r="K423" i="57"/>
  <c r="K422" i="57"/>
  <c r="K421" i="57"/>
  <c r="K420" i="57"/>
  <c r="M420" i="57" s="1"/>
  <c r="K419" i="57"/>
  <c r="K418" i="57"/>
  <c r="M418" i="57" s="1"/>
  <c r="K417" i="57"/>
  <c r="K416" i="57"/>
  <c r="K415" i="57"/>
  <c r="K414" i="57"/>
  <c r="M414" i="57" s="1"/>
  <c r="K413" i="57"/>
  <c r="K412" i="57"/>
  <c r="K411" i="57"/>
  <c r="K410" i="57"/>
  <c r="K409" i="57"/>
  <c r="K408" i="57"/>
  <c r="M408" i="57"/>
  <c r="K407" i="57"/>
  <c r="K406" i="57"/>
  <c r="K405" i="57"/>
  <c r="K404" i="57"/>
  <c r="M404" i="57" s="1"/>
  <c r="K403" i="57"/>
  <c r="K402" i="57"/>
  <c r="M402" i="57" s="1"/>
  <c r="K401" i="57"/>
  <c r="K400" i="57"/>
  <c r="K399" i="57"/>
  <c r="K398" i="57"/>
  <c r="M398" i="57" s="1"/>
  <c r="K397" i="57"/>
  <c r="K396" i="57"/>
  <c r="K395" i="57"/>
  <c r="K394" i="57"/>
  <c r="K393" i="57"/>
  <c r="K392" i="57"/>
  <c r="M392" i="57" s="1"/>
  <c r="K391" i="57"/>
  <c r="K390" i="57"/>
  <c r="K389" i="57"/>
  <c r="K388" i="57"/>
  <c r="M388" i="57" s="1"/>
  <c r="K387" i="57"/>
  <c r="K386" i="57"/>
  <c r="M386" i="57" s="1"/>
  <c r="K385" i="57"/>
  <c r="K384" i="57"/>
  <c r="K383" i="57"/>
  <c r="K382" i="57"/>
  <c r="M382" i="57" s="1"/>
  <c r="K381" i="57"/>
  <c r="K380" i="57"/>
  <c r="K379" i="57"/>
  <c r="K378" i="57"/>
  <c r="K377" i="57"/>
  <c r="K376" i="57"/>
  <c r="M376" i="57"/>
  <c r="K375" i="57"/>
  <c r="K374" i="57"/>
  <c r="K373" i="57"/>
  <c r="K372" i="57"/>
  <c r="M372" i="57" s="1"/>
  <c r="K371" i="57"/>
  <c r="K370" i="57"/>
  <c r="M370" i="57" s="1"/>
  <c r="K369" i="57"/>
  <c r="K368" i="57"/>
  <c r="K367" i="57"/>
  <c r="K366" i="57"/>
  <c r="M366" i="57" s="1"/>
  <c r="K365" i="57"/>
  <c r="K364" i="57"/>
  <c r="K363" i="57"/>
  <c r="K362" i="57"/>
  <c r="K361" i="57"/>
  <c r="K360" i="57"/>
  <c r="M360" i="57"/>
  <c r="K359" i="57"/>
  <c r="K358" i="57"/>
  <c r="K357" i="57"/>
  <c r="K356" i="57"/>
  <c r="M356" i="57" s="1"/>
  <c r="K355" i="57"/>
  <c r="K354" i="57"/>
  <c r="M354" i="57" s="1"/>
  <c r="K353" i="57"/>
  <c r="K352" i="57"/>
  <c r="K351" i="57"/>
  <c r="K350" i="57"/>
  <c r="M350" i="57" s="1"/>
  <c r="K349" i="57"/>
  <c r="K348" i="57"/>
  <c r="K347" i="57"/>
  <c r="K346" i="57"/>
  <c r="K345" i="57"/>
  <c r="K344" i="57"/>
  <c r="M344" i="57" s="1"/>
  <c r="K343" i="57"/>
  <c r="K342" i="57"/>
  <c r="K341" i="57"/>
  <c r="K340" i="57"/>
  <c r="M340" i="57" s="1"/>
  <c r="K339" i="57"/>
  <c r="K338" i="57"/>
  <c r="M338" i="57" s="1"/>
  <c r="K337" i="57"/>
  <c r="K336" i="57"/>
  <c r="K335" i="57"/>
  <c r="K334" i="57"/>
  <c r="M334" i="57" s="1"/>
  <c r="K333" i="57"/>
  <c r="K332" i="57"/>
  <c r="K331" i="57"/>
  <c r="K330" i="57"/>
  <c r="K329" i="57"/>
  <c r="K328" i="57"/>
  <c r="M328" i="57" s="1"/>
  <c r="K327" i="57"/>
  <c r="K326" i="57"/>
  <c r="K325" i="57"/>
  <c r="K324" i="57"/>
  <c r="M324" i="57" s="1"/>
  <c r="K323" i="57"/>
  <c r="K322" i="57"/>
  <c r="M322" i="57" s="1"/>
  <c r="K321" i="57"/>
  <c r="K320" i="57"/>
  <c r="K319" i="57"/>
  <c r="K318" i="57"/>
  <c r="M318" i="57" s="1"/>
  <c r="K317" i="57"/>
  <c r="K316" i="57"/>
  <c r="K315" i="57"/>
  <c r="K314" i="57"/>
  <c r="K313" i="57"/>
  <c r="K312" i="57"/>
  <c r="M312" i="57"/>
  <c r="K311" i="57"/>
  <c r="K310" i="57"/>
  <c r="K309" i="57"/>
  <c r="K308" i="57"/>
  <c r="M308" i="57" s="1"/>
  <c r="K307" i="57"/>
  <c r="K306" i="57"/>
  <c r="M306" i="57" s="1"/>
  <c r="K305" i="57"/>
  <c r="K304" i="57"/>
  <c r="K303" i="57"/>
  <c r="K302" i="57"/>
  <c r="M302" i="57" s="1"/>
  <c r="K301" i="57"/>
  <c r="K300" i="57"/>
  <c r="K299" i="57"/>
  <c r="K298" i="57"/>
  <c r="K297" i="57"/>
  <c r="K296" i="57"/>
  <c r="M296" i="57"/>
  <c r="K295" i="57"/>
  <c r="K294" i="57"/>
  <c r="K293" i="57"/>
  <c r="K292" i="57"/>
  <c r="M292" i="57" s="1"/>
  <c r="K291" i="57"/>
  <c r="K290" i="57"/>
  <c r="M290" i="57" s="1"/>
  <c r="K289" i="57"/>
  <c r="K288" i="57"/>
  <c r="K287" i="57"/>
  <c r="K286" i="57"/>
  <c r="M286" i="57" s="1"/>
  <c r="K285" i="57"/>
  <c r="K284" i="57"/>
  <c r="K283" i="57"/>
  <c r="K282" i="57"/>
  <c r="K281" i="57"/>
  <c r="K280" i="57"/>
  <c r="M280" i="57" s="1"/>
  <c r="K279" i="57"/>
  <c r="K278" i="57"/>
  <c r="K277" i="57"/>
  <c r="K276" i="57"/>
  <c r="M276" i="57" s="1"/>
  <c r="K275" i="57"/>
  <c r="K274" i="57"/>
  <c r="M274" i="57" s="1"/>
  <c r="K273" i="57"/>
  <c r="K272" i="57"/>
  <c r="K271" i="57"/>
  <c r="K270" i="57"/>
  <c r="M270" i="57" s="1"/>
  <c r="K269" i="57"/>
  <c r="K268" i="57"/>
  <c r="K267" i="57"/>
  <c r="K266" i="57"/>
  <c r="K265" i="57"/>
  <c r="K264" i="57"/>
  <c r="M264" i="57" s="1"/>
  <c r="K263" i="57"/>
  <c r="K262" i="57"/>
  <c r="K261" i="57"/>
  <c r="K260" i="57"/>
  <c r="M260" i="57" s="1"/>
  <c r="K259" i="57"/>
  <c r="K258" i="57"/>
  <c r="M258" i="57" s="1"/>
  <c r="K257" i="57"/>
  <c r="K256" i="57"/>
  <c r="K255" i="57"/>
  <c r="K254" i="57"/>
  <c r="M254" i="57" s="1"/>
  <c r="K253" i="57"/>
  <c r="K252" i="57"/>
  <c r="K251" i="57"/>
  <c r="K250" i="57"/>
  <c r="K249" i="57"/>
  <c r="K248" i="57"/>
  <c r="M248" i="57"/>
  <c r="K247" i="57"/>
  <c r="K246" i="57"/>
  <c r="K245" i="57"/>
  <c r="K244" i="57"/>
  <c r="M244" i="57" s="1"/>
  <c r="K243" i="57"/>
  <c r="K242" i="57"/>
  <c r="M242" i="57" s="1"/>
  <c r="K241" i="57"/>
  <c r="K240" i="57"/>
  <c r="K239" i="57"/>
  <c r="K238" i="57"/>
  <c r="M238" i="57" s="1"/>
  <c r="K237" i="57"/>
  <c r="K236" i="57"/>
  <c r="K235" i="57"/>
  <c r="K234" i="57"/>
  <c r="K233" i="57"/>
  <c r="K232" i="57"/>
  <c r="M232" i="57"/>
  <c r="K231" i="57"/>
  <c r="K230" i="57"/>
  <c r="K229" i="57"/>
  <c r="K228" i="57"/>
  <c r="M228" i="57" s="1"/>
  <c r="K227" i="57"/>
  <c r="K226" i="57"/>
  <c r="M226" i="57" s="1"/>
  <c r="K225" i="57"/>
  <c r="K224" i="57"/>
  <c r="K223" i="57"/>
  <c r="K222" i="57"/>
  <c r="M222" i="57" s="1"/>
  <c r="K221" i="57"/>
  <c r="K220" i="57"/>
  <c r="K219" i="57"/>
  <c r="K218" i="57"/>
  <c r="K217" i="57"/>
  <c r="K216" i="57"/>
  <c r="M216" i="57"/>
  <c r="K215" i="57"/>
  <c r="K214" i="57"/>
  <c r="K213" i="57"/>
  <c r="K212" i="57"/>
  <c r="M212" i="57" s="1"/>
  <c r="K211" i="57"/>
  <c r="K210" i="57"/>
  <c r="M210" i="57" s="1"/>
  <c r="K209" i="57"/>
  <c r="K208" i="57"/>
  <c r="K207" i="57"/>
  <c r="K206" i="57"/>
  <c r="M206" i="57" s="1"/>
  <c r="K205" i="57"/>
  <c r="K204" i="57"/>
  <c r="K203" i="57"/>
  <c r="K202" i="57"/>
  <c r="K201" i="57"/>
  <c r="K200" i="57"/>
  <c r="M200" i="57" s="1"/>
  <c r="K199" i="57"/>
  <c r="K198" i="57"/>
  <c r="K197" i="57"/>
  <c r="K196" i="57"/>
  <c r="M196" i="57" s="1"/>
  <c r="K195" i="57"/>
  <c r="K194" i="57"/>
  <c r="M194" i="57" s="1"/>
  <c r="K193" i="57"/>
  <c r="K192" i="57"/>
  <c r="K191" i="57"/>
  <c r="K190" i="57"/>
  <c r="M190" i="57" s="1"/>
  <c r="K189" i="57"/>
  <c r="K188" i="57"/>
  <c r="K187" i="57"/>
  <c r="K186" i="57"/>
  <c r="K185" i="57"/>
  <c r="K184" i="57"/>
  <c r="M184" i="57"/>
  <c r="K183" i="57"/>
  <c r="K182" i="57"/>
  <c r="K181" i="57"/>
  <c r="K180" i="57"/>
  <c r="M180" i="57" s="1"/>
  <c r="K179" i="57"/>
  <c r="K178" i="57"/>
  <c r="M178" i="57" s="1"/>
  <c r="K177" i="57"/>
  <c r="K176" i="57"/>
  <c r="K175" i="57"/>
  <c r="K174" i="57"/>
  <c r="M174" i="57" s="1"/>
  <c r="K173" i="57"/>
  <c r="K172" i="57"/>
  <c r="K171" i="57"/>
  <c r="K170" i="57"/>
  <c r="K169" i="57"/>
  <c r="K168" i="57"/>
  <c r="M168" i="57" s="1"/>
  <c r="K167" i="57"/>
  <c r="K166" i="57"/>
  <c r="K165" i="57"/>
  <c r="K164" i="57"/>
  <c r="M164" i="57" s="1"/>
  <c r="K163" i="57"/>
  <c r="K162" i="57"/>
  <c r="M162" i="57" s="1"/>
  <c r="K161" i="57"/>
  <c r="K160" i="57"/>
  <c r="K159" i="57"/>
  <c r="K158" i="57"/>
  <c r="M158" i="57" s="1"/>
  <c r="K157" i="57"/>
  <c r="K156" i="57"/>
  <c r="K155" i="57"/>
  <c r="K154" i="57"/>
  <c r="K153" i="57"/>
  <c r="K152" i="57"/>
  <c r="M152" i="57"/>
  <c r="K151" i="57"/>
  <c r="K150" i="57"/>
  <c r="K149" i="57"/>
  <c r="K148" i="57"/>
  <c r="M148" i="57" s="1"/>
  <c r="K147" i="57"/>
  <c r="K146" i="57"/>
  <c r="M146" i="57" s="1"/>
  <c r="K145" i="57"/>
  <c r="K144" i="57"/>
  <c r="K143" i="57"/>
  <c r="K142" i="57"/>
  <c r="M142" i="57" s="1"/>
  <c r="K141" i="57"/>
  <c r="K140" i="57"/>
  <c r="K139" i="57"/>
  <c r="K138" i="57"/>
  <c r="K137" i="57"/>
  <c r="K136" i="57"/>
  <c r="M136" i="57" s="1"/>
  <c r="K135" i="57"/>
  <c r="K134" i="57"/>
  <c r="K133" i="57"/>
  <c r="K132" i="57"/>
  <c r="M132" i="57" s="1"/>
  <c r="K131" i="57"/>
  <c r="K130" i="57"/>
  <c r="M130" i="57" s="1"/>
  <c r="K129" i="57"/>
  <c r="K128" i="57"/>
  <c r="K127" i="57"/>
  <c r="K126" i="57"/>
  <c r="M126" i="57" s="1"/>
  <c r="K125" i="57"/>
  <c r="K124" i="57"/>
  <c r="K123" i="57"/>
  <c r="K122" i="57"/>
  <c r="K121" i="57"/>
  <c r="K120" i="57"/>
  <c r="M120" i="57"/>
  <c r="K119" i="57"/>
  <c r="K118" i="57"/>
  <c r="K117" i="57"/>
  <c r="K116" i="57"/>
  <c r="M116" i="57" s="1"/>
  <c r="K115" i="57"/>
  <c r="K114" i="57"/>
  <c r="M114" i="57" s="1"/>
  <c r="K113" i="57"/>
  <c r="K112" i="57"/>
  <c r="K111" i="57"/>
  <c r="K110" i="57"/>
  <c r="M110" i="57" s="1"/>
  <c r="K109" i="57"/>
  <c r="A81" i="56"/>
  <c r="E8" i="56"/>
  <c r="H5" i="56"/>
  <c r="B6" i="56"/>
  <c r="B5" i="56"/>
  <c r="B4" i="56"/>
  <c r="G531" i="55"/>
  <c r="J517" i="55"/>
  <c r="I517" i="55"/>
  <c r="H517" i="55"/>
  <c r="G517" i="55"/>
  <c r="F517" i="55"/>
  <c r="H532" i="55"/>
  <c r="J530" i="55"/>
  <c r="H528" i="55"/>
  <c r="K498" i="55"/>
  <c r="K497" i="55"/>
  <c r="A81" i="54"/>
  <c r="E8" i="54"/>
  <c r="H5" i="54"/>
  <c r="B6" i="54"/>
  <c r="B5" i="54"/>
  <c r="B4" i="54"/>
  <c r="J517" i="53"/>
  <c r="I517" i="53"/>
  <c r="H517" i="53"/>
  <c r="G517" i="53"/>
  <c r="F517" i="53"/>
  <c r="K498" i="53"/>
  <c r="K497" i="53"/>
  <c r="M497" i="53" s="1"/>
  <c r="K496" i="53"/>
  <c r="K495" i="53"/>
  <c r="K490" i="53"/>
  <c r="K489" i="53"/>
  <c r="M489" i="53" s="1"/>
  <c r="K488" i="53"/>
  <c r="K487" i="53"/>
  <c r="K486" i="53"/>
  <c r="K485" i="53"/>
  <c r="M485" i="53"/>
  <c r="K484" i="53"/>
  <c r="K483" i="53"/>
  <c r="K482" i="53"/>
  <c r="K481" i="53"/>
  <c r="M481" i="53"/>
  <c r="K480" i="53"/>
  <c r="K479" i="53"/>
  <c r="K478" i="53"/>
  <c r="K477" i="53"/>
  <c r="M477" i="53" s="1"/>
  <c r="K476" i="53"/>
  <c r="K475" i="53"/>
  <c r="K474" i="53"/>
  <c r="K473" i="53"/>
  <c r="M473" i="53" s="1"/>
  <c r="K472" i="53"/>
  <c r="K471" i="53"/>
  <c r="K470" i="53"/>
  <c r="K469" i="53"/>
  <c r="M469" i="53"/>
  <c r="K468" i="53"/>
  <c r="K467" i="53"/>
  <c r="K466" i="53"/>
  <c r="K465" i="53"/>
  <c r="M465" i="53"/>
  <c r="K464" i="53"/>
  <c r="K463" i="53"/>
  <c r="K462" i="53"/>
  <c r="K461" i="53"/>
  <c r="M461" i="53"/>
  <c r="K460" i="53"/>
  <c r="K459" i="53"/>
  <c r="K458" i="53"/>
  <c r="K457" i="53"/>
  <c r="M457" i="53" s="1"/>
  <c r="K456" i="53"/>
  <c r="K455" i="53"/>
  <c r="K454" i="53"/>
  <c r="K453" i="53"/>
  <c r="M453" i="53"/>
  <c r="K452" i="53"/>
  <c r="K451" i="53"/>
  <c r="K450" i="53"/>
  <c r="K449" i="53"/>
  <c r="M449" i="53" s="1"/>
  <c r="K448" i="53"/>
  <c r="K447" i="53"/>
  <c r="K446" i="53"/>
  <c r="K445" i="53"/>
  <c r="M445" i="53"/>
  <c r="K444" i="53"/>
  <c r="K443" i="53"/>
  <c r="K442" i="53"/>
  <c r="K441" i="53"/>
  <c r="M441" i="53" s="1"/>
  <c r="K440" i="53"/>
  <c r="K439" i="53"/>
  <c r="K438" i="53"/>
  <c r="K437" i="53"/>
  <c r="M437" i="53"/>
  <c r="K436" i="53"/>
  <c r="K435" i="53"/>
  <c r="K434" i="53"/>
  <c r="K433" i="53"/>
  <c r="M433" i="53"/>
  <c r="K432" i="53"/>
  <c r="K431" i="53"/>
  <c r="K430" i="53"/>
  <c r="K429" i="53"/>
  <c r="M429" i="53" s="1"/>
  <c r="K428" i="53"/>
  <c r="K427" i="53"/>
  <c r="K426" i="53"/>
  <c r="K425" i="53"/>
  <c r="M425" i="53" s="1"/>
  <c r="K424" i="53"/>
  <c r="K423" i="53"/>
  <c r="K422" i="53"/>
  <c r="K421" i="53"/>
  <c r="M421" i="53"/>
  <c r="K420" i="53"/>
  <c r="K419" i="53"/>
  <c r="K418" i="53"/>
  <c r="K417" i="53"/>
  <c r="M417" i="53"/>
  <c r="K416" i="53"/>
  <c r="K415" i="53"/>
  <c r="K414" i="53"/>
  <c r="K413" i="53"/>
  <c r="M413" i="53" s="1"/>
  <c r="K412" i="53"/>
  <c r="K411" i="53"/>
  <c r="K410" i="53"/>
  <c r="K409" i="53"/>
  <c r="M409" i="53" s="1"/>
  <c r="K408" i="53"/>
  <c r="K407" i="53"/>
  <c r="K406" i="53"/>
  <c r="K405" i="53"/>
  <c r="M405" i="53"/>
  <c r="K404" i="53"/>
  <c r="K403" i="53"/>
  <c r="K402" i="53"/>
  <c r="K401" i="53"/>
  <c r="M401" i="53"/>
  <c r="K400" i="53"/>
  <c r="K399" i="53"/>
  <c r="K398" i="53"/>
  <c r="K397" i="53"/>
  <c r="M397" i="53"/>
  <c r="K396" i="53"/>
  <c r="K395" i="53"/>
  <c r="K394" i="53"/>
  <c r="K393" i="53"/>
  <c r="M393" i="53" s="1"/>
  <c r="K392" i="53"/>
  <c r="K391" i="53"/>
  <c r="K390" i="53"/>
  <c r="K389" i="53"/>
  <c r="M389" i="53"/>
  <c r="K388" i="53"/>
  <c r="K387" i="53"/>
  <c r="K386" i="53"/>
  <c r="K385" i="53"/>
  <c r="M385" i="53" s="1"/>
  <c r="K384" i="53"/>
  <c r="K383" i="53"/>
  <c r="K382" i="53"/>
  <c r="K381" i="53"/>
  <c r="M381" i="53"/>
  <c r="K380" i="53"/>
  <c r="K379" i="53"/>
  <c r="K378" i="53"/>
  <c r="K377" i="53"/>
  <c r="M377" i="53" s="1"/>
  <c r="K376" i="53"/>
  <c r="K375" i="53"/>
  <c r="K374" i="53"/>
  <c r="K373" i="53"/>
  <c r="M373" i="53"/>
  <c r="K372" i="53"/>
  <c r="K371" i="53"/>
  <c r="K370" i="53"/>
  <c r="K369" i="53"/>
  <c r="M369" i="53"/>
  <c r="K368" i="53"/>
  <c r="K367" i="53"/>
  <c r="K366" i="53"/>
  <c r="K365" i="53"/>
  <c r="M365" i="53" s="1"/>
  <c r="K364" i="53"/>
  <c r="K363" i="53"/>
  <c r="K362" i="53"/>
  <c r="K361" i="53"/>
  <c r="M361" i="53" s="1"/>
  <c r="K360" i="53"/>
  <c r="K359" i="53"/>
  <c r="K358" i="53"/>
  <c r="K357" i="53"/>
  <c r="M357" i="53"/>
  <c r="K356" i="53"/>
  <c r="K355" i="53"/>
  <c r="K354" i="53"/>
  <c r="K353" i="53"/>
  <c r="M353" i="53"/>
  <c r="K352" i="53"/>
  <c r="K351" i="53"/>
  <c r="K350" i="53"/>
  <c r="K349" i="53"/>
  <c r="M349" i="53" s="1"/>
  <c r="K348" i="53"/>
  <c r="K347" i="53"/>
  <c r="K346" i="53"/>
  <c r="K345" i="53"/>
  <c r="M345" i="53" s="1"/>
  <c r="K344" i="53"/>
  <c r="K343" i="53"/>
  <c r="K342" i="53"/>
  <c r="K341" i="53"/>
  <c r="M341" i="53"/>
  <c r="K340" i="53"/>
  <c r="K339" i="53"/>
  <c r="K338" i="53"/>
  <c r="K337" i="53"/>
  <c r="M337" i="53"/>
  <c r="K336" i="53"/>
  <c r="K335" i="53"/>
  <c r="K334" i="53"/>
  <c r="K333" i="53"/>
  <c r="M333" i="53"/>
  <c r="K332" i="53"/>
  <c r="K331" i="53"/>
  <c r="K330" i="53"/>
  <c r="K329" i="53"/>
  <c r="M329" i="53" s="1"/>
  <c r="K328" i="53"/>
  <c r="K327" i="53"/>
  <c r="K326" i="53"/>
  <c r="K325" i="53"/>
  <c r="M325" i="53"/>
  <c r="K324" i="53"/>
  <c r="K323" i="53"/>
  <c r="K322" i="53"/>
  <c r="K321" i="53"/>
  <c r="M321" i="53" s="1"/>
  <c r="K320" i="53"/>
  <c r="K319" i="53"/>
  <c r="K318" i="53"/>
  <c r="K317" i="53"/>
  <c r="M317" i="53"/>
  <c r="K316" i="53"/>
  <c r="K315" i="53"/>
  <c r="K314" i="53"/>
  <c r="K313" i="53"/>
  <c r="M313" i="53" s="1"/>
  <c r="K312" i="53"/>
  <c r="K311" i="53"/>
  <c r="K310" i="53"/>
  <c r="K309" i="53"/>
  <c r="M309" i="53"/>
  <c r="K308" i="53"/>
  <c r="K307" i="53"/>
  <c r="K306" i="53"/>
  <c r="K305" i="53"/>
  <c r="M305" i="53"/>
  <c r="K304" i="53"/>
  <c r="K303" i="53"/>
  <c r="K302" i="53"/>
  <c r="K301" i="53"/>
  <c r="M301" i="53" s="1"/>
  <c r="K300" i="53"/>
  <c r="K299" i="53"/>
  <c r="K298" i="53"/>
  <c r="K297" i="53"/>
  <c r="M297" i="53" s="1"/>
  <c r="K296" i="53"/>
  <c r="K295" i="53"/>
  <c r="K294" i="53"/>
  <c r="K293" i="53"/>
  <c r="M293" i="53"/>
  <c r="K292" i="53"/>
  <c r="K291" i="53"/>
  <c r="K290" i="53"/>
  <c r="K289" i="53"/>
  <c r="M289" i="53"/>
  <c r="K288" i="53"/>
  <c r="K287" i="53"/>
  <c r="K286" i="53"/>
  <c r="K285" i="53"/>
  <c r="M285" i="53" s="1"/>
  <c r="K284" i="53"/>
  <c r="K283" i="53"/>
  <c r="K282" i="53"/>
  <c r="K281" i="53"/>
  <c r="M281" i="53" s="1"/>
  <c r="K280" i="53"/>
  <c r="K279" i="53"/>
  <c r="K278" i="53"/>
  <c r="K277" i="53"/>
  <c r="M277" i="53"/>
  <c r="K276" i="53"/>
  <c r="K275" i="53"/>
  <c r="K274" i="53"/>
  <c r="K273" i="53"/>
  <c r="M273" i="53"/>
  <c r="K272" i="53"/>
  <c r="K271" i="53"/>
  <c r="K270" i="53"/>
  <c r="K269" i="53"/>
  <c r="M269" i="53"/>
  <c r="K268" i="53"/>
  <c r="K267" i="53"/>
  <c r="K266" i="53"/>
  <c r="K265" i="53"/>
  <c r="M265" i="53" s="1"/>
  <c r="K264" i="53"/>
  <c r="K263" i="53"/>
  <c r="K262" i="53"/>
  <c r="K261" i="53"/>
  <c r="M261" i="53"/>
  <c r="K260" i="53"/>
  <c r="K259" i="53"/>
  <c r="K258" i="53"/>
  <c r="K257" i="53"/>
  <c r="M257" i="53" s="1"/>
  <c r="K256" i="53"/>
  <c r="K255" i="53"/>
  <c r="K254" i="53"/>
  <c r="K253" i="53"/>
  <c r="M253" i="53"/>
  <c r="K252" i="53"/>
  <c r="K251" i="53"/>
  <c r="K250" i="53"/>
  <c r="K249" i="53"/>
  <c r="M249" i="53" s="1"/>
  <c r="K248" i="53"/>
  <c r="K247" i="53"/>
  <c r="K246" i="53"/>
  <c r="K245" i="53"/>
  <c r="M245" i="53"/>
  <c r="K244" i="53"/>
  <c r="K243" i="53"/>
  <c r="K242" i="53"/>
  <c r="K241" i="53"/>
  <c r="M241" i="53"/>
  <c r="K240" i="53"/>
  <c r="K239" i="53"/>
  <c r="K238" i="53"/>
  <c r="K237" i="53"/>
  <c r="M237" i="53" s="1"/>
  <c r="K236" i="53"/>
  <c r="K235" i="53"/>
  <c r="K234" i="53"/>
  <c r="K233" i="53"/>
  <c r="M233" i="53" s="1"/>
  <c r="K232" i="53"/>
  <c r="K231" i="53"/>
  <c r="K230" i="53"/>
  <c r="K229" i="53"/>
  <c r="M229" i="53"/>
  <c r="K228" i="53"/>
  <c r="K227" i="53"/>
  <c r="K226" i="53"/>
  <c r="K225" i="53"/>
  <c r="M225" i="53"/>
  <c r="K224" i="53"/>
  <c r="K223" i="53"/>
  <c r="K222" i="53"/>
  <c r="K221" i="53"/>
  <c r="M221" i="53" s="1"/>
  <c r="K220" i="53"/>
  <c r="K219" i="53"/>
  <c r="K218" i="53"/>
  <c r="K217" i="53"/>
  <c r="M217" i="53" s="1"/>
  <c r="K216" i="53"/>
  <c r="K215" i="53"/>
  <c r="K214" i="53"/>
  <c r="K213" i="53"/>
  <c r="M213" i="53"/>
  <c r="K212" i="53"/>
  <c r="K211" i="53"/>
  <c r="K210" i="53"/>
  <c r="K209" i="53"/>
  <c r="M209" i="53"/>
  <c r="K208" i="53"/>
  <c r="K207" i="53"/>
  <c r="K206" i="53"/>
  <c r="K205" i="53"/>
  <c r="M205" i="53"/>
  <c r="K204" i="53"/>
  <c r="K203" i="53"/>
  <c r="K202" i="53"/>
  <c r="K201" i="53"/>
  <c r="M201" i="53" s="1"/>
  <c r="K200" i="53"/>
  <c r="K199" i="53"/>
  <c r="K198" i="53"/>
  <c r="K197" i="53"/>
  <c r="M197" i="53"/>
  <c r="K196" i="53"/>
  <c r="K195" i="53"/>
  <c r="K194" i="53"/>
  <c r="K193" i="53"/>
  <c r="M193" i="53" s="1"/>
  <c r="K192" i="53"/>
  <c r="K191" i="53"/>
  <c r="K190" i="53"/>
  <c r="K189" i="53"/>
  <c r="M189" i="53"/>
  <c r="K188" i="53"/>
  <c r="K187" i="53"/>
  <c r="K186" i="53"/>
  <c r="K185" i="53"/>
  <c r="M185" i="53" s="1"/>
  <c r="K184" i="53"/>
  <c r="K183" i="53"/>
  <c r="K182" i="53"/>
  <c r="K181" i="53"/>
  <c r="M181" i="53"/>
  <c r="K180" i="53"/>
  <c r="K179" i="53"/>
  <c r="K178" i="53"/>
  <c r="K177" i="53"/>
  <c r="M177" i="53"/>
  <c r="K176" i="53"/>
  <c r="K175" i="53"/>
  <c r="K174" i="53"/>
  <c r="K173" i="53"/>
  <c r="M173" i="53" s="1"/>
  <c r="K172" i="53"/>
  <c r="K171" i="53"/>
  <c r="K170" i="53"/>
  <c r="K169" i="53"/>
  <c r="M169" i="53" s="1"/>
  <c r="K168" i="53"/>
  <c r="K167" i="53"/>
  <c r="K166" i="53"/>
  <c r="K165" i="53"/>
  <c r="M165" i="53"/>
  <c r="K164" i="53"/>
  <c r="K163" i="53"/>
  <c r="K162" i="53"/>
  <c r="K161" i="53"/>
  <c r="M161" i="53"/>
  <c r="K160" i="53"/>
  <c r="K159" i="53"/>
  <c r="K158" i="53"/>
  <c r="K157" i="53"/>
  <c r="M157" i="53" s="1"/>
  <c r="K156" i="53"/>
  <c r="K155" i="53"/>
  <c r="K154" i="53"/>
  <c r="K153" i="53"/>
  <c r="M153" i="53" s="1"/>
  <c r="K152" i="53"/>
  <c r="K151" i="53"/>
  <c r="K150" i="53"/>
  <c r="K149" i="53"/>
  <c r="M149" i="53"/>
  <c r="K148" i="53"/>
  <c r="K147" i="53"/>
  <c r="K146" i="53"/>
  <c r="K145" i="53"/>
  <c r="M145" i="53"/>
  <c r="K144" i="53"/>
  <c r="K143" i="53"/>
  <c r="K142" i="53"/>
  <c r="K141" i="53"/>
  <c r="M141" i="53"/>
  <c r="K140" i="53"/>
  <c r="K139" i="53"/>
  <c r="K138" i="53"/>
  <c r="K137" i="53"/>
  <c r="M137" i="53" s="1"/>
  <c r="K136" i="53"/>
  <c r="K135" i="53"/>
  <c r="K134" i="53"/>
  <c r="K133" i="53"/>
  <c r="M133" i="53"/>
  <c r="K132" i="53"/>
  <c r="K131" i="53"/>
  <c r="K130" i="53"/>
  <c r="K129" i="53"/>
  <c r="M129" i="53" s="1"/>
  <c r="K128" i="53"/>
  <c r="K127" i="53"/>
  <c r="K126" i="53"/>
  <c r="K125" i="53"/>
  <c r="M125" i="53"/>
  <c r="K124" i="53"/>
  <c r="K123" i="53"/>
  <c r="K122" i="53"/>
  <c r="K121" i="53"/>
  <c r="M121" i="53" s="1"/>
  <c r="K120" i="53"/>
  <c r="K119" i="53"/>
  <c r="K118" i="53"/>
  <c r="K117" i="53"/>
  <c r="M117" i="53"/>
  <c r="K116" i="53"/>
  <c r="K115" i="53"/>
  <c r="K114" i="53"/>
  <c r="K113" i="53"/>
  <c r="M113" i="53"/>
  <c r="K112" i="53"/>
  <c r="K111" i="53"/>
  <c r="K110" i="53"/>
  <c r="K109" i="53"/>
  <c r="M109" i="53" s="1"/>
  <c r="K108" i="53"/>
  <c r="K107" i="53"/>
  <c r="K106" i="53"/>
  <c r="K105" i="53"/>
  <c r="M105" i="53" s="1"/>
  <c r="K104" i="53"/>
  <c r="K103" i="53"/>
  <c r="K102" i="53"/>
  <c r="K101" i="53"/>
  <c r="M101" i="53"/>
  <c r="K100" i="53"/>
  <c r="K99" i="53"/>
  <c r="K98" i="53"/>
  <c r="K97" i="53"/>
  <c r="M97" i="53"/>
  <c r="K96" i="53"/>
  <c r="K95" i="53"/>
  <c r="K94" i="53"/>
  <c r="K93" i="53"/>
  <c r="M93" i="53" s="1"/>
  <c r="K92" i="53"/>
  <c r="K91" i="53"/>
  <c r="K90" i="53"/>
  <c r="K89" i="53"/>
  <c r="M89" i="53" s="1"/>
  <c r="K88" i="53"/>
  <c r="K87" i="53"/>
  <c r="K86" i="53"/>
  <c r="K85" i="53"/>
  <c r="M85" i="53"/>
  <c r="K84" i="53"/>
  <c r="K83" i="53"/>
  <c r="K82" i="53"/>
  <c r="K81" i="53"/>
  <c r="M81" i="53"/>
  <c r="K80" i="53"/>
  <c r="K79" i="53"/>
  <c r="K78" i="53"/>
  <c r="K77" i="53"/>
  <c r="M77" i="53"/>
  <c r="A81" i="52"/>
  <c r="E8" i="52"/>
  <c r="H5" i="52"/>
  <c r="B6" i="52"/>
  <c r="B5" i="52"/>
  <c r="B4" i="52"/>
  <c r="J517" i="51"/>
  <c r="I517" i="51"/>
  <c r="H517" i="51"/>
  <c r="G517" i="51"/>
  <c r="F517" i="51"/>
  <c r="K517" i="51" s="1"/>
  <c r="K498" i="51"/>
  <c r="K497" i="51"/>
  <c r="K496" i="51"/>
  <c r="K495" i="51"/>
  <c r="K490" i="51"/>
  <c r="K489" i="51"/>
  <c r="K488" i="51"/>
  <c r="K487" i="51"/>
  <c r="K486" i="51"/>
  <c r="K485" i="51"/>
  <c r="K484" i="51"/>
  <c r="K483" i="51"/>
  <c r="K482" i="51"/>
  <c r="K481" i="51"/>
  <c r="K480" i="51"/>
  <c r="K479" i="51"/>
  <c r="K478" i="51"/>
  <c r="K477" i="51"/>
  <c r="K476" i="51"/>
  <c r="K475" i="51"/>
  <c r="K474" i="51"/>
  <c r="K473" i="51"/>
  <c r="K472" i="51"/>
  <c r="K471" i="51"/>
  <c r="K470" i="51"/>
  <c r="K469" i="51"/>
  <c r="K468" i="51"/>
  <c r="K467" i="51"/>
  <c r="K466" i="51"/>
  <c r="K465" i="51"/>
  <c r="K464" i="51"/>
  <c r="K463" i="51"/>
  <c r="K462" i="51"/>
  <c r="K461" i="51"/>
  <c r="K460" i="51"/>
  <c r="K459" i="51"/>
  <c r="K458" i="51"/>
  <c r="K457" i="51"/>
  <c r="K456" i="51"/>
  <c r="K455" i="51"/>
  <c r="K454" i="51"/>
  <c r="K453" i="51"/>
  <c r="K452" i="51"/>
  <c r="K451" i="51"/>
  <c r="K450" i="51"/>
  <c r="K449" i="51"/>
  <c r="K448" i="51"/>
  <c r="K447" i="51"/>
  <c r="K446" i="51"/>
  <c r="K445" i="51"/>
  <c r="K444" i="51"/>
  <c r="K443" i="51"/>
  <c r="K442" i="51"/>
  <c r="K441" i="51"/>
  <c r="K440" i="51"/>
  <c r="K439" i="51"/>
  <c r="K438" i="51"/>
  <c r="K437" i="51"/>
  <c r="K436" i="51"/>
  <c r="K435" i="51"/>
  <c r="K434" i="51"/>
  <c r="K433" i="51"/>
  <c r="K432" i="51"/>
  <c r="K431" i="51"/>
  <c r="K430" i="51"/>
  <c r="K429" i="51"/>
  <c r="K428" i="51"/>
  <c r="K427" i="51"/>
  <c r="K426" i="51"/>
  <c r="K425" i="51"/>
  <c r="K424" i="51"/>
  <c r="K423" i="51"/>
  <c r="K422" i="51"/>
  <c r="K421" i="51"/>
  <c r="K420" i="51"/>
  <c r="K419" i="51"/>
  <c r="K418" i="51"/>
  <c r="K417" i="51"/>
  <c r="K416" i="51"/>
  <c r="K415" i="51"/>
  <c r="K414" i="51"/>
  <c r="K413" i="51"/>
  <c r="K412" i="51"/>
  <c r="K411" i="51"/>
  <c r="K410" i="51"/>
  <c r="K409" i="51"/>
  <c r="K408" i="51"/>
  <c r="K407" i="51"/>
  <c r="K406" i="51"/>
  <c r="K405" i="51"/>
  <c r="K404" i="51"/>
  <c r="K403" i="51"/>
  <c r="K402" i="51"/>
  <c r="K401" i="51"/>
  <c r="K400" i="51"/>
  <c r="K399" i="51"/>
  <c r="K398" i="51"/>
  <c r="K397" i="51"/>
  <c r="K396" i="51"/>
  <c r="K395" i="51"/>
  <c r="K394" i="51"/>
  <c r="K393" i="51"/>
  <c r="K392" i="51"/>
  <c r="K391" i="51"/>
  <c r="K390" i="51"/>
  <c r="K389" i="51"/>
  <c r="K388" i="51"/>
  <c r="K387" i="51"/>
  <c r="K386" i="51"/>
  <c r="K385" i="51"/>
  <c r="K384" i="51"/>
  <c r="K383" i="51"/>
  <c r="K382" i="51"/>
  <c r="K381" i="51"/>
  <c r="K380" i="51"/>
  <c r="K379" i="51"/>
  <c r="K378" i="51"/>
  <c r="K377" i="51"/>
  <c r="K376" i="51"/>
  <c r="K375" i="51"/>
  <c r="K374" i="51"/>
  <c r="K373" i="51"/>
  <c r="K372" i="51"/>
  <c r="K371" i="51"/>
  <c r="K370" i="51"/>
  <c r="K369" i="51"/>
  <c r="K368" i="51"/>
  <c r="K367" i="51"/>
  <c r="K366" i="51"/>
  <c r="K365" i="51"/>
  <c r="K364" i="51"/>
  <c r="K363" i="51"/>
  <c r="K362" i="51"/>
  <c r="K361" i="51"/>
  <c r="K360" i="51"/>
  <c r="K359" i="51"/>
  <c r="K358" i="51"/>
  <c r="K357" i="51"/>
  <c r="K356" i="51"/>
  <c r="K355" i="51"/>
  <c r="K354" i="51"/>
  <c r="K353" i="51"/>
  <c r="K352" i="51"/>
  <c r="K351" i="51"/>
  <c r="K350" i="51"/>
  <c r="K349" i="51"/>
  <c r="K348" i="51"/>
  <c r="K347" i="51"/>
  <c r="K346" i="51"/>
  <c r="K345" i="51"/>
  <c r="K344" i="51"/>
  <c r="K343" i="51"/>
  <c r="K342" i="51"/>
  <c r="K341" i="51"/>
  <c r="K340" i="51"/>
  <c r="K339" i="51"/>
  <c r="K338" i="51"/>
  <c r="K337" i="51"/>
  <c r="K336" i="51"/>
  <c r="K335" i="51"/>
  <c r="K334" i="51"/>
  <c r="K333" i="51"/>
  <c r="K332" i="51"/>
  <c r="K331" i="51"/>
  <c r="K330" i="51"/>
  <c r="K329" i="51"/>
  <c r="K328" i="51"/>
  <c r="K327" i="51"/>
  <c r="K326" i="51"/>
  <c r="K325" i="51"/>
  <c r="K324" i="51"/>
  <c r="K323" i="51"/>
  <c r="K322" i="51"/>
  <c r="K321" i="51"/>
  <c r="K320" i="51"/>
  <c r="K319" i="51"/>
  <c r="K318" i="51"/>
  <c r="K317" i="51"/>
  <c r="K316" i="51"/>
  <c r="K315" i="51"/>
  <c r="K314" i="51"/>
  <c r="K313" i="51"/>
  <c r="K312" i="51"/>
  <c r="K311" i="51"/>
  <c r="K310" i="51"/>
  <c r="K309" i="51"/>
  <c r="K308" i="51"/>
  <c r="K307" i="51"/>
  <c r="K306" i="51"/>
  <c r="K305" i="51"/>
  <c r="K304" i="51"/>
  <c r="K303" i="51"/>
  <c r="K302" i="51"/>
  <c r="K301" i="51"/>
  <c r="K300" i="51"/>
  <c r="K299" i="51"/>
  <c r="K298" i="51"/>
  <c r="K297" i="51"/>
  <c r="K296" i="51"/>
  <c r="K295" i="51"/>
  <c r="K294" i="51"/>
  <c r="K293" i="51"/>
  <c r="K292" i="51"/>
  <c r="K291" i="51"/>
  <c r="K290" i="51"/>
  <c r="K289" i="51"/>
  <c r="K288" i="51"/>
  <c r="K287" i="51"/>
  <c r="K286" i="51"/>
  <c r="K285" i="51"/>
  <c r="K284" i="51"/>
  <c r="K283" i="51"/>
  <c r="K282" i="51"/>
  <c r="K281" i="51"/>
  <c r="K280" i="51"/>
  <c r="K279" i="51"/>
  <c r="K278" i="51"/>
  <c r="K277" i="51"/>
  <c r="K276" i="51"/>
  <c r="K275" i="51"/>
  <c r="K274" i="51"/>
  <c r="K273" i="51"/>
  <c r="K272" i="51"/>
  <c r="K271" i="51"/>
  <c r="K270" i="51"/>
  <c r="K269" i="51"/>
  <c r="K268" i="51"/>
  <c r="K267" i="51"/>
  <c r="K266" i="51"/>
  <c r="K265" i="51"/>
  <c r="K264" i="51"/>
  <c r="K263" i="51"/>
  <c r="K262" i="51"/>
  <c r="K261" i="51"/>
  <c r="K260" i="51"/>
  <c r="K259" i="51"/>
  <c r="K258" i="51"/>
  <c r="K257" i="51"/>
  <c r="K256" i="51"/>
  <c r="K255" i="51"/>
  <c r="K254" i="51"/>
  <c r="K253" i="51"/>
  <c r="K252" i="51"/>
  <c r="K251" i="51"/>
  <c r="K250" i="51"/>
  <c r="K249" i="51"/>
  <c r="K248" i="51"/>
  <c r="K247" i="51"/>
  <c r="K246" i="51"/>
  <c r="K245" i="51"/>
  <c r="K244" i="51"/>
  <c r="K243" i="51"/>
  <c r="K242" i="51"/>
  <c r="K241" i="51"/>
  <c r="K240" i="51"/>
  <c r="K239" i="51"/>
  <c r="K238" i="51"/>
  <c r="K237" i="51"/>
  <c r="K236" i="51"/>
  <c r="K235" i="51"/>
  <c r="K234" i="51"/>
  <c r="K233" i="51"/>
  <c r="K232" i="51"/>
  <c r="K231" i="51"/>
  <c r="K230" i="51"/>
  <c r="K229" i="51"/>
  <c r="K228" i="51"/>
  <c r="K227" i="51"/>
  <c r="K226" i="51"/>
  <c r="K225" i="51"/>
  <c r="K224" i="51"/>
  <c r="K223" i="51"/>
  <c r="K222" i="51"/>
  <c r="K221" i="51"/>
  <c r="K220" i="51"/>
  <c r="K219" i="51"/>
  <c r="K218" i="51"/>
  <c r="K217" i="51"/>
  <c r="K216" i="51"/>
  <c r="K215" i="51"/>
  <c r="K214" i="51"/>
  <c r="K213" i="51"/>
  <c r="K212" i="51"/>
  <c r="K211" i="51"/>
  <c r="K210" i="51"/>
  <c r="K209" i="51"/>
  <c r="K208" i="51"/>
  <c r="K207" i="51"/>
  <c r="K206" i="51"/>
  <c r="K205" i="51"/>
  <c r="K204" i="51"/>
  <c r="K203" i="51"/>
  <c r="K202" i="51"/>
  <c r="K201" i="51"/>
  <c r="K200" i="51"/>
  <c r="K199" i="51"/>
  <c r="K198" i="51"/>
  <c r="K197" i="51"/>
  <c r="K196" i="51"/>
  <c r="K195" i="51"/>
  <c r="K194" i="51"/>
  <c r="K193" i="51"/>
  <c r="K192" i="51"/>
  <c r="K191" i="51"/>
  <c r="K190" i="51"/>
  <c r="K189" i="51"/>
  <c r="K188" i="51"/>
  <c r="K187" i="51"/>
  <c r="K186" i="51"/>
  <c r="K185" i="51"/>
  <c r="K184" i="51"/>
  <c r="K183" i="51"/>
  <c r="K182" i="51"/>
  <c r="K181" i="51"/>
  <c r="K180" i="51"/>
  <c r="K179" i="51"/>
  <c r="K178" i="51"/>
  <c r="K177" i="51"/>
  <c r="K176" i="51"/>
  <c r="K175" i="51"/>
  <c r="K174" i="51"/>
  <c r="K173" i="51"/>
  <c r="K172" i="51"/>
  <c r="K171" i="51"/>
  <c r="K170" i="51"/>
  <c r="K169" i="51"/>
  <c r="K168" i="51"/>
  <c r="K167" i="51"/>
  <c r="K166" i="51"/>
  <c r="K165" i="51"/>
  <c r="K164" i="51"/>
  <c r="K163" i="51"/>
  <c r="K162" i="51"/>
  <c r="K161" i="51"/>
  <c r="K160" i="51"/>
  <c r="K159" i="51"/>
  <c r="K158" i="51"/>
  <c r="K157" i="51"/>
  <c r="K156" i="51"/>
  <c r="K155" i="51"/>
  <c r="K154" i="51"/>
  <c r="K153" i="51"/>
  <c r="K152" i="51"/>
  <c r="K151" i="51"/>
  <c r="K150" i="51"/>
  <c r="K149" i="51"/>
  <c r="K148" i="51"/>
  <c r="K147" i="51"/>
  <c r="K146" i="51"/>
  <c r="K145" i="51"/>
  <c r="K144" i="51"/>
  <c r="K143" i="51"/>
  <c r="K142" i="51"/>
  <c r="K141" i="51"/>
  <c r="K140" i="51"/>
  <c r="K139" i="51"/>
  <c r="K138" i="51"/>
  <c r="K137" i="51"/>
  <c r="K136" i="51"/>
  <c r="K135" i="51"/>
  <c r="K134" i="51"/>
  <c r="K133" i="51"/>
  <c r="K132" i="51"/>
  <c r="K131" i="51"/>
  <c r="K130" i="51"/>
  <c r="K129" i="51"/>
  <c r="K128" i="51"/>
  <c r="K127" i="51"/>
  <c r="K126" i="51"/>
  <c r="K125" i="51"/>
  <c r="K124" i="51"/>
  <c r="K123" i="51"/>
  <c r="K122" i="51"/>
  <c r="K121" i="51"/>
  <c r="K120" i="51"/>
  <c r="K119" i="51"/>
  <c r="K118" i="51"/>
  <c r="K117" i="51"/>
  <c r="K116" i="51"/>
  <c r="K115" i="51"/>
  <c r="K114" i="51"/>
  <c r="K113" i="51"/>
  <c r="K112" i="51"/>
  <c r="K111" i="51"/>
  <c r="K110" i="51"/>
  <c r="K109" i="51"/>
  <c r="K108" i="51"/>
  <c r="K107" i="51"/>
  <c r="K106" i="51"/>
  <c r="K105" i="51"/>
  <c r="K104" i="51"/>
  <c r="K103" i="51"/>
  <c r="K102" i="51"/>
  <c r="K101" i="51"/>
  <c r="K100" i="51"/>
  <c r="K99" i="51"/>
  <c r="K98" i="51"/>
  <c r="K97" i="51"/>
  <c r="K96" i="51"/>
  <c r="K95" i="51"/>
  <c r="K94" i="51"/>
  <c r="K93" i="51"/>
  <c r="K92" i="51"/>
  <c r="K91" i="51"/>
  <c r="K90" i="51"/>
  <c r="K89" i="51"/>
  <c r="K88" i="51"/>
  <c r="K87" i="51"/>
  <c r="K86" i="51"/>
  <c r="K85" i="51"/>
  <c r="K84" i="51"/>
  <c r="K83" i="51"/>
  <c r="K82" i="51"/>
  <c r="K81" i="51"/>
  <c r="K80" i="51"/>
  <c r="K79" i="51"/>
  <c r="K78" i="51"/>
  <c r="K77" i="51"/>
  <c r="K76" i="51"/>
  <c r="K75" i="51"/>
  <c r="K74" i="51"/>
  <c r="K73" i="51"/>
  <c r="K72" i="51"/>
  <c r="K71" i="51"/>
  <c r="K70" i="51"/>
  <c r="K69" i="51"/>
  <c r="K68" i="51"/>
  <c r="K67" i="51"/>
  <c r="K66" i="51"/>
  <c r="K65" i="51"/>
  <c r="K64" i="51"/>
  <c r="K63" i="51"/>
  <c r="K62" i="51"/>
  <c r="K61" i="51"/>
  <c r="K60" i="51"/>
  <c r="K59" i="51"/>
  <c r="K58" i="51"/>
  <c r="K57" i="51"/>
  <c r="K56" i="51"/>
  <c r="K55" i="51"/>
  <c r="K54" i="51"/>
  <c r="K53" i="51"/>
  <c r="K52" i="51"/>
  <c r="K51" i="51"/>
  <c r="K50" i="51"/>
  <c r="K49" i="51"/>
  <c r="K48" i="51"/>
  <c r="K47" i="51"/>
  <c r="K46" i="51"/>
  <c r="K45" i="51"/>
  <c r="K44" i="51"/>
  <c r="K43" i="51"/>
  <c r="K42" i="51"/>
  <c r="A81" i="50"/>
  <c r="E8" i="50"/>
  <c r="H5" i="50"/>
  <c r="B6" i="50"/>
  <c r="B5" i="50"/>
  <c r="B4" i="50"/>
  <c r="J518" i="49"/>
  <c r="I518" i="49"/>
  <c r="H518" i="49"/>
  <c r="G518" i="49"/>
  <c r="F518" i="49"/>
  <c r="K499" i="49"/>
  <c r="K498" i="49"/>
  <c r="K497" i="49"/>
  <c r="M497" i="49" s="1"/>
  <c r="K496" i="49"/>
  <c r="K491" i="49"/>
  <c r="K490" i="49"/>
  <c r="K489" i="49"/>
  <c r="M489" i="49"/>
  <c r="K488" i="49"/>
  <c r="K487" i="49"/>
  <c r="K486" i="49"/>
  <c r="K485" i="49"/>
  <c r="M485" i="49"/>
  <c r="K484" i="49"/>
  <c r="K483" i="49"/>
  <c r="K482" i="49"/>
  <c r="K481" i="49"/>
  <c r="M481" i="49" s="1"/>
  <c r="K480" i="49"/>
  <c r="K479" i="49"/>
  <c r="K478" i="49"/>
  <c r="K477" i="49"/>
  <c r="M477" i="49" s="1"/>
  <c r="K476" i="49"/>
  <c r="K475" i="49"/>
  <c r="K474" i="49"/>
  <c r="K473" i="49"/>
  <c r="M473" i="49"/>
  <c r="K472" i="49"/>
  <c r="K471" i="49"/>
  <c r="K470" i="49"/>
  <c r="K469" i="49"/>
  <c r="M469" i="49"/>
  <c r="K468" i="49"/>
  <c r="K467" i="49"/>
  <c r="K466" i="49"/>
  <c r="K465" i="49"/>
  <c r="M465" i="49"/>
  <c r="K464" i="49"/>
  <c r="K463" i="49"/>
  <c r="K462" i="49"/>
  <c r="K461" i="49"/>
  <c r="M461" i="49" s="1"/>
  <c r="K460" i="49"/>
  <c r="K459" i="49"/>
  <c r="K458" i="49"/>
  <c r="K457" i="49"/>
  <c r="M457" i="49"/>
  <c r="K456" i="49"/>
  <c r="K455" i="49"/>
  <c r="K454" i="49"/>
  <c r="K453" i="49"/>
  <c r="M453" i="49" s="1"/>
  <c r="K452" i="49"/>
  <c r="K451" i="49"/>
  <c r="K450" i="49"/>
  <c r="K449" i="49"/>
  <c r="M449" i="49"/>
  <c r="K448" i="49"/>
  <c r="K447" i="49"/>
  <c r="K446" i="49"/>
  <c r="K445" i="49"/>
  <c r="M445" i="49" s="1"/>
  <c r="K444" i="49"/>
  <c r="K443" i="49"/>
  <c r="K442" i="49"/>
  <c r="K441" i="49"/>
  <c r="M441" i="49"/>
  <c r="K440" i="49"/>
  <c r="K439" i="49"/>
  <c r="K438" i="49"/>
  <c r="K437" i="49"/>
  <c r="M437" i="49"/>
  <c r="K436" i="49"/>
  <c r="K435" i="49"/>
  <c r="K434" i="49"/>
  <c r="K433" i="49"/>
  <c r="M433" i="49" s="1"/>
  <c r="K432" i="49"/>
  <c r="K431" i="49"/>
  <c r="K430" i="49"/>
  <c r="K429" i="49"/>
  <c r="M429" i="49" s="1"/>
  <c r="K428" i="49"/>
  <c r="K427" i="49"/>
  <c r="K426" i="49"/>
  <c r="K425" i="49"/>
  <c r="M425" i="49"/>
  <c r="K424" i="49"/>
  <c r="K423" i="49"/>
  <c r="K422" i="49"/>
  <c r="K421" i="49"/>
  <c r="M421" i="49"/>
  <c r="K420" i="49"/>
  <c r="K419" i="49"/>
  <c r="K418" i="49"/>
  <c r="K417" i="49"/>
  <c r="M417" i="49" s="1"/>
  <c r="K416" i="49"/>
  <c r="K415" i="49"/>
  <c r="K414" i="49"/>
  <c r="K413" i="49"/>
  <c r="M413" i="49" s="1"/>
  <c r="K412" i="49"/>
  <c r="K411" i="49"/>
  <c r="K410" i="49"/>
  <c r="K409" i="49"/>
  <c r="M409" i="49"/>
  <c r="K408" i="49"/>
  <c r="K407" i="49"/>
  <c r="K406" i="49"/>
  <c r="K405" i="49"/>
  <c r="M405" i="49"/>
  <c r="K404" i="49"/>
  <c r="K403" i="49"/>
  <c r="K402" i="49"/>
  <c r="K401" i="49"/>
  <c r="M401" i="49"/>
  <c r="K400" i="49"/>
  <c r="K399" i="49"/>
  <c r="K398" i="49"/>
  <c r="K397" i="49"/>
  <c r="M397" i="49" s="1"/>
  <c r="K396" i="49"/>
  <c r="K395" i="49"/>
  <c r="K394" i="49"/>
  <c r="K393" i="49"/>
  <c r="M393" i="49"/>
  <c r="K392" i="49"/>
  <c r="K391" i="49"/>
  <c r="K390" i="49"/>
  <c r="K389" i="49"/>
  <c r="M389" i="49" s="1"/>
  <c r="K388" i="49"/>
  <c r="K387" i="49"/>
  <c r="K386" i="49"/>
  <c r="K385" i="49"/>
  <c r="M385" i="49"/>
  <c r="K384" i="49"/>
  <c r="K383" i="49"/>
  <c r="K382" i="49"/>
  <c r="K381" i="49"/>
  <c r="M381" i="49" s="1"/>
  <c r="K380" i="49"/>
  <c r="K379" i="49"/>
  <c r="K378" i="49"/>
  <c r="K377" i="49"/>
  <c r="M377" i="49"/>
  <c r="K376" i="49"/>
  <c r="K375" i="49"/>
  <c r="K374" i="49"/>
  <c r="K373" i="49"/>
  <c r="M373" i="49"/>
  <c r="K372" i="49"/>
  <c r="K371" i="49"/>
  <c r="K370" i="49"/>
  <c r="K369" i="49"/>
  <c r="M369" i="49" s="1"/>
  <c r="K368" i="49"/>
  <c r="K367" i="49"/>
  <c r="K366" i="49"/>
  <c r="K365" i="49"/>
  <c r="M365" i="49" s="1"/>
  <c r="K364" i="49"/>
  <c r="K363" i="49"/>
  <c r="K362" i="49"/>
  <c r="K361" i="49"/>
  <c r="M361" i="49"/>
  <c r="K360" i="49"/>
  <c r="K359" i="49"/>
  <c r="K358" i="49"/>
  <c r="K357" i="49"/>
  <c r="M357" i="49"/>
  <c r="K356" i="49"/>
  <c r="K355" i="49"/>
  <c r="K354" i="49"/>
  <c r="K353" i="49"/>
  <c r="M353" i="49" s="1"/>
  <c r="K352" i="49"/>
  <c r="K351" i="49"/>
  <c r="K350" i="49"/>
  <c r="K349" i="49"/>
  <c r="M349" i="49" s="1"/>
  <c r="K348" i="49"/>
  <c r="K347" i="49"/>
  <c r="K346" i="49"/>
  <c r="K345" i="49"/>
  <c r="M345" i="49"/>
  <c r="K344" i="49"/>
  <c r="K343" i="49"/>
  <c r="K342" i="49"/>
  <c r="K341" i="49"/>
  <c r="M341" i="49"/>
  <c r="K340" i="49"/>
  <c r="K339" i="49"/>
  <c r="K338" i="49"/>
  <c r="K337" i="49"/>
  <c r="M337" i="49"/>
  <c r="K336" i="49"/>
  <c r="K335" i="49"/>
  <c r="K334" i="49"/>
  <c r="K333" i="49"/>
  <c r="M333" i="49" s="1"/>
  <c r="K332" i="49"/>
  <c r="K331" i="49"/>
  <c r="K330" i="49"/>
  <c r="K329" i="49"/>
  <c r="M329" i="49"/>
  <c r="K328" i="49"/>
  <c r="K327" i="49"/>
  <c r="K326" i="49"/>
  <c r="K325" i="49"/>
  <c r="M325" i="49" s="1"/>
  <c r="K324" i="49"/>
  <c r="K323" i="49"/>
  <c r="K322" i="49"/>
  <c r="K321" i="49"/>
  <c r="M321" i="49"/>
  <c r="K320" i="49"/>
  <c r="K319" i="49"/>
  <c r="K318" i="49"/>
  <c r="K317" i="49"/>
  <c r="M317" i="49" s="1"/>
  <c r="K316" i="49"/>
  <c r="K315" i="49"/>
  <c r="K314" i="49"/>
  <c r="K313" i="49"/>
  <c r="M313" i="49"/>
  <c r="K312" i="49"/>
  <c r="K311" i="49"/>
  <c r="K310" i="49"/>
  <c r="K309" i="49"/>
  <c r="M309" i="49"/>
  <c r="K308" i="49"/>
  <c r="K307" i="49"/>
  <c r="K306" i="49"/>
  <c r="K305" i="49"/>
  <c r="M305" i="49" s="1"/>
  <c r="K304" i="49"/>
  <c r="K303" i="49"/>
  <c r="K302" i="49"/>
  <c r="K301" i="49"/>
  <c r="M301" i="49" s="1"/>
  <c r="K300" i="49"/>
  <c r="K299" i="49"/>
  <c r="K298" i="49"/>
  <c r="K297" i="49"/>
  <c r="M297" i="49"/>
  <c r="K296" i="49"/>
  <c r="K295" i="49"/>
  <c r="K294" i="49"/>
  <c r="K293" i="49"/>
  <c r="M293" i="49"/>
  <c r="K292" i="49"/>
  <c r="K291" i="49"/>
  <c r="K290" i="49"/>
  <c r="K289" i="49"/>
  <c r="M289" i="49" s="1"/>
  <c r="K288" i="49"/>
  <c r="K287" i="49"/>
  <c r="K286" i="49"/>
  <c r="K285" i="49"/>
  <c r="M285" i="49" s="1"/>
  <c r="K284" i="49"/>
  <c r="K283" i="49"/>
  <c r="K282" i="49"/>
  <c r="K281" i="49"/>
  <c r="M281" i="49"/>
  <c r="K280" i="49"/>
  <c r="K279" i="49"/>
  <c r="K278" i="49"/>
  <c r="K277" i="49"/>
  <c r="M277" i="49"/>
  <c r="K276" i="49"/>
  <c r="K275" i="49"/>
  <c r="K274" i="49"/>
  <c r="K273" i="49"/>
  <c r="M273" i="49"/>
  <c r="K272" i="49"/>
  <c r="K271" i="49"/>
  <c r="K270" i="49"/>
  <c r="K269" i="49"/>
  <c r="M269" i="49" s="1"/>
  <c r="K268" i="49"/>
  <c r="K267" i="49"/>
  <c r="K266" i="49"/>
  <c r="K265" i="49"/>
  <c r="M265" i="49"/>
  <c r="K264" i="49"/>
  <c r="K263" i="49"/>
  <c r="K262" i="49"/>
  <c r="K261" i="49"/>
  <c r="M261" i="49" s="1"/>
  <c r="K260" i="49"/>
  <c r="K259" i="49"/>
  <c r="K258" i="49"/>
  <c r="K257" i="49"/>
  <c r="M257" i="49"/>
  <c r="K256" i="49"/>
  <c r="K255" i="49"/>
  <c r="K254" i="49"/>
  <c r="K253" i="49"/>
  <c r="M253" i="49" s="1"/>
  <c r="K252" i="49"/>
  <c r="K251" i="49"/>
  <c r="K250" i="49"/>
  <c r="K249" i="49"/>
  <c r="M249" i="49"/>
  <c r="K248" i="49"/>
  <c r="K247" i="49"/>
  <c r="K246" i="49"/>
  <c r="K245" i="49"/>
  <c r="M245" i="49"/>
  <c r="K244" i="49"/>
  <c r="K243" i="49"/>
  <c r="K242" i="49"/>
  <c r="K241" i="49"/>
  <c r="M241" i="49" s="1"/>
  <c r="K240" i="49"/>
  <c r="K239" i="49"/>
  <c r="K238" i="49"/>
  <c r="K237" i="49"/>
  <c r="M237" i="49" s="1"/>
  <c r="K236" i="49"/>
  <c r="K235" i="49"/>
  <c r="K234" i="49"/>
  <c r="K233" i="49"/>
  <c r="M233" i="49"/>
  <c r="K232" i="49"/>
  <c r="K231" i="49"/>
  <c r="K230" i="49"/>
  <c r="K229" i="49"/>
  <c r="M229" i="49"/>
  <c r="K228" i="49"/>
  <c r="K227" i="49"/>
  <c r="K226" i="49"/>
  <c r="K225" i="49"/>
  <c r="M225" i="49" s="1"/>
  <c r="K224" i="49"/>
  <c r="K223" i="49"/>
  <c r="K222" i="49"/>
  <c r="K221" i="49"/>
  <c r="M221" i="49" s="1"/>
  <c r="K220" i="49"/>
  <c r="K219" i="49"/>
  <c r="K218" i="49"/>
  <c r="K217" i="49"/>
  <c r="M217" i="49"/>
  <c r="K216" i="49"/>
  <c r="K215" i="49"/>
  <c r="K214" i="49"/>
  <c r="K213" i="49"/>
  <c r="M213" i="49"/>
  <c r="K212" i="49"/>
  <c r="K211" i="49"/>
  <c r="K210" i="49"/>
  <c r="K209" i="49"/>
  <c r="M209" i="49"/>
  <c r="K208" i="49"/>
  <c r="K207" i="49"/>
  <c r="K206" i="49"/>
  <c r="K205" i="49"/>
  <c r="M205" i="49" s="1"/>
  <c r="K204" i="49"/>
  <c r="K203" i="49"/>
  <c r="K202" i="49"/>
  <c r="K201" i="49"/>
  <c r="M201" i="49"/>
  <c r="K200" i="49"/>
  <c r="K199" i="49"/>
  <c r="K198" i="49"/>
  <c r="K197" i="49"/>
  <c r="M197" i="49" s="1"/>
  <c r="K196" i="49"/>
  <c r="K195" i="49"/>
  <c r="K194" i="49"/>
  <c r="K193" i="49"/>
  <c r="M193" i="49"/>
  <c r="K192" i="49"/>
  <c r="K191" i="49"/>
  <c r="K190" i="49"/>
  <c r="K189" i="49"/>
  <c r="M189" i="49" s="1"/>
  <c r="K188" i="49"/>
  <c r="K187" i="49"/>
  <c r="K186" i="49"/>
  <c r="K185" i="49"/>
  <c r="M185" i="49"/>
  <c r="K184" i="49"/>
  <c r="K183" i="49"/>
  <c r="K182" i="49"/>
  <c r="K181" i="49"/>
  <c r="M181" i="49"/>
  <c r="K180" i="49"/>
  <c r="K179" i="49"/>
  <c r="K178" i="49"/>
  <c r="K177" i="49"/>
  <c r="M177" i="49" s="1"/>
  <c r="K176" i="49"/>
  <c r="K175" i="49"/>
  <c r="K174" i="49"/>
  <c r="K173" i="49"/>
  <c r="M173" i="49" s="1"/>
  <c r="K172" i="49"/>
  <c r="K171" i="49"/>
  <c r="K170" i="49"/>
  <c r="K169" i="49"/>
  <c r="M169" i="49"/>
  <c r="K168" i="49"/>
  <c r="K167" i="49"/>
  <c r="K166" i="49"/>
  <c r="K165" i="49"/>
  <c r="M165" i="49"/>
  <c r="K164" i="49"/>
  <c r="K163" i="49"/>
  <c r="K162" i="49"/>
  <c r="K161" i="49"/>
  <c r="M161" i="49" s="1"/>
  <c r="K160" i="49"/>
  <c r="K159" i="49"/>
  <c r="K158" i="49"/>
  <c r="K157" i="49"/>
  <c r="M157" i="49" s="1"/>
  <c r="K156" i="49"/>
  <c r="K155" i="49"/>
  <c r="K154" i="49"/>
  <c r="K153" i="49"/>
  <c r="M153" i="49"/>
  <c r="K152" i="49"/>
  <c r="K151" i="49"/>
  <c r="K150" i="49"/>
  <c r="K149" i="49"/>
  <c r="M149" i="49"/>
  <c r="K148" i="49"/>
  <c r="K147" i="49"/>
  <c r="K146" i="49"/>
  <c r="K145" i="49"/>
  <c r="M145" i="49"/>
  <c r="K144" i="49"/>
  <c r="K143" i="49"/>
  <c r="K142" i="49"/>
  <c r="K141" i="49"/>
  <c r="M141" i="49" s="1"/>
  <c r="K140" i="49"/>
  <c r="K139" i="49"/>
  <c r="K138" i="49"/>
  <c r="K137" i="49"/>
  <c r="M137" i="49"/>
  <c r="K136" i="49"/>
  <c r="K135" i="49"/>
  <c r="K134" i="49"/>
  <c r="K133" i="49"/>
  <c r="M133" i="49" s="1"/>
  <c r="K132" i="49"/>
  <c r="K131" i="49"/>
  <c r="K130" i="49"/>
  <c r="K129" i="49"/>
  <c r="M129" i="49"/>
  <c r="K128" i="49"/>
  <c r="K127" i="49"/>
  <c r="K126" i="49"/>
  <c r="K125" i="49"/>
  <c r="M125" i="49" s="1"/>
  <c r="K124" i="49"/>
  <c r="K123" i="49"/>
  <c r="K122" i="49"/>
  <c r="K121" i="49"/>
  <c r="M121" i="49"/>
  <c r="K120" i="49"/>
  <c r="K119" i="49"/>
  <c r="K118" i="49"/>
  <c r="K117" i="49"/>
  <c r="M117" i="49"/>
  <c r="K116" i="49"/>
  <c r="K115" i="49"/>
  <c r="K114" i="49"/>
  <c r="K113" i="49"/>
  <c r="M113" i="49" s="1"/>
  <c r="K112" i="49"/>
  <c r="K111" i="49"/>
  <c r="K110" i="49"/>
  <c r="K109" i="49"/>
  <c r="M109" i="49" s="1"/>
  <c r="K108" i="49"/>
  <c r="K107" i="49"/>
  <c r="K106" i="49"/>
  <c r="K105" i="49"/>
  <c r="M105" i="49"/>
  <c r="K104" i="49"/>
  <c r="K103" i="49"/>
  <c r="K102" i="49"/>
  <c r="K101" i="49"/>
  <c r="M101" i="49"/>
  <c r="K100" i="49"/>
  <c r="K99" i="49"/>
  <c r="K98" i="49"/>
  <c r="K97" i="49"/>
  <c r="M97" i="49" s="1"/>
  <c r="K96" i="49"/>
  <c r="K95" i="49"/>
  <c r="K94" i="49"/>
  <c r="K93" i="49"/>
  <c r="M93" i="49" s="1"/>
  <c r="K92" i="49"/>
  <c r="K91" i="49"/>
  <c r="K90" i="49"/>
  <c r="K89" i="49"/>
  <c r="M89" i="49"/>
  <c r="K88" i="49"/>
  <c r="K87" i="49"/>
  <c r="K86" i="49"/>
  <c r="K85" i="49"/>
  <c r="M85" i="49"/>
  <c r="K84" i="49"/>
  <c r="K83" i="49"/>
  <c r="K82" i="49"/>
  <c r="K81" i="49"/>
  <c r="M81" i="49"/>
  <c r="K80" i="49"/>
  <c r="K79" i="49"/>
  <c r="K78" i="49"/>
  <c r="K77" i="49"/>
  <c r="M77" i="49" s="1"/>
  <c r="K76" i="49"/>
  <c r="K75" i="49"/>
  <c r="K74" i="49"/>
  <c r="K73" i="49"/>
  <c r="M73" i="49"/>
  <c r="K72" i="49"/>
  <c r="K71" i="49"/>
  <c r="K70" i="49"/>
  <c r="K69" i="49"/>
  <c r="M69" i="49" s="1"/>
  <c r="K68" i="49"/>
  <c r="K67" i="49"/>
  <c r="K66" i="49"/>
  <c r="K65" i="49"/>
  <c r="M65" i="49"/>
  <c r="K64" i="49"/>
  <c r="K63" i="49"/>
  <c r="K62" i="49"/>
  <c r="K61" i="49"/>
  <c r="M61" i="49" s="1"/>
  <c r="K60" i="49"/>
  <c r="K59" i="49"/>
  <c r="K58" i="49"/>
  <c r="K57" i="49"/>
  <c r="M57" i="49"/>
  <c r="K56" i="49"/>
  <c r="K55" i="49"/>
  <c r="K54" i="49"/>
  <c r="K53" i="49"/>
  <c r="M53" i="49"/>
  <c r="K52" i="49"/>
  <c r="K51" i="49"/>
  <c r="K50" i="49"/>
  <c r="K49" i="49"/>
  <c r="M49" i="49" s="1"/>
  <c r="K48" i="49"/>
  <c r="K47" i="49"/>
  <c r="K46" i="49"/>
  <c r="K45" i="49"/>
  <c r="M45" i="49" s="1"/>
  <c r="K44" i="49"/>
  <c r="K43" i="49"/>
  <c r="K42" i="49"/>
  <c r="K41" i="49"/>
  <c r="M41" i="49"/>
  <c r="K40" i="49"/>
  <c r="K39" i="49"/>
  <c r="K38" i="49"/>
  <c r="A81" i="48"/>
  <c r="E8" i="48"/>
  <c r="H5" i="48"/>
  <c r="B6" i="48"/>
  <c r="B5" i="48"/>
  <c r="B4" i="48"/>
  <c r="I517" i="47"/>
  <c r="H517" i="47"/>
  <c r="G517" i="47"/>
  <c r="F517" i="47"/>
  <c r="K498" i="47"/>
  <c r="K497" i="47"/>
  <c r="M497" i="47"/>
  <c r="K496" i="47"/>
  <c r="M496" i="47"/>
  <c r="K495" i="47"/>
  <c r="M495" i="47"/>
  <c r="K490" i="47"/>
  <c r="K489" i="47"/>
  <c r="M489" i="47"/>
  <c r="K488" i="47"/>
  <c r="M488" i="47" s="1"/>
  <c r="K487" i="47"/>
  <c r="M487" i="47" s="1"/>
  <c r="K486" i="47"/>
  <c r="K485" i="47"/>
  <c r="M485" i="47"/>
  <c r="K484" i="47"/>
  <c r="M484" i="47"/>
  <c r="K483" i="47"/>
  <c r="M483" i="47"/>
  <c r="K482" i="47"/>
  <c r="K481" i="47"/>
  <c r="M481" i="47" s="1"/>
  <c r="K480" i="47"/>
  <c r="M480" i="47"/>
  <c r="K479" i="47"/>
  <c r="M479" i="47" s="1"/>
  <c r="K478" i="47"/>
  <c r="K477" i="47"/>
  <c r="M477" i="47"/>
  <c r="K476" i="47"/>
  <c r="M476" i="47"/>
  <c r="K475" i="47"/>
  <c r="M475" i="47"/>
  <c r="K474" i="47"/>
  <c r="K473" i="47"/>
  <c r="M473" i="47" s="1"/>
  <c r="K472" i="47"/>
  <c r="M472" i="47" s="1"/>
  <c r="K471" i="47"/>
  <c r="M471" i="47"/>
  <c r="K470" i="47"/>
  <c r="K469" i="47"/>
  <c r="M469" i="47"/>
  <c r="K468" i="47"/>
  <c r="M468" i="47" s="1"/>
  <c r="K467" i="47"/>
  <c r="M467" i="47"/>
  <c r="K466" i="47"/>
  <c r="K465" i="47"/>
  <c r="M465" i="47" s="1"/>
  <c r="K464" i="47"/>
  <c r="M464" i="47" s="1"/>
  <c r="K463" i="47"/>
  <c r="M463" i="47" s="1"/>
  <c r="K462" i="47"/>
  <c r="K461" i="47"/>
  <c r="M461" i="47" s="1"/>
  <c r="K460" i="47"/>
  <c r="M460" i="47"/>
  <c r="K459" i="47"/>
  <c r="M459" i="47" s="1"/>
  <c r="K458" i="47"/>
  <c r="K457" i="47"/>
  <c r="M457" i="47" s="1"/>
  <c r="K456" i="47"/>
  <c r="M456" i="47" s="1"/>
  <c r="K455" i="47"/>
  <c r="M455" i="47"/>
  <c r="K454" i="47"/>
  <c r="K453" i="47"/>
  <c r="M453" i="47"/>
  <c r="K452" i="47"/>
  <c r="M452" i="47" s="1"/>
  <c r="K451" i="47"/>
  <c r="M451" i="47"/>
  <c r="K450" i="47"/>
  <c r="K449" i="47"/>
  <c r="M449" i="47" s="1"/>
  <c r="K448" i="47"/>
  <c r="M448" i="47"/>
  <c r="K447" i="47"/>
  <c r="M447" i="47" s="1"/>
  <c r="K446" i="47"/>
  <c r="K445" i="47"/>
  <c r="M445" i="47"/>
  <c r="K444" i="47"/>
  <c r="M444" i="47"/>
  <c r="K443" i="47"/>
  <c r="M443" i="47"/>
  <c r="K442" i="47"/>
  <c r="K441" i="47"/>
  <c r="M441" i="47" s="1"/>
  <c r="K440" i="47"/>
  <c r="M440" i="47" s="1"/>
  <c r="K439" i="47"/>
  <c r="M439" i="47"/>
  <c r="K438" i="47"/>
  <c r="K437" i="47"/>
  <c r="M437" i="47"/>
  <c r="K436" i="47"/>
  <c r="M436" i="47" s="1"/>
  <c r="K435" i="47"/>
  <c r="M435" i="47"/>
  <c r="K434" i="47"/>
  <c r="K433" i="47"/>
  <c r="M433" i="47" s="1"/>
  <c r="K432" i="47"/>
  <c r="M432" i="47"/>
  <c r="K431" i="47"/>
  <c r="M431" i="47" s="1"/>
  <c r="K430" i="47"/>
  <c r="K429" i="47"/>
  <c r="M429" i="47"/>
  <c r="K428" i="47"/>
  <c r="M428" i="47"/>
  <c r="K427" i="47"/>
  <c r="M427" i="47"/>
  <c r="K426" i="47"/>
  <c r="K425" i="47"/>
  <c r="M425" i="47"/>
  <c r="K424" i="47"/>
  <c r="M424" i="47" s="1"/>
  <c r="K423" i="47"/>
  <c r="M423" i="47" s="1"/>
  <c r="K422" i="47"/>
  <c r="K421" i="47"/>
  <c r="M421" i="47"/>
  <c r="K420" i="47"/>
  <c r="M420" i="47"/>
  <c r="K419" i="47"/>
  <c r="M419" i="47"/>
  <c r="K418" i="47"/>
  <c r="K417" i="47"/>
  <c r="M417" i="47" s="1"/>
  <c r="K416" i="47"/>
  <c r="M416" i="47"/>
  <c r="K415" i="47"/>
  <c r="M415" i="47" s="1"/>
  <c r="K414" i="47"/>
  <c r="K413" i="47"/>
  <c r="M413" i="47"/>
  <c r="K412" i="47"/>
  <c r="M412" i="47"/>
  <c r="K411" i="47"/>
  <c r="M411" i="47"/>
  <c r="K410" i="47"/>
  <c r="K409" i="47"/>
  <c r="M409" i="47" s="1"/>
  <c r="K408" i="47"/>
  <c r="M408" i="47" s="1"/>
  <c r="K407" i="47"/>
  <c r="M407" i="47"/>
  <c r="K406" i="47"/>
  <c r="K405" i="47"/>
  <c r="M405" i="47"/>
  <c r="K404" i="47"/>
  <c r="M404" i="47" s="1"/>
  <c r="K403" i="47"/>
  <c r="M403" i="47"/>
  <c r="K402" i="47"/>
  <c r="K401" i="47"/>
  <c r="M401" i="47" s="1"/>
  <c r="K400" i="47"/>
  <c r="M400" i="47" s="1"/>
  <c r="K399" i="47"/>
  <c r="M399" i="47" s="1"/>
  <c r="K398" i="47"/>
  <c r="K397" i="47"/>
  <c r="M397" i="47" s="1"/>
  <c r="K396" i="47"/>
  <c r="M396" i="47"/>
  <c r="K395" i="47"/>
  <c r="M395" i="47" s="1"/>
  <c r="K394" i="47"/>
  <c r="K393" i="47"/>
  <c r="M393" i="47" s="1"/>
  <c r="K392" i="47"/>
  <c r="M392" i="47" s="1"/>
  <c r="K391" i="47"/>
  <c r="M391" i="47"/>
  <c r="K390" i="47"/>
  <c r="K389" i="47"/>
  <c r="M389" i="47"/>
  <c r="K388" i="47"/>
  <c r="M388" i="47" s="1"/>
  <c r="K387" i="47"/>
  <c r="M387" i="47"/>
  <c r="K386" i="47"/>
  <c r="K385" i="47"/>
  <c r="M385" i="47" s="1"/>
  <c r="K384" i="47"/>
  <c r="M384" i="47"/>
  <c r="K383" i="47"/>
  <c r="M383" i="47" s="1"/>
  <c r="K382" i="47"/>
  <c r="K381" i="47"/>
  <c r="M381" i="47"/>
  <c r="K380" i="47"/>
  <c r="M380" i="47"/>
  <c r="K379" i="47"/>
  <c r="M379" i="47"/>
  <c r="K378" i="47"/>
  <c r="K377" i="47"/>
  <c r="M377" i="47" s="1"/>
  <c r="K376" i="47"/>
  <c r="M376" i="47" s="1"/>
  <c r="K375" i="47"/>
  <c r="M375" i="47"/>
  <c r="K374" i="47"/>
  <c r="K373" i="47"/>
  <c r="M373" i="47"/>
  <c r="K372" i="47"/>
  <c r="M372" i="47" s="1"/>
  <c r="K371" i="47"/>
  <c r="M371" i="47"/>
  <c r="K370" i="47"/>
  <c r="K369" i="47"/>
  <c r="M369" i="47" s="1"/>
  <c r="K368" i="47"/>
  <c r="M368" i="47"/>
  <c r="K367" i="47"/>
  <c r="M367" i="47" s="1"/>
  <c r="K366" i="47"/>
  <c r="K365" i="47"/>
  <c r="M365" i="47"/>
  <c r="K364" i="47"/>
  <c r="M364" i="47"/>
  <c r="K363" i="47"/>
  <c r="M363" i="47"/>
  <c r="K362" i="47"/>
  <c r="K361" i="47"/>
  <c r="M361" i="47"/>
  <c r="K360" i="47"/>
  <c r="M360" i="47" s="1"/>
  <c r="K359" i="47"/>
  <c r="M359" i="47" s="1"/>
  <c r="K358" i="47"/>
  <c r="K357" i="47"/>
  <c r="M357" i="47"/>
  <c r="K356" i="47"/>
  <c r="M356" i="47"/>
  <c r="K355" i="47"/>
  <c r="M355" i="47"/>
  <c r="K354" i="47"/>
  <c r="K353" i="47"/>
  <c r="M353" i="47" s="1"/>
  <c r="K352" i="47"/>
  <c r="M352" i="47"/>
  <c r="K351" i="47"/>
  <c r="M351" i="47" s="1"/>
  <c r="K350" i="47"/>
  <c r="K349" i="47"/>
  <c r="M349" i="47"/>
  <c r="K348" i="47"/>
  <c r="M348" i="47"/>
  <c r="K347" i="47"/>
  <c r="M347" i="47"/>
  <c r="K346" i="47"/>
  <c r="K345" i="47"/>
  <c r="M345" i="47" s="1"/>
  <c r="K344" i="47"/>
  <c r="M344" i="47" s="1"/>
  <c r="K343" i="47"/>
  <c r="M343" i="47"/>
  <c r="K342" i="47"/>
  <c r="K341" i="47"/>
  <c r="M341" i="47"/>
  <c r="K340" i="47"/>
  <c r="M340" i="47" s="1"/>
  <c r="K339" i="47"/>
  <c r="M339" i="47"/>
  <c r="K338" i="47"/>
  <c r="K337" i="47"/>
  <c r="M337" i="47" s="1"/>
  <c r="K336" i="47"/>
  <c r="M336" i="47" s="1"/>
  <c r="K335" i="47"/>
  <c r="M335" i="47" s="1"/>
  <c r="K334" i="47"/>
  <c r="K333" i="47"/>
  <c r="M333" i="47" s="1"/>
  <c r="K332" i="47"/>
  <c r="M332" i="47"/>
  <c r="K331" i="47"/>
  <c r="M331" i="47" s="1"/>
  <c r="K330" i="47"/>
  <c r="K329" i="47"/>
  <c r="M329" i="47" s="1"/>
  <c r="K328" i="47"/>
  <c r="M328" i="47" s="1"/>
  <c r="K327" i="47"/>
  <c r="M327" i="47"/>
  <c r="K326" i="47"/>
  <c r="K325" i="47"/>
  <c r="M325" i="47"/>
  <c r="K324" i="47"/>
  <c r="M324" i="47" s="1"/>
  <c r="K323" i="47"/>
  <c r="M323" i="47"/>
  <c r="K322" i="47"/>
  <c r="K321" i="47"/>
  <c r="M321" i="47" s="1"/>
  <c r="K320" i="47"/>
  <c r="M320" i="47"/>
  <c r="K319" i="47"/>
  <c r="M319" i="47" s="1"/>
  <c r="K318" i="47"/>
  <c r="K317" i="47"/>
  <c r="M317" i="47"/>
  <c r="K316" i="47"/>
  <c r="M316" i="47"/>
  <c r="K315" i="47"/>
  <c r="M315" i="47"/>
  <c r="K314" i="47"/>
  <c r="K313" i="47"/>
  <c r="M313" i="47" s="1"/>
  <c r="K312" i="47"/>
  <c r="M312" i="47" s="1"/>
  <c r="K311" i="47"/>
  <c r="M311" i="47"/>
  <c r="K310" i="47"/>
  <c r="K309" i="47"/>
  <c r="M309" i="47"/>
  <c r="K308" i="47"/>
  <c r="M308" i="47" s="1"/>
  <c r="K307" i="47"/>
  <c r="M307" i="47"/>
  <c r="K306" i="47"/>
  <c r="K305" i="47"/>
  <c r="M305" i="47" s="1"/>
  <c r="K304" i="47"/>
  <c r="M304" i="47"/>
  <c r="K303" i="47"/>
  <c r="M303" i="47" s="1"/>
  <c r="K302" i="47"/>
  <c r="K301" i="47"/>
  <c r="M301" i="47"/>
  <c r="K300" i="47"/>
  <c r="M300" i="47"/>
  <c r="K299" i="47"/>
  <c r="M299" i="47"/>
  <c r="K298" i="47"/>
  <c r="K297" i="47"/>
  <c r="M297" i="47"/>
  <c r="K296" i="47"/>
  <c r="M296" i="47" s="1"/>
  <c r="K295" i="47"/>
  <c r="M295" i="47" s="1"/>
  <c r="K294" i="47"/>
  <c r="K293" i="47"/>
  <c r="M293" i="47"/>
  <c r="K292" i="47"/>
  <c r="M292" i="47"/>
  <c r="K291" i="47"/>
  <c r="M291" i="47"/>
  <c r="K290" i="47"/>
  <c r="K289" i="47"/>
  <c r="M289" i="47" s="1"/>
  <c r="K288" i="47"/>
  <c r="M288" i="47"/>
  <c r="K287" i="47"/>
  <c r="M287" i="47" s="1"/>
  <c r="K286" i="47"/>
  <c r="K285" i="47"/>
  <c r="M285" i="47"/>
  <c r="K284" i="47"/>
  <c r="M284" i="47"/>
  <c r="K283" i="47"/>
  <c r="M283" i="47"/>
  <c r="K282" i="47"/>
  <c r="K281" i="47"/>
  <c r="M281" i="47" s="1"/>
  <c r="K280" i="47"/>
  <c r="M280" i="47" s="1"/>
  <c r="K279" i="47"/>
  <c r="M279" i="47"/>
  <c r="K278" i="47"/>
  <c r="K277" i="47"/>
  <c r="M277" i="47"/>
  <c r="K276" i="47"/>
  <c r="M276" i="47" s="1"/>
  <c r="K275" i="47"/>
  <c r="M275" i="47"/>
  <c r="K274" i="47"/>
  <c r="K273" i="47"/>
  <c r="M273" i="47" s="1"/>
  <c r="K272" i="47"/>
  <c r="M272" i="47" s="1"/>
  <c r="K271" i="47"/>
  <c r="M271" i="47" s="1"/>
  <c r="K270" i="47"/>
  <c r="K269" i="47"/>
  <c r="M269" i="47" s="1"/>
  <c r="K268" i="47"/>
  <c r="M268" i="47"/>
  <c r="K267" i="47"/>
  <c r="M267" i="47" s="1"/>
  <c r="K266" i="47"/>
  <c r="K265" i="47"/>
  <c r="M265" i="47" s="1"/>
  <c r="K264" i="47"/>
  <c r="M264" i="47" s="1"/>
  <c r="K263" i="47"/>
  <c r="M263" i="47"/>
  <c r="K262" i="47"/>
  <c r="K261" i="47"/>
  <c r="M261" i="47"/>
  <c r="K260" i="47"/>
  <c r="M260" i="47" s="1"/>
  <c r="K259" i="47"/>
  <c r="M259" i="47"/>
  <c r="K258" i="47"/>
  <c r="K257" i="47"/>
  <c r="M257" i="47" s="1"/>
  <c r="K256" i="47"/>
  <c r="M256" i="47"/>
  <c r="K255" i="47"/>
  <c r="M255" i="47" s="1"/>
  <c r="K254" i="47"/>
  <c r="K253" i="47"/>
  <c r="M253" i="47"/>
  <c r="K252" i="47"/>
  <c r="M252" i="47"/>
  <c r="K251" i="47"/>
  <c r="M251" i="47"/>
  <c r="K250" i="47"/>
  <c r="K249" i="47"/>
  <c r="M249" i="47" s="1"/>
  <c r="K248" i="47"/>
  <c r="M248" i="47" s="1"/>
  <c r="K247" i="47"/>
  <c r="M247" i="47"/>
  <c r="K246" i="47"/>
  <c r="K245" i="47"/>
  <c r="M245" i="47"/>
  <c r="K244" i="47"/>
  <c r="M244" i="47" s="1"/>
  <c r="K243" i="47"/>
  <c r="M243" i="47"/>
  <c r="K242" i="47"/>
  <c r="K241" i="47"/>
  <c r="M241" i="47" s="1"/>
  <c r="K240" i="47"/>
  <c r="M240" i="47"/>
  <c r="K239" i="47"/>
  <c r="M239" i="47" s="1"/>
  <c r="K238" i="47"/>
  <c r="K237" i="47"/>
  <c r="M237" i="47"/>
  <c r="K236" i="47"/>
  <c r="M236" i="47"/>
  <c r="K235" i="47"/>
  <c r="M235" i="47"/>
  <c r="K234" i="47"/>
  <c r="K233" i="47"/>
  <c r="M233" i="47"/>
  <c r="K232" i="47"/>
  <c r="M232" i="47" s="1"/>
  <c r="K231" i="47"/>
  <c r="M231" i="47" s="1"/>
  <c r="K230" i="47"/>
  <c r="K229" i="47"/>
  <c r="M229" i="47"/>
  <c r="K228" i="47"/>
  <c r="M228" i="47"/>
  <c r="K227" i="47"/>
  <c r="M227" i="47"/>
  <c r="K226" i="47"/>
  <c r="K225" i="47"/>
  <c r="M225" i="47" s="1"/>
  <c r="K224" i="47"/>
  <c r="M224" i="47"/>
  <c r="K223" i="47"/>
  <c r="M223" i="47" s="1"/>
  <c r="K222" i="47"/>
  <c r="K221" i="47"/>
  <c r="M221" i="47"/>
  <c r="K220" i="47"/>
  <c r="M220" i="47"/>
  <c r="K219" i="47"/>
  <c r="M219" i="47"/>
  <c r="K218" i="47"/>
  <c r="K217" i="47"/>
  <c r="M217" i="47" s="1"/>
  <c r="K216" i="47"/>
  <c r="M216" i="47" s="1"/>
  <c r="K215" i="47"/>
  <c r="M215" i="47"/>
  <c r="K214" i="47"/>
  <c r="K213" i="47"/>
  <c r="M213" i="47"/>
  <c r="K212" i="47"/>
  <c r="M212" i="47" s="1"/>
  <c r="K211" i="47"/>
  <c r="M211" i="47"/>
  <c r="K210" i="47"/>
  <c r="K209" i="47"/>
  <c r="M209" i="47" s="1"/>
  <c r="K208" i="47"/>
  <c r="M208" i="47" s="1"/>
  <c r="K207" i="47"/>
  <c r="M207" i="47" s="1"/>
  <c r="K206" i="47"/>
  <c r="K205" i="47"/>
  <c r="M205" i="47" s="1"/>
  <c r="K204" i="47"/>
  <c r="M204" i="47"/>
  <c r="K203" i="47"/>
  <c r="M203" i="47" s="1"/>
  <c r="K202" i="47"/>
  <c r="K201" i="47"/>
  <c r="M201" i="47" s="1"/>
  <c r="K200" i="47"/>
  <c r="M200" i="47" s="1"/>
  <c r="K199" i="47"/>
  <c r="M199" i="47"/>
  <c r="K198" i="47"/>
  <c r="K197" i="47"/>
  <c r="M197" i="47"/>
  <c r="K196" i="47"/>
  <c r="M196" i="47" s="1"/>
  <c r="K195" i="47"/>
  <c r="M195" i="47"/>
  <c r="K194" i="47"/>
  <c r="K193" i="47"/>
  <c r="M193" i="47" s="1"/>
  <c r="K192" i="47"/>
  <c r="M192" i="47"/>
  <c r="K191" i="47"/>
  <c r="M191" i="47" s="1"/>
  <c r="K190" i="47"/>
  <c r="K189" i="47"/>
  <c r="M189" i="47"/>
  <c r="K188" i="47"/>
  <c r="M188" i="47"/>
  <c r="K187" i="47"/>
  <c r="M187" i="47"/>
  <c r="K186" i="47"/>
  <c r="K185" i="47"/>
  <c r="M185" i="47" s="1"/>
  <c r="K184" i="47"/>
  <c r="M184" i="47" s="1"/>
  <c r="K183" i="47"/>
  <c r="M183" i="47"/>
  <c r="K182" i="47"/>
  <c r="K181" i="47"/>
  <c r="M181" i="47"/>
  <c r="K180" i="47"/>
  <c r="M180" i="47" s="1"/>
  <c r="K179" i="47"/>
  <c r="M179" i="47"/>
  <c r="K178" i="47"/>
  <c r="K177" i="47"/>
  <c r="M177" i="47" s="1"/>
  <c r="K176" i="47"/>
  <c r="M176" i="47"/>
  <c r="K175" i="47"/>
  <c r="M175" i="47" s="1"/>
  <c r="K174" i="47"/>
  <c r="K173" i="47"/>
  <c r="M173" i="47"/>
  <c r="K172" i="47"/>
  <c r="M172" i="47"/>
  <c r="K171" i="47"/>
  <c r="M171" i="47"/>
  <c r="K170" i="47"/>
  <c r="K169" i="47"/>
  <c r="M169" i="47"/>
  <c r="K168" i="47"/>
  <c r="M168" i="47" s="1"/>
  <c r="K167" i="47"/>
  <c r="M167" i="47" s="1"/>
  <c r="K166" i="47"/>
  <c r="K165" i="47"/>
  <c r="M165" i="47"/>
  <c r="K164" i="47"/>
  <c r="M164" i="47"/>
  <c r="K163" i="47"/>
  <c r="M163" i="47"/>
  <c r="K162" i="47"/>
  <c r="K161" i="47"/>
  <c r="M161" i="47" s="1"/>
  <c r="K160" i="47"/>
  <c r="M160" i="47"/>
  <c r="K159" i="47"/>
  <c r="M159" i="47" s="1"/>
  <c r="K158" i="47"/>
  <c r="K157" i="47"/>
  <c r="M157" i="47"/>
  <c r="K156" i="47"/>
  <c r="M156" i="47"/>
  <c r="K155" i="47"/>
  <c r="M155" i="47"/>
  <c r="K154" i="47"/>
  <c r="K153" i="47"/>
  <c r="M153" i="47" s="1"/>
  <c r="K152" i="47"/>
  <c r="M152" i="47" s="1"/>
  <c r="K151" i="47"/>
  <c r="M151" i="47"/>
  <c r="K150" i="47"/>
  <c r="K149" i="47"/>
  <c r="M149" i="47"/>
  <c r="K148" i="47"/>
  <c r="M148" i="47" s="1"/>
  <c r="K147" i="47"/>
  <c r="M147" i="47"/>
  <c r="K146" i="47"/>
  <c r="K145" i="47"/>
  <c r="M145" i="47" s="1"/>
  <c r="K144" i="47"/>
  <c r="M144" i="47" s="1"/>
  <c r="K143" i="47"/>
  <c r="M143" i="47" s="1"/>
  <c r="K142" i="47"/>
  <c r="K141" i="47"/>
  <c r="M141" i="47" s="1"/>
  <c r="K140" i="47"/>
  <c r="M140" i="47"/>
  <c r="K139" i="47"/>
  <c r="M139" i="47" s="1"/>
  <c r="K138" i="47"/>
  <c r="K137" i="47"/>
  <c r="M137" i="47" s="1"/>
  <c r="K136" i="47"/>
  <c r="M136" i="47" s="1"/>
  <c r="K135" i="47"/>
  <c r="M135" i="47"/>
  <c r="K134" i="47"/>
  <c r="K133" i="47"/>
  <c r="M133" i="47"/>
  <c r="K132" i="47"/>
  <c r="M132" i="47" s="1"/>
  <c r="K131" i="47"/>
  <c r="M131" i="47"/>
  <c r="K130" i="47"/>
  <c r="K129" i="47"/>
  <c r="M129" i="47" s="1"/>
  <c r="K128" i="47"/>
  <c r="M128" i="47"/>
  <c r="K127" i="47"/>
  <c r="M127" i="47" s="1"/>
  <c r="K126" i="47"/>
  <c r="K125" i="47"/>
  <c r="M125" i="47"/>
  <c r="K124" i="47"/>
  <c r="M124" i="47"/>
  <c r="K123" i="47"/>
  <c r="M123" i="47"/>
  <c r="K122" i="47"/>
  <c r="K121" i="47"/>
  <c r="M121" i="47" s="1"/>
  <c r="K120" i="47"/>
  <c r="M120" i="47" s="1"/>
  <c r="K119" i="47"/>
  <c r="M119" i="47"/>
  <c r="K118" i="47"/>
  <c r="K117" i="47"/>
  <c r="M117" i="47"/>
  <c r="K116" i="47"/>
  <c r="M116" i="47" s="1"/>
  <c r="K115" i="47"/>
  <c r="M115" i="47"/>
  <c r="K114" i="47"/>
  <c r="K113" i="47"/>
  <c r="M113" i="47" s="1"/>
  <c r="K112" i="47"/>
  <c r="M112" i="47"/>
  <c r="K111" i="47"/>
  <c r="M111" i="47" s="1"/>
  <c r="K110" i="47"/>
  <c r="K109" i="47"/>
  <c r="M109" i="47"/>
  <c r="K108" i="47"/>
  <c r="M108" i="47"/>
  <c r="K107" i="47"/>
  <c r="M107" i="47"/>
  <c r="K106" i="47"/>
  <c r="K105" i="47"/>
  <c r="M105" i="47"/>
  <c r="K104" i="47"/>
  <c r="M104" i="47" s="1"/>
  <c r="K103" i="47"/>
  <c r="M103" i="47" s="1"/>
  <c r="K102" i="47"/>
  <c r="K101" i="47"/>
  <c r="M101" i="47"/>
  <c r="K100" i="47"/>
  <c r="M100" i="47"/>
  <c r="K99" i="47"/>
  <c r="M99" i="47"/>
  <c r="K98" i="47"/>
  <c r="K97" i="47"/>
  <c r="M97" i="47" s="1"/>
  <c r="K96" i="47"/>
  <c r="M96" i="47"/>
  <c r="K95" i="47"/>
  <c r="M95" i="47" s="1"/>
  <c r="K94" i="47"/>
  <c r="K93" i="47"/>
  <c r="M93" i="47"/>
  <c r="K92" i="47"/>
  <c r="M92" i="47"/>
  <c r="K91" i="47"/>
  <c r="M91" i="47"/>
  <c r="K90" i="47"/>
  <c r="K89" i="47"/>
  <c r="M89" i="47" s="1"/>
  <c r="K88" i="47"/>
  <c r="M88" i="47" s="1"/>
  <c r="K87" i="47"/>
  <c r="M87" i="47"/>
  <c r="K86" i="47"/>
  <c r="K85" i="47"/>
  <c r="M85" i="47"/>
  <c r="K84" i="47"/>
  <c r="M84" i="47" s="1"/>
  <c r="K83" i="47"/>
  <c r="M83" i="47"/>
  <c r="K82" i="47"/>
  <c r="K81" i="47"/>
  <c r="M81" i="47" s="1"/>
  <c r="K80" i="47"/>
  <c r="M80" i="47" s="1"/>
  <c r="K79" i="47"/>
  <c r="M79" i="47" s="1"/>
  <c r="K78" i="47"/>
  <c r="K77" i="47"/>
  <c r="M77" i="47" s="1"/>
  <c r="K76" i="47"/>
  <c r="M76" i="47"/>
  <c r="K75" i="47"/>
  <c r="M75" i="47" s="1"/>
  <c r="K74" i="47"/>
  <c r="K73" i="47"/>
  <c r="M73" i="47" s="1"/>
  <c r="K72" i="47"/>
  <c r="M72" i="47" s="1"/>
  <c r="K71" i="47"/>
  <c r="M71" i="47"/>
  <c r="K70" i="47"/>
  <c r="K69" i="47"/>
  <c r="M69" i="47"/>
  <c r="K68" i="47"/>
  <c r="M68" i="47" s="1"/>
  <c r="K67" i="47"/>
  <c r="M67" i="47"/>
  <c r="K66" i="47"/>
  <c r="K65" i="47"/>
  <c r="M65" i="47" s="1"/>
  <c r="K64" i="47"/>
  <c r="M64" i="47"/>
  <c r="K63" i="47"/>
  <c r="M63" i="47" s="1"/>
  <c r="K62" i="47"/>
  <c r="K61" i="47"/>
  <c r="M61" i="47"/>
  <c r="K60" i="47"/>
  <c r="M60" i="47"/>
  <c r="K59" i="47"/>
  <c r="M59" i="47"/>
  <c r="K58" i="47"/>
  <c r="K57" i="47"/>
  <c r="M57" i="47" s="1"/>
  <c r="K56" i="47"/>
  <c r="M56" i="47" s="1"/>
  <c r="K55" i="47"/>
  <c r="M55" i="47"/>
  <c r="K54" i="47"/>
  <c r="K53" i="47"/>
  <c r="M53" i="47"/>
  <c r="K52" i="47"/>
  <c r="M52" i="47" s="1"/>
  <c r="K51" i="47"/>
  <c r="M51" i="47"/>
  <c r="K50" i="47"/>
  <c r="K49" i="47"/>
  <c r="M49" i="47" s="1"/>
  <c r="K48" i="47"/>
  <c r="M48" i="47"/>
  <c r="K47" i="47"/>
  <c r="M47" i="47" s="1"/>
  <c r="K46" i="47"/>
  <c r="K45" i="47"/>
  <c r="M45" i="47"/>
  <c r="K44" i="47"/>
  <c r="M44" i="47"/>
  <c r="K43" i="47"/>
  <c r="M43" i="47"/>
  <c r="K42" i="47"/>
  <c r="K41" i="47"/>
  <c r="M41" i="47"/>
  <c r="K40" i="47"/>
  <c r="M40" i="47" s="1"/>
  <c r="K39" i="47"/>
  <c r="M39" i="47" s="1"/>
  <c r="K38" i="47"/>
  <c r="K37" i="47"/>
  <c r="M37" i="47"/>
  <c r="K36" i="47"/>
  <c r="M36" i="47"/>
  <c r="K35" i="47"/>
  <c r="M35" i="47"/>
  <c r="K34" i="47"/>
  <c r="K33" i="47"/>
  <c r="M33" i="47" s="1"/>
  <c r="K32" i="47"/>
  <c r="M32" i="47"/>
  <c r="K31" i="47"/>
  <c r="M31" i="47" s="1"/>
  <c r="A81" i="46"/>
  <c r="E8" i="46"/>
  <c r="H5" i="46"/>
  <c r="B6" i="46"/>
  <c r="B5" i="46"/>
  <c r="B4" i="46"/>
  <c r="K499" i="45"/>
  <c r="K498" i="45"/>
  <c r="K497" i="45"/>
  <c r="M497" i="45" s="1"/>
  <c r="K496" i="45"/>
  <c r="K491" i="45"/>
  <c r="K490" i="45"/>
  <c r="K489" i="45"/>
  <c r="M489" i="45"/>
  <c r="K488" i="45"/>
  <c r="K487" i="45"/>
  <c r="K486" i="45"/>
  <c r="K485" i="45"/>
  <c r="M485" i="45"/>
  <c r="K484" i="45"/>
  <c r="K483" i="45"/>
  <c r="K482" i="45"/>
  <c r="K481" i="45"/>
  <c r="M481" i="45" s="1"/>
  <c r="K480" i="45"/>
  <c r="K479" i="45"/>
  <c r="K478" i="45"/>
  <c r="K477" i="45"/>
  <c r="M477" i="45" s="1"/>
  <c r="K476" i="45"/>
  <c r="K475" i="45"/>
  <c r="K474" i="45"/>
  <c r="K473" i="45"/>
  <c r="M473" i="45"/>
  <c r="K472" i="45"/>
  <c r="K471" i="45"/>
  <c r="K470" i="45"/>
  <c r="K469" i="45"/>
  <c r="M469" i="45"/>
  <c r="K468" i="45"/>
  <c r="K467" i="45"/>
  <c r="K466" i="45"/>
  <c r="K465" i="45"/>
  <c r="M465" i="45"/>
  <c r="K464" i="45"/>
  <c r="K463" i="45"/>
  <c r="K462" i="45"/>
  <c r="K461" i="45"/>
  <c r="M461" i="45" s="1"/>
  <c r="K460" i="45"/>
  <c r="K459" i="45"/>
  <c r="K458" i="45"/>
  <c r="K457" i="45"/>
  <c r="M457" i="45"/>
  <c r="K456" i="45"/>
  <c r="K455" i="45"/>
  <c r="K454" i="45"/>
  <c r="K453" i="45"/>
  <c r="M453" i="45" s="1"/>
  <c r="K452" i="45"/>
  <c r="K451" i="45"/>
  <c r="K450" i="45"/>
  <c r="K449" i="45"/>
  <c r="M449" i="45"/>
  <c r="K448" i="45"/>
  <c r="K447" i="45"/>
  <c r="K446" i="45"/>
  <c r="K445" i="45"/>
  <c r="M445" i="45" s="1"/>
  <c r="K444" i="45"/>
  <c r="K443" i="45"/>
  <c r="K442" i="45"/>
  <c r="K441" i="45"/>
  <c r="M441" i="45"/>
  <c r="K440" i="45"/>
  <c r="K439" i="45"/>
  <c r="K438" i="45"/>
  <c r="K437" i="45"/>
  <c r="M437" i="45"/>
  <c r="K436" i="45"/>
  <c r="K435" i="45"/>
  <c r="K434" i="45"/>
  <c r="K433" i="45"/>
  <c r="M433" i="45" s="1"/>
  <c r="K432" i="45"/>
  <c r="K431" i="45"/>
  <c r="K430" i="45"/>
  <c r="K429" i="45"/>
  <c r="M429" i="45" s="1"/>
  <c r="K428" i="45"/>
  <c r="K427" i="45"/>
  <c r="K426" i="45"/>
  <c r="K425" i="45"/>
  <c r="M425" i="45"/>
  <c r="K424" i="45"/>
  <c r="K423" i="45"/>
  <c r="K422" i="45"/>
  <c r="K421" i="45"/>
  <c r="M421" i="45"/>
  <c r="K420" i="45"/>
  <c r="K419" i="45"/>
  <c r="K418" i="45"/>
  <c r="K417" i="45"/>
  <c r="M417" i="45" s="1"/>
  <c r="K416" i="45"/>
  <c r="K415" i="45"/>
  <c r="K414" i="45"/>
  <c r="K413" i="45"/>
  <c r="M413" i="45" s="1"/>
  <c r="K412" i="45"/>
  <c r="K411" i="45"/>
  <c r="K410" i="45"/>
  <c r="K409" i="45"/>
  <c r="M409" i="45"/>
  <c r="K408" i="45"/>
  <c r="K407" i="45"/>
  <c r="K406" i="45"/>
  <c r="K405" i="45"/>
  <c r="M405" i="45"/>
  <c r="K404" i="45"/>
  <c r="K403" i="45"/>
  <c r="K402" i="45"/>
  <c r="K401" i="45"/>
  <c r="M401" i="45"/>
  <c r="K400" i="45"/>
  <c r="K399" i="45"/>
  <c r="K398" i="45"/>
  <c r="K397" i="45"/>
  <c r="M397" i="45" s="1"/>
  <c r="K396" i="45"/>
  <c r="K395" i="45"/>
  <c r="K394" i="45"/>
  <c r="K393" i="45"/>
  <c r="M393" i="45"/>
  <c r="K392" i="45"/>
  <c r="K391" i="45"/>
  <c r="K390" i="45"/>
  <c r="K389" i="45"/>
  <c r="M389" i="45" s="1"/>
  <c r="K388" i="45"/>
  <c r="K387" i="45"/>
  <c r="K386" i="45"/>
  <c r="K385" i="45"/>
  <c r="M385" i="45"/>
  <c r="K384" i="45"/>
  <c r="K383" i="45"/>
  <c r="K382" i="45"/>
  <c r="K381" i="45"/>
  <c r="M381" i="45" s="1"/>
  <c r="K380" i="45"/>
  <c r="K379" i="45"/>
  <c r="K378" i="45"/>
  <c r="K377" i="45"/>
  <c r="M377" i="45"/>
  <c r="K376" i="45"/>
  <c r="K375" i="45"/>
  <c r="K374" i="45"/>
  <c r="K373" i="45"/>
  <c r="M373" i="45"/>
  <c r="K372" i="45"/>
  <c r="K371" i="45"/>
  <c r="K370" i="45"/>
  <c r="K369" i="45"/>
  <c r="M369" i="45" s="1"/>
  <c r="K368" i="45"/>
  <c r="K367" i="45"/>
  <c r="K366" i="45"/>
  <c r="K365" i="45"/>
  <c r="M365" i="45" s="1"/>
  <c r="K364" i="45"/>
  <c r="K363" i="45"/>
  <c r="K362" i="45"/>
  <c r="K361" i="45"/>
  <c r="M361" i="45"/>
  <c r="K360" i="45"/>
  <c r="K359" i="45"/>
  <c r="K358" i="45"/>
  <c r="K357" i="45"/>
  <c r="M357" i="45"/>
  <c r="K356" i="45"/>
  <c r="K355" i="45"/>
  <c r="K354" i="45"/>
  <c r="K353" i="45"/>
  <c r="M353" i="45" s="1"/>
  <c r="K352" i="45"/>
  <c r="K351" i="45"/>
  <c r="K350" i="45"/>
  <c r="K349" i="45"/>
  <c r="M349" i="45" s="1"/>
  <c r="K348" i="45"/>
  <c r="K347" i="45"/>
  <c r="K346" i="45"/>
  <c r="K345" i="45"/>
  <c r="M345" i="45"/>
  <c r="K344" i="45"/>
  <c r="K343" i="45"/>
  <c r="K342" i="45"/>
  <c r="K341" i="45"/>
  <c r="M341" i="45"/>
  <c r="K340" i="45"/>
  <c r="K339" i="45"/>
  <c r="K338" i="45"/>
  <c r="K337" i="45"/>
  <c r="M337" i="45"/>
  <c r="K336" i="45"/>
  <c r="K335" i="45"/>
  <c r="K334" i="45"/>
  <c r="K333" i="45"/>
  <c r="M333" i="45" s="1"/>
  <c r="K332" i="45"/>
  <c r="K331" i="45"/>
  <c r="K330" i="45"/>
  <c r="K329" i="45"/>
  <c r="M329" i="45"/>
  <c r="K328" i="45"/>
  <c r="K327" i="45"/>
  <c r="K326" i="45"/>
  <c r="K325" i="45"/>
  <c r="M325" i="45" s="1"/>
  <c r="K324" i="45"/>
  <c r="K323" i="45"/>
  <c r="K322" i="45"/>
  <c r="K321" i="45"/>
  <c r="M321" i="45"/>
  <c r="K320" i="45"/>
  <c r="K319" i="45"/>
  <c r="K318" i="45"/>
  <c r="K317" i="45"/>
  <c r="M317" i="45" s="1"/>
  <c r="K316" i="45"/>
  <c r="K315" i="45"/>
  <c r="K314" i="45"/>
  <c r="K313" i="45"/>
  <c r="M313" i="45"/>
  <c r="K312" i="45"/>
  <c r="K311" i="45"/>
  <c r="K310" i="45"/>
  <c r="K309" i="45"/>
  <c r="M309" i="45"/>
  <c r="K308" i="45"/>
  <c r="K307" i="45"/>
  <c r="K306" i="45"/>
  <c r="K305" i="45"/>
  <c r="M305" i="45" s="1"/>
  <c r="K304" i="45"/>
  <c r="K303" i="45"/>
  <c r="K302" i="45"/>
  <c r="K301" i="45"/>
  <c r="M301" i="45" s="1"/>
  <c r="K300" i="45"/>
  <c r="K299" i="45"/>
  <c r="K298" i="45"/>
  <c r="K297" i="45"/>
  <c r="M297" i="45"/>
  <c r="K296" i="45"/>
  <c r="K295" i="45"/>
  <c r="K294" i="45"/>
  <c r="K293" i="45"/>
  <c r="M293" i="45"/>
  <c r="K292" i="45"/>
  <c r="K291" i="45"/>
  <c r="K290" i="45"/>
  <c r="K289" i="45"/>
  <c r="M289" i="45" s="1"/>
  <c r="K288" i="45"/>
  <c r="K287" i="45"/>
  <c r="K286" i="45"/>
  <c r="K285" i="45"/>
  <c r="M285" i="45" s="1"/>
  <c r="K284" i="45"/>
  <c r="K283" i="45"/>
  <c r="K282" i="45"/>
  <c r="K281" i="45"/>
  <c r="M281" i="45"/>
  <c r="K280" i="45"/>
  <c r="K279" i="45"/>
  <c r="K278" i="45"/>
  <c r="K277" i="45"/>
  <c r="M277" i="45"/>
  <c r="K276" i="45"/>
  <c r="K275" i="45"/>
  <c r="K274" i="45"/>
  <c r="K273" i="45"/>
  <c r="M273" i="45"/>
  <c r="K272" i="45"/>
  <c r="K271" i="45"/>
  <c r="K270" i="45"/>
  <c r="K269" i="45"/>
  <c r="M269" i="45" s="1"/>
  <c r="K268" i="45"/>
  <c r="K267" i="45"/>
  <c r="K266" i="45"/>
  <c r="K265" i="45"/>
  <c r="M265" i="45"/>
  <c r="K264" i="45"/>
  <c r="K263" i="45"/>
  <c r="K262" i="45"/>
  <c r="K261" i="45"/>
  <c r="M261" i="45" s="1"/>
  <c r="K260" i="45"/>
  <c r="K259" i="45"/>
  <c r="K258" i="45"/>
  <c r="K257" i="45"/>
  <c r="M257" i="45"/>
  <c r="K256" i="45"/>
  <c r="K255" i="45"/>
  <c r="K254" i="45"/>
  <c r="K253" i="45"/>
  <c r="M253" i="45" s="1"/>
  <c r="K252" i="45"/>
  <c r="K251" i="45"/>
  <c r="K250" i="45"/>
  <c r="K249" i="45"/>
  <c r="M249" i="45"/>
  <c r="K248" i="45"/>
  <c r="K247" i="45"/>
  <c r="K246" i="45"/>
  <c r="K245" i="45"/>
  <c r="M245" i="45"/>
  <c r="K244" i="45"/>
  <c r="K243" i="45"/>
  <c r="K242" i="45"/>
  <c r="K241" i="45"/>
  <c r="M241" i="45" s="1"/>
  <c r="K240" i="45"/>
  <c r="K239" i="45"/>
  <c r="K238" i="45"/>
  <c r="K237" i="45"/>
  <c r="M237" i="45" s="1"/>
  <c r="K236" i="45"/>
  <c r="K235" i="45"/>
  <c r="K234" i="45"/>
  <c r="K233" i="45"/>
  <c r="M233" i="45"/>
  <c r="K232" i="45"/>
  <c r="K231" i="45"/>
  <c r="K230" i="45"/>
  <c r="K229" i="45"/>
  <c r="M229" i="45"/>
  <c r="K228" i="45"/>
  <c r="K227" i="45"/>
  <c r="K226" i="45"/>
  <c r="K225" i="45"/>
  <c r="M225" i="45" s="1"/>
  <c r="K224" i="45"/>
  <c r="K223" i="45"/>
  <c r="K222" i="45"/>
  <c r="K221" i="45"/>
  <c r="M221" i="45" s="1"/>
  <c r="K220" i="45"/>
  <c r="K219" i="45"/>
  <c r="K218" i="45"/>
  <c r="K217" i="45"/>
  <c r="M217" i="45"/>
  <c r="K216" i="45"/>
  <c r="K215" i="45"/>
  <c r="K214" i="45"/>
  <c r="K213" i="45"/>
  <c r="M213" i="45"/>
  <c r="K212" i="45"/>
  <c r="K211" i="45"/>
  <c r="K210" i="45"/>
  <c r="K209" i="45"/>
  <c r="M209" i="45"/>
  <c r="K208" i="45"/>
  <c r="K207" i="45"/>
  <c r="K206" i="45"/>
  <c r="K205" i="45"/>
  <c r="M205" i="45" s="1"/>
  <c r="K204" i="45"/>
  <c r="K203" i="45"/>
  <c r="K202" i="45"/>
  <c r="K201" i="45"/>
  <c r="M201" i="45"/>
  <c r="K200" i="45"/>
  <c r="K199" i="45"/>
  <c r="K198" i="45"/>
  <c r="K197" i="45"/>
  <c r="M197" i="45" s="1"/>
  <c r="K196" i="45"/>
  <c r="K195" i="45"/>
  <c r="K194" i="45"/>
  <c r="K193" i="45"/>
  <c r="M193" i="45"/>
  <c r="K192" i="45"/>
  <c r="K191" i="45"/>
  <c r="K190" i="45"/>
  <c r="K189" i="45"/>
  <c r="M189" i="45" s="1"/>
  <c r="K188" i="45"/>
  <c r="K187" i="45"/>
  <c r="K186" i="45"/>
  <c r="K185" i="45"/>
  <c r="M185" i="45"/>
  <c r="K184" i="45"/>
  <c r="K183" i="45"/>
  <c r="K182" i="45"/>
  <c r="K181" i="45"/>
  <c r="M181" i="45"/>
  <c r="K180" i="45"/>
  <c r="K179" i="45"/>
  <c r="K178" i="45"/>
  <c r="K177" i="45"/>
  <c r="M177" i="45" s="1"/>
  <c r="K176" i="45"/>
  <c r="K175" i="45"/>
  <c r="K174" i="45"/>
  <c r="K173" i="45"/>
  <c r="M173" i="45" s="1"/>
  <c r="K172" i="45"/>
  <c r="K171" i="45"/>
  <c r="K170" i="45"/>
  <c r="K169" i="45"/>
  <c r="M169" i="45"/>
  <c r="K168" i="45"/>
  <c r="K167" i="45"/>
  <c r="K166" i="45"/>
  <c r="K165" i="45"/>
  <c r="M165" i="45"/>
  <c r="K164" i="45"/>
  <c r="K163" i="45"/>
  <c r="K162" i="45"/>
  <c r="K161" i="45"/>
  <c r="M161" i="45" s="1"/>
  <c r="K160" i="45"/>
  <c r="K159" i="45"/>
  <c r="K158" i="45"/>
  <c r="K157" i="45"/>
  <c r="M157" i="45" s="1"/>
  <c r="K156" i="45"/>
  <c r="K155" i="45"/>
  <c r="K154" i="45"/>
  <c r="K153" i="45"/>
  <c r="M153" i="45"/>
  <c r="K152" i="45"/>
  <c r="K151" i="45"/>
  <c r="K150" i="45"/>
  <c r="K149" i="45"/>
  <c r="M149" i="45"/>
  <c r="K148" i="45"/>
  <c r="K147" i="45"/>
  <c r="K146" i="45"/>
  <c r="K145" i="45"/>
  <c r="M145" i="45"/>
  <c r="K144" i="45"/>
  <c r="K143" i="45"/>
  <c r="K142" i="45"/>
  <c r="K141" i="45"/>
  <c r="M141" i="45" s="1"/>
  <c r="K140" i="45"/>
  <c r="K139" i="45"/>
  <c r="K138" i="45"/>
  <c r="K137" i="45"/>
  <c r="M137" i="45"/>
  <c r="K136" i="45"/>
  <c r="K135" i="45"/>
  <c r="K134" i="45"/>
  <c r="K133" i="45"/>
  <c r="M133" i="45" s="1"/>
  <c r="K132" i="45"/>
  <c r="K131" i="45"/>
  <c r="K130" i="45"/>
  <c r="K129" i="45"/>
  <c r="M129" i="45"/>
  <c r="K128" i="45"/>
  <c r="K127" i="45"/>
  <c r="K126" i="45"/>
  <c r="K125" i="45"/>
  <c r="M125" i="45" s="1"/>
  <c r="K124" i="45"/>
  <c r="K123" i="45"/>
  <c r="K122" i="45"/>
  <c r="K121" i="45"/>
  <c r="M121" i="45"/>
  <c r="K120" i="45"/>
  <c r="K119" i="45"/>
  <c r="K118" i="45"/>
  <c r="K117" i="45"/>
  <c r="M117" i="45"/>
  <c r="K116" i="45"/>
  <c r="K115" i="45"/>
  <c r="K114" i="45"/>
  <c r="K113" i="45"/>
  <c r="M113" i="45" s="1"/>
  <c r="K112" i="45"/>
  <c r="K111" i="45"/>
  <c r="K110" i="45"/>
  <c r="K109" i="45"/>
  <c r="M109" i="45" s="1"/>
  <c r="K108" i="45"/>
  <c r="K107" i="45"/>
  <c r="K106" i="45"/>
  <c r="K105" i="45"/>
  <c r="M105" i="45"/>
  <c r="K104" i="45"/>
  <c r="K103" i="45"/>
  <c r="K102" i="45"/>
  <c r="K101" i="45"/>
  <c r="M101" i="45"/>
  <c r="K100" i="45"/>
  <c r="K99" i="45"/>
  <c r="K98" i="45"/>
  <c r="K97" i="45"/>
  <c r="M97" i="45" s="1"/>
  <c r="K96" i="45"/>
  <c r="K95" i="45"/>
  <c r="K94" i="45"/>
  <c r="K93" i="45"/>
  <c r="M93" i="45" s="1"/>
  <c r="K92" i="45"/>
  <c r="K91" i="45"/>
  <c r="K90" i="45"/>
  <c r="K89" i="45"/>
  <c r="M89" i="45"/>
  <c r="K88" i="45"/>
  <c r="K87" i="45"/>
  <c r="K86" i="45"/>
  <c r="K85" i="45"/>
  <c r="M85" i="45"/>
  <c r="K84" i="45"/>
  <c r="K83" i="45"/>
  <c r="K82" i="45"/>
  <c r="K81" i="45"/>
  <c r="M81" i="45"/>
  <c r="K80" i="45"/>
  <c r="K79" i="45"/>
  <c r="K78" i="45"/>
  <c r="K77" i="45"/>
  <c r="M77" i="45" s="1"/>
  <c r="K76" i="45"/>
  <c r="K75" i="45"/>
  <c r="K74" i="45"/>
  <c r="K73" i="45"/>
  <c r="M73" i="45"/>
  <c r="K72" i="45"/>
  <c r="K71" i="45"/>
  <c r="K70" i="45"/>
  <c r="K69" i="45"/>
  <c r="M69" i="45" s="1"/>
  <c r="K68" i="45"/>
  <c r="K67" i="45"/>
  <c r="K66" i="45"/>
  <c r="K65" i="45"/>
  <c r="M65" i="45"/>
  <c r="K64" i="45"/>
  <c r="K63" i="45"/>
  <c r="K62" i="45"/>
  <c r="K61" i="45"/>
  <c r="M61" i="45" s="1"/>
  <c r="K60" i="45"/>
  <c r="K59" i="45"/>
  <c r="K58" i="45"/>
  <c r="K57" i="45"/>
  <c r="M57" i="45"/>
  <c r="K56" i="45"/>
  <c r="K55" i="45"/>
  <c r="K54" i="45"/>
  <c r="K53" i="45"/>
  <c r="M53" i="45"/>
  <c r="K52" i="45"/>
  <c r="K51" i="45"/>
  <c r="K50" i="45"/>
  <c r="K49" i="45"/>
  <c r="M49" i="45" s="1"/>
  <c r="K48" i="45"/>
  <c r="K47" i="45"/>
  <c r="K46" i="45"/>
  <c r="K45" i="45"/>
  <c r="M45" i="45" s="1"/>
  <c r="K44" i="45"/>
  <c r="K43" i="45"/>
  <c r="K42" i="45"/>
  <c r="K41" i="45"/>
  <c r="M41" i="45"/>
  <c r="K40" i="45"/>
  <c r="A81" i="44"/>
  <c r="E8" i="44"/>
  <c r="H5" i="44"/>
  <c r="B6" i="44"/>
  <c r="B5" i="44"/>
  <c r="B4" i="44"/>
  <c r="J517" i="43"/>
  <c r="I517" i="43"/>
  <c r="H517" i="43"/>
  <c r="G517" i="43"/>
  <c r="F517" i="43"/>
  <c r="F525" i="43"/>
  <c r="H521" i="43"/>
  <c r="J520" i="43"/>
  <c r="K498" i="43"/>
  <c r="K497" i="43"/>
  <c r="K496" i="43"/>
  <c r="M496" i="43"/>
  <c r="K495" i="43"/>
  <c r="M495" i="43" s="1"/>
  <c r="K490" i="43"/>
  <c r="K489" i="43"/>
  <c r="K488" i="43"/>
  <c r="M488" i="43" s="1"/>
  <c r="K487" i="43"/>
  <c r="M487" i="43" s="1"/>
  <c r="K486" i="43"/>
  <c r="K485" i="43"/>
  <c r="K484" i="43"/>
  <c r="M484" i="43" s="1"/>
  <c r="K483" i="43"/>
  <c r="M483" i="43" s="1"/>
  <c r="K482" i="43"/>
  <c r="K481" i="43"/>
  <c r="K480" i="43"/>
  <c r="M480" i="43" s="1"/>
  <c r="K479" i="43"/>
  <c r="M479" i="43"/>
  <c r="K478" i="43"/>
  <c r="K477" i="43"/>
  <c r="K476" i="43"/>
  <c r="M476" i="43"/>
  <c r="K475" i="43"/>
  <c r="M475" i="43" s="1"/>
  <c r="K474" i="43"/>
  <c r="K473" i="43"/>
  <c r="K472" i="43"/>
  <c r="M472" i="43" s="1"/>
  <c r="K471" i="43"/>
  <c r="M471" i="43" s="1"/>
  <c r="K470" i="43"/>
  <c r="K469" i="43"/>
  <c r="K468" i="43"/>
  <c r="M468" i="43" s="1"/>
  <c r="K467" i="43"/>
  <c r="M467" i="43" s="1"/>
  <c r="K466" i="43"/>
  <c r="K465" i="43"/>
  <c r="K464" i="43"/>
  <c r="M464" i="43" s="1"/>
  <c r="K463" i="43"/>
  <c r="M463" i="43"/>
  <c r="K462" i="43"/>
  <c r="K461" i="43"/>
  <c r="K460" i="43"/>
  <c r="M460" i="43"/>
  <c r="K459" i="43"/>
  <c r="M459" i="43" s="1"/>
  <c r="K458" i="43"/>
  <c r="K457" i="43"/>
  <c r="K456" i="43"/>
  <c r="M456" i="43" s="1"/>
  <c r="K455" i="43"/>
  <c r="M455" i="43" s="1"/>
  <c r="K454" i="43"/>
  <c r="K453" i="43"/>
  <c r="K452" i="43"/>
  <c r="M452" i="43" s="1"/>
  <c r="K451" i="43"/>
  <c r="M451" i="43" s="1"/>
  <c r="K450" i="43"/>
  <c r="K449" i="43"/>
  <c r="K448" i="43"/>
  <c r="M448" i="43" s="1"/>
  <c r="K447" i="43"/>
  <c r="M447" i="43"/>
  <c r="K446" i="43"/>
  <c r="K445" i="43"/>
  <c r="K444" i="43"/>
  <c r="M444" i="43"/>
  <c r="K443" i="43"/>
  <c r="M443" i="43" s="1"/>
  <c r="K442" i="43"/>
  <c r="K441" i="43"/>
  <c r="K440" i="43"/>
  <c r="M440" i="43" s="1"/>
  <c r="K439" i="43"/>
  <c r="M439" i="43" s="1"/>
  <c r="K438" i="43"/>
  <c r="K437" i="43"/>
  <c r="K436" i="43"/>
  <c r="M436" i="43" s="1"/>
  <c r="K435" i="43"/>
  <c r="M435" i="43" s="1"/>
  <c r="K434" i="43"/>
  <c r="K433" i="43"/>
  <c r="K432" i="43"/>
  <c r="M432" i="43" s="1"/>
  <c r="K431" i="43"/>
  <c r="M431" i="43"/>
  <c r="K430" i="43"/>
  <c r="K429" i="43"/>
  <c r="K428" i="43"/>
  <c r="M428" i="43"/>
  <c r="K427" i="43"/>
  <c r="M427" i="43" s="1"/>
  <c r="K426" i="43"/>
  <c r="K425" i="43"/>
  <c r="K424" i="43"/>
  <c r="M424" i="43" s="1"/>
  <c r="K423" i="43"/>
  <c r="M423" i="43" s="1"/>
  <c r="K422" i="43"/>
  <c r="K421" i="43"/>
  <c r="K420" i="43"/>
  <c r="M420" i="43" s="1"/>
  <c r="K419" i="43"/>
  <c r="M419" i="43" s="1"/>
  <c r="K418" i="43"/>
  <c r="K417" i="43"/>
  <c r="K416" i="43"/>
  <c r="M416" i="43" s="1"/>
  <c r="K415" i="43"/>
  <c r="M415" i="43"/>
  <c r="K414" i="43"/>
  <c r="K413" i="43"/>
  <c r="K412" i="43"/>
  <c r="M412" i="43"/>
  <c r="K411" i="43"/>
  <c r="M411" i="43" s="1"/>
  <c r="K410" i="43"/>
  <c r="K409" i="43"/>
  <c r="K408" i="43"/>
  <c r="M408" i="43" s="1"/>
  <c r="K407" i="43"/>
  <c r="M407" i="43" s="1"/>
  <c r="K406" i="43"/>
  <c r="K405" i="43"/>
  <c r="K404" i="43"/>
  <c r="M404" i="43" s="1"/>
  <c r="K403" i="43"/>
  <c r="M403" i="43" s="1"/>
  <c r="K402" i="43"/>
  <c r="K401" i="43"/>
  <c r="K400" i="43"/>
  <c r="M400" i="43" s="1"/>
  <c r="K399" i="43"/>
  <c r="M399" i="43"/>
  <c r="K398" i="43"/>
  <c r="K397" i="43"/>
  <c r="K396" i="43"/>
  <c r="M396" i="43"/>
  <c r="K395" i="43"/>
  <c r="M395" i="43" s="1"/>
  <c r="K394" i="43"/>
  <c r="K393" i="43"/>
  <c r="K392" i="43"/>
  <c r="M392" i="43" s="1"/>
  <c r="K391" i="43"/>
  <c r="M391" i="43" s="1"/>
  <c r="K390" i="43"/>
  <c r="K389" i="43"/>
  <c r="K388" i="43"/>
  <c r="M388" i="43" s="1"/>
  <c r="K387" i="43"/>
  <c r="M387" i="43" s="1"/>
  <c r="K386" i="43"/>
  <c r="K385" i="43"/>
  <c r="K384" i="43"/>
  <c r="M384" i="43" s="1"/>
  <c r="K383" i="43"/>
  <c r="M383" i="43"/>
  <c r="K382" i="43"/>
  <c r="K381" i="43"/>
  <c r="K380" i="43"/>
  <c r="M380" i="43"/>
  <c r="K379" i="43"/>
  <c r="M379" i="43" s="1"/>
  <c r="K378" i="43"/>
  <c r="K377" i="43"/>
  <c r="K376" i="43"/>
  <c r="M376" i="43" s="1"/>
  <c r="K375" i="43"/>
  <c r="M375" i="43" s="1"/>
  <c r="K374" i="43"/>
  <c r="K373" i="43"/>
  <c r="K372" i="43"/>
  <c r="M372" i="43" s="1"/>
  <c r="K371" i="43"/>
  <c r="M371" i="43" s="1"/>
  <c r="K370" i="43"/>
  <c r="K369" i="43"/>
  <c r="K368" i="43"/>
  <c r="M368" i="43" s="1"/>
  <c r="K367" i="43"/>
  <c r="M367" i="43"/>
  <c r="K366" i="43"/>
  <c r="K365" i="43"/>
  <c r="K364" i="43"/>
  <c r="M364" i="43"/>
  <c r="K363" i="43"/>
  <c r="M363" i="43" s="1"/>
  <c r="K362" i="43"/>
  <c r="K361" i="43"/>
  <c r="K360" i="43"/>
  <c r="M360" i="43" s="1"/>
  <c r="K359" i="43"/>
  <c r="M359" i="43" s="1"/>
  <c r="K358" i="43"/>
  <c r="K357" i="43"/>
  <c r="K356" i="43"/>
  <c r="M356" i="43" s="1"/>
  <c r="K355" i="43"/>
  <c r="M355" i="43" s="1"/>
  <c r="K354" i="43"/>
  <c r="K353" i="43"/>
  <c r="K352" i="43"/>
  <c r="M352" i="43" s="1"/>
  <c r="K351" i="43"/>
  <c r="M351" i="43"/>
  <c r="K350" i="43"/>
  <c r="K349" i="43"/>
  <c r="K348" i="43"/>
  <c r="M348" i="43"/>
  <c r="K347" i="43"/>
  <c r="M347" i="43" s="1"/>
  <c r="K346" i="43"/>
  <c r="K345" i="43"/>
  <c r="K344" i="43"/>
  <c r="M344" i="43" s="1"/>
  <c r="K343" i="43"/>
  <c r="M343" i="43" s="1"/>
  <c r="K342" i="43"/>
  <c r="K341" i="43"/>
  <c r="K340" i="43"/>
  <c r="M340" i="43" s="1"/>
  <c r="K339" i="43"/>
  <c r="M339" i="43" s="1"/>
  <c r="K338" i="43"/>
  <c r="K337" i="43"/>
  <c r="K336" i="43"/>
  <c r="M336" i="43" s="1"/>
  <c r="K335" i="43"/>
  <c r="M335" i="43"/>
  <c r="K334" i="43"/>
  <c r="K333" i="43"/>
  <c r="K332" i="43"/>
  <c r="M332" i="43"/>
  <c r="K331" i="43"/>
  <c r="M331" i="43" s="1"/>
  <c r="K330" i="43"/>
  <c r="K329" i="43"/>
  <c r="K328" i="43"/>
  <c r="M328" i="43" s="1"/>
  <c r="K327" i="43"/>
  <c r="M327" i="43" s="1"/>
  <c r="K326" i="43"/>
  <c r="K325" i="43"/>
  <c r="K324" i="43"/>
  <c r="M324" i="43" s="1"/>
  <c r="K323" i="43"/>
  <c r="M323" i="43" s="1"/>
  <c r="K322" i="43"/>
  <c r="K321" i="43"/>
  <c r="K320" i="43"/>
  <c r="M320" i="43" s="1"/>
  <c r="K319" i="43"/>
  <c r="M319" i="43"/>
  <c r="K318" i="43"/>
  <c r="K317" i="43"/>
  <c r="K316" i="43"/>
  <c r="M316" i="43"/>
  <c r="K315" i="43"/>
  <c r="M315" i="43" s="1"/>
  <c r="K314" i="43"/>
  <c r="K313" i="43"/>
  <c r="K312" i="43"/>
  <c r="M312" i="43" s="1"/>
  <c r="K311" i="43"/>
  <c r="M311" i="43" s="1"/>
  <c r="K310" i="43"/>
  <c r="K309" i="43"/>
  <c r="K308" i="43"/>
  <c r="M308" i="43" s="1"/>
  <c r="K307" i="43"/>
  <c r="M307" i="43" s="1"/>
  <c r="K306" i="43"/>
  <c r="K305" i="43"/>
  <c r="K304" i="43"/>
  <c r="M304" i="43" s="1"/>
  <c r="K303" i="43"/>
  <c r="M303" i="43"/>
  <c r="K302" i="43"/>
  <c r="K301" i="43"/>
  <c r="K300" i="43"/>
  <c r="M300" i="43"/>
  <c r="K299" i="43"/>
  <c r="M299" i="43" s="1"/>
  <c r="K298" i="43"/>
  <c r="K297" i="43"/>
  <c r="K296" i="43"/>
  <c r="M296" i="43" s="1"/>
  <c r="K295" i="43"/>
  <c r="M295" i="43" s="1"/>
  <c r="K294" i="43"/>
  <c r="K293" i="43"/>
  <c r="K292" i="43"/>
  <c r="M292" i="43" s="1"/>
  <c r="K291" i="43"/>
  <c r="M291" i="43" s="1"/>
  <c r="K290" i="43"/>
  <c r="K289" i="43"/>
  <c r="K288" i="43"/>
  <c r="M288" i="43" s="1"/>
  <c r="K287" i="43"/>
  <c r="M287" i="43"/>
  <c r="K286" i="43"/>
  <c r="K285" i="43"/>
  <c r="K284" i="43"/>
  <c r="M284" i="43"/>
  <c r="K283" i="43"/>
  <c r="M283" i="43" s="1"/>
  <c r="K282" i="43"/>
  <c r="K281" i="43"/>
  <c r="K280" i="43"/>
  <c r="M280" i="43" s="1"/>
  <c r="K279" i="43"/>
  <c r="M279" i="43" s="1"/>
  <c r="K278" i="43"/>
  <c r="K277" i="43"/>
  <c r="K276" i="43"/>
  <c r="M276" i="43" s="1"/>
  <c r="K275" i="43"/>
  <c r="M275" i="43" s="1"/>
  <c r="K274" i="43"/>
  <c r="K273" i="43"/>
  <c r="K272" i="43"/>
  <c r="M272" i="43" s="1"/>
  <c r="K271" i="43"/>
  <c r="M271" i="43"/>
  <c r="K270" i="43"/>
  <c r="K269" i="43"/>
  <c r="K268" i="43"/>
  <c r="M268" i="43"/>
  <c r="K267" i="43"/>
  <c r="M267" i="43" s="1"/>
  <c r="K266" i="43"/>
  <c r="K265" i="43"/>
  <c r="K264" i="43"/>
  <c r="M264" i="43" s="1"/>
  <c r="K263" i="43"/>
  <c r="M263" i="43" s="1"/>
  <c r="K262" i="43"/>
  <c r="K261" i="43"/>
  <c r="K260" i="43"/>
  <c r="M260" i="43" s="1"/>
  <c r="K259" i="43"/>
  <c r="M259" i="43" s="1"/>
  <c r="K258" i="43"/>
  <c r="K257" i="43"/>
  <c r="K256" i="43"/>
  <c r="M256" i="43" s="1"/>
  <c r="K255" i="43"/>
  <c r="M255" i="43"/>
  <c r="K254" i="43"/>
  <c r="K253" i="43"/>
  <c r="K252" i="43"/>
  <c r="M252" i="43"/>
  <c r="K251" i="43"/>
  <c r="M251" i="43" s="1"/>
  <c r="K250" i="43"/>
  <c r="K249" i="43"/>
  <c r="K248" i="43"/>
  <c r="M248" i="43" s="1"/>
  <c r="K247" i="43"/>
  <c r="M247" i="43" s="1"/>
  <c r="K246" i="43"/>
  <c r="K245" i="43"/>
  <c r="K244" i="43"/>
  <c r="M244" i="43" s="1"/>
  <c r="K243" i="43"/>
  <c r="M243" i="43" s="1"/>
  <c r="K242" i="43"/>
  <c r="K241" i="43"/>
  <c r="K240" i="43"/>
  <c r="M240" i="43" s="1"/>
  <c r="K239" i="43"/>
  <c r="M239" i="43"/>
  <c r="K238" i="43"/>
  <c r="K237" i="43"/>
  <c r="K236" i="43"/>
  <c r="M236" i="43"/>
  <c r="K235" i="43"/>
  <c r="M235" i="43" s="1"/>
  <c r="K234" i="43"/>
  <c r="K233" i="43"/>
  <c r="K232" i="43"/>
  <c r="M232" i="43" s="1"/>
  <c r="K231" i="43"/>
  <c r="M231" i="43" s="1"/>
  <c r="K230" i="43"/>
  <c r="K229" i="43"/>
  <c r="K228" i="43"/>
  <c r="M228" i="43" s="1"/>
  <c r="K227" i="43"/>
  <c r="M227" i="43" s="1"/>
  <c r="K226" i="43"/>
  <c r="K225" i="43"/>
  <c r="K224" i="43"/>
  <c r="M224" i="43" s="1"/>
  <c r="K223" i="43"/>
  <c r="M223" i="43"/>
  <c r="K222" i="43"/>
  <c r="K221" i="43"/>
  <c r="K220" i="43"/>
  <c r="M220" i="43"/>
  <c r="K219" i="43"/>
  <c r="M219" i="43" s="1"/>
  <c r="K218" i="43"/>
  <c r="K217" i="43"/>
  <c r="K216" i="43"/>
  <c r="M216" i="43" s="1"/>
  <c r="K215" i="43"/>
  <c r="M215" i="43" s="1"/>
  <c r="K214" i="43"/>
  <c r="K213" i="43"/>
  <c r="K212" i="43"/>
  <c r="M212" i="43" s="1"/>
  <c r="K211" i="43"/>
  <c r="M211" i="43" s="1"/>
  <c r="K210" i="43"/>
  <c r="K209" i="43"/>
  <c r="K208" i="43"/>
  <c r="M208" i="43" s="1"/>
  <c r="K207" i="43"/>
  <c r="M207" i="43"/>
  <c r="K206" i="43"/>
  <c r="K205" i="43"/>
  <c r="K204" i="43"/>
  <c r="M204" i="43"/>
  <c r="K203" i="43"/>
  <c r="M203" i="43" s="1"/>
  <c r="K202" i="43"/>
  <c r="K201" i="43"/>
  <c r="K200" i="43"/>
  <c r="M200" i="43" s="1"/>
  <c r="K199" i="43"/>
  <c r="M199" i="43" s="1"/>
  <c r="K198" i="43"/>
  <c r="K197" i="43"/>
  <c r="K196" i="43"/>
  <c r="M196" i="43" s="1"/>
  <c r="K195" i="43"/>
  <c r="M195" i="43" s="1"/>
  <c r="K194" i="43"/>
  <c r="K193" i="43"/>
  <c r="K192" i="43"/>
  <c r="M192" i="43" s="1"/>
  <c r="K191" i="43"/>
  <c r="M191" i="43"/>
  <c r="K190" i="43"/>
  <c r="K189" i="43"/>
  <c r="K188" i="43"/>
  <c r="M188" i="43"/>
  <c r="K187" i="43"/>
  <c r="M187" i="43" s="1"/>
  <c r="K186" i="43"/>
  <c r="K185" i="43"/>
  <c r="K184" i="43"/>
  <c r="M184" i="43" s="1"/>
  <c r="K183" i="43"/>
  <c r="M183" i="43" s="1"/>
  <c r="K182" i="43"/>
  <c r="K181" i="43"/>
  <c r="K180" i="43"/>
  <c r="M180" i="43" s="1"/>
  <c r="K179" i="43"/>
  <c r="M179" i="43" s="1"/>
  <c r="K178" i="43"/>
  <c r="K177" i="43"/>
  <c r="K176" i="43"/>
  <c r="M176" i="43" s="1"/>
  <c r="K175" i="43"/>
  <c r="M175" i="43"/>
  <c r="K174" i="43"/>
  <c r="K173" i="43"/>
  <c r="K172" i="43"/>
  <c r="M172" i="43"/>
  <c r="K171" i="43"/>
  <c r="M171" i="43" s="1"/>
  <c r="K170" i="43"/>
  <c r="K169" i="43"/>
  <c r="K168" i="43"/>
  <c r="M168" i="43" s="1"/>
  <c r="K167" i="43"/>
  <c r="M167" i="43" s="1"/>
  <c r="K166" i="43"/>
  <c r="K165" i="43"/>
  <c r="K164" i="43"/>
  <c r="M164" i="43" s="1"/>
  <c r="K163" i="43"/>
  <c r="M163" i="43" s="1"/>
  <c r="K162" i="43"/>
  <c r="K161" i="43"/>
  <c r="K160" i="43"/>
  <c r="M160" i="43" s="1"/>
  <c r="K159" i="43"/>
  <c r="M159" i="43"/>
  <c r="K158" i="43"/>
  <c r="K157" i="43"/>
  <c r="K156" i="43"/>
  <c r="M156" i="43"/>
  <c r="K155" i="43"/>
  <c r="M155" i="43" s="1"/>
  <c r="K154" i="43"/>
  <c r="K153" i="43"/>
  <c r="K152" i="43"/>
  <c r="M152" i="43" s="1"/>
  <c r="K151" i="43"/>
  <c r="M151" i="43" s="1"/>
  <c r="K150" i="43"/>
  <c r="K149" i="43"/>
  <c r="K148" i="43"/>
  <c r="M148" i="43" s="1"/>
  <c r="K147" i="43"/>
  <c r="M147" i="43" s="1"/>
  <c r="K146" i="43"/>
  <c r="K145" i="43"/>
  <c r="K144" i="43"/>
  <c r="M144" i="43" s="1"/>
  <c r="K143" i="43"/>
  <c r="M143" i="43"/>
  <c r="K142" i="43"/>
  <c r="K141" i="43"/>
  <c r="K140" i="43"/>
  <c r="M140" i="43"/>
  <c r="K139" i="43"/>
  <c r="M139" i="43" s="1"/>
  <c r="K138" i="43"/>
  <c r="K137" i="43"/>
  <c r="K136" i="43"/>
  <c r="M136" i="43" s="1"/>
  <c r="K135" i="43"/>
  <c r="M135" i="43" s="1"/>
  <c r="K134" i="43"/>
  <c r="K133" i="43"/>
  <c r="K132" i="43"/>
  <c r="M132" i="43" s="1"/>
  <c r="K131" i="43"/>
  <c r="M131" i="43" s="1"/>
  <c r="K130" i="43"/>
  <c r="K129" i="43"/>
  <c r="K128" i="43"/>
  <c r="M128" i="43" s="1"/>
  <c r="K127" i="43"/>
  <c r="M127" i="43"/>
  <c r="K126" i="43"/>
  <c r="K125" i="43"/>
  <c r="K124" i="43"/>
  <c r="M124" i="43"/>
  <c r="K123" i="43"/>
  <c r="M123" i="43" s="1"/>
  <c r="K122" i="43"/>
  <c r="K121" i="43"/>
  <c r="K120" i="43"/>
  <c r="M120" i="43" s="1"/>
  <c r="K119" i="43"/>
  <c r="M119" i="43" s="1"/>
  <c r="K118" i="43"/>
  <c r="K117" i="43"/>
  <c r="K116" i="43"/>
  <c r="M116" i="43" s="1"/>
  <c r="K115" i="43"/>
  <c r="M115" i="43" s="1"/>
  <c r="K114" i="43"/>
  <c r="K113" i="43"/>
  <c r="K112" i="43"/>
  <c r="M112" i="43" s="1"/>
  <c r="K111" i="43"/>
  <c r="M111" i="43"/>
  <c r="K110" i="43"/>
  <c r="K109" i="43"/>
  <c r="K108" i="43"/>
  <c r="M108" i="43"/>
  <c r="K107" i="43"/>
  <c r="M107" i="43" s="1"/>
  <c r="K106" i="43"/>
  <c r="K105" i="43"/>
  <c r="K104" i="43"/>
  <c r="M104" i="43" s="1"/>
  <c r="K103" i="43"/>
  <c r="M103" i="43" s="1"/>
  <c r="K102" i="43"/>
  <c r="K101" i="43"/>
  <c r="K100" i="43"/>
  <c r="M100" i="43" s="1"/>
  <c r="K99" i="43"/>
  <c r="M99" i="43" s="1"/>
  <c r="K98" i="43"/>
  <c r="K97" i="43"/>
  <c r="K96" i="43"/>
  <c r="M96" i="43" s="1"/>
  <c r="K95" i="43"/>
  <c r="M95" i="43"/>
  <c r="K94" i="43"/>
  <c r="K93" i="43"/>
  <c r="K92" i="43"/>
  <c r="M92" i="43"/>
  <c r="K91" i="43"/>
  <c r="M91" i="43" s="1"/>
  <c r="K90" i="43"/>
  <c r="K89" i="43"/>
  <c r="K88" i="43"/>
  <c r="M88" i="43" s="1"/>
  <c r="K87" i="43"/>
  <c r="M87" i="43" s="1"/>
  <c r="K86" i="43"/>
  <c r="K85" i="43"/>
  <c r="K84" i="43"/>
  <c r="M84" i="43" s="1"/>
  <c r="K83" i="43"/>
  <c r="M83" i="43" s="1"/>
  <c r="K82" i="43"/>
  <c r="K81" i="43"/>
  <c r="K80" i="43"/>
  <c r="M80" i="43" s="1"/>
  <c r="K79" i="43"/>
  <c r="M79" i="43"/>
  <c r="K78" i="43"/>
  <c r="K77" i="43"/>
  <c r="K76" i="43"/>
  <c r="M76" i="43"/>
  <c r="K75" i="43"/>
  <c r="M75" i="43" s="1"/>
  <c r="K74" i="43"/>
  <c r="K73" i="43"/>
  <c r="K72" i="43"/>
  <c r="M72" i="43" s="1"/>
  <c r="K71" i="43"/>
  <c r="M71" i="43" s="1"/>
  <c r="K70" i="43"/>
  <c r="K69" i="43"/>
  <c r="K68" i="43"/>
  <c r="M68" i="43" s="1"/>
  <c r="K67" i="43"/>
  <c r="M67" i="43" s="1"/>
  <c r="K66" i="43"/>
  <c r="A81" i="42"/>
  <c r="H5" i="42"/>
  <c r="I526" i="71"/>
  <c r="J527" i="71"/>
  <c r="H527" i="71"/>
  <c r="F527" i="71"/>
  <c r="I527" i="71"/>
  <c r="G527" i="71"/>
  <c r="J533" i="71"/>
  <c r="H533" i="71"/>
  <c r="F533" i="71"/>
  <c r="K533" i="71" s="1"/>
  <c r="I533" i="71"/>
  <c r="G533" i="71"/>
  <c r="M4" i="71"/>
  <c r="M502" i="71" s="1"/>
  <c r="M6" i="71"/>
  <c r="M8" i="71"/>
  <c r="M9" i="71"/>
  <c r="M11" i="71"/>
  <c r="M13" i="71"/>
  <c r="M15" i="71"/>
  <c r="M16" i="71"/>
  <c r="M17" i="71"/>
  <c r="M19" i="71"/>
  <c r="M20" i="71"/>
  <c r="M21" i="71"/>
  <c r="M23" i="71"/>
  <c r="M24" i="71"/>
  <c r="M25" i="71"/>
  <c r="M27" i="71"/>
  <c r="M29" i="71"/>
  <c r="M31" i="71"/>
  <c r="M32" i="71"/>
  <c r="M33" i="71"/>
  <c r="M35" i="71"/>
  <c r="M36" i="71"/>
  <c r="M37" i="71"/>
  <c r="M39" i="71"/>
  <c r="M41" i="71"/>
  <c r="M43" i="71"/>
  <c r="M45" i="71"/>
  <c r="M47" i="71"/>
  <c r="M48" i="71"/>
  <c r="M49" i="71"/>
  <c r="M51" i="71"/>
  <c r="M53" i="71"/>
  <c r="M55" i="71"/>
  <c r="M56" i="71"/>
  <c r="M57" i="71"/>
  <c r="M59" i="71"/>
  <c r="M61" i="71"/>
  <c r="M63" i="71"/>
  <c r="M65" i="71"/>
  <c r="M67" i="71"/>
  <c r="M68" i="71"/>
  <c r="M69" i="71"/>
  <c r="M71" i="71"/>
  <c r="M72" i="71"/>
  <c r="M73" i="71"/>
  <c r="M75" i="71"/>
  <c r="M77" i="71"/>
  <c r="M79" i="71"/>
  <c r="M80" i="71"/>
  <c r="M81" i="71"/>
  <c r="M83" i="71"/>
  <c r="M84" i="71"/>
  <c r="M85" i="71"/>
  <c r="M87" i="71"/>
  <c r="M88" i="71"/>
  <c r="M89" i="71"/>
  <c r="M91" i="71"/>
  <c r="M93" i="71"/>
  <c r="M95" i="71"/>
  <c r="M96" i="71"/>
  <c r="M97" i="71"/>
  <c r="M99" i="71"/>
  <c r="M100" i="71"/>
  <c r="M101" i="71"/>
  <c r="M103" i="71"/>
  <c r="M105" i="71"/>
  <c r="M107" i="71"/>
  <c r="M109" i="71"/>
  <c r="M111" i="71"/>
  <c r="M112" i="71"/>
  <c r="M113" i="71"/>
  <c r="M115" i="71"/>
  <c r="M117" i="71"/>
  <c r="M119" i="71"/>
  <c r="M120" i="71"/>
  <c r="M121" i="71"/>
  <c r="M123" i="71"/>
  <c r="M125" i="71"/>
  <c r="M127" i="71"/>
  <c r="M129" i="71"/>
  <c r="M131" i="71"/>
  <c r="M132" i="71"/>
  <c r="M133" i="71"/>
  <c r="M135" i="71"/>
  <c r="M136" i="71"/>
  <c r="M137" i="71"/>
  <c r="M139" i="71"/>
  <c r="M141" i="71"/>
  <c r="M143" i="71"/>
  <c r="M144" i="71"/>
  <c r="M145" i="71"/>
  <c r="M147" i="71"/>
  <c r="M148" i="71"/>
  <c r="M149" i="71"/>
  <c r="M151" i="71"/>
  <c r="M152" i="71"/>
  <c r="M153" i="71"/>
  <c r="M155" i="71"/>
  <c r="M157" i="71"/>
  <c r="M159" i="71"/>
  <c r="M160" i="71"/>
  <c r="M161" i="71"/>
  <c r="M163" i="71"/>
  <c r="M164" i="71"/>
  <c r="M165" i="71"/>
  <c r="M167" i="71"/>
  <c r="M169" i="71"/>
  <c r="M171" i="71"/>
  <c r="M173" i="71"/>
  <c r="M175" i="71"/>
  <c r="M176" i="71"/>
  <c r="M177" i="71"/>
  <c r="M179" i="71"/>
  <c r="M181" i="71"/>
  <c r="M183" i="71"/>
  <c r="M184" i="71"/>
  <c r="M185" i="71"/>
  <c r="M187" i="71"/>
  <c r="M189" i="71"/>
  <c r="M191" i="71"/>
  <c r="M193" i="71"/>
  <c r="M195" i="71"/>
  <c r="M196" i="71"/>
  <c r="M197" i="71"/>
  <c r="M199" i="71"/>
  <c r="M200" i="71"/>
  <c r="M201" i="71"/>
  <c r="M203" i="71"/>
  <c r="M205" i="71"/>
  <c r="M207" i="71"/>
  <c r="M208" i="71"/>
  <c r="M209" i="71"/>
  <c r="M211" i="71"/>
  <c r="M212" i="71"/>
  <c r="M213" i="71"/>
  <c r="M215" i="71"/>
  <c r="M216" i="71"/>
  <c r="M217" i="71"/>
  <c r="M219" i="71"/>
  <c r="M221" i="71"/>
  <c r="M223" i="71"/>
  <c r="M224" i="71"/>
  <c r="M225" i="71"/>
  <c r="M227" i="71"/>
  <c r="M228" i="71"/>
  <c r="M229" i="71"/>
  <c r="M231" i="71"/>
  <c r="M233" i="71"/>
  <c r="M235" i="71"/>
  <c r="M237" i="71"/>
  <c r="M239" i="71"/>
  <c r="M240" i="71"/>
  <c r="M241" i="71"/>
  <c r="M243" i="71"/>
  <c r="M245" i="71"/>
  <c r="M247" i="71"/>
  <c r="M248" i="71"/>
  <c r="M249" i="71"/>
  <c r="M251" i="71"/>
  <c r="M253" i="71"/>
  <c r="M255" i="71"/>
  <c r="M257" i="71"/>
  <c r="M259" i="71"/>
  <c r="M260" i="71"/>
  <c r="M261" i="71"/>
  <c r="M263" i="71"/>
  <c r="M264" i="71"/>
  <c r="M265" i="71"/>
  <c r="M267" i="71"/>
  <c r="M269" i="71"/>
  <c r="M271" i="71"/>
  <c r="M272" i="71"/>
  <c r="M273" i="71"/>
  <c r="M275" i="71"/>
  <c r="M276" i="71"/>
  <c r="M277" i="71"/>
  <c r="M279" i="71"/>
  <c r="M280" i="71"/>
  <c r="M281" i="71"/>
  <c r="M283" i="71"/>
  <c r="M285" i="71"/>
  <c r="M287" i="71"/>
  <c r="M288" i="71"/>
  <c r="M289" i="71"/>
  <c r="M291" i="71"/>
  <c r="M292" i="71"/>
  <c r="M293" i="71"/>
  <c r="M295" i="71"/>
  <c r="M297" i="71"/>
  <c r="M299" i="71"/>
  <c r="M301" i="71"/>
  <c r="M303" i="71"/>
  <c r="M304" i="71"/>
  <c r="M305" i="71"/>
  <c r="M307" i="71"/>
  <c r="M309" i="71"/>
  <c r="M311" i="71"/>
  <c r="M312" i="71"/>
  <c r="M313" i="71"/>
  <c r="M315" i="71"/>
  <c r="M317" i="71"/>
  <c r="M319" i="71"/>
  <c r="M321" i="71"/>
  <c r="M323" i="71"/>
  <c r="M324" i="71"/>
  <c r="M325" i="71"/>
  <c r="M327" i="71"/>
  <c r="M328" i="71"/>
  <c r="M329" i="71"/>
  <c r="M331" i="71"/>
  <c r="M333" i="71"/>
  <c r="M335" i="71"/>
  <c r="M336" i="71"/>
  <c r="M337" i="71"/>
  <c r="M339" i="71"/>
  <c r="M340" i="71"/>
  <c r="M341" i="71"/>
  <c r="M343" i="71"/>
  <c r="M344" i="71"/>
  <c r="M345" i="71"/>
  <c r="M347" i="71"/>
  <c r="M349" i="71"/>
  <c r="M351" i="71"/>
  <c r="M352" i="71"/>
  <c r="M353" i="71"/>
  <c r="M355" i="71"/>
  <c r="M356" i="71"/>
  <c r="M357" i="71"/>
  <c r="M359" i="71"/>
  <c r="M361" i="71"/>
  <c r="M363" i="71"/>
  <c r="M365" i="71"/>
  <c r="M367" i="71"/>
  <c r="M368" i="71"/>
  <c r="M369" i="71"/>
  <c r="M371" i="71"/>
  <c r="M373" i="71"/>
  <c r="M375" i="71"/>
  <c r="M376" i="71"/>
  <c r="M377" i="71"/>
  <c r="M379" i="71"/>
  <c r="M381" i="71"/>
  <c r="M383" i="71"/>
  <c r="M385" i="71"/>
  <c r="M387" i="71"/>
  <c r="M388" i="71"/>
  <c r="M389" i="71"/>
  <c r="M391" i="71"/>
  <c r="M392" i="71"/>
  <c r="M393" i="71"/>
  <c r="M395" i="71"/>
  <c r="M397" i="71"/>
  <c r="M399" i="71"/>
  <c r="M400" i="71"/>
  <c r="M401" i="71"/>
  <c r="M403" i="71"/>
  <c r="M404" i="71"/>
  <c r="M405" i="71"/>
  <c r="M407" i="71"/>
  <c r="M408" i="71"/>
  <c r="M409" i="71"/>
  <c r="M411" i="71"/>
  <c r="M413" i="71"/>
  <c r="M415" i="71"/>
  <c r="M416" i="71"/>
  <c r="M417" i="71"/>
  <c r="M419" i="71"/>
  <c r="M420" i="71"/>
  <c r="M421" i="71"/>
  <c r="M423" i="71"/>
  <c r="M425" i="71"/>
  <c r="M427" i="71"/>
  <c r="M429" i="71"/>
  <c r="M431" i="71"/>
  <c r="M432" i="71"/>
  <c r="M433" i="71"/>
  <c r="M435" i="71"/>
  <c r="M437" i="71"/>
  <c r="M439" i="71"/>
  <c r="M440" i="71"/>
  <c r="M441" i="71"/>
  <c r="M443" i="71"/>
  <c r="M445" i="71"/>
  <c r="M447" i="71"/>
  <c r="M449" i="71"/>
  <c r="M451" i="71"/>
  <c r="M452" i="71"/>
  <c r="M453" i="71"/>
  <c r="M455" i="71"/>
  <c r="M456" i="71"/>
  <c r="M457" i="71"/>
  <c r="M459" i="71"/>
  <c r="M461" i="71"/>
  <c r="M463" i="71"/>
  <c r="M464" i="71"/>
  <c r="M465" i="71"/>
  <c r="M467" i="71"/>
  <c r="M468" i="71"/>
  <c r="M469" i="71"/>
  <c r="M471" i="71"/>
  <c r="M472" i="71"/>
  <c r="M473" i="71"/>
  <c r="M475" i="71"/>
  <c r="M477" i="71"/>
  <c r="M479" i="71"/>
  <c r="M480" i="71"/>
  <c r="M481" i="71"/>
  <c r="M483" i="71"/>
  <c r="M484" i="71"/>
  <c r="M485" i="71"/>
  <c r="M487" i="71"/>
  <c r="M489" i="71"/>
  <c r="M491" i="71"/>
  <c r="M492" i="71"/>
  <c r="M494" i="71"/>
  <c r="M495" i="71"/>
  <c r="M497" i="71"/>
  <c r="J527" i="69"/>
  <c r="H527" i="69"/>
  <c r="F527" i="69"/>
  <c r="I527" i="69"/>
  <c r="G527" i="69"/>
  <c r="J533" i="69"/>
  <c r="H533" i="69"/>
  <c r="F533" i="69"/>
  <c r="K533" i="69" s="1"/>
  <c r="I533" i="69"/>
  <c r="G533" i="69"/>
  <c r="I534" i="69"/>
  <c r="G534" i="69"/>
  <c r="J534" i="69"/>
  <c r="H534" i="69"/>
  <c r="F534" i="69"/>
  <c r="M4" i="69"/>
  <c r="M505" i="69" s="1"/>
  <c r="M6" i="69"/>
  <c r="M9" i="69"/>
  <c r="M10" i="69"/>
  <c r="M11" i="69"/>
  <c r="M13" i="69"/>
  <c r="M14" i="69"/>
  <c r="M15" i="69"/>
  <c r="M17" i="69"/>
  <c r="M18" i="69"/>
  <c r="M19" i="69"/>
  <c r="M22" i="69"/>
  <c r="M23" i="69"/>
  <c r="M25" i="69"/>
  <c r="M26" i="69"/>
  <c r="M27" i="69"/>
  <c r="M29" i="69"/>
  <c r="M30" i="69"/>
  <c r="M31" i="69"/>
  <c r="M33" i="69"/>
  <c r="M34" i="69"/>
  <c r="M35" i="69"/>
  <c r="M38" i="69"/>
  <c r="M39" i="69"/>
  <c r="M41" i="69"/>
  <c r="M42" i="69"/>
  <c r="M43" i="69"/>
  <c r="M45" i="69"/>
  <c r="M46" i="69"/>
  <c r="M47" i="69"/>
  <c r="M49" i="69"/>
  <c r="M50" i="69"/>
  <c r="M51" i="69"/>
  <c r="M54" i="69"/>
  <c r="M55" i="69"/>
  <c r="M57" i="69"/>
  <c r="M58" i="69"/>
  <c r="M59" i="69"/>
  <c r="M61" i="69"/>
  <c r="M62" i="69"/>
  <c r="M63" i="69"/>
  <c r="M65" i="69"/>
  <c r="M66" i="69"/>
  <c r="M67" i="69"/>
  <c r="M70" i="69"/>
  <c r="M71" i="69"/>
  <c r="M73" i="69"/>
  <c r="M74" i="69"/>
  <c r="M75" i="69"/>
  <c r="M77" i="69"/>
  <c r="M78" i="69"/>
  <c r="M79" i="69"/>
  <c r="M81" i="69"/>
  <c r="M82" i="69"/>
  <c r="M83" i="69"/>
  <c r="M86" i="69"/>
  <c r="M87" i="69"/>
  <c r="M89" i="69"/>
  <c r="M90" i="69"/>
  <c r="M91" i="69"/>
  <c r="M93" i="69"/>
  <c r="M94" i="69"/>
  <c r="M95" i="69"/>
  <c r="M97" i="69"/>
  <c r="M98" i="69"/>
  <c r="M99" i="69"/>
  <c r="M102" i="69"/>
  <c r="M103" i="69"/>
  <c r="M105" i="69"/>
  <c r="M106" i="69"/>
  <c r="M107" i="69"/>
  <c r="M109" i="69"/>
  <c r="M110" i="69"/>
  <c r="M111" i="69"/>
  <c r="M113" i="69"/>
  <c r="M114" i="69"/>
  <c r="M115" i="69"/>
  <c r="M118" i="69"/>
  <c r="M119" i="69"/>
  <c r="M121" i="69"/>
  <c r="M122" i="69"/>
  <c r="M123" i="69"/>
  <c r="M125" i="69"/>
  <c r="M126" i="69"/>
  <c r="M127" i="69"/>
  <c r="M129" i="69"/>
  <c r="M130" i="69"/>
  <c r="M131" i="69"/>
  <c r="M134" i="69"/>
  <c r="M135" i="69"/>
  <c r="M137" i="69"/>
  <c r="M138" i="69"/>
  <c r="M139" i="69"/>
  <c r="M141" i="69"/>
  <c r="M142" i="69"/>
  <c r="M143" i="69"/>
  <c r="M145" i="69"/>
  <c r="M146" i="69"/>
  <c r="M147" i="69"/>
  <c r="M150" i="69"/>
  <c r="M151" i="69"/>
  <c r="M153" i="69"/>
  <c r="M154" i="69"/>
  <c r="M155" i="69"/>
  <c r="M157" i="69"/>
  <c r="M158" i="69"/>
  <c r="M159" i="69"/>
  <c r="M161" i="69"/>
  <c r="M162" i="69"/>
  <c r="M163" i="69"/>
  <c r="M166" i="69"/>
  <c r="M167" i="69"/>
  <c r="M169" i="69"/>
  <c r="M170" i="69"/>
  <c r="M171" i="69"/>
  <c r="M173" i="69"/>
  <c r="M174" i="69"/>
  <c r="M175" i="69"/>
  <c r="M177" i="69"/>
  <c r="M178" i="69"/>
  <c r="M179" i="69"/>
  <c r="M182" i="69"/>
  <c r="M183" i="69"/>
  <c r="M185" i="69"/>
  <c r="M186" i="69"/>
  <c r="M187" i="69"/>
  <c r="M189" i="69"/>
  <c r="M190" i="69"/>
  <c r="M191" i="69"/>
  <c r="M193" i="69"/>
  <c r="M194" i="69"/>
  <c r="M195" i="69"/>
  <c r="M198" i="69"/>
  <c r="M199" i="69"/>
  <c r="M201" i="69"/>
  <c r="M202" i="69"/>
  <c r="M203" i="69"/>
  <c r="M205" i="69"/>
  <c r="M206" i="69"/>
  <c r="M207" i="69"/>
  <c r="M209" i="69"/>
  <c r="M210" i="69"/>
  <c r="M211" i="69"/>
  <c r="M214" i="69"/>
  <c r="M215" i="69"/>
  <c r="M217" i="69"/>
  <c r="M218" i="69"/>
  <c r="M219" i="69"/>
  <c r="M221" i="69"/>
  <c r="M222" i="69"/>
  <c r="M223" i="69"/>
  <c r="M225" i="69"/>
  <c r="M226" i="69"/>
  <c r="M227" i="69"/>
  <c r="M230" i="69"/>
  <c r="M231" i="69"/>
  <c r="M233" i="69"/>
  <c r="M234" i="69"/>
  <c r="M235" i="69"/>
  <c r="M237" i="69"/>
  <c r="M238" i="69"/>
  <c r="M239" i="69"/>
  <c r="M241" i="69"/>
  <c r="M242" i="69"/>
  <c r="M243" i="69"/>
  <c r="M246" i="69"/>
  <c r="M247" i="69"/>
  <c r="M249" i="69"/>
  <c r="M250" i="69"/>
  <c r="M251" i="69"/>
  <c r="M253" i="69"/>
  <c r="M254" i="69"/>
  <c r="M255" i="69"/>
  <c r="M257" i="69"/>
  <c r="M258" i="69"/>
  <c r="M259" i="69"/>
  <c r="M262" i="69"/>
  <c r="M263" i="69"/>
  <c r="M265" i="69"/>
  <c r="M266" i="69"/>
  <c r="M267" i="69"/>
  <c r="M269" i="69"/>
  <c r="M270" i="69"/>
  <c r="M271" i="69"/>
  <c r="M273" i="69"/>
  <c r="M274" i="69"/>
  <c r="M275" i="69"/>
  <c r="M278" i="69"/>
  <c r="M279" i="69"/>
  <c r="M281" i="69"/>
  <c r="M282" i="69"/>
  <c r="M283" i="69"/>
  <c r="M285" i="69"/>
  <c r="M286" i="69"/>
  <c r="M287" i="69"/>
  <c r="M289" i="69"/>
  <c r="M290" i="69"/>
  <c r="M291" i="69"/>
  <c r="M294" i="69"/>
  <c r="M295" i="69"/>
  <c r="M297" i="69"/>
  <c r="M298" i="69"/>
  <c r="M299" i="69"/>
  <c r="M301" i="69"/>
  <c r="M302" i="69"/>
  <c r="M303" i="69"/>
  <c r="M305" i="69"/>
  <c r="M306" i="69"/>
  <c r="M307" i="69"/>
  <c r="M310" i="69"/>
  <c r="M311" i="69"/>
  <c r="M313" i="69"/>
  <c r="M314" i="69"/>
  <c r="M315" i="69"/>
  <c r="M317" i="69"/>
  <c r="M318" i="69"/>
  <c r="M319" i="69"/>
  <c r="M321" i="69"/>
  <c r="M322" i="69"/>
  <c r="M323" i="69"/>
  <c r="M326" i="69"/>
  <c r="M327" i="69"/>
  <c r="M329" i="69"/>
  <c r="M330" i="69"/>
  <c r="M331" i="69"/>
  <c r="M333" i="69"/>
  <c r="M334" i="69"/>
  <c r="M335" i="69"/>
  <c r="M337" i="69"/>
  <c r="M338" i="69"/>
  <c r="M339" i="69"/>
  <c r="M342" i="69"/>
  <c r="M343" i="69"/>
  <c r="M345" i="69"/>
  <c r="M346" i="69"/>
  <c r="M347" i="69"/>
  <c r="M349" i="69"/>
  <c r="M350" i="69"/>
  <c r="M351" i="69"/>
  <c r="M353" i="69"/>
  <c r="M354" i="69"/>
  <c r="M355" i="69"/>
  <c r="M358" i="69"/>
  <c r="M359" i="69"/>
  <c r="M361" i="69"/>
  <c r="M362" i="69"/>
  <c r="M363" i="69"/>
  <c r="M365" i="69"/>
  <c r="M366" i="69"/>
  <c r="M367" i="69"/>
  <c r="M369" i="69"/>
  <c r="M370" i="69"/>
  <c r="M371" i="69"/>
  <c r="M374" i="69"/>
  <c r="M375" i="69"/>
  <c r="M377" i="69"/>
  <c r="M378" i="69"/>
  <c r="M379" i="69"/>
  <c r="M381" i="69"/>
  <c r="M382" i="69"/>
  <c r="M383" i="69"/>
  <c r="M385" i="69"/>
  <c r="M386" i="69"/>
  <c r="M387" i="69"/>
  <c r="M390" i="69"/>
  <c r="M391" i="69"/>
  <c r="M393" i="69"/>
  <c r="M394" i="69"/>
  <c r="M395" i="69"/>
  <c r="M397" i="69"/>
  <c r="M398" i="69"/>
  <c r="M399" i="69"/>
  <c r="M401" i="69"/>
  <c r="M402" i="69"/>
  <c r="M403" i="69"/>
  <c r="M406" i="69"/>
  <c r="M407" i="69"/>
  <c r="M409" i="69"/>
  <c r="M410" i="69"/>
  <c r="M411" i="69"/>
  <c r="M413" i="69"/>
  <c r="M414" i="69"/>
  <c r="M415" i="69"/>
  <c r="M417" i="69"/>
  <c r="M418" i="69"/>
  <c r="M419" i="69"/>
  <c r="M422" i="69"/>
  <c r="M423" i="69"/>
  <c r="M425" i="69"/>
  <c r="M426" i="69"/>
  <c r="M427" i="69"/>
  <c r="M429" i="69"/>
  <c r="M430" i="69"/>
  <c r="M431" i="69"/>
  <c r="M433" i="69"/>
  <c r="M434" i="69"/>
  <c r="M435" i="69"/>
  <c r="M438" i="69"/>
  <c r="M439" i="69"/>
  <c r="M441" i="69"/>
  <c r="M442" i="69"/>
  <c r="M443" i="69"/>
  <c r="M445" i="69"/>
  <c r="M446" i="69"/>
  <c r="M447" i="69"/>
  <c r="M449" i="69"/>
  <c r="M450" i="69"/>
  <c r="M451" i="69"/>
  <c r="M454" i="69"/>
  <c r="M455" i="69"/>
  <c r="M457" i="69"/>
  <c r="M458" i="69"/>
  <c r="M459" i="69"/>
  <c r="M461" i="69"/>
  <c r="M462" i="69"/>
  <c r="M463" i="69"/>
  <c r="M465" i="69"/>
  <c r="M466" i="69"/>
  <c r="M467" i="69"/>
  <c r="M470" i="69"/>
  <c r="M471" i="69"/>
  <c r="M473" i="69"/>
  <c r="M474" i="69"/>
  <c r="M475" i="69"/>
  <c r="M477" i="69"/>
  <c r="M478" i="69"/>
  <c r="M479" i="69"/>
  <c r="M481" i="69"/>
  <c r="M482" i="69"/>
  <c r="M483" i="69"/>
  <c r="M486" i="69"/>
  <c r="M487" i="69"/>
  <c r="M489" i="69"/>
  <c r="M490" i="69"/>
  <c r="M491" i="69"/>
  <c r="M494" i="69"/>
  <c r="M495" i="69"/>
  <c r="M497" i="69"/>
  <c r="M498" i="69"/>
  <c r="H520" i="67"/>
  <c r="I522" i="67"/>
  <c r="G522" i="67"/>
  <c r="J522" i="67"/>
  <c r="H522" i="67"/>
  <c r="F522" i="67"/>
  <c r="K522" i="67" s="1"/>
  <c r="J523" i="67"/>
  <c r="H523" i="67"/>
  <c r="F523" i="67"/>
  <c r="I523" i="67"/>
  <c r="G523" i="67"/>
  <c r="I525" i="67"/>
  <c r="I526" i="67"/>
  <c r="F526" i="67"/>
  <c r="I527" i="67"/>
  <c r="J533" i="67"/>
  <c r="H533" i="67"/>
  <c r="F533" i="67"/>
  <c r="I533" i="67"/>
  <c r="G533" i="67"/>
  <c r="I534" i="67"/>
  <c r="H534" i="67"/>
  <c r="F534" i="67"/>
  <c r="M4" i="67"/>
  <c r="M6" i="67"/>
  <c r="M8" i="67"/>
  <c r="M9" i="67"/>
  <c r="M11" i="67"/>
  <c r="M12" i="67"/>
  <c r="M13" i="67"/>
  <c r="M15" i="67"/>
  <c r="M16" i="67"/>
  <c r="M17" i="67"/>
  <c r="M19" i="67"/>
  <c r="M20" i="67"/>
  <c r="M21" i="67"/>
  <c r="M24" i="67"/>
  <c r="M25" i="67"/>
  <c r="M27" i="67"/>
  <c r="M28" i="67"/>
  <c r="M29" i="67"/>
  <c r="M31" i="67"/>
  <c r="M32" i="67"/>
  <c r="M33" i="67"/>
  <c r="M35" i="67"/>
  <c r="M36" i="67"/>
  <c r="M37" i="67"/>
  <c r="M40" i="67"/>
  <c r="M41" i="67"/>
  <c r="M43" i="67"/>
  <c r="M44" i="67"/>
  <c r="M45" i="67"/>
  <c r="M47" i="67"/>
  <c r="M48" i="67"/>
  <c r="M49" i="67"/>
  <c r="M51" i="67"/>
  <c r="M52" i="67"/>
  <c r="M53" i="67"/>
  <c r="M56" i="67"/>
  <c r="M57" i="67"/>
  <c r="M59" i="67"/>
  <c r="M60" i="67"/>
  <c r="M61" i="67"/>
  <c r="M63" i="67"/>
  <c r="M64" i="67"/>
  <c r="M65" i="67"/>
  <c r="M67" i="67"/>
  <c r="M68" i="67"/>
  <c r="M69" i="67"/>
  <c r="M72" i="67"/>
  <c r="M73" i="67"/>
  <c r="M75" i="67"/>
  <c r="M76" i="67"/>
  <c r="M77" i="67"/>
  <c r="M79" i="67"/>
  <c r="M80" i="67"/>
  <c r="M81" i="67"/>
  <c r="M83" i="67"/>
  <c r="M84" i="67"/>
  <c r="M85" i="67"/>
  <c r="M88" i="67"/>
  <c r="M89" i="67"/>
  <c r="M91" i="67"/>
  <c r="M92" i="67"/>
  <c r="M93" i="67"/>
  <c r="M95" i="67"/>
  <c r="M96" i="67"/>
  <c r="M97" i="67"/>
  <c r="M99" i="67"/>
  <c r="M100" i="67"/>
  <c r="M101" i="67"/>
  <c r="M104" i="67"/>
  <c r="M105" i="67"/>
  <c r="M107" i="67"/>
  <c r="M108" i="67"/>
  <c r="M109" i="67"/>
  <c r="M110" i="67"/>
  <c r="M111" i="67"/>
  <c r="M112" i="67"/>
  <c r="M113" i="67"/>
  <c r="M114" i="67"/>
  <c r="M115" i="67"/>
  <c r="M116" i="67"/>
  <c r="M117" i="67"/>
  <c r="M118" i="67"/>
  <c r="M119" i="67"/>
  <c r="M120" i="67"/>
  <c r="M121" i="67"/>
  <c r="M122" i="67"/>
  <c r="M123" i="67"/>
  <c r="M124" i="67"/>
  <c r="M125" i="67"/>
  <c r="M126" i="67"/>
  <c r="M127" i="67"/>
  <c r="M128" i="67"/>
  <c r="M129" i="67"/>
  <c r="M130" i="67"/>
  <c r="M131" i="67"/>
  <c r="M132" i="67"/>
  <c r="M133" i="67"/>
  <c r="M134" i="67"/>
  <c r="M135" i="67"/>
  <c r="M136" i="67"/>
  <c r="M137" i="67"/>
  <c r="M138" i="67"/>
  <c r="M139" i="67"/>
  <c r="M140" i="67"/>
  <c r="M141" i="67"/>
  <c r="M142" i="67"/>
  <c r="M143" i="67"/>
  <c r="M144" i="67"/>
  <c r="M145" i="67"/>
  <c r="M146" i="67"/>
  <c r="M147" i="67"/>
  <c r="M148" i="67"/>
  <c r="M149" i="67"/>
  <c r="M150" i="67"/>
  <c r="M151" i="67"/>
  <c r="M152" i="67"/>
  <c r="M153" i="67"/>
  <c r="M154" i="67"/>
  <c r="M155" i="67"/>
  <c r="M156" i="67"/>
  <c r="M157" i="67"/>
  <c r="M158" i="67"/>
  <c r="M159" i="67"/>
  <c r="M160" i="67"/>
  <c r="M161" i="67"/>
  <c r="M162" i="67"/>
  <c r="M163" i="67"/>
  <c r="M164" i="67"/>
  <c r="M165" i="67"/>
  <c r="M166" i="67"/>
  <c r="M167" i="67"/>
  <c r="M168" i="67"/>
  <c r="M169" i="67"/>
  <c r="M170" i="67"/>
  <c r="M171" i="67"/>
  <c r="M172" i="67"/>
  <c r="M173" i="67"/>
  <c r="M174" i="67"/>
  <c r="M175" i="67"/>
  <c r="M176" i="67"/>
  <c r="M177" i="67"/>
  <c r="M178" i="67"/>
  <c r="M179" i="67"/>
  <c r="M180" i="67"/>
  <c r="M181" i="67"/>
  <c r="M182" i="67"/>
  <c r="M183" i="67"/>
  <c r="M184" i="67"/>
  <c r="M185" i="67"/>
  <c r="M186" i="67"/>
  <c r="M187" i="67"/>
  <c r="M188" i="67"/>
  <c r="M189" i="67"/>
  <c r="M190" i="67"/>
  <c r="M191" i="67"/>
  <c r="M192" i="67"/>
  <c r="M193" i="67"/>
  <c r="M194" i="67"/>
  <c r="M195" i="67"/>
  <c r="M196" i="67"/>
  <c r="M197" i="67"/>
  <c r="M198" i="67"/>
  <c r="M199" i="67"/>
  <c r="M200" i="67"/>
  <c r="M201" i="67"/>
  <c r="M202" i="67"/>
  <c r="M203" i="67"/>
  <c r="M204" i="67"/>
  <c r="M205" i="67"/>
  <c r="M206" i="67"/>
  <c r="M207" i="67"/>
  <c r="M208" i="67"/>
  <c r="M209" i="67"/>
  <c r="M210" i="67"/>
  <c r="M211" i="67"/>
  <c r="M212" i="67"/>
  <c r="M213" i="67"/>
  <c r="M214" i="67"/>
  <c r="M215" i="67"/>
  <c r="M216" i="67"/>
  <c r="M217" i="67"/>
  <c r="M218" i="67"/>
  <c r="M219" i="67"/>
  <c r="M220" i="67"/>
  <c r="M221" i="67"/>
  <c r="M222" i="67"/>
  <c r="M223" i="67"/>
  <c r="M224" i="67"/>
  <c r="M225" i="67"/>
  <c r="M226" i="67"/>
  <c r="M227" i="67"/>
  <c r="M228" i="67"/>
  <c r="M229" i="67"/>
  <c r="M230" i="67"/>
  <c r="M231" i="67"/>
  <c r="M232" i="67"/>
  <c r="M233" i="67"/>
  <c r="M234" i="67"/>
  <c r="M235" i="67"/>
  <c r="M236" i="67"/>
  <c r="M237" i="67"/>
  <c r="M238" i="67"/>
  <c r="M239" i="67"/>
  <c r="M240" i="67"/>
  <c r="M241" i="67"/>
  <c r="M242" i="67"/>
  <c r="M243" i="67"/>
  <c r="M244" i="67"/>
  <c r="M245" i="67"/>
  <c r="M246" i="67"/>
  <c r="M247" i="67"/>
  <c r="M248" i="67"/>
  <c r="M249" i="67"/>
  <c r="M250" i="67"/>
  <c r="M251" i="67"/>
  <c r="M252" i="67"/>
  <c r="M253" i="67"/>
  <c r="M254" i="67"/>
  <c r="M255" i="67"/>
  <c r="M256" i="67"/>
  <c r="M257" i="67"/>
  <c r="M258" i="67"/>
  <c r="M259" i="67"/>
  <c r="M260" i="67"/>
  <c r="M261" i="67"/>
  <c r="M262" i="67"/>
  <c r="M263" i="67"/>
  <c r="M264" i="67"/>
  <c r="M265" i="67"/>
  <c r="M266" i="67"/>
  <c r="M267" i="67"/>
  <c r="M268" i="67"/>
  <c r="M269" i="67"/>
  <c r="M270" i="67"/>
  <c r="M271" i="67"/>
  <c r="M272" i="67"/>
  <c r="M273" i="67"/>
  <c r="M274" i="67"/>
  <c r="M275" i="67"/>
  <c r="M276" i="67"/>
  <c r="M277" i="67"/>
  <c r="M278" i="67"/>
  <c r="M279" i="67"/>
  <c r="M280" i="67"/>
  <c r="M281" i="67"/>
  <c r="M282" i="67"/>
  <c r="M283" i="67"/>
  <c r="M284" i="67"/>
  <c r="M285" i="67"/>
  <c r="M286" i="67"/>
  <c r="M287" i="67"/>
  <c r="M288" i="67"/>
  <c r="M289" i="67"/>
  <c r="M290" i="67"/>
  <c r="M291" i="67"/>
  <c r="M292" i="67"/>
  <c r="M293" i="67"/>
  <c r="M294" i="67"/>
  <c r="M295" i="67"/>
  <c r="M296" i="67"/>
  <c r="M297" i="67"/>
  <c r="M298" i="67"/>
  <c r="M299" i="67"/>
  <c r="M300" i="67"/>
  <c r="M301" i="67"/>
  <c r="M302" i="67"/>
  <c r="M303" i="67"/>
  <c r="M304" i="67"/>
  <c r="M305" i="67"/>
  <c r="M306" i="67"/>
  <c r="M307" i="67"/>
  <c r="M308" i="67"/>
  <c r="M309" i="67"/>
  <c r="M310" i="67"/>
  <c r="M311" i="67"/>
  <c r="M312" i="67"/>
  <c r="M313" i="67"/>
  <c r="M314" i="67"/>
  <c r="M315" i="67"/>
  <c r="M316" i="67"/>
  <c r="M317" i="67"/>
  <c r="M318" i="67"/>
  <c r="M319" i="67"/>
  <c r="M320" i="67"/>
  <c r="M321" i="67"/>
  <c r="M322" i="67"/>
  <c r="M323" i="67"/>
  <c r="M324" i="67"/>
  <c r="M325" i="67"/>
  <c r="M326" i="67"/>
  <c r="M327" i="67"/>
  <c r="M328" i="67"/>
  <c r="M329" i="67"/>
  <c r="M330" i="67"/>
  <c r="M331" i="67"/>
  <c r="M332" i="67"/>
  <c r="M333" i="67"/>
  <c r="M334" i="67"/>
  <c r="M335" i="67"/>
  <c r="M336" i="67"/>
  <c r="M337" i="67"/>
  <c r="M338" i="67"/>
  <c r="M339" i="67"/>
  <c r="M340" i="67"/>
  <c r="M341" i="67"/>
  <c r="M342" i="67"/>
  <c r="M343" i="67"/>
  <c r="M344" i="67"/>
  <c r="M345" i="67"/>
  <c r="M346" i="67"/>
  <c r="M347" i="67"/>
  <c r="M348" i="67"/>
  <c r="M349" i="67"/>
  <c r="M350" i="67"/>
  <c r="M351" i="67"/>
  <c r="M352" i="67"/>
  <c r="M353" i="67"/>
  <c r="M354" i="67"/>
  <c r="M355" i="67"/>
  <c r="M356" i="67"/>
  <c r="M357" i="67"/>
  <c r="M358" i="67"/>
  <c r="M359" i="67"/>
  <c r="M360" i="67"/>
  <c r="M361" i="67"/>
  <c r="M362" i="67"/>
  <c r="M363" i="67"/>
  <c r="M364" i="67"/>
  <c r="M365" i="67"/>
  <c r="M366" i="67"/>
  <c r="M367" i="67"/>
  <c r="M368" i="67"/>
  <c r="M369" i="67"/>
  <c r="M370" i="67"/>
  <c r="M371" i="67"/>
  <c r="M372" i="67"/>
  <c r="M373" i="67"/>
  <c r="M374" i="67"/>
  <c r="M375" i="67"/>
  <c r="M376" i="67"/>
  <c r="M377" i="67"/>
  <c r="M378" i="67"/>
  <c r="M379" i="67"/>
  <c r="M380" i="67"/>
  <c r="M381" i="67"/>
  <c r="M382" i="67"/>
  <c r="M383" i="67"/>
  <c r="M384" i="67"/>
  <c r="M385" i="67"/>
  <c r="M386" i="67"/>
  <c r="M387" i="67"/>
  <c r="M388" i="67"/>
  <c r="M389" i="67"/>
  <c r="M390" i="67"/>
  <c r="M391" i="67"/>
  <c r="M392" i="67"/>
  <c r="M393" i="67"/>
  <c r="M394" i="67"/>
  <c r="M395" i="67"/>
  <c r="M396" i="67"/>
  <c r="M397" i="67"/>
  <c r="M398" i="67"/>
  <c r="M399" i="67"/>
  <c r="M400" i="67"/>
  <c r="M401" i="67"/>
  <c r="M402" i="67"/>
  <c r="M403" i="67"/>
  <c r="M404" i="67"/>
  <c r="M405" i="67"/>
  <c r="M406" i="67"/>
  <c r="M407" i="67"/>
  <c r="M408" i="67"/>
  <c r="M409" i="67"/>
  <c r="M410" i="67"/>
  <c r="M411" i="67"/>
  <c r="M412" i="67"/>
  <c r="M413" i="67"/>
  <c r="M414" i="67"/>
  <c r="M415" i="67"/>
  <c r="M416" i="67"/>
  <c r="M417" i="67"/>
  <c r="M418" i="67"/>
  <c r="M419" i="67"/>
  <c r="M420" i="67"/>
  <c r="M421" i="67"/>
  <c r="M422" i="67"/>
  <c r="M423" i="67"/>
  <c r="M424" i="67"/>
  <c r="M425" i="67"/>
  <c r="M426" i="67"/>
  <c r="M427" i="67"/>
  <c r="M428" i="67"/>
  <c r="M429" i="67"/>
  <c r="M430" i="67"/>
  <c r="M431" i="67"/>
  <c r="M432" i="67"/>
  <c r="M433" i="67"/>
  <c r="M434" i="67"/>
  <c r="M435" i="67"/>
  <c r="M436" i="67"/>
  <c r="M437" i="67"/>
  <c r="M438" i="67"/>
  <c r="M439" i="67"/>
  <c r="M440" i="67"/>
  <c r="M441" i="67"/>
  <c r="M442" i="67"/>
  <c r="M443" i="67"/>
  <c r="M444" i="67"/>
  <c r="M445" i="67"/>
  <c r="M446" i="67"/>
  <c r="M447" i="67"/>
  <c r="M448" i="67"/>
  <c r="M449" i="67"/>
  <c r="M450" i="67"/>
  <c r="M451" i="67"/>
  <c r="M452" i="67"/>
  <c r="M453" i="67"/>
  <c r="M454" i="67"/>
  <c r="M455" i="67"/>
  <c r="M456" i="67"/>
  <c r="M457" i="67"/>
  <c r="M458" i="67"/>
  <c r="M459" i="67"/>
  <c r="M460" i="67"/>
  <c r="M461" i="67"/>
  <c r="M462" i="67"/>
  <c r="M463" i="67"/>
  <c r="M464" i="67"/>
  <c r="M465" i="67"/>
  <c r="M466" i="67"/>
  <c r="M467" i="67"/>
  <c r="M468" i="67"/>
  <c r="M469" i="67"/>
  <c r="M470" i="67"/>
  <c r="M471" i="67"/>
  <c r="M472" i="67"/>
  <c r="M473" i="67"/>
  <c r="M474" i="67"/>
  <c r="M475" i="67"/>
  <c r="M476" i="67"/>
  <c r="M477" i="67"/>
  <c r="M478" i="67"/>
  <c r="M479" i="67"/>
  <c r="M480" i="67"/>
  <c r="M481" i="67"/>
  <c r="M482" i="67"/>
  <c r="M483" i="67"/>
  <c r="M484" i="67"/>
  <c r="M485" i="67"/>
  <c r="M486" i="67"/>
  <c r="M487" i="67"/>
  <c r="M488" i="67"/>
  <c r="M489" i="67"/>
  <c r="M490" i="67"/>
  <c r="M491" i="67"/>
  <c r="M492" i="67"/>
  <c r="M493" i="67"/>
  <c r="M494" i="67"/>
  <c r="M495" i="67"/>
  <c r="M496" i="67"/>
  <c r="M497" i="67"/>
  <c r="M498" i="67"/>
  <c r="J521" i="65"/>
  <c r="G521" i="65"/>
  <c r="J522" i="65"/>
  <c r="H522" i="65"/>
  <c r="H525" i="65"/>
  <c r="H526" i="65"/>
  <c r="J527" i="65"/>
  <c r="H527" i="65"/>
  <c r="F527" i="65"/>
  <c r="K527" i="65" s="1"/>
  <c r="I527" i="65"/>
  <c r="G527" i="65"/>
  <c r="F533" i="65"/>
  <c r="G534" i="65"/>
  <c r="M4" i="65"/>
  <c r="M5" i="65"/>
  <c r="M6" i="65"/>
  <c r="M7" i="65"/>
  <c r="M502" i="65" s="1"/>
  <c r="M8" i="65"/>
  <c r="M9" i="65"/>
  <c r="M10" i="65"/>
  <c r="M12" i="65"/>
  <c r="M13" i="65"/>
  <c r="M14" i="65"/>
  <c r="M16" i="65"/>
  <c r="M17" i="65"/>
  <c r="M18" i="65"/>
  <c r="M20" i="65"/>
  <c r="M22" i="65"/>
  <c r="M24" i="65"/>
  <c r="M25" i="65"/>
  <c r="M26" i="65"/>
  <c r="M28" i="65"/>
  <c r="M29" i="65"/>
  <c r="M30" i="65"/>
  <c r="M32" i="65"/>
  <c r="M33" i="65"/>
  <c r="M34" i="65"/>
  <c r="M36" i="65"/>
  <c r="M37" i="65"/>
  <c r="M38" i="65"/>
  <c r="M40" i="65"/>
  <c r="M41" i="65"/>
  <c r="M44" i="65"/>
  <c r="M45" i="65"/>
  <c r="M46" i="65"/>
  <c r="M48" i="65"/>
  <c r="M49" i="65"/>
  <c r="M50" i="65"/>
  <c r="M52" i="65"/>
  <c r="M53" i="65"/>
  <c r="M54" i="65"/>
  <c r="M56" i="65"/>
  <c r="M57" i="65"/>
  <c r="M58" i="65"/>
  <c r="M60" i="65"/>
  <c r="M61" i="65"/>
  <c r="M62" i="65"/>
  <c r="M64" i="65"/>
  <c r="M65" i="65"/>
  <c r="M66" i="65"/>
  <c r="M68" i="65"/>
  <c r="M69" i="65"/>
  <c r="M70" i="65"/>
  <c r="M72" i="65"/>
  <c r="M73" i="65"/>
  <c r="M74" i="65"/>
  <c r="M76" i="65"/>
  <c r="M77" i="65"/>
  <c r="M78" i="65"/>
  <c r="M80" i="65"/>
  <c r="M81" i="65"/>
  <c r="M82" i="65"/>
  <c r="M84" i="65"/>
  <c r="M85" i="65"/>
  <c r="M86" i="65"/>
  <c r="M88" i="65"/>
  <c r="M89" i="65"/>
  <c r="M90" i="65"/>
  <c r="M92" i="65"/>
  <c r="M93" i="65"/>
  <c r="M94" i="65"/>
  <c r="M96" i="65"/>
  <c r="M97" i="65"/>
  <c r="M98" i="65"/>
  <c r="M100" i="65"/>
  <c r="M102" i="65"/>
  <c r="M104" i="65"/>
  <c r="M105" i="65"/>
  <c r="M106" i="65"/>
  <c r="M108" i="65"/>
  <c r="M109" i="65"/>
  <c r="M110" i="65"/>
  <c r="M112" i="65"/>
  <c r="M113" i="65"/>
  <c r="M114" i="65"/>
  <c r="M116" i="65"/>
  <c r="M117" i="65"/>
  <c r="M118" i="65"/>
  <c r="M120" i="65"/>
  <c r="M121" i="65"/>
  <c r="M124" i="65"/>
  <c r="M125" i="65"/>
  <c r="M126" i="65"/>
  <c r="M129" i="65"/>
  <c r="M130" i="65"/>
  <c r="M132" i="65"/>
  <c r="M133" i="65"/>
  <c r="M134" i="65"/>
  <c r="M136" i="65"/>
  <c r="M137" i="65"/>
  <c r="M138" i="65"/>
  <c r="M140" i="65"/>
  <c r="M141" i="65"/>
  <c r="M142" i="65"/>
  <c r="M144" i="65"/>
  <c r="M145" i="65"/>
  <c r="M146" i="65"/>
  <c r="M148" i="65"/>
  <c r="M150" i="65"/>
  <c r="M152" i="65"/>
  <c r="M153" i="65"/>
  <c r="M154" i="65"/>
  <c r="M155" i="65"/>
  <c r="M156" i="65"/>
  <c r="M157" i="65"/>
  <c r="M158" i="65"/>
  <c r="M159" i="65"/>
  <c r="M160" i="65"/>
  <c r="M161" i="65"/>
  <c r="M162" i="65"/>
  <c r="M163" i="65"/>
  <c r="M164" i="65"/>
  <c r="M165" i="65"/>
  <c r="M166" i="65"/>
  <c r="M167" i="65"/>
  <c r="M168" i="65"/>
  <c r="M169" i="65"/>
  <c r="M170" i="65"/>
  <c r="M171" i="65"/>
  <c r="M172" i="65"/>
  <c r="M173" i="65"/>
  <c r="M174" i="65"/>
  <c r="M175" i="65"/>
  <c r="M176" i="65"/>
  <c r="M177" i="65"/>
  <c r="M178" i="65"/>
  <c r="M179" i="65"/>
  <c r="M180" i="65"/>
  <c r="M181" i="65"/>
  <c r="M182" i="65"/>
  <c r="M183" i="65"/>
  <c r="M184" i="65"/>
  <c r="M185" i="65"/>
  <c r="M186" i="65"/>
  <c r="M187" i="65"/>
  <c r="M188" i="65"/>
  <c r="M189" i="65"/>
  <c r="M190" i="65"/>
  <c r="M191" i="65"/>
  <c r="M192" i="65"/>
  <c r="M193" i="65"/>
  <c r="M194" i="65"/>
  <c r="M195" i="65"/>
  <c r="M196" i="65"/>
  <c r="M197" i="65"/>
  <c r="M198" i="65"/>
  <c r="M199" i="65"/>
  <c r="M200" i="65"/>
  <c r="M201" i="65"/>
  <c r="M202" i="65"/>
  <c r="M203" i="65"/>
  <c r="M204" i="65"/>
  <c r="M205" i="65"/>
  <c r="M206" i="65"/>
  <c r="M207" i="65"/>
  <c r="M208" i="65"/>
  <c r="M209" i="65"/>
  <c r="M210" i="65"/>
  <c r="M211" i="65"/>
  <c r="M212" i="65"/>
  <c r="M213" i="65"/>
  <c r="M214" i="65"/>
  <c r="M215" i="65"/>
  <c r="M216" i="65"/>
  <c r="M217" i="65"/>
  <c r="M218" i="65"/>
  <c r="M219" i="65"/>
  <c r="M220" i="65"/>
  <c r="M221" i="65"/>
  <c r="M222" i="65"/>
  <c r="M223" i="65"/>
  <c r="M224" i="65"/>
  <c r="M225" i="65"/>
  <c r="M226" i="65"/>
  <c r="M227" i="65"/>
  <c r="M228" i="65"/>
  <c r="M229" i="65"/>
  <c r="M230" i="65"/>
  <c r="M231" i="65"/>
  <c r="M232" i="65"/>
  <c r="M233" i="65"/>
  <c r="M234" i="65"/>
  <c r="M235" i="65"/>
  <c r="M236" i="65"/>
  <c r="M237" i="65"/>
  <c r="M238" i="65"/>
  <c r="M239" i="65"/>
  <c r="M240" i="65"/>
  <c r="M241" i="65"/>
  <c r="M242" i="65"/>
  <c r="M243" i="65"/>
  <c r="M244" i="65"/>
  <c r="M245" i="65"/>
  <c r="M246" i="65"/>
  <c r="M247" i="65"/>
  <c r="M248" i="65"/>
  <c r="M249" i="65"/>
  <c r="M250" i="65"/>
  <c r="M251" i="65"/>
  <c r="M252" i="65"/>
  <c r="M253" i="65"/>
  <c r="M254" i="65"/>
  <c r="M255" i="65"/>
  <c r="M256" i="65"/>
  <c r="M257" i="65"/>
  <c r="M258" i="65"/>
  <c r="M259" i="65"/>
  <c r="M260" i="65"/>
  <c r="M261" i="65"/>
  <c r="M262" i="65"/>
  <c r="M263" i="65"/>
  <c r="M264" i="65"/>
  <c r="M265" i="65"/>
  <c r="M266" i="65"/>
  <c r="M267" i="65"/>
  <c r="M268" i="65"/>
  <c r="M269" i="65"/>
  <c r="M270" i="65"/>
  <c r="M271" i="65"/>
  <c r="M272" i="65"/>
  <c r="M273" i="65"/>
  <c r="M274" i="65"/>
  <c r="M275" i="65"/>
  <c r="M276" i="65"/>
  <c r="M277" i="65"/>
  <c r="M278" i="65"/>
  <c r="M279" i="65"/>
  <c r="M280" i="65"/>
  <c r="M281" i="65"/>
  <c r="M282" i="65"/>
  <c r="M283" i="65"/>
  <c r="M284" i="65"/>
  <c r="M285" i="65"/>
  <c r="M286" i="65"/>
  <c r="M287" i="65"/>
  <c r="M288" i="65"/>
  <c r="M289" i="65"/>
  <c r="M290" i="65"/>
  <c r="M291" i="65"/>
  <c r="M292" i="65"/>
  <c r="M293" i="65"/>
  <c r="M294" i="65"/>
  <c r="M295" i="65"/>
  <c r="M296" i="65"/>
  <c r="M297" i="65"/>
  <c r="M298" i="65"/>
  <c r="M299" i="65"/>
  <c r="M300" i="65"/>
  <c r="M301" i="65"/>
  <c r="M302" i="65"/>
  <c r="M303" i="65"/>
  <c r="M304" i="65"/>
  <c r="M305" i="65"/>
  <c r="M306" i="65"/>
  <c r="M307" i="65"/>
  <c r="M308" i="65"/>
  <c r="M309" i="65"/>
  <c r="M310" i="65"/>
  <c r="M311" i="65"/>
  <c r="M312" i="65"/>
  <c r="M313" i="65"/>
  <c r="M314" i="65"/>
  <c r="M315" i="65"/>
  <c r="M316" i="65"/>
  <c r="M317" i="65"/>
  <c r="M318" i="65"/>
  <c r="M319" i="65"/>
  <c r="M320" i="65"/>
  <c r="M321" i="65"/>
  <c r="M322" i="65"/>
  <c r="M323" i="65"/>
  <c r="M324" i="65"/>
  <c r="M325" i="65"/>
  <c r="M326" i="65"/>
  <c r="M327" i="65"/>
  <c r="M328" i="65"/>
  <c r="M329" i="65"/>
  <c r="M330" i="65"/>
  <c r="M331" i="65"/>
  <c r="M332" i="65"/>
  <c r="M333" i="65"/>
  <c r="M334" i="65"/>
  <c r="M335" i="65"/>
  <c r="M336" i="65"/>
  <c r="M337" i="65"/>
  <c r="M338" i="65"/>
  <c r="M339" i="65"/>
  <c r="M340" i="65"/>
  <c r="M341" i="65"/>
  <c r="M342" i="65"/>
  <c r="M343" i="65"/>
  <c r="M344" i="65"/>
  <c r="M345" i="65"/>
  <c r="M346" i="65"/>
  <c r="M347" i="65"/>
  <c r="M348" i="65"/>
  <c r="M349" i="65"/>
  <c r="M350" i="65"/>
  <c r="M351" i="65"/>
  <c r="M352" i="65"/>
  <c r="M353" i="65"/>
  <c r="M354" i="65"/>
  <c r="M355" i="65"/>
  <c r="M356" i="65"/>
  <c r="M357" i="65"/>
  <c r="M358" i="65"/>
  <c r="M359" i="65"/>
  <c r="M360" i="65"/>
  <c r="M361" i="65"/>
  <c r="M362" i="65"/>
  <c r="M363" i="65"/>
  <c r="M364" i="65"/>
  <c r="M365" i="65"/>
  <c r="M366" i="65"/>
  <c r="M367" i="65"/>
  <c r="M368" i="65"/>
  <c r="M369" i="65"/>
  <c r="M370" i="65"/>
  <c r="M371" i="65"/>
  <c r="M372" i="65"/>
  <c r="M373" i="65"/>
  <c r="M374" i="65"/>
  <c r="M375" i="65"/>
  <c r="M376" i="65"/>
  <c r="M377" i="65"/>
  <c r="M378" i="65"/>
  <c r="M379" i="65"/>
  <c r="M380" i="65"/>
  <c r="M381" i="65"/>
  <c r="M382" i="65"/>
  <c r="M383" i="65"/>
  <c r="M384" i="65"/>
  <c r="M385" i="65"/>
  <c r="M386" i="65"/>
  <c r="M387" i="65"/>
  <c r="M388" i="65"/>
  <c r="M389" i="65"/>
  <c r="M390" i="65"/>
  <c r="M391" i="65"/>
  <c r="M392" i="65"/>
  <c r="M393" i="65"/>
  <c r="M394" i="65"/>
  <c r="M395" i="65"/>
  <c r="M396" i="65"/>
  <c r="M397" i="65"/>
  <c r="M398" i="65"/>
  <c r="M399" i="65"/>
  <c r="M400" i="65"/>
  <c r="M401" i="65"/>
  <c r="M402" i="65"/>
  <c r="M403" i="65"/>
  <c r="M404" i="65"/>
  <c r="M405" i="65"/>
  <c r="M406" i="65"/>
  <c r="M407" i="65"/>
  <c r="M408" i="65"/>
  <c r="M409" i="65"/>
  <c r="M410" i="65"/>
  <c r="M411" i="65"/>
  <c r="M412" i="65"/>
  <c r="M413" i="65"/>
  <c r="M414" i="65"/>
  <c r="M415" i="65"/>
  <c r="M416" i="65"/>
  <c r="M417" i="65"/>
  <c r="M418" i="65"/>
  <c r="M419" i="65"/>
  <c r="M420" i="65"/>
  <c r="M421" i="65"/>
  <c r="M422" i="65"/>
  <c r="M423" i="65"/>
  <c r="M424" i="65"/>
  <c r="M425" i="65"/>
  <c r="M426" i="65"/>
  <c r="M427" i="65"/>
  <c r="M428" i="65"/>
  <c r="M429" i="65"/>
  <c r="M430" i="65"/>
  <c r="M431" i="65"/>
  <c r="M432" i="65"/>
  <c r="M433" i="65"/>
  <c r="M434" i="65"/>
  <c r="M435" i="65"/>
  <c r="M436" i="65"/>
  <c r="M437" i="65"/>
  <c r="M438" i="65"/>
  <c r="M439" i="65"/>
  <c r="M440" i="65"/>
  <c r="M441" i="65"/>
  <c r="M442" i="65"/>
  <c r="M443" i="65"/>
  <c r="M444" i="65"/>
  <c r="M445" i="65"/>
  <c r="M446" i="65"/>
  <c r="M447" i="65"/>
  <c r="M448" i="65"/>
  <c r="M449" i="65"/>
  <c r="M450" i="65"/>
  <c r="M451" i="65"/>
  <c r="M452" i="65"/>
  <c r="M453" i="65"/>
  <c r="M454" i="65"/>
  <c r="M455" i="65"/>
  <c r="M456" i="65"/>
  <c r="M457" i="65"/>
  <c r="M458" i="65"/>
  <c r="M459" i="65"/>
  <c r="M460" i="65"/>
  <c r="M461" i="65"/>
  <c r="M462" i="65"/>
  <c r="M463" i="65"/>
  <c r="M464" i="65"/>
  <c r="M465" i="65"/>
  <c r="M466" i="65"/>
  <c r="M467" i="65"/>
  <c r="M468" i="65"/>
  <c r="M469" i="65"/>
  <c r="M470" i="65"/>
  <c r="M471" i="65"/>
  <c r="M472" i="65"/>
  <c r="M473" i="65"/>
  <c r="M474" i="65"/>
  <c r="M475" i="65"/>
  <c r="M476" i="65"/>
  <c r="M477" i="65"/>
  <c r="M478" i="65"/>
  <c r="M479" i="65"/>
  <c r="M480" i="65"/>
  <c r="M481" i="65"/>
  <c r="M482" i="65"/>
  <c r="M483" i="65"/>
  <c r="M484" i="65"/>
  <c r="M485" i="65"/>
  <c r="M486" i="65"/>
  <c r="M487" i="65"/>
  <c r="M488" i="65"/>
  <c r="M489" i="65"/>
  <c r="M490" i="65"/>
  <c r="M491" i="65"/>
  <c r="M492" i="65"/>
  <c r="M493" i="65"/>
  <c r="M494" i="65"/>
  <c r="M495" i="65"/>
  <c r="M496" i="65"/>
  <c r="M497" i="65"/>
  <c r="M498" i="65"/>
  <c r="I526" i="63"/>
  <c r="G526" i="63"/>
  <c r="J526" i="63"/>
  <c r="H526" i="63"/>
  <c r="F526" i="63"/>
  <c r="J527" i="63"/>
  <c r="H527" i="63"/>
  <c r="F527" i="63"/>
  <c r="I527" i="63"/>
  <c r="G527" i="63"/>
  <c r="J533" i="63"/>
  <c r="H533" i="63"/>
  <c r="F533" i="63"/>
  <c r="I533" i="63"/>
  <c r="G533" i="63"/>
  <c r="I534" i="63"/>
  <c r="F534" i="63"/>
  <c r="M4" i="63"/>
  <c r="M6" i="63"/>
  <c r="M513" i="63" s="1"/>
  <c r="M8" i="63"/>
  <c r="M9" i="63"/>
  <c r="M11" i="63"/>
  <c r="M13" i="63"/>
  <c r="M15" i="63"/>
  <c r="M17" i="63"/>
  <c r="M19" i="63"/>
  <c r="M21" i="63"/>
  <c r="M23" i="63"/>
  <c r="M25" i="63"/>
  <c r="M27" i="63"/>
  <c r="M29" i="63"/>
  <c r="M31" i="63"/>
  <c r="M33" i="63"/>
  <c r="M35" i="63"/>
  <c r="M37" i="63"/>
  <c r="M41" i="63"/>
  <c r="M43" i="63"/>
  <c r="M45" i="63"/>
  <c r="M47" i="63"/>
  <c r="M49" i="63"/>
  <c r="M51" i="63"/>
  <c r="M53" i="63"/>
  <c r="M55" i="63"/>
  <c r="M57" i="63"/>
  <c r="M59" i="63"/>
  <c r="M61" i="63"/>
  <c r="M65" i="63"/>
  <c r="M67" i="63"/>
  <c r="M69" i="63"/>
  <c r="M71" i="63"/>
  <c r="M73" i="63"/>
  <c r="M75" i="63"/>
  <c r="M77" i="63"/>
  <c r="M79" i="63"/>
  <c r="M81" i="63"/>
  <c r="M83" i="63"/>
  <c r="M85" i="63"/>
  <c r="M87" i="63"/>
  <c r="M89" i="63"/>
  <c r="M91" i="63"/>
  <c r="M93" i="63"/>
  <c r="M95" i="63"/>
  <c r="M97" i="63"/>
  <c r="M99" i="63"/>
  <c r="M101" i="63"/>
  <c r="M105" i="63"/>
  <c r="M107" i="63"/>
  <c r="M109" i="63"/>
  <c r="M111" i="63"/>
  <c r="M113" i="63"/>
  <c r="M115" i="63"/>
  <c r="M117" i="63"/>
  <c r="M119" i="63"/>
  <c r="M121" i="63"/>
  <c r="M123" i="63"/>
  <c r="M125" i="63"/>
  <c r="M129" i="63"/>
  <c r="M131" i="63"/>
  <c r="M133" i="63"/>
  <c r="M135" i="63"/>
  <c r="M137" i="63"/>
  <c r="M139" i="63"/>
  <c r="M141" i="63"/>
  <c r="M143" i="63"/>
  <c r="M145" i="63"/>
  <c r="M147" i="63"/>
  <c r="M149" i="63"/>
  <c r="M151" i="63"/>
  <c r="M153" i="63"/>
  <c r="M155" i="63"/>
  <c r="M157" i="63"/>
  <c r="M159" i="63"/>
  <c r="M161" i="63"/>
  <c r="M163" i="63"/>
  <c r="M165" i="63"/>
  <c r="M169" i="63"/>
  <c r="M171" i="63"/>
  <c r="M173" i="63"/>
  <c r="M175" i="63"/>
  <c r="M177" i="63"/>
  <c r="M179" i="63"/>
  <c r="M181" i="63"/>
  <c r="M183" i="63"/>
  <c r="M185" i="63"/>
  <c r="M187" i="63"/>
  <c r="M189" i="63"/>
  <c r="M193" i="63"/>
  <c r="M195" i="63"/>
  <c r="M197" i="63"/>
  <c r="M199" i="63"/>
  <c r="M201" i="63"/>
  <c r="M203" i="63"/>
  <c r="M205" i="63"/>
  <c r="M207" i="63"/>
  <c r="M209" i="63"/>
  <c r="M211" i="63"/>
  <c r="M213" i="63"/>
  <c r="M215" i="63"/>
  <c r="M217" i="63"/>
  <c r="M219" i="63"/>
  <c r="M221" i="63"/>
  <c r="M223" i="63"/>
  <c r="M225" i="63"/>
  <c r="M227" i="63"/>
  <c r="M229" i="63"/>
  <c r="M233" i="63"/>
  <c r="M235" i="63"/>
  <c r="M237" i="63"/>
  <c r="M239" i="63"/>
  <c r="M241" i="63"/>
  <c r="M243" i="63"/>
  <c r="M245" i="63"/>
  <c r="M247" i="63"/>
  <c r="M249" i="63"/>
  <c r="M251" i="63"/>
  <c r="M253" i="63"/>
  <c r="M257" i="63"/>
  <c r="M259" i="63"/>
  <c r="M261" i="63"/>
  <c r="M263" i="63"/>
  <c r="M265" i="63"/>
  <c r="M267" i="63"/>
  <c r="M269" i="63"/>
  <c r="M271" i="63"/>
  <c r="M273" i="63"/>
  <c r="M275" i="63"/>
  <c r="M277" i="63"/>
  <c r="M279" i="63"/>
  <c r="M281" i="63"/>
  <c r="M283" i="63"/>
  <c r="M285" i="63"/>
  <c r="M287" i="63"/>
  <c r="M289" i="63"/>
  <c r="M291" i="63"/>
  <c r="M293" i="63"/>
  <c r="M297" i="63"/>
  <c r="M299" i="63"/>
  <c r="M301" i="63"/>
  <c r="M303" i="63"/>
  <c r="M305" i="63"/>
  <c r="M307" i="63"/>
  <c r="M309" i="63"/>
  <c r="M311" i="63"/>
  <c r="M313" i="63"/>
  <c r="M315" i="63"/>
  <c r="M317" i="63"/>
  <c r="M321" i="63"/>
  <c r="M323" i="63"/>
  <c r="M325" i="63"/>
  <c r="M327" i="63"/>
  <c r="M329" i="63"/>
  <c r="M331" i="63"/>
  <c r="M333" i="63"/>
  <c r="M335" i="63"/>
  <c r="M337" i="63"/>
  <c r="M339" i="63"/>
  <c r="M341" i="63"/>
  <c r="M343" i="63"/>
  <c r="M345" i="63"/>
  <c r="M347" i="63"/>
  <c r="M349" i="63"/>
  <c r="M351" i="63"/>
  <c r="M353" i="63"/>
  <c r="M355" i="63"/>
  <c r="M357" i="63"/>
  <c r="M361" i="63"/>
  <c r="M363" i="63"/>
  <c r="M365" i="63"/>
  <c r="M367" i="63"/>
  <c r="M369" i="63"/>
  <c r="M371" i="63"/>
  <c r="M373" i="63"/>
  <c r="M375" i="63"/>
  <c r="M377" i="63"/>
  <c r="M379" i="63"/>
  <c r="M381" i="63"/>
  <c r="M385" i="63"/>
  <c r="M387" i="63"/>
  <c r="M389" i="63"/>
  <c r="M391" i="63"/>
  <c r="M393" i="63"/>
  <c r="M395" i="63"/>
  <c r="M397" i="63"/>
  <c r="M399" i="63"/>
  <c r="M401" i="63"/>
  <c r="M403" i="63"/>
  <c r="M405" i="63"/>
  <c r="M407" i="63"/>
  <c r="M409" i="63"/>
  <c r="M411" i="63"/>
  <c r="M413" i="63"/>
  <c r="M415" i="63"/>
  <c r="M417" i="63"/>
  <c r="M419" i="63"/>
  <c r="M421" i="63"/>
  <c r="M425" i="63"/>
  <c r="M427" i="63"/>
  <c r="M429" i="63"/>
  <c r="M431" i="63"/>
  <c r="M433" i="63"/>
  <c r="M435" i="63"/>
  <c r="M437" i="63"/>
  <c r="M439" i="63"/>
  <c r="M441" i="63"/>
  <c r="M443" i="63"/>
  <c r="M445" i="63"/>
  <c r="M449" i="63"/>
  <c r="M451" i="63"/>
  <c r="M453" i="63"/>
  <c r="M455" i="63"/>
  <c r="M457" i="63"/>
  <c r="M459" i="63"/>
  <c r="M461" i="63"/>
  <c r="M463" i="63"/>
  <c r="M465" i="63"/>
  <c r="M467" i="63"/>
  <c r="M469" i="63"/>
  <c r="M471" i="63"/>
  <c r="M473" i="63"/>
  <c r="M475" i="63"/>
  <c r="M477" i="63"/>
  <c r="M479" i="63"/>
  <c r="M481" i="63"/>
  <c r="M483" i="63"/>
  <c r="M485" i="63"/>
  <c r="M489" i="63"/>
  <c r="M491" i="63"/>
  <c r="M492" i="63"/>
  <c r="M494" i="63"/>
  <c r="M495" i="63"/>
  <c r="M497" i="63"/>
  <c r="G526" i="61"/>
  <c r="J527" i="61"/>
  <c r="H527" i="61"/>
  <c r="F527" i="61"/>
  <c r="I527" i="61"/>
  <c r="G527" i="61"/>
  <c r="J533" i="61"/>
  <c r="H533" i="61"/>
  <c r="F533" i="61"/>
  <c r="I533" i="61"/>
  <c r="G533" i="61"/>
  <c r="I534" i="61"/>
  <c r="G534" i="61"/>
  <c r="J534" i="61"/>
  <c r="H534" i="61"/>
  <c r="F534" i="61"/>
  <c r="H526" i="59"/>
  <c r="J527" i="59"/>
  <c r="H527" i="59"/>
  <c r="F527" i="59"/>
  <c r="I527" i="59"/>
  <c r="G527" i="59"/>
  <c r="J533" i="59"/>
  <c r="H533" i="59"/>
  <c r="F533" i="59"/>
  <c r="I533" i="59"/>
  <c r="G533" i="59"/>
  <c r="I534" i="59"/>
  <c r="G534" i="59"/>
  <c r="J534" i="59"/>
  <c r="H534" i="59"/>
  <c r="F534" i="59"/>
  <c r="J527" i="57"/>
  <c r="H527" i="57"/>
  <c r="F527" i="57"/>
  <c r="I527" i="57"/>
  <c r="G527" i="57"/>
  <c r="J533" i="57"/>
  <c r="H533" i="57"/>
  <c r="F533" i="57"/>
  <c r="I533" i="57"/>
  <c r="G533" i="57"/>
  <c r="M109" i="57"/>
  <c r="M111" i="57"/>
  <c r="M113" i="57"/>
  <c r="M115" i="57"/>
  <c r="M117" i="57"/>
  <c r="M118" i="57"/>
  <c r="M119" i="57"/>
  <c r="M121" i="57"/>
  <c r="M122" i="57"/>
  <c r="M123" i="57"/>
  <c r="M125" i="57"/>
  <c r="M127" i="57"/>
  <c r="M129" i="57"/>
  <c r="M131" i="57"/>
  <c r="M133" i="57"/>
  <c r="M134" i="57"/>
  <c r="M135" i="57"/>
  <c r="M137" i="57"/>
  <c r="M138" i="57"/>
  <c r="M139" i="57"/>
  <c r="M141" i="57"/>
  <c r="M143" i="57"/>
  <c r="M145" i="57"/>
  <c r="M147" i="57"/>
  <c r="M149" i="57"/>
  <c r="M150" i="57"/>
  <c r="M151" i="57"/>
  <c r="M153" i="57"/>
  <c r="M154" i="57"/>
  <c r="M155" i="57"/>
  <c r="M157" i="57"/>
  <c r="M159" i="57"/>
  <c r="M161" i="57"/>
  <c r="M163" i="57"/>
  <c r="M165" i="57"/>
  <c r="M166" i="57"/>
  <c r="M167" i="57"/>
  <c r="M169" i="57"/>
  <c r="M170" i="57"/>
  <c r="M171" i="57"/>
  <c r="M173" i="57"/>
  <c r="M175" i="57"/>
  <c r="M177" i="57"/>
  <c r="M179" i="57"/>
  <c r="M181" i="57"/>
  <c r="M182" i="57"/>
  <c r="M183" i="57"/>
  <c r="M185" i="57"/>
  <c r="M186" i="57"/>
  <c r="M187" i="57"/>
  <c r="M189" i="57"/>
  <c r="M191" i="57"/>
  <c r="M193" i="57"/>
  <c r="M195" i="57"/>
  <c r="M197" i="57"/>
  <c r="M198" i="57"/>
  <c r="M199" i="57"/>
  <c r="M201" i="57"/>
  <c r="M202" i="57"/>
  <c r="M203" i="57"/>
  <c r="M205" i="57"/>
  <c r="M207" i="57"/>
  <c r="M209" i="57"/>
  <c r="M211" i="57"/>
  <c r="M213" i="57"/>
  <c r="M214" i="57"/>
  <c r="M215" i="57"/>
  <c r="M217" i="57"/>
  <c r="M218" i="57"/>
  <c r="M219" i="57"/>
  <c r="M221" i="57"/>
  <c r="M223" i="57"/>
  <c r="M225" i="57"/>
  <c r="M227" i="57"/>
  <c r="M229" i="57"/>
  <c r="M230" i="57"/>
  <c r="M231" i="57"/>
  <c r="M233" i="57"/>
  <c r="M234" i="57"/>
  <c r="M235" i="57"/>
  <c r="M237" i="57"/>
  <c r="M239" i="57"/>
  <c r="M241" i="57"/>
  <c r="M243" i="57"/>
  <c r="M245" i="57"/>
  <c r="M246" i="57"/>
  <c r="M247" i="57"/>
  <c r="M249" i="57"/>
  <c r="M250" i="57"/>
  <c r="M251" i="57"/>
  <c r="M253" i="57"/>
  <c r="M255" i="57"/>
  <c r="M257" i="57"/>
  <c r="M259" i="57"/>
  <c r="M261" i="57"/>
  <c r="M262" i="57"/>
  <c r="M263" i="57"/>
  <c r="M265" i="57"/>
  <c r="M266" i="57"/>
  <c r="M267" i="57"/>
  <c r="M269" i="57"/>
  <c r="M271" i="57"/>
  <c r="M273" i="57"/>
  <c r="M275" i="57"/>
  <c r="M277" i="57"/>
  <c r="M278" i="57"/>
  <c r="M279" i="57"/>
  <c r="M281" i="57"/>
  <c r="M282" i="57"/>
  <c r="M283" i="57"/>
  <c r="M285" i="57"/>
  <c r="M287" i="57"/>
  <c r="M289" i="57"/>
  <c r="M291" i="57"/>
  <c r="M293" i="57"/>
  <c r="M294" i="57"/>
  <c r="M295" i="57"/>
  <c r="M297" i="57"/>
  <c r="M298" i="57"/>
  <c r="M299" i="57"/>
  <c r="M301" i="57"/>
  <c r="M303" i="57"/>
  <c r="M305" i="57"/>
  <c r="M307" i="57"/>
  <c r="M309" i="57"/>
  <c r="M310" i="57"/>
  <c r="M311" i="57"/>
  <c r="M313" i="57"/>
  <c r="M314" i="57"/>
  <c r="M315" i="57"/>
  <c r="M317" i="57"/>
  <c r="M319" i="57"/>
  <c r="M321" i="57"/>
  <c r="M323" i="57"/>
  <c r="M325" i="57"/>
  <c r="M326" i="57"/>
  <c r="M327" i="57"/>
  <c r="M329" i="57"/>
  <c r="M330" i="57"/>
  <c r="M331" i="57"/>
  <c r="M333" i="57"/>
  <c r="M335" i="57"/>
  <c r="M337" i="57"/>
  <c r="M339" i="57"/>
  <c r="M341" i="57"/>
  <c r="M342" i="57"/>
  <c r="M343" i="57"/>
  <c r="M345" i="57"/>
  <c r="M346" i="57"/>
  <c r="M347" i="57"/>
  <c r="M349" i="57"/>
  <c r="M351" i="57"/>
  <c r="M353" i="57"/>
  <c r="M355" i="57"/>
  <c r="M357" i="57"/>
  <c r="M358" i="57"/>
  <c r="M359" i="57"/>
  <c r="M361" i="57"/>
  <c r="M362" i="57"/>
  <c r="M363" i="57"/>
  <c r="M365" i="57"/>
  <c r="M367" i="57"/>
  <c r="M369" i="57"/>
  <c r="M371" i="57"/>
  <c r="M373" i="57"/>
  <c r="M374" i="57"/>
  <c r="M375" i="57"/>
  <c r="M377" i="57"/>
  <c r="M378" i="57"/>
  <c r="M379" i="57"/>
  <c r="M381" i="57"/>
  <c r="M383" i="57"/>
  <c r="M385" i="57"/>
  <c r="M387" i="57"/>
  <c r="M389" i="57"/>
  <c r="M390" i="57"/>
  <c r="M391" i="57"/>
  <c r="M393" i="57"/>
  <c r="M394" i="57"/>
  <c r="M395" i="57"/>
  <c r="M397" i="57"/>
  <c r="M399" i="57"/>
  <c r="M401" i="57"/>
  <c r="M403" i="57"/>
  <c r="M405" i="57"/>
  <c r="M406" i="57"/>
  <c r="M407" i="57"/>
  <c r="M409" i="57"/>
  <c r="M410" i="57"/>
  <c r="M411" i="57"/>
  <c r="M413" i="57"/>
  <c r="M415" i="57"/>
  <c r="M417" i="57"/>
  <c r="M419" i="57"/>
  <c r="M421" i="57"/>
  <c r="M422" i="57"/>
  <c r="M423" i="57"/>
  <c r="M425" i="57"/>
  <c r="M426" i="57"/>
  <c r="M427" i="57"/>
  <c r="M429" i="57"/>
  <c r="M431" i="57"/>
  <c r="M433" i="57"/>
  <c r="M435" i="57"/>
  <c r="M437" i="57"/>
  <c r="M438" i="57"/>
  <c r="M439" i="57"/>
  <c r="M441" i="57"/>
  <c r="M442" i="57"/>
  <c r="M443" i="57"/>
  <c r="M445" i="57"/>
  <c r="M447" i="57"/>
  <c r="M449" i="57"/>
  <c r="M451" i="57"/>
  <c r="M453" i="57"/>
  <c r="M454" i="57"/>
  <c r="M455" i="57"/>
  <c r="M457" i="57"/>
  <c r="M458" i="57"/>
  <c r="M459" i="57"/>
  <c r="M461" i="57"/>
  <c r="M463" i="57"/>
  <c r="M465" i="57"/>
  <c r="M467" i="57"/>
  <c r="M469" i="57"/>
  <c r="M470" i="57"/>
  <c r="M471" i="57"/>
  <c r="M473" i="57"/>
  <c r="M474" i="57"/>
  <c r="M475" i="57"/>
  <c r="M477" i="57"/>
  <c r="M479" i="57"/>
  <c r="M481" i="57"/>
  <c r="M483" i="57"/>
  <c r="M485" i="57"/>
  <c r="M486" i="57"/>
  <c r="M487" i="57"/>
  <c r="M489" i="57"/>
  <c r="M490" i="57"/>
  <c r="M491" i="57"/>
  <c r="M494" i="57"/>
  <c r="M495" i="57"/>
  <c r="M497" i="57"/>
  <c r="I526" i="55"/>
  <c r="J529" i="55"/>
  <c r="H529" i="55"/>
  <c r="F529" i="55"/>
  <c r="I529" i="55"/>
  <c r="F530" i="55"/>
  <c r="I530" i="55"/>
  <c r="G530" i="55"/>
  <c r="I532" i="55"/>
  <c r="G532" i="55"/>
  <c r="G529" i="55"/>
  <c r="H530" i="55"/>
  <c r="J531" i="55"/>
  <c r="H531" i="55"/>
  <c r="F531" i="55"/>
  <c r="K531" i="55" s="1"/>
  <c r="I531" i="55"/>
  <c r="F532" i="55"/>
  <c r="J532" i="55"/>
  <c r="M497" i="55"/>
  <c r="M498" i="55"/>
  <c r="I521" i="53"/>
  <c r="J522" i="53"/>
  <c r="H523" i="53"/>
  <c r="I524" i="53"/>
  <c r="F524" i="53"/>
  <c r="I526" i="53"/>
  <c r="G526" i="53"/>
  <c r="J526" i="53"/>
  <c r="H526" i="53"/>
  <c r="F526" i="53"/>
  <c r="J527" i="53"/>
  <c r="H527" i="53"/>
  <c r="F527" i="53"/>
  <c r="I527" i="53"/>
  <c r="G527" i="53"/>
  <c r="J533" i="53"/>
  <c r="H533" i="53"/>
  <c r="F533" i="53"/>
  <c r="I533" i="53"/>
  <c r="G533" i="53"/>
  <c r="I534" i="53"/>
  <c r="G534" i="53"/>
  <c r="J534" i="53"/>
  <c r="H534" i="53"/>
  <c r="F534" i="53"/>
  <c r="M78" i="53"/>
  <c r="M79" i="53"/>
  <c r="M80" i="53"/>
  <c r="M82" i="53"/>
  <c r="M83" i="53"/>
  <c r="M84" i="53"/>
  <c r="M86" i="53"/>
  <c r="M87" i="53"/>
  <c r="M88" i="53"/>
  <c r="M90" i="53"/>
  <c r="M91" i="53"/>
  <c r="M92" i="53"/>
  <c r="M94" i="53"/>
  <c r="M95" i="53"/>
  <c r="M96" i="53"/>
  <c r="M98" i="53"/>
  <c r="M99" i="53"/>
  <c r="M100" i="53"/>
  <c r="M102" i="53"/>
  <c r="M103" i="53"/>
  <c r="M104" i="53"/>
  <c r="M106" i="53"/>
  <c r="M107" i="53"/>
  <c r="M108" i="53"/>
  <c r="M110" i="53"/>
  <c r="M111" i="53"/>
  <c r="M112" i="53"/>
  <c r="M114" i="53"/>
  <c r="M115" i="53"/>
  <c r="M116" i="53"/>
  <c r="M118" i="53"/>
  <c r="M119" i="53"/>
  <c r="M120" i="53"/>
  <c r="M122" i="53"/>
  <c r="M123" i="53"/>
  <c r="M124" i="53"/>
  <c r="M126" i="53"/>
  <c r="M127" i="53"/>
  <c r="M128" i="53"/>
  <c r="M130" i="53"/>
  <c r="M131" i="53"/>
  <c r="M132" i="53"/>
  <c r="M134" i="53"/>
  <c r="M135" i="53"/>
  <c r="M136" i="53"/>
  <c r="M138" i="53"/>
  <c r="M139" i="53"/>
  <c r="M140" i="53"/>
  <c r="M142" i="53"/>
  <c r="M143" i="53"/>
  <c r="M144" i="53"/>
  <c r="M146" i="53"/>
  <c r="M147" i="53"/>
  <c r="M148" i="53"/>
  <c r="M150" i="53"/>
  <c r="M151" i="53"/>
  <c r="M152" i="53"/>
  <c r="M154" i="53"/>
  <c r="M155" i="53"/>
  <c r="M156" i="53"/>
  <c r="M158" i="53"/>
  <c r="M159" i="53"/>
  <c r="M160" i="53"/>
  <c r="M162" i="53"/>
  <c r="M163" i="53"/>
  <c r="M164" i="53"/>
  <c r="M166" i="53"/>
  <c r="M167" i="53"/>
  <c r="M168" i="53"/>
  <c r="M170" i="53"/>
  <c r="M171" i="53"/>
  <c r="M172" i="53"/>
  <c r="M174" i="53"/>
  <c r="M175" i="53"/>
  <c r="M176" i="53"/>
  <c r="M178" i="53"/>
  <c r="M179" i="53"/>
  <c r="M180" i="53"/>
  <c r="M182" i="53"/>
  <c r="M183" i="53"/>
  <c r="M184" i="53"/>
  <c r="M186" i="53"/>
  <c r="M187" i="53"/>
  <c r="M188" i="53"/>
  <c r="M190" i="53"/>
  <c r="M191" i="53"/>
  <c r="M192" i="53"/>
  <c r="M194" i="53"/>
  <c r="M195" i="53"/>
  <c r="M196" i="53"/>
  <c r="M198" i="53"/>
  <c r="M199" i="53"/>
  <c r="M200" i="53"/>
  <c r="M202" i="53"/>
  <c r="M203" i="53"/>
  <c r="M204" i="53"/>
  <c r="M206" i="53"/>
  <c r="M207" i="53"/>
  <c r="M208" i="53"/>
  <c r="M210" i="53"/>
  <c r="M211" i="53"/>
  <c r="M212" i="53"/>
  <c r="M214" i="53"/>
  <c r="M215" i="53"/>
  <c r="M216" i="53"/>
  <c r="M218" i="53"/>
  <c r="M219" i="53"/>
  <c r="M220" i="53"/>
  <c r="M222" i="53"/>
  <c r="M223" i="53"/>
  <c r="M224" i="53"/>
  <c r="M226" i="53"/>
  <c r="M227" i="53"/>
  <c r="M228" i="53"/>
  <c r="M230" i="53"/>
  <c r="M231" i="53"/>
  <c r="M232" i="53"/>
  <c r="M234" i="53"/>
  <c r="M235" i="53"/>
  <c r="M236" i="53"/>
  <c r="M238" i="53"/>
  <c r="M239" i="53"/>
  <c r="M240" i="53"/>
  <c r="M242" i="53"/>
  <c r="M243" i="53"/>
  <c r="M244" i="53"/>
  <c r="M246" i="53"/>
  <c r="M247" i="53"/>
  <c r="M248" i="53"/>
  <c r="M250" i="53"/>
  <c r="M251" i="53"/>
  <c r="M252" i="53"/>
  <c r="M254" i="53"/>
  <c r="M255" i="53"/>
  <c r="M256" i="53"/>
  <c r="M258" i="53"/>
  <c r="M259" i="53"/>
  <c r="M260" i="53"/>
  <c r="M262" i="53"/>
  <c r="M263" i="53"/>
  <c r="M264" i="53"/>
  <c r="M266" i="53"/>
  <c r="M267" i="53"/>
  <c r="M268" i="53"/>
  <c r="M270" i="53"/>
  <c r="M271" i="53"/>
  <c r="M272" i="53"/>
  <c r="M274" i="53"/>
  <c r="M275" i="53"/>
  <c r="M276" i="53"/>
  <c r="M278" i="53"/>
  <c r="M279" i="53"/>
  <c r="M280" i="53"/>
  <c r="M282" i="53"/>
  <c r="M283" i="53"/>
  <c r="M284" i="53"/>
  <c r="M286" i="53"/>
  <c r="M287" i="53"/>
  <c r="M288" i="53"/>
  <c r="M290" i="53"/>
  <c r="M291" i="53"/>
  <c r="M292" i="53"/>
  <c r="M294" i="53"/>
  <c r="M295" i="53"/>
  <c r="M296" i="53"/>
  <c r="M298" i="53"/>
  <c r="M299" i="53"/>
  <c r="M300" i="53"/>
  <c r="M302" i="53"/>
  <c r="M303" i="53"/>
  <c r="M304" i="53"/>
  <c r="M306" i="53"/>
  <c r="M307" i="53"/>
  <c r="M308" i="53"/>
  <c r="M310" i="53"/>
  <c r="M311" i="53"/>
  <c r="M312" i="53"/>
  <c r="M314" i="53"/>
  <c r="M315" i="53"/>
  <c r="M316" i="53"/>
  <c r="M318" i="53"/>
  <c r="M319" i="53"/>
  <c r="M320" i="53"/>
  <c r="M322" i="53"/>
  <c r="M323" i="53"/>
  <c r="M324" i="53"/>
  <c r="M326" i="53"/>
  <c r="M327" i="53"/>
  <c r="M328" i="53"/>
  <c r="M330" i="53"/>
  <c r="M331" i="53"/>
  <c r="M332" i="53"/>
  <c r="M334" i="53"/>
  <c r="M335" i="53"/>
  <c r="M336" i="53"/>
  <c r="M338" i="53"/>
  <c r="M339" i="53"/>
  <c r="M340" i="53"/>
  <c r="M342" i="53"/>
  <c r="M343" i="53"/>
  <c r="M344" i="53"/>
  <c r="M346" i="53"/>
  <c r="M347" i="53"/>
  <c r="M348" i="53"/>
  <c r="M350" i="53"/>
  <c r="M351" i="53"/>
  <c r="M352" i="53"/>
  <c r="M354" i="53"/>
  <c r="M355" i="53"/>
  <c r="M356" i="53"/>
  <c r="M358" i="53"/>
  <c r="M359" i="53"/>
  <c r="M360" i="53"/>
  <c r="M362" i="53"/>
  <c r="M363" i="53"/>
  <c r="M364" i="53"/>
  <c r="M366" i="53"/>
  <c r="M367" i="53"/>
  <c r="M368" i="53"/>
  <c r="M370" i="53"/>
  <c r="M371" i="53"/>
  <c r="M372" i="53"/>
  <c r="M374" i="53"/>
  <c r="M375" i="53"/>
  <c r="M376" i="53"/>
  <c r="M378" i="53"/>
  <c r="M379" i="53"/>
  <c r="M380" i="53"/>
  <c r="M382" i="53"/>
  <c r="M383" i="53"/>
  <c r="M384" i="53"/>
  <c r="M386" i="53"/>
  <c r="M387" i="53"/>
  <c r="M388" i="53"/>
  <c r="M390" i="53"/>
  <c r="M391" i="53"/>
  <c r="M392" i="53"/>
  <c r="M394" i="53"/>
  <c r="M395" i="53"/>
  <c r="M396" i="53"/>
  <c r="M398" i="53"/>
  <c r="M399" i="53"/>
  <c r="M400" i="53"/>
  <c r="M402" i="53"/>
  <c r="M403" i="53"/>
  <c r="M404" i="53"/>
  <c r="M406" i="53"/>
  <c r="M407" i="53"/>
  <c r="M408" i="53"/>
  <c r="M410" i="53"/>
  <c r="M411" i="53"/>
  <c r="M412" i="53"/>
  <c r="M414" i="53"/>
  <c r="M415" i="53"/>
  <c r="M416" i="53"/>
  <c r="M418" i="53"/>
  <c r="M419" i="53"/>
  <c r="M420" i="53"/>
  <c r="M422" i="53"/>
  <c r="M423" i="53"/>
  <c r="M424" i="53"/>
  <c r="M426" i="53"/>
  <c r="M427" i="53"/>
  <c r="M428" i="53"/>
  <c r="M430" i="53"/>
  <c r="M431" i="53"/>
  <c r="M432" i="53"/>
  <c r="M434" i="53"/>
  <c r="M435" i="53"/>
  <c r="M436" i="53"/>
  <c r="M438" i="53"/>
  <c r="M439" i="53"/>
  <c r="M440" i="53"/>
  <c r="M442" i="53"/>
  <c r="M443" i="53"/>
  <c r="M444" i="53"/>
  <c r="M446" i="53"/>
  <c r="M447" i="53"/>
  <c r="M448" i="53"/>
  <c r="M450" i="53"/>
  <c r="M451" i="53"/>
  <c r="M452" i="53"/>
  <c r="M454" i="53"/>
  <c r="M455" i="53"/>
  <c r="M456" i="53"/>
  <c r="M458" i="53"/>
  <c r="M459" i="53"/>
  <c r="M460" i="53"/>
  <c r="M462" i="53"/>
  <c r="M463" i="53"/>
  <c r="M464" i="53"/>
  <c r="M466" i="53"/>
  <c r="M467" i="53"/>
  <c r="M468" i="53"/>
  <c r="M470" i="53"/>
  <c r="M471" i="53"/>
  <c r="M472" i="53"/>
  <c r="M474" i="53"/>
  <c r="M475" i="53"/>
  <c r="M476" i="53"/>
  <c r="M478" i="53"/>
  <c r="M479" i="53"/>
  <c r="M480" i="53"/>
  <c r="M482" i="53"/>
  <c r="M483" i="53"/>
  <c r="M484" i="53"/>
  <c r="M486" i="53"/>
  <c r="M487" i="53"/>
  <c r="M488" i="53"/>
  <c r="M490" i="53"/>
  <c r="M491" i="53"/>
  <c r="M492" i="53"/>
  <c r="M493" i="53"/>
  <c r="M494" i="53"/>
  <c r="M495" i="53"/>
  <c r="M496" i="53"/>
  <c r="M498" i="53"/>
  <c r="G526" i="51"/>
  <c r="J533" i="51"/>
  <c r="H533" i="51"/>
  <c r="F533" i="51"/>
  <c r="I533" i="51"/>
  <c r="G533" i="51"/>
  <c r="I534" i="51"/>
  <c r="G534" i="51"/>
  <c r="J534" i="51"/>
  <c r="H534" i="51"/>
  <c r="F534" i="51"/>
  <c r="M42" i="51"/>
  <c r="M43" i="51"/>
  <c r="M44" i="51"/>
  <c r="M45" i="51"/>
  <c r="M46" i="51"/>
  <c r="M47" i="51"/>
  <c r="M48" i="51"/>
  <c r="M49" i="51"/>
  <c r="M50" i="51"/>
  <c r="M51" i="51"/>
  <c r="M52" i="51"/>
  <c r="M53" i="51"/>
  <c r="M54" i="51"/>
  <c r="M55" i="51"/>
  <c r="M56" i="51"/>
  <c r="M57" i="51"/>
  <c r="M58" i="51"/>
  <c r="M59" i="51"/>
  <c r="M60" i="51"/>
  <c r="M61" i="51"/>
  <c r="M62" i="51"/>
  <c r="M63" i="51"/>
  <c r="M64" i="51"/>
  <c r="M65" i="51"/>
  <c r="M66" i="51"/>
  <c r="M67" i="51"/>
  <c r="M68" i="51"/>
  <c r="M69" i="51"/>
  <c r="M70" i="51"/>
  <c r="M71" i="51"/>
  <c r="M72" i="51"/>
  <c r="M73" i="51"/>
  <c r="M74" i="51"/>
  <c r="M75" i="51"/>
  <c r="M76" i="51"/>
  <c r="M77" i="51"/>
  <c r="M78" i="51"/>
  <c r="M79" i="51"/>
  <c r="M80" i="51"/>
  <c r="M81" i="51"/>
  <c r="M82" i="51"/>
  <c r="M83" i="51"/>
  <c r="M84" i="51"/>
  <c r="M85" i="51"/>
  <c r="M86" i="51"/>
  <c r="M87" i="51"/>
  <c r="M88" i="51"/>
  <c r="M89" i="51"/>
  <c r="M90" i="51"/>
  <c r="M91" i="51"/>
  <c r="M92" i="51"/>
  <c r="M93" i="51"/>
  <c r="M94" i="51"/>
  <c r="M95" i="51"/>
  <c r="M96" i="51"/>
  <c r="M97" i="51"/>
  <c r="M98" i="51"/>
  <c r="M99" i="51"/>
  <c r="M100" i="51"/>
  <c r="M101" i="51"/>
  <c r="M102" i="51"/>
  <c r="M103" i="51"/>
  <c r="M104" i="51"/>
  <c r="M105" i="51"/>
  <c r="M106" i="51"/>
  <c r="M107" i="51"/>
  <c r="M108" i="51"/>
  <c r="M109" i="51"/>
  <c r="M110" i="51"/>
  <c r="M111" i="51"/>
  <c r="M112" i="51"/>
  <c r="M113" i="51"/>
  <c r="M114" i="51"/>
  <c r="M115" i="51"/>
  <c r="M116" i="51"/>
  <c r="M117" i="51"/>
  <c r="M118" i="51"/>
  <c r="M119" i="51"/>
  <c r="M120" i="51"/>
  <c r="M121" i="51"/>
  <c r="M122" i="51"/>
  <c r="M123" i="51"/>
  <c r="M124" i="51"/>
  <c r="M125" i="51"/>
  <c r="M126" i="51"/>
  <c r="M127" i="51"/>
  <c r="M128" i="51"/>
  <c r="M129" i="51"/>
  <c r="M130" i="51"/>
  <c r="M131" i="51"/>
  <c r="M132" i="51"/>
  <c r="M133" i="51"/>
  <c r="M134" i="51"/>
  <c r="M135" i="51"/>
  <c r="M136" i="51"/>
  <c r="M137" i="51"/>
  <c r="M138" i="51"/>
  <c r="M139" i="51"/>
  <c r="M140" i="51"/>
  <c r="M141" i="51"/>
  <c r="M142" i="51"/>
  <c r="M143" i="51"/>
  <c r="M144" i="51"/>
  <c r="M145" i="51"/>
  <c r="M146" i="51"/>
  <c r="M147" i="51"/>
  <c r="M148" i="51"/>
  <c r="M149" i="51"/>
  <c r="M150" i="51"/>
  <c r="M151" i="51"/>
  <c r="M152" i="51"/>
  <c r="M153" i="51"/>
  <c r="M154" i="51"/>
  <c r="M155" i="51"/>
  <c r="M156" i="51"/>
  <c r="M157" i="51"/>
  <c r="M158" i="51"/>
  <c r="M159" i="51"/>
  <c r="M160" i="51"/>
  <c r="M161" i="51"/>
  <c r="M162" i="51"/>
  <c r="M163" i="51"/>
  <c r="M164" i="51"/>
  <c r="M165" i="51"/>
  <c r="M166" i="51"/>
  <c r="M167" i="51"/>
  <c r="M168" i="51"/>
  <c r="M169" i="51"/>
  <c r="M170" i="51"/>
  <c r="M171" i="51"/>
  <c r="M172" i="51"/>
  <c r="M173" i="51"/>
  <c r="M174" i="51"/>
  <c r="M175" i="51"/>
  <c r="M176" i="51"/>
  <c r="M177" i="51"/>
  <c r="M178" i="51"/>
  <c r="M179" i="51"/>
  <c r="M180" i="51"/>
  <c r="M181" i="51"/>
  <c r="M182" i="51"/>
  <c r="M183" i="51"/>
  <c r="M184" i="51"/>
  <c r="M185" i="51"/>
  <c r="M186" i="51"/>
  <c r="M187" i="51"/>
  <c r="M188" i="51"/>
  <c r="M189" i="51"/>
  <c r="M190" i="51"/>
  <c r="M191" i="51"/>
  <c r="M192" i="51"/>
  <c r="M193" i="51"/>
  <c r="M194" i="51"/>
  <c r="M195" i="51"/>
  <c r="M196" i="51"/>
  <c r="M197" i="51"/>
  <c r="M198" i="51"/>
  <c r="M199" i="51"/>
  <c r="M200" i="51"/>
  <c r="M201" i="51"/>
  <c r="M202" i="51"/>
  <c r="M203" i="51"/>
  <c r="M204" i="51"/>
  <c r="M205" i="51"/>
  <c r="M206" i="51"/>
  <c r="M207" i="51"/>
  <c r="M208" i="51"/>
  <c r="M209" i="51"/>
  <c r="M210" i="51"/>
  <c r="M211" i="51"/>
  <c r="M212" i="51"/>
  <c r="M213" i="51"/>
  <c r="M214" i="51"/>
  <c r="M215" i="51"/>
  <c r="M216" i="51"/>
  <c r="M217" i="51"/>
  <c r="M218" i="51"/>
  <c r="M219" i="51"/>
  <c r="M220" i="51"/>
  <c r="M221" i="51"/>
  <c r="M222" i="51"/>
  <c r="M223" i="51"/>
  <c r="M224" i="51"/>
  <c r="M225" i="51"/>
  <c r="M226" i="51"/>
  <c r="M227" i="51"/>
  <c r="M228" i="51"/>
  <c r="M229" i="51"/>
  <c r="M230" i="51"/>
  <c r="M231" i="51"/>
  <c r="M232" i="51"/>
  <c r="M233" i="51"/>
  <c r="M234" i="51"/>
  <c r="M235" i="51"/>
  <c r="M236" i="51"/>
  <c r="M237" i="51"/>
  <c r="M238" i="51"/>
  <c r="M239" i="51"/>
  <c r="M240" i="51"/>
  <c r="M241" i="51"/>
  <c r="M242" i="51"/>
  <c r="M243" i="51"/>
  <c r="M244" i="51"/>
  <c r="M245" i="51"/>
  <c r="M246" i="51"/>
  <c r="M247" i="51"/>
  <c r="M248" i="51"/>
  <c r="M249" i="51"/>
  <c r="M250" i="51"/>
  <c r="M251" i="51"/>
  <c r="M252" i="51"/>
  <c r="M253" i="51"/>
  <c r="M254" i="51"/>
  <c r="M255" i="51"/>
  <c r="M256" i="51"/>
  <c r="M257" i="51"/>
  <c r="M258" i="51"/>
  <c r="M259" i="51"/>
  <c r="M260" i="51"/>
  <c r="M261" i="51"/>
  <c r="M262" i="51"/>
  <c r="M263" i="51"/>
  <c r="M264" i="51"/>
  <c r="M265" i="51"/>
  <c r="M266" i="51"/>
  <c r="M267" i="51"/>
  <c r="M268" i="51"/>
  <c r="M269" i="51"/>
  <c r="M270" i="51"/>
  <c r="M271" i="51"/>
  <c r="M272" i="51"/>
  <c r="M273" i="51"/>
  <c r="M274" i="51"/>
  <c r="M275" i="51"/>
  <c r="M276" i="51"/>
  <c r="M277" i="51"/>
  <c r="M278" i="51"/>
  <c r="M279" i="51"/>
  <c r="M280" i="51"/>
  <c r="M281" i="51"/>
  <c r="M282" i="51"/>
  <c r="M283" i="51"/>
  <c r="M284" i="51"/>
  <c r="M285" i="51"/>
  <c r="M286" i="51"/>
  <c r="M287" i="51"/>
  <c r="M288" i="51"/>
  <c r="M289" i="51"/>
  <c r="M290" i="51"/>
  <c r="M291" i="51"/>
  <c r="M292" i="51"/>
  <c r="M293" i="51"/>
  <c r="M294" i="51"/>
  <c r="M295" i="51"/>
  <c r="M296" i="51"/>
  <c r="M297" i="51"/>
  <c r="M298" i="51"/>
  <c r="M299" i="51"/>
  <c r="M300" i="51"/>
  <c r="M301" i="51"/>
  <c r="M302" i="51"/>
  <c r="M303" i="51"/>
  <c r="M304" i="51"/>
  <c r="M305" i="51"/>
  <c r="M306" i="51"/>
  <c r="M307" i="51"/>
  <c r="M308" i="51"/>
  <c r="M309" i="51"/>
  <c r="M310" i="51"/>
  <c r="M311" i="51"/>
  <c r="M312" i="51"/>
  <c r="M313" i="51"/>
  <c r="M314" i="51"/>
  <c r="M315" i="51"/>
  <c r="M316" i="51"/>
  <c r="M317" i="51"/>
  <c r="M318" i="51"/>
  <c r="M319" i="51"/>
  <c r="M320" i="51"/>
  <c r="M321" i="51"/>
  <c r="M322" i="51"/>
  <c r="M323" i="51"/>
  <c r="M324" i="51"/>
  <c r="M325" i="51"/>
  <c r="M326" i="51"/>
  <c r="M327" i="51"/>
  <c r="M328" i="51"/>
  <c r="M329" i="51"/>
  <c r="M330" i="51"/>
  <c r="M331" i="51"/>
  <c r="M332" i="51"/>
  <c r="M333" i="51"/>
  <c r="M334" i="51"/>
  <c r="M335" i="51"/>
  <c r="M336" i="51"/>
  <c r="M337" i="51"/>
  <c r="M338" i="51"/>
  <c r="M339" i="51"/>
  <c r="M340" i="51"/>
  <c r="M341" i="51"/>
  <c r="M342" i="51"/>
  <c r="M343" i="51"/>
  <c r="M344" i="51"/>
  <c r="M345" i="51"/>
  <c r="M346" i="51"/>
  <c r="M347" i="51"/>
  <c r="M348" i="51"/>
  <c r="M349" i="51"/>
  <c r="M350" i="51"/>
  <c r="M351" i="51"/>
  <c r="M352" i="51"/>
  <c r="M353" i="51"/>
  <c r="M354" i="51"/>
  <c r="M355" i="51"/>
  <c r="M356" i="51"/>
  <c r="M357" i="51"/>
  <c r="M358" i="51"/>
  <c r="M359" i="51"/>
  <c r="M360" i="51"/>
  <c r="M361" i="51"/>
  <c r="M362" i="51"/>
  <c r="M363" i="51"/>
  <c r="M364" i="51"/>
  <c r="M365" i="51"/>
  <c r="M366" i="51"/>
  <c r="M367" i="51"/>
  <c r="M368" i="51"/>
  <c r="M369" i="51"/>
  <c r="M370" i="51"/>
  <c r="M371" i="51"/>
  <c r="M372" i="51"/>
  <c r="M373" i="51"/>
  <c r="M374" i="51"/>
  <c r="M375" i="51"/>
  <c r="M376" i="51"/>
  <c r="M377" i="51"/>
  <c r="M378" i="51"/>
  <c r="M379" i="51"/>
  <c r="M380" i="51"/>
  <c r="M381" i="51"/>
  <c r="M382" i="51"/>
  <c r="M383" i="51"/>
  <c r="M384" i="51"/>
  <c r="M385" i="51"/>
  <c r="M386" i="51"/>
  <c r="M387" i="51"/>
  <c r="M388" i="51"/>
  <c r="M389" i="51"/>
  <c r="M390" i="51"/>
  <c r="M391" i="51"/>
  <c r="M392" i="51"/>
  <c r="M393" i="51"/>
  <c r="M394" i="51"/>
  <c r="M395" i="51"/>
  <c r="M396" i="51"/>
  <c r="M397" i="51"/>
  <c r="M398" i="51"/>
  <c r="M399" i="51"/>
  <c r="M400" i="51"/>
  <c r="M401" i="51"/>
  <c r="M402" i="51"/>
  <c r="M403" i="51"/>
  <c r="M404" i="51"/>
  <c r="M405" i="51"/>
  <c r="M406" i="51"/>
  <c r="M407" i="51"/>
  <c r="M408" i="51"/>
  <c r="M409" i="51"/>
  <c r="M410" i="51"/>
  <c r="M411" i="51"/>
  <c r="M412" i="51"/>
  <c r="M413" i="51"/>
  <c r="M414" i="51"/>
  <c r="M415" i="51"/>
  <c r="M416" i="51"/>
  <c r="M417" i="51"/>
  <c r="M418" i="51"/>
  <c r="M419" i="51"/>
  <c r="M420" i="51"/>
  <c r="M421" i="51"/>
  <c r="M422" i="51"/>
  <c r="M423" i="51"/>
  <c r="M424" i="51"/>
  <c r="M425" i="51"/>
  <c r="M426" i="51"/>
  <c r="M427" i="51"/>
  <c r="M428" i="51"/>
  <c r="M429" i="51"/>
  <c r="M430" i="51"/>
  <c r="M431" i="51"/>
  <c r="M432" i="51"/>
  <c r="M433" i="51"/>
  <c r="M434" i="51"/>
  <c r="M435" i="51"/>
  <c r="M436" i="51"/>
  <c r="M437" i="51"/>
  <c r="M438" i="51"/>
  <c r="M439" i="51"/>
  <c r="M440" i="51"/>
  <c r="M441" i="51"/>
  <c r="M442" i="51"/>
  <c r="M443" i="51"/>
  <c r="M444" i="51"/>
  <c r="M445" i="51"/>
  <c r="M446" i="51"/>
  <c r="M447" i="51"/>
  <c r="M448" i="51"/>
  <c r="M449" i="51"/>
  <c r="M450" i="51"/>
  <c r="M451" i="51"/>
  <c r="M452" i="51"/>
  <c r="M453" i="51"/>
  <c r="M454" i="51"/>
  <c r="M455" i="51"/>
  <c r="M456" i="51"/>
  <c r="M457" i="51"/>
  <c r="M458" i="51"/>
  <c r="M459" i="51"/>
  <c r="M460" i="51"/>
  <c r="M461" i="51"/>
  <c r="M462" i="51"/>
  <c r="M463" i="51"/>
  <c r="M464" i="51"/>
  <c r="M465" i="51"/>
  <c r="M466" i="51"/>
  <c r="M467" i="51"/>
  <c r="M468" i="51"/>
  <c r="M469" i="51"/>
  <c r="M470" i="51"/>
  <c r="M471" i="51"/>
  <c r="M472" i="51"/>
  <c r="M473" i="51"/>
  <c r="M474" i="51"/>
  <c r="M475" i="51"/>
  <c r="M476" i="51"/>
  <c r="M477" i="51"/>
  <c r="M478" i="51"/>
  <c r="M479" i="51"/>
  <c r="M480" i="51"/>
  <c r="M481" i="51"/>
  <c r="M482" i="51"/>
  <c r="M483" i="51"/>
  <c r="M484" i="51"/>
  <c r="M485" i="51"/>
  <c r="M486" i="51"/>
  <c r="M487" i="51"/>
  <c r="M488" i="51"/>
  <c r="M489" i="51"/>
  <c r="M490" i="51"/>
  <c r="M491" i="51"/>
  <c r="M492" i="51"/>
  <c r="M493" i="51"/>
  <c r="M494" i="51"/>
  <c r="M495" i="51"/>
  <c r="M496" i="51"/>
  <c r="M497" i="51"/>
  <c r="M498" i="51"/>
  <c r="I527" i="49"/>
  <c r="G527" i="49"/>
  <c r="J527" i="49"/>
  <c r="H527" i="49"/>
  <c r="F527" i="49"/>
  <c r="K527" i="49" s="1"/>
  <c r="J528" i="49"/>
  <c r="H528" i="49"/>
  <c r="F528" i="49"/>
  <c r="I528" i="49"/>
  <c r="G528" i="49"/>
  <c r="J534" i="49"/>
  <c r="H534" i="49"/>
  <c r="F534" i="49"/>
  <c r="I534" i="49"/>
  <c r="G534" i="49"/>
  <c r="M38" i="49"/>
  <c r="M39" i="49"/>
  <c r="M40" i="49"/>
  <c r="M42" i="49"/>
  <c r="M43" i="49"/>
  <c r="M44" i="49"/>
  <c r="M46" i="49"/>
  <c r="M47" i="49"/>
  <c r="M48" i="49"/>
  <c r="M50" i="49"/>
  <c r="M51" i="49"/>
  <c r="M52" i="49"/>
  <c r="M54" i="49"/>
  <c r="M55" i="49"/>
  <c r="M56" i="49"/>
  <c r="M58" i="49"/>
  <c r="M59" i="49"/>
  <c r="M60" i="49"/>
  <c r="M62" i="49"/>
  <c r="M63" i="49"/>
  <c r="M64" i="49"/>
  <c r="M66" i="49"/>
  <c r="M67" i="49"/>
  <c r="M68" i="49"/>
  <c r="M70" i="49"/>
  <c r="M71" i="49"/>
  <c r="M72" i="49"/>
  <c r="M74" i="49"/>
  <c r="M75" i="49"/>
  <c r="M76" i="49"/>
  <c r="M78" i="49"/>
  <c r="M79" i="49"/>
  <c r="M80" i="49"/>
  <c r="M82" i="49"/>
  <c r="M83" i="49"/>
  <c r="M84" i="49"/>
  <c r="M86" i="49"/>
  <c r="M87" i="49"/>
  <c r="M88" i="49"/>
  <c r="M90" i="49"/>
  <c r="M91" i="49"/>
  <c r="M92" i="49"/>
  <c r="M94" i="49"/>
  <c r="M95" i="49"/>
  <c r="M96" i="49"/>
  <c r="M98" i="49"/>
  <c r="M99" i="49"/>
  <c r="M100" i="49"/>
  <c r="M102" i="49"/>
  <c r="M103" i="49"/>
  <c r="M104" i="49"/>
  <c r="M106" i="49"/>
  <c r="M107" i="49"/>
  <c r="M108" i="49"/>
  <c r="M110" i="49"/>
  <c r="M111" i="49"/>
  <c r="M112" i="49"/>
  <c r="M114" i="49"/>
  <c r="M115" i="49"/>
  <c r="M116" i="49"/>
  <c r="M118" i="49"/>
  <c r="M119" i="49"/>
  <c r="M120" i="49"/>
  <c r="M122" i="49"/>
  <c r="M123" i="49"/>
  <c r="M124" i="49"/>
  <c r="M126" i="49"/>
  <c r="M127" i="49"/>
  <c r="M128" i="49"/>
  <c r="M130" i="49"/>
  <c r="M131" i="49"/>
  <c r="M132" i="49"/>
  <c r="M134" i="49"/>
  <c r="M135" i="49"/>
  <c r="M136" i="49"/>
  <c r="M138" i="49"/>
  <c r="M139" i="49"/>
  <c r="M140" i="49"/>
  <c r="M142" i="49"/>
  <c r="M143" i="49"/>
  <c r="M144" i="49"/>
  <c r="M146" i="49"/>
  <c r="M147" i="49"/>
  <c r="M148" i="49"/>
  <c r="M150" i="49"/>
  <c r="M151" i="49"/>
  <c r="M152" i="49"/>
  <c r="M154" i="49"/>
  <c r="M155" i="49"/>
  <c r="M156" i="49"/>
  <c r="M158" i="49"/>
  <c r="M159" i="49"/>
  <c r="M160" i="49"/>
  <c r="M162" i="49"/>
  <c r="M163" i="49"/>
  <c r="M164" i="49"/>
  <c r="M166" i="49"/>
  <c r="M167" i="49"/>
  <c r="M168" i="49"/>
  <c r="M170" i="49"/>
  <c r="M171" i="49"/>
  <c r="M172" i="49"/>
  <c r="M174" i="49"/>
  <c r="M175" i="49"/>
  <c r="M176" i="49"/>
  <c r="M178" i="49"/>
  <c r="M179" i="49"/>
  <c r="M180" i="49"/>
  <c r="M182" i="49"/>
  <c r="M183" i="49"/>
  <c r="M184" i="49"/>
  <c r="M186" i="49"/>
  <c r="M187" i="49"/>
  <c r="M188" i="49"/>
  <c r="M190" i="49"/>
  <c r="M191" i="49"/>
  <c r="M192" i="49"/>
  <c r="M194" i="49"/>
  <c r="M195" i="49"/>
  <c r="M196" i="49"/>
  <c r="M198" i="49"/>
  <c r="M199" i="49"/>
  <c r="M200" i="49"/>
  <c r="M202" i="49"/>
  <c r="M203" i="49"/>
  <c r="M204" i="49"/>
  <c r="M206" i="49"/>
  <c r="M207" i="49"/>
  <c r="M208" i="49"/>
  <c r="M210" i="49"/>
  <c r="M211" i="49"/>
  <c r="M212" i="49"/>
  <c r="M214" i="49"/>
  <c r="M215" i="49"/>
  <c r="M216" i="49"/>
  <c r="M218" i="49"/>
  <c r="M219" i="49"/>
  <c r="M220" i="49"/>
  <c r="M222" i="49"/>
  <c r="M223" i="49"/>
  <c r="M224" i="49"/>
  <c r="M226" i="49"/>
  <c r="M227" i="49"/>
  <c r="M228" i="49"/>
  <c r="M230" i="49"/>
  <c r="M231" i="49"/>
  <c r="M232" i="49"/>
  <c r="M234" i="49"/>
  <c r="M235" i="49"/>
  <c r="M236" i="49"/>
  <c r="M238" i="49"/>
  <c r="M239" i="49"/>
  <c r="M240" i="49"/>
  <c r="M242" i="49"/>
  <c r="M243" i="49"/>
  <c r="M244" i="49"/>
  <c r="M246" i="49"/>
  <c r="M247" i="49"/>
  <c r="M248" i="49"/>
  <c r="M250" i="49"/>
  <c r="M251" i="49"/>
  <c r="M252" i="49"/>
  <c r="M254" i="49"/>
  <c r="M255" i="49"/>
  <c r="M256" i="49"/>
  <c r="M258" i="49"/>
  <c r="M259" i="49"/>
  <c r="M260" i="49"/>
  <c r="M262" i="49"/>
  <c r="M263" i="49"/>
  <c r="M264" i="49"/>
  <c r="M266" i="49"/>
  <c r="M267" i="49"/>
  <c r="M268" i="49"/>
  <c r="M270" i="49"/>
  <c r="M271" i="49"/>
  <c r="M272" i="49"/>
  <c r="M274" i="49"/>
  <c r="M275" i="49"/>
  <c r="M276" i="49"/>
  <c r="M278" i="49"/>
  <c r="M279" i="49"/>
  <c r="M280" i="49"/>
  <c r="M282" i="49"/>
  <c r="M283" i="49"/>
  <c r="M284" i="49"/>
  <c r="M286" i="49"/>
  <c r="M287" i="49"/>
  <c r="M288" i="49"/>
  <c r="M290" i="49"/>
  <c r="M291" i="49"/>
  <c r="M292" i="49"/>
  <c r="M294" i="49"/>
  <c r="M295" i="49"/>
  <c r="M296" i="49"/>
  <c r="M298" i="49"/>
  <c r="M299" i="49"/>
  <c r="M300" i="49"/>
  <c r="M302" i="49"/>
  <c r="M303" i="49"/>
  <c r="M304" i="49"/>
  <c r="M306" i="49"/>
  <c r="M307" i="49"/>
  <c r="M308" i="49"/>
  <c r="M310" i="49"/>
  <c r="M311" i="49"/>
  <c r="M312" i="49"/>
  <c r="M314" i="49"/>
  <c r="M315" i="49"/>
  <c r="M316" i="49"/>
  <c r="M318" i="49"/>
  <c r="M319" i="49"/>
  <c r="M320" i="49"/>
  <c r="M322" i="49"/>
  <c r="M323" i="49"/>
  <c r="M324" i="49"/>
  <c r="M326" i="49"/>
  <c r="M327" i="49"/>
  <c r="M328" i="49"/>
  <c r="M330" i="49"/>
  <c r="M331" i="49"/>
  <c r="M332" i="49"/>
  <c r="M334" i="49"/>
  <c r="M335" i="49"/>
  <c r="M336" i="49"/>
  <c r="M338" i="49"/>
  <c r="M339" i="49"/>
  <c r="M340" i="49"/>
  <c r="M342" i="49"/>
  <c r="M343" i="49"/>
  <c r="M344" i="49"/>
  <c r="M346" i="49"/>
  <c r="M347" i="49"/>
  <c r="M348" i="49"/>
  <c r="M350" i="49"/>
  <c r="M351" i="49"/>
  <c r="M352" i="49"/>
  <c r="M354" i="49"/>
  <c r="M355" i="49"/>
  <c r="M356" i="49"/>
  <c r="M358" i="49"/>
  <c r="M359" i="49"/>
  <c r="M360" i="49"/>
  <c r="M362" i="49"/>
  <c r="M363" i="49"/>
  <c r="M364" i="49"/>
  <c r="M366" i="49"/>
  <c r="M367" i="49"/>
  <c r="M368" i="49"/>
  <c r="M370" i="49"/>
  <c r="M371" i="49"/>
  <c r="M372" i="49"/>
  <c r="M374" i="49"/>
  <c r="M375" i="49"/>
  <c r="M376" i="49"/>
  <c r="M378" i="49"/>
  <c r="M379" i="49"/>
  <c r="M380" i="49"/>
  <c r="M382" i="49"/>
  <c r="M383" i="49"/>
  <c r="M384" i="49"/>
  <c r="M386" i="49"/>
  <c r="M387" i="49"/>
  <c r="M388" i="49"/>
  <c r="M390" i="49"/>
  <c r="M391" i="49"/>
  <c r="M392" i="49"/>
  <c r="M394" i="49"/>
  <c r="M395" i="49"/>
  <c r="M396" i="49"/>
  <c r="M398" i="49"/>
  <c r="M399" i="49"/>
  <c r="M400" i="49"/>
  <c r="M402" i="49"/>
  <c r="M403" i="49"/>
  <c r="M404" i="49"/>
  <c r="M406" i="49"/>
  <c r="M407" i="49"/>
  <c r="M408" i="49"/>
  <c r="M410" i="49"/>
  <c r="M411" i="49"/>
  <c r="M412" i="49"/>
  <c r="M414" i="49"/>
  <c r="M415" i="49"/>
  <c r="M416" i="49"/>
  <c r="M418" i="49"/>
  <c r="M419" i="49"/>
  <c r="M420" i="49"/>
  <c r="M422" i="49"/>
  <c r="M423" i="49"/>
  <c r="M424" i="49"/>
  <c r="M426" i="49"/>
  <c r="M427" i="49"/>
  <c r="M428" i="49"/>
  <c r="M430" i="49"/>
  <c r="M431" i="49"/>
  <c r="M432" i="49"/>
  <c r="M434" i="49"/>
  <c r="M435" i="49"/>
  <c r="M436" i="49"/>
  <c r="M438" i="49"/>
  <c r="M439" i="49"/>
  <c r="M440" i="49"/>
  <c r="M442" i="49"/>
  <c r="M443" i="49"/>
  <c r="M444" i="49"/>
  <c r="M446" i="49"/>
  <c r="M447" i="49"/>
  <c r="M448" i="49"/>
  <c r="M450" i="49"/>
  <c r="M451" i="49"/>
  <c r="M452" i="49"/>
  <c r="M454" i="49"/>
  <c r="M455" i="49"/>
  <c r="M456" i="49"/>
  <c r="M458" i="49"/>
  <c r="M459" i="49"/>
  <c r="M460" i="49"/>
  <c r="M462" i="49"/>
  <c r="M463" i="49"/>
  <c r="M464" i="49"/>
  <c r="M466" i="49"/>
  <c r="M467" i="49"/>
  <c r="M468" i="49"/>
  <c r="M470" i="49"/>
  <c r="M471" i="49"/>
  <c r="M472" i="49"/>
  <c r="M474" i="49"/>
  <c r="M475" i="49"/>
  <c r="M476" i="49"/>
  <c r="M478" i="49"/>
  <c r="M479" i="49"/>
  <c r="M480" i="49"/>
  <c r="M482" i="49"/>
  <c r="M483" i="49"/>
  <c r="M484" i="49"/>
  <c r="M486" i="49"/>
  <c r="M487" i="49"/>
  <c r="M488" i="49"/>
  <c r="M490" i="49"/>
  <c r="M491" i="49"/>
  <c r="M492" i="49"/>
  <c r="M493" i="49"/>
  <c r="M494" i="49"/>
  <c r="M495" i="49"/>
  <c r="M496" i="49"/>
  <c r="M498" i="49"/>
  <c r="M499" i="49"/>
  <c r="I520" i="47"/>
  <c r="H520" i="47"/>
  <c r="F520" i="47"/>
  <c r="F521" i="47"/>
  <c r="I521" i="47"/>
  <c r="H523" i="47"/>
  <c r="G523" i="47"/>
  <c r="H524" i="47"/>
  <c r="F525" i="47"/>
  <c r="I525" i="47"/>
  <c r="I526" i="47"/>
  <c r="G526" i="47"/>
  <c r="H526" i="47"/>
  <c r="F526" i="47"/>
  <c r="H527" i="47"/>
  <c r="F527" i="47"/>
  <c r="I527" i="47"/>
  <c r="G527" i="47"/>
  <c r="H533" i="47"/>
  <c r="F533" i="47"/>
  <c r="I533" i="47"/>
  <c r="G533" i="47"/>
  <c r="I534" i="47"/>
  <c r="G534" i="47"/>
  <c r="H534" i="47"/>
  <c r="F534" i="47"/>
  <c r="M34" i="47"/>
  <c r="M38" i="47"/>
  <c r="M42" i="47"/>
  <c r="M46" i="47"/>
  <c r="M50" i="47"/>
  <c r="M54" i="47"/>
  <c r="M58" i="47"/>
  <c r="M62" i="47"/>
  <c r="M66" i="47"/>
  <c r="M70" i="47"/>
  <c r="M74" i="47"/>
  <c r="M78" i="47"/>
  <c r="M82" i="47"/>
  <c r="M86" i="47"/>
  <c r="M90" i="47"/>
  <c r="M94" i="47"/>
  <c r="M98" i="47"/>
  <c r="M102" i="47"/>
  <c r="M106" i="47"/>
  <c r="M110" i="47"/>
  <c r="M114" i="47"/>
  <c r="M118" i="47"/>
  <c r="M122" i="47"/>
  <c r="M126" i="47"/>
  <c r="M130" i="47"/>
  <c r="M134" i="47"/>
  <c r="M138" i="47"/>
  <c r="M142" i="47"/>
  <c r="M146" i="47"/>
  <c r="M150" i="47"/>
  <c r="M154" i="47"/>
  <c r="M158" i="47"/>
  <c r="M162" i="47"/>
  <c r="M166" i="47"/>
  <c r="M170" i="47"/>
  <c r="M174" i="47"/>
  <c r="M178" i="47"/>
  <c r="M182" i="47"/>
  <c r="M186" i="47"/>
  <c r="M190" i="47"/>
  <c r="M194" i="47"/>
  <c r="M198" i="47"/>
  <c r="M202" i="47"/>
  <c r="M206" i="47"/>
  <c r="M210" i="47"/>
  <c r="M214" i="47"/>
  <c r="M218" i="47"/>
  <c r="M222" i="47"/>
  <c r="M226" i="47"/>
  <c r="M230" i="47"/>
  <c r="M234" i="47"/>
  <c r="M238" i="47"/>
  <c r="M242" i="47"/>
  <c r="M246" i="47"/>
  <c r="M250" i="47"/>
  <c r="M254" i="47"/>
  <c r="M258" i="47"/>
  <c r="M262" i="47"/>
  <c r="M266" i="47"/>
  <c r="M270" i="47"/>
  <c r="M274" i="47"/>
  <c r="M278" i="47"/>
  <c r="M282" i="47"/>
  <c r="M286" i="47"/>
  <c r="M290" i="47"/>
  <c r="M294" i="47"/>
  <c r="M298" i="47"/>
  <c r="M302" i="47"/>
  <c r="M306" i="47"/>
  <c r="M310" i="47"/>
  <c r="M314" i="47"/>
  <c r="M318" i="47"/>
  <c r="M322" i="47"/>
  <c r="M326" i="47"/>
  <c r="M330" i="47"/>
  <c r="M334" i="47"/>
  <c r="M338" i="47"/>
  <c r="M342" i="47"/>
  <c r="M346" i="47"/>
  <c r="M350" i="47"/>
  <c r="M354" i="47"/>
  <c r="M358" i="47"/>
  <c r="M362" i="47"/>
  <c r="M366" i="47"/>
  <c r="M370" i="47"/>
  <c r="M374" i="47"/>
  <c r="M378" i="47"/>
  <c r="M382" i="47"/>
  <c r="M386" i="47"/>
  <c r="M390" i="47"/>
  <c r="M394" i="47"/>
  <c r="M398" i="47"/>
  <c r="M402" i="47"/>
  <c r="M406" i="47"/>
  <c r="M410" i="47"/>
  <c r="M414" i="47"/>
  <c r="M418" i="47"/>
  <c r="M422" i="47"/>
  <c r="M426" i="47"/>
  <c r="M430" i="47"/>
  <c r="M434" i="47"/>
  <c r="M438" i="47"/>
  <c r="M442" i="47"/>
  <c r="M446" i="47"/>
  <c r="M450" i="47"/>
  <c r="M454" i="47"/>
  <c r="M458" i="47"/>
  <c r="M462" i="47"/>
  <c r="M466" i="47"/>
  <c r="M470" i="47"/>
  <c r="M474" i="47"/>
  <c r="M478" i="47"/>
  <c r="M482" i="47"/>
  <c r="M486" i="47"/>
  <c r="M490" i="47"/>
  <c r="M491" i="47"/>
  <c r="M492" i="47"/>
  <c r="M493" i="47"/>
  <c r="M494" i="47"/>
  <c r="M498" i="47"/>
  <c r="M40" i="45"/>
  <c r="M42" i="45"/>
  <c r="M43" i="45"/>
  <c r="M44" i="45"/>
  <c r="M46" i="45"/>
  <c r="M47" i="45"/>
  <c r="M48" i="45"/>
  <c r="M50" i="45"/>
  <c r="M51" i="45"/>
  <c r="M52" i="45"/>
  <c r="M54" i="45"/>
  <c r="M55" i="45"/>
  <c r="M56" i="45"/>
  <c r="M58" i="45"/>
  <c r="M59" i="45"/>
  <c r="M60" i="45"/>
  <c r="M62" i="45"/>
  <c r="M63" i="45"/>
  <c r="M64" i="45"/>
  <c r="M66" i="45"/>
  <c r="M67" i="45"/>
  <c r="M68" i="45"/>
  <c r="M70" i="45"/>
  <c r="M71" i="45"/>
  <c r="M72" i="45"/>
  <c r="M74" i="45"/>
  <c r="M75" i="45"/>
  <c r="M76" i="45"/>
  <c r="M78" i="45"/>
  <c r="M79" i="45"/>
  <c r="M80" i="45"/>
  <c r="M82" i="45"/>
  <c r="M83" i="45"/>
  <c r="M84" i="45"/>
  <c r="M86" i="45"/>
  <c r="M87" i="45"/>
  <c r="M88" i="45"/>
  <c r="M90" i="45"/>
  <c r="M91" i="45"/>
  <c r="M92" i="45"/>
  <c r="M94" i="45"/>
  <c r="M95" i="45"/>
  <c r="M96" i="45"/>
  <c r="M98" i="45"/>
  <c r="M99" i="45"/>
  <c r="M100" i="45"/>
  <c r="M102" i="45"/>
  <c r="M103" i="45"/>
  <c r="M104" i="45"/>
  <c r="M106" i="45"/>
  <c r="M107" i="45"/>
  <c r="M108" i="45"/>
  <c r="M110" i="45"/>
  <c r="M111" i="45"/>
  <c r="M112" i="45"/>
  <c r="M114" i="45"/>
  <c r="M115" i="45"/>
  <c r="M116" i="45"/>
  <c r="M118" i="45"/>
  <c r="M119" i="45"/>
  <c r="M120" i="45"/>
  <c r="M122" i="45"/>
  <c r="M123" i="45"/>
  <c r="M124" i="45"/>
  <c r="M126" i="45"/>
  <c r="M127" i="45"/>
  <c r="M128" i="45"/>
  <c r="M130" i="45"/>
  <c r="M131" i="45"/>
  <c r="M132" i="45"/>
  <c r="M134" i="45"/>
  <c r="M135" i="45"/>
  <c r="M136" i="45"/>
  <c r="M138" i="45"/>
  <c r="M139" i="45"/>
  <c r="M140" i="45"/>
  <c r="M142" i="45"/>
  <c r="M143" i="45"/>
  <c r="M144" i="45"/>
  <c r="M146" i="45"/>
  <c r="M147" i="45"/>
  <c r="M148" i="45"/>
  <c r="M150" i="45"/>
  <c r="M151" i="45"/>
  <c r="M152" i="45"/>
  <c r="M154" i="45"/>
  <c r="M155" i="45"/>
  <c r="M156" i="45"/>
  <c r="M158" i="45"/>
  <c r="M159" i="45"/>
  <c r="M160" i="45"/>
  <c r="M162" i="45"/>
  <c r="M163" i="45"/>
  <c r="M164" i="45"/>
  <c r="M166" i="45"/>
  <c r="M167" i="45"/>
  <c r="M168" i="45"/>
  <c r="M170" i="45"/>
  <c r="M171" i="45"/>
  <c r="M172" i="45"/>
  <c r="M174" i="45"/>
  <c r="M175" i="45"/>
  <c r="M176" i="45"/>
  <c r="M178" i="45"/>
  <c r="M179" i="45"/>
  <c r="M180" i="45"/>
  <c r="M182" i="45"/>
  <c r="M183" i="45"/>
  <c r="M184" i="45"/>
  <c r="M186" i="45"/>
  <c r="M187" i="45"/>
  <c r="M188" i="45"/>
  <c r="M190" i="45"/>
  <c r="M191" i="45"/>
  <c r="M192" i="45"/>
  <c r="M194" i="45"/>
  <c r="M195" i="45"/>
  <c r="M196" i="45"/>
  <c r="M198" i="45"/>
  <c r="M199" i="45"/>
  <c r="M200" i="45"/>
  <c r="M202" i="45"/>
  <c r="M203" i="45"/>
  <c r="M204" i="45"/>
  <c r="M206" i="45"/>
  <c r="M207" i="45"/>
  <c r="M208" i="45"/>
  <c r="M210" i="45"/>
  <c r="M211" i="45"/>
  <c r="M212" i="45"/>
  <c r="M214" i="45"/>
  <c r="M215" i="45"/>
  <c r="M216" i="45"/>
  <c r="M218" i="45"/>
  <c r="M219" i="45"/>
  <c r="M220" i="45"/>
  <c r="M222" i="45"/>
  <c r="M223" i="45"/>
  <c r="M224" i="45"/>
  <c r="M226" i="45"/>
  <c r="M227" i="45"/>
  <c r="M228" i="45"/>
  <c r="M230" i="45"/>
  <c r="M231" i="45"/>
  <c r="M232" i="45"/>
  <c r="M234" i="45"/>
  <c r="M235" i="45"/>
  <c r="M236" i="45"/>
  <c r="M238" i="45"/>
  <c r="M239" i="45"/>
  <c r="M240" i="45"/>
  <c r="M242" i="45"/>
  <c r="M243" i="45"/>
  <c r="M244" i="45"/>
  <c r="M246" i="45"/>
  <c r="M247" i="45"/>
  <c r="M248" i="45"/>
  <c r="M250" i="45"/>
  <c r="M251" i="45"/>
  <c r="M252" i="45"/>
  <c r="M254" i="45"/>
  <c r="M255" i="45"/>
  <c r="M256" i="45"/>
  <c r="M258" i="45"/>
  <c r="M259" i="45"/>
  <c r="M260" i="45"/>
  <c r="M262" i="45"/>
  <c r="M263" i="45"/>
  <c r="M264" i="45"/>
  <c r="M266" i="45"/>
  <c r="M267" i="45"/>
  <c r="M268" i="45"/>
  <c r="M270" i="45"/>
  <c r="M271" i="45"/>
  <c r="M272" i="45"/>
  <c r="M274" i="45"/>
  <c r="M275" i="45"/>
  <c r="M276" i="45"/>
  <c r="M278" i="45"/>
  <c r="M279" i="45"/>
  <c r="M280" i="45"/>
  <c r="M282" i="45"/>
  <c r="M283" i="45"/>
  <c r="M284" i="45"/>
  <c r="M286" i="45"/>
  <c r="M287" i="45"/>
  <c r="M288" i="45"/>
  <c r="M290" i="45"/>
  <c r="M291" i="45"/>
  <c r="M292" i="45"/>
  <c r="M294" i="45"/>
  <c r="M295" i="45"/>
  <c r="M296" i="45"/>
  <c r="M298" i="45"/>
  <c r="M299" i="45"/>
  <c r="M300" i="45"/>
  <c r="M302" i="45"/>
  <c r="M303" i="45"/>
  <c r="M304" i="45"/>
  <c r="M306" i="45"/>
  <c r="M307" i="45"/>
  <c r="M308" i="45"/>
  <c r="M310" i="45"/>
  <c r="M311" i="45"/>
  <c r="M312" i="45"/>
  <c r="M314" i="45"/>
  <c r="M315" i="45"/>
  <c r="M316" i="45"/>
  <c r="M318" i="45"/>
  <c r="M319" i="45"/>
  <c r="M320" i="45"/>
  <c r="M322" i="45"/>
  <c r="M323" i="45"/>
  <c r="M324" i="45"/>
  <c r="M326" i="45"/>
  <c r="M327" i="45"/>
  <c r="M328" i="45"/>
  <c r="M330" i="45"/>
  <c r="M331" i="45"/>
  <c r="M332" i="45"/>
  <c r="M334" i="45"/>
  <c r="M335" i="45"/>
  <c r="M336" i="45"/>
  <c r="M338" i="45"/>
  <c r="M339" i="45"/>
  <c r="M340" i="45"/>
  <c r="M342" i="45"/>
  <c r="M343" i="45"/>
  <c r="M344" i="45"/>
  <c r="M346" i="45"/>
  <c r="M347" i="45"/>
  <c r="M348" i="45"/>
  <c r="M350" i="45"/>
  <c r="M351" i="45"/>
  <c r="M352" i="45"/>
  <c r="M354" i="45"/>
  <c r="M355" i="45"/>
  <c r="M356" i="45"/>
  <c r="M358" i="45"/>
  <c r="M359" i="45"/>
  <c r="M360" i="45"/>
  <c r="M362" i="45"/>
  <c r="M363" i="45"/>
  <c r="M364" i="45"/>
  <c r="M366" i="45"/>
  <c r="M367" i="45"/>
  <c r="M368" i="45"/>
  <c r="M370" i="45"/>
  <c r="M371" i="45"/>
  <c r="M372" i="45"/>
  <c r="M374" i="45"/>
  <c r="M375" i="45"/>
  <c r="M376" i="45"/>
  <c r="M378" i="45"/>
  <c r="M379" i="45"/>
  <c r="M380" i="45"/>
  <c r="M382" i="45"/>
  <c r="M383" i="45"/>
  <c r="M384" i="45"/>
  <c r="M386" i="45"/>
  <c r="M387" i="45"/>
  <c r="M388" i="45"/>
  <c r="M390" i="45"/>
  <c r="M391" i="45"/>
  <c r="M392" i="45"/>
  <c r="M394" i="45"/>
  <c r="M395" i="45"/>
  <c r="M396" i="45"/>
  <c r="M398" i="45"/>
  <c r="M399" i="45"/>
  <c r="M400" i="45"/>
  <c r="M402" i="45"/>
  <c r="M403" i="45"/>
  <c r="M404" i="45"/>
  <c r="M406" i="45"/>
  <c r="M407" i="45"/>
  <c r="M408" i="45"/>
  <c r="M410" i="45"/>
  <c r="M411" i="45"/>
  <c r="M412" i="45"/>
  <c r="M414" i="45"/>
  <c r="M415" i="45"/>
  <c r="M416" i="45"/>
  <c r="M418" i="45"/>
  <c r="M419" i="45"/>
  <c r="M420" i="45"/>
  <c r="M422" i="45"/>
  <c r="M423" i="45"/>
  <c r="M424" i="45"/>
  <c r="M426" i="45"/>
  <c r="M427" i="45"/>
  <c r="M428" i="45"/>
  <c r="M430" i="45"/>
  <c r="M431" i="45"/>
  <c r="M432" i="45"/>
  <c r="M434" i="45"/>
  <c r="M435" i="45"/>
  <c r="M436" i="45"/>
  <c r="M438" i="45"/>
  <c r="M439" i="45"/>
  <c r="M440" i="45"/>
  <c r="M442" i="45"/>
  <c r="M443" i="45"/>
  <c r="M444" i="45"/>
  <c r="M446" i="45"/>
  <c r="M447" i="45"/>
  <c r="M448" i="45"/>
  <c r="M450" i="45"/>
  <c r="M451" i="45"/>
  <c r="M452" i="45"/>
  <c r="M454" i="45"/>
  <c r="M455" i="45"/>
  <c r="M456" i="45"/>
  <c r="M458" i="45"/>
  <c r="M459" i="45"/>
  <c r="M460" i="45"/>
  <c r="M462" i="45"/>
  <c r="M463" i="45"/>
  <c r="M464" i="45"/>
  <c r="M466" i="45"/>
  <c r="M467" i="45"/>
  <c r="M468" i="45"/>
  <c r="M470" i="45"/>
  <c r="M471" i="45"/>
  <c r="M472" i="45"/>
  <c r="M474" i="45"/>
  <c r="M475" i="45"/>
  <c r="M476" i="45"/>
  <c r="M478" i="45"/>
  <c r="M479" i="45"/>
  <c r="M480" i="45"/>
  <c r="M482" i="45"/>
  <c r="M483" i="45"/>
  <c r="M484" i="45"/>
  <c r="M486" i="45"/>
  <c r="M487" i="45"/>
  <c r="M488" i="45"/>
  <c r="M490" i="45"/>
  <c r="M491" i="45"/>
  <c r="M492" i="45"/>
  <c r="M493" i="45"/>
  <c r="M494" i="45"/>
  <c r="M495" i="45"/>
  <c r="M496" i="45"/>
  <c r="M498" i="45"/>
  <c r="M499" i="45"/>
  <c r="I520" i="43"/>
  <c r="G520" i="43"/>
  <c r="H520" i="43"/>
  <c r="F520" i="43"/>
  <c r="G521" i="43"/>
  <c r="G522" i="43"/>
  <c r="J522" i="43"/>
  <c r="H522" i="43"/>
  <c r="I524" i="43"/>
  <c r="G524" i="43"/>
  <c r="J524" i="43"/>
  <c r="H524" i="43"/>
  <c r="F524" i="43"/>
  <c r="J525" i="43"/>
  <c r="H525" i="43"/>
  <c r="I525" i="43"/>
  <c r="G525" i="43"/>
  <c r="I526" i="43"/>
  <c r="G526" i="43"/>
  <c r="J526" i="43"/>
  <c r="H526" i="43"/>
  <c r="F526" i="43"/>
  <c r="J527" i="43"/>
  <c r="H527" i="43"/>
  <c r="F527" i="43"/>
  <c r="I527" i="43"/>
  <c r="G527" i="43"/>
  <c r="E8" i="42"/>
  <c r="B6" i="42"/>
  <c r="B5" i="42"/>
  <c r="B4" i="42"/>
  <c r="J518" i="41"/>
  <c r="I518" i="41"/>
  <c r="H518" i="41"/>
  <c r="G518" i="41"/>
  <c r="F518" i="41"/>
  <c r="K499" i="41"/>
  <c r="M499" i="41" s="1"/>
  <c r="K498" i="41"/>
  <c r="K497" i="41"/>
  <c r="M497" i="41"/>
  <c r="K496" i="41"/>
  <c r="K491" i="41"/>
  <c r="M491" i="41" s="1"/>
  <c r="K490" i="41"/>
  <c r="K489" i="41"/>
  <c r="M489" i="41"/>
  <c r="K488" i="41"/>
  <c r="K487" i="41"/>
  <c r="M487" i="41" s="1"/>
  <c r="K486" i="41"/>
  <c r="K485" i="41"/>
  <c r="M485" i="41"/>
  <c r="K484" i="41"/>
  <c r="K483" i="41"/>
  <c r="M483" i="41" s="1"/>
  <c r="K482" i="41"/>
  <c r="K481" i="41"/>
  <c r="M481" i="41"/>
  <c r="K480" i="41"/>
  <c r="K479" i="41"/>
  <c r="M479" i="41" s="1"/>
  <c r="K478" i="41"/>
  <c r="K477" i="41"/>
  <c r="M477" i="41"/>
  <c r="K476" i="41"/>
  <c r="K475" i="41"/>
  <c r="M475" i="41" s="1"/>
  <c r="K474" i="41"/>
  <c r="K473" i="41"/>
  <c r="M473" i="41"/>
  <c r="K472" i="41"/>
  <c r="K471" i="41"/>
  <c r="M471" i="41" s="1"/>
  <c r="K470" i="41"/>
  <c r="K469" i="41"/>
  <c r="M469" i="41"/>
  <c r="K468" i="41"/>
  <c r="K467" i="41"/>
  <c r="M467" i="41" s="1"/>
  <c r="K466" i="41"/>
  <c r="K465" i="41"/>
  <c r="M465" i="41"/>
  <c r="K464" i="41"/>
  <c r="K463" i="41"/>
  <c r="M463" i="41" s="1"/>
  <c r="K462" i="41"/>
  <c r="K461" i="41"/>
  <c r="M461" i="41"/>
  <c r="K460" i="41"/>
  <c r="K459" i="41"/>
  <c r="M459" i="41" s="1"/>
  <c r="K458" i="41"/>
  <c r="K457" i="41"/>
  <c r="M457" i="41"/>
  <c r="K456" i="41"/>
  <c r="K455" i="41"/>
  <c r="M455" i="41" s="1"/>
  <c r="K454" i="41"/>
  <c r="K453" i="41"/>
  <c r="M453" i="41"/>
  <c r="K452" i="41"/>
  <c r="K451" i="41"/>
  <c r="M451" i="41" s="1"/>
  <c r="K450" i="41"/>
  <c r="K449" i="41"/>
  <c r="M449" i="41"/>
  <c r="K448" i="41"/>
  <c r="K447" i="41"/>
  <c r="M447" i="41" s="1"/>
  <c r="K446" i="41"/>
  <c r="K445" i="41"/>
  <c r="M445" i="41"/>
  <c r="K444" i="41"/>
  <c r="K443" i="41"/>
  <c r="M443" i="41" s="1"/>
  <c r="K442" i="41"/>
  <c r="K441" i="41"/>
  <c r="M441" i="41"/>
  <c r="K440" i="41"/>
  <c r="K439" i="41"/>
  <c r="M439" i="41" s="1"/>
  <c r="K438" i="41"/>
  <c r="K437" i="41"/>
  <c r="M437" i="41"/>
  <c r="K436" i="41"/>
  <c r="K435" i="41"/>
  <c r="M435" i="41" s="1"/>
  <c r="K434" i="41"/>
  <c r="K433" i="41"/>
  <c r="M433" i="41"/>
  <c r="K432" i="41"/>
  <c r="K431" i="41"/>
  <c r="M431" i="41" s="1"/>
  <c r="K430" i="41"/>
  <c r="K429" i="41"/>
  <c r="M429" i="41"/>
  <c r="K428" i="41"/>
  <c r="K427" i="41"/>
  <c r="M427" i="41" s="1"/>
  <c r="K426" i="41"/>
  <c r="K425" i="41"/>
  <c r="M425" i="41"/>
  <c r="K424" i="41"/>
  <c r="K423" i="41"/>
  <c r="M423" i="41" s="1"/>
  <c r="K422" i="41"/>
  <c r="K421" i="41"/>
  <c r="M421" i="41"/>
  <c r="K420" i="41"/>
  <c r="K419" i="41"/>
  <c r="M419" i="41" s="1"/>
  <c r="K418" i="41"/>
  <c r="K417" i="41"/>
  <c r="M417" i="41"/>
  <c r="K416" i="41"/>
  <c r="K415" i="41"/>
  <c r="M415" i="41" s="1"/>
  <c r="K414" i="41"/>
  <c r="K413" i="41"/>
  <c r="M413" i="41"/>
  <c r="K412" i="41"/>
  <c r="K411" i="41"/>
  <c r="M411" i="41" s="1"/>
  <c r="K410" i="41"/>
  <c r="K409" i="41"/>
  <c r="M409" i="41"/>
  <c r="K408" i="41"/>
  <c r="K407" i="41"/>
  <c r="M407" i="41" s="1"/>
  <c r="K406" i="41"/>
  <c r="K405" i="41"/>
  <c r="M405" i="41"/>
  <c r="K404" i="41"/>
  <c r="K403" i="41"/>
  <c r="M403" i="41" s="1"/>
  <c r="K402" i="41"/>
  <c r="K401" i="41"/>
  <c r="M401" i="41"/>
  <c r="K400" i="41"/>
  <c r="K399" i="41"/>
  <c r="M399" i="41" s="1"/>
  <c r="K398" i="41"/>
  <c r="K397" i="41"/>
  <c r="M397" i="41"/>
  <c r="K396" i="41"/>
  <c r="K395" i="41"/>
  <c r="M395" i="41" s="1"/>
  <c r="K394" i="41"/>
  <c r="K393" i="41"/>
  <c r="M393" i="41"/>
  <c r="K392" i="41"/>
  <c r="K391" i="41"/>
  <c r="M391" i="41" s="1"/>
  <c r="K390" i="41"/>
  <c r="K389" i="41"/>
  <c r="M389" i="41"/>
  <c r="K388" i="41"/>
  <c r="K387" i="41"/>
  <c r="M387" i="41" s="1"/>
  <c r="K386" i="41"/>
  <c r="K385" i="41"/>
  <c r="M385" i="41"/>
  <c r="K384" i="41"/>
  <c r="K383" i="41"/>
  <c r="M383" i="41" s="1"/>
  <c r="K382" i="41"/>
  <c r="K381" i="41"/>
  <c r="M381" i="41"/>
  <c r="K380" i="41"/>
  <c r="K379" i="41"/>
  <c r="M379" i="41" s="1"/>
  <c r="K378" i="41"/>
  <c r="K377" i="41"/>
  <c r="M377" i="41"/>
  <c r="K376" i="41"/>
  <c r="K375" i="41"/>
  <c r="M375" i="41" s="1"/>
  <c r="K374" i="41"/>
  <c r="K373" i="41"/>
  <c r="M373" i="41"/>
  <c r="K372" i="41"/>
  <c r="K371" i="41"/>
  <c r="M371" i="41" s="1"/>
  <c r="K370" i="41"/>
  <c r="K369" i="41"/>
  <c r="M369" i="41"/>
  <c r="K368" i="41"/>
  <c r="K367" i="41"/>
  <c r="M367" i="41" s="1"/>
  <c r="K366" i="41"/>
  <c r="K365" i="41"/>
  <c r="M365" i="41"/>
  <c r="K364" i="41"/>
  <c r="K363" i="41"/>
  <c r="M363" i="41" s="1"/>
  <c r="K362" i="41"/>
  <c r="K361" i="41"/>
  <c r="M361" i="41"/>
  <c r="K360" i="41"/>
  <c r="K359" i="41"/>
  <c r="M359" i="41" s="1"/>
  <c r="K358" i="41"/>
  <c r="K357" i="41"/>
  <c r="M357" i="41"/>
  <c r="K356" i="41"/>
  <c r="K355" i="41"/>
  <c r="M355" i="41" s="1"/>
  <c r="K354" i="41"/>
  <c r="K353" i="41"/>
  <c r="M353" i="41"/>
  <c r="K352" i="41"/>
  <c r="K351" i="41"/>
  <c r="M351" i="41" s="1"/>
  <c r="K350" i="41"/>
  <c r="K349" i="41"/>
  <c r="M349" i="41"/>
  <c r="K348" i="41"/>
  <c r="K347" i="41"/>
  <c r="M347" i="41" s="1"/>
  <c r="K346" i="41"/>
  <c r="K345" i="41"/>
  <c r="M345" i="41"/>
  <c r="K344" i="41"/>
  <c r="K343" i="41"/>
  <c r="M343" i="41" s="1"/>
  <c r="K342" i="41"/>
  <c r="K341" i="41"/>
  <c r="M341" i="41"/>
  <c r="K340" i="41"/>
  <c r="K339" i="41"/>
  <c r="M339" i="41" s="1"/>
  <c r="K338" i="41"/>
  <c r="K337" i="41"/>
  <c r="M337" i="41"/>
  <c r="K336" i="41"/>
  <c r="K335" i="41"/>
  <c r="M335" i="41" s="1"/>
  <c r="K334" i="41"/>
  <c r="K333" i="41"/>
  <c r="M333" i="41"/>
  <c r="K332" i="41"/>
  <c r="K331" i="41"/>
  <c r="M331" i="41" s="1"/>
  <c r="K330" i="41"/>
  <c r="K329" i="41"/>
  <c r="M329" i="41"/>
  <c r="K328" i="41"/>
  <c r="K327" i="41"/>
  <c r="M327" i="41" s="1"/>
  <c r="K326" i="41"/>
  <c r="K325" i="41"/>
  <c r="M325" i="41"/>
  <c r="K324" i="41"/>
  <c r="K323" i="41"/>
  <c r="M323" i="41" s="1"/>
  <c r="K322" i="41"/>
  <c r="K321" i="41"/>
  <c r="M321" i="41"/>
  <c r="K320" i="41"/>
  <c r="K319" i="41"/>
  <c r="M319" i="41" s="1"/>
  <c r="K318" i="41"/>
  <c r="K317" i="41"/>
  <c r="M317" i="41"/>
  <c r="K316" i="41"/>
  <c r="K315" i="41"/>
  <c r="M315" i="41" s="1"/>
  <c r="K314" i="41"/>
  <c r="K313" i="41"/>
  <c r="M313" i="41"/>
  <c r="K312" i="41"/>
  <c r="K311" i="41"/>
  <c r="M311" i="41" s="1"/>
  <c r="K310" i="41"/>
  <c r="K309" i="41"/>
  <c r="M309" i="41"/>
  <c r="K308" i="41"/>
  <c r="K307" i="41"/>
  <c r="M307" i="41" s="1"/>
  <c r="K306" i="41"/>
  <c r="K305" i="41"/>
  <c r="M305" i="41"/>
  <c r="K304" i="41"/>
  <c r="K303" i="41"/>
  <c r="M303" i="41" s="1"/>
  <c r="K302" i="41"/>
  <c r="K301" i="41"/>
  <c r="M301" i="41"/>
  <c r="K300" i="41"/>
  <c r="K299" i="41"/>
  <c r="M299" i="41" s="1"/>
  <c r="K298" i="41"/>
  <c r="K297" i="41"/>
  <c r="M297" i="41"/>
  <c r="K296" i="41"/>
  <c r="K295" i="41"/>
  <c r="M295" i="41" s="1"/>
  <c r="K294" i="41"/>
  <c r="K293" i="41"/>
  <c r="M293" i="41"/>
  <c r="K292" i="41"/>
  <c r="K291" i="41"/>
  <c r="M291" i="41" s="1"/>
  <c r="K290" i="41"/>
  <c r="K289" i="41"/>
  <c r="M289" i="41"/>
  <c r="K288" i="41"/>
  <c r="K287" i="41"/>
  <c r="M287" i="41" s="1"/>
  <c r="K286" i="41"/>
  <c r="K285" i="41"/>
  <c r="M285" i="41"/>
  <c r="K284" i="41"/>
  <c r="K283" i="41"/>
  <c r="M283" i="41" s="1"/>
  <c r="K282" i="41"/>
  <c r="K281" i="41"/>
  <c r="M281" i="41"/>
  <c r="K280" i="41"/>
  <c r="K279" i="41"/>
  <c r="M279" i="41" s="1"/>
  <c r="K278" i="41"/>
  <c r="K277" i="41"/>
  <c r="M277" i="41"/>
  <c r="K276" i="41"/>
  <c r="K275" i="41"/>
  <c r="M275" i="41" s="1"/>
  <c r="K274" i="41"/>
  <c r="K273" i="41"/>
  <c r="M273" i="41"/>
  <c r="K272" i="41"/>
  <c r="K271" i="41"/>
  <c r="M271" i="41" s="1"/>
  <c r="K270" i="41"/>
  <c r="K269" i="41"/>
  <c r="M269" i="41"/>
  <c r="K268" i="41"/>
  <c r="K267" i="41"/>
  <c r="M267" i="41" s="1"/>
  <c r="K266" i="41"/>
  <c r="K265" i="41"/>
  <c r="M265" i="41"/>
  <c r="K264" i="41"/>
  <c r="K263" i="41"/>
  <c r="M263" i="41" s="1"/>
  <c r="K262" i="41"/>
  <c r="K261" i="41"/>
  <c r="M261" i="41"/>
  <c r="K260" i="41"/>
  <c r="K259" i="41"/>
  <c r="M259" i="41" s="1"/>
  <c r="K258" i="41"/>
  <c r="K257" i="41"/>
  <c r="M257" i="41"/>
  <c r="K256" i="41"/>
  <c r="K255" i="41"/>
  <c r="M255" i="41" s="1"/>
  <c r="K254" i="41"/>
  <c r="K253" i="41"/>
  <c r="M253" i="41"/>
  <c r="K252" i="41"/>
  <c r="K251" i="41"/>
  <c r="M251" i="41" s="1"/>
  <c r="K250" i="41"/>
  <c r="K249" i="41"/>
  <c r="M249" i="41"/>
  <c r="K248" i="41"/>
  <c r="K247" i="41"/>
  <c r="M247" i="41" s="1"/>
  <c r="K246" i="41"/>
  <c r="K245" i="41"/>
  <c r="M245" i="41"/>
  <c r="K244" i="41"/>
  <c r="K243" i="41"/>
  <c r="M243" i="41" s="1"/>
  <c r="K242" i="41"/>
  <c r="K241" i="41"/>
  <c r="M241" i="41"/>
  <c r="K240" i="41"/>
  <c r="K239" i="41"/>
  <c r="M239" i="41" s="1"/>
  <c r="K238" i="41"/>
  <c r="K237" i="41"/>
  <c r="M237" i="41"/>
  <c r="K236" i="41"/>
  <c r="K235" i="41"/>
  <c r="M235" i="41" s="1"/>
  <c r="K234" i="41"/>
  <c r="K233" i="41"/>
  <c r="M233" i="41"/>
  <c r="K232" i="41"/>
  <c r="K231" i="41"/>
  <c r="M231" i="41" s="1"/>
  <c r="K230" i="41"/>
  <c r="K229" i="41"/>
  <c r="M229" i="41"/>
  <c r="K228" i="41"/>
  <c r="K227" i="41"/>
  <c r="M227" i="41" s="1"/>
  <c r="K226" i="41"/>
  <c r="K225" i="41"/>
  <c r="M225" i="41"/>
  <c r="K224" i="41"/>
  <c r="K223" i="41"/>
  <c r="M223" i="41" s="1"/>
  <c r="K222" i="41"/>
  <c r="K221" i="41"/>
  <c r="M221" i="41"/>
  <c r="K220" i="41"/>
  <c r="K219" i="41"/>
  <c r="M219" i="41" s="1"/>
  <c r="K218" i="41"/>
  <c r="K217" i="41"/>
  <c r="M217" i="41"/>
  <c r="K216" i="41"/>
  <c r="K215" i="41"/>
  <c r="M215" i="41" s="1"/>
  <c r="K214" i="41"/>
  <c r="K213" i="41"/>
  <c r="M213" i="41"/>
  <c r="K212" i="41"/>
  <c r="K211" i="41"/>
  <c r="M211" i="41" s="1"/>
  <c r="K210" i="41"/>
  <c r="K209" i="41"/>
  <c r="M209" i="41"/>
  <c r="K208" i="41"/>
  <c r="K207" i="41"/>
  <c r="M207" i="41" s="1"/>
  <c r="K206" i="41"/>
  <c r="K205" i="41"/>
  <c r="M205" i="41"/>
  <c r="K204" i="41"/>
  <c r="K203" i="41"/>
  <c r="M203" i="41" s="1"/>
  <c r="K202" i="41"/>
  <c r="K201" i="41"/>
  <c r="M201" i="41"/>
  <c r="K200" i="41"/>
  <c r="K199" i="41"/>
  <c r="M199" i="41" s="1"/>
  <c r="K198" i="41"/>
  <c r="K197" i="41"/>
  <c r="M197" i="41"/>
  <c r="K196" i="41"/>
  <c r="K195" i="41"/>
  <c r="M195" i="41" s="1"/>
  <c r="K194" i="41"/>
  <c r="K193" i="41"/>
  <c r="M193" i="41"/>
  <c r="K192" i="41"/>
  <c r="K191" i="41"/>
  <c r="M191" i="41" s="1"/>
  <c r="K190" i="41"/>
  <c r="K189" i="41"/>
  <c r="M189" i="41"/>
  <c r="K188" i="41"/>
  <c r="K187" i="41"/>
  <c r="M187" i="41" s="1"/>
  <c r="K186" i="41"/>
  <c r="K185" i="41"/>
  <c r="M185" i="41"/>
  <c r="K184" i="41"/>
  <c r="K183" i="41"/>
  <c r="M183" i="41" s="1"/>
  <c r="K182" i="41"/>
  <c r="K181" i="41"/>
  <c r="M181" i="41"/>
  <c r="K180" i="41"/>
  <c r="K179" i="41"/>
  <c r="M179" i="41" s="1"/>
  <c r="K178" i="41"/>
  <c r="K177" i="41"/>
  <c r="M177" i="41"/>
  <c r="K176" i="41"/>
  <c r="K175" i="41"/>
  <c r="M175" i="41" s="1"/>
  <c r="K174" i="41"/>
  <c r="K173" i="41"/>
  <c r="M173" i="41"/>
  <c r="K172" i="41"/>
  <c r="K171" i="41"/>
  <c r="M171" i="41" s="1"/>
  <c r="K170" i="41"/>
  <c r="K169" i="41"/>
  <c r="M169" i="41"/>
  <c r="K168" i="41"/>
  <c r="K167" i="41"/>
  <c r="M167" i="41" s="1"/>
  <c r="K166" i="41"/>
  <c r="K165" i="41"/>
  <c r="M165" i="41"/>
  <c r="K164" i="41"/>
  <c r="K163" i="41"/>
  <c r="M163" i="41" s="1"/>
  <c r="K162" i="41"/>
  <c r="K161" i="41"/>
  <c r="M161" i="41"/>
  <c r="K160" i="41"/>
  <c r="K159" i="41"/>
  <c r="M159" i="41" s="1"/>
  <c r="K158" i="41"/>
  <c r="K157" i="41"/>
  <c r="M157" i="41"/>
  <c r="K156" i="41"/>
  <c r="K155" i="41"/>
  <c r="M155" i="41" s="1"/>
  <c r="K154" i="41"/>
  <c r="K153" i="41"/>
  <c r="M153" i="41"/>
  <c r="K152" i="41"/>
  <c r="K151" i="41"/>
  <c r="M151" i="41" s="1"/>
  <c r="K150" i="41"/>
  <c r="K149" i="41"/>
  <c r="M149" i="41"/>
  <c r="K148" i="41"/>
  <c r="K147" i="41"/>
  <c r="M147" i="41" s="1"/>
  <c r="K146" i="41"/>
  <c r="K145" i="41"/>
  <c r="M145" i="41"/>
  <c r="K144" i="41"/>
  <c r="K143" i="41"/>
  <c r="M143" i="41" s="1"/>
  <c r="K142" i="41"/>
  <c r="K141" i="41"/>
  <c r="M141" i="41"/>
  <c r="K140" i="41"/>
  <c r="K139" i="41"/>
  <c r="M139" i="41" s="1"/>
  <c r="K138" i="41"/>
  <c r="K137" i="41"/>
  <c r="M137" i="41"/>
  <c r="K136" i="41"/>
  <c r="K135" i="41"/>
  <c r="M135" i="41" s="1"/>
  <c r="K134" i="41"/>
  <c r="K133" i="41"/>
  <c r="M133" i="41"/>
  <c r="K132" i="41"/>
  <c r="K131" i="41"/>
  <c r="M131" i="41" s="1"/>
  <c r="K130" i="41"/>
  <c r="K129" i="41"/>
  <c r="M129" i="41"/>
  <c r="K128" i="41"/>
  <c r="K127" i="41"/>
  <c r="M127" i="41" s="1"/>
  <c r="K126" i="41"/>
  <c r="K125" i="41"/>
  <c r="M125" i="41"/>
  <c r="K124" i="41"/>
  <c r="K123" i="41"/>
  <c r="M123" i="41" s="1"/>
  <c r="K122" i="41"/>
  <c r="K121" i="41"/>
  <c r="M121" i="41"/>
  <c r="K120" i="41"/>
  <c r="K119" i="41"/>
  <c r="M119" i="41" s="1"/>
  <c r="K118" i="41"/>
  <c r="K117" i="41"/>
  <c r="M117" i="41"/>
  <c r="K116" i="41"/>
  <c r="K115" i="41"/>
  <c r="M115" i="41" s="1"/>
  <c r="K114" i="41"/>
  <c r="K113" i="41"/>
  <c r="M113" i="41"/>
  <c r="K112" i="41"/>
  <c r="K111" i="41"/>
  <c r="M111" i="41" s="1"/>
  <c r="K110" i="41"/>
  <c r="K109" i="41"/>
  <c r="M109" i="41"/>
  <c r="K108" i="41"/>
  <c r="K107" i="41"/>
  <c r="M107" i="41" s="1"/>
  <c r="K106" i="41"/>
  <c r="K105" i="41"/>
  <c r="M105" i="41"/>
  <c r="K104" i="41"/>
  <c r="K103" i="41"/>
  <c r="M103" i="41" s="1"/>
  <c r="K102" i="41"/>
  <c r="K101" i="41"/>
  <c r="M101" i="41"/>
  <c r="K100" i="41"/>
  <c r="K99" i="41"/>
  <c r="M99" i="41" s="1"/>
  <c r="K98" i="41"/>
  <c r="K97" i="41"/>
  <c r="M97" i="41"/>
  <c r="K96" i="41"/>
  <c r="K95" i="41"/>
  <c r="M95" i="41" s="1"/>
  <c r="K94" i="41"/>
  <c r="K93" i="41"/>
  <c r="M93" i="41"/>
  <c r="K92" i="41"/>
  <c r="K91" i="41"/>
  <c r="M91" i="41" s="1"/>
  <c r="K90" i="41"/>
  <c r="K89" i="41"/>
  <c r="M89" i="41"/>
  <c r="K88" i="41"/>
  <c r="K87" i="41"/>
  <c r="M87" i="41" s="1"/>
  <c r="K86" i="41"/>
  <c r="K85" i="41"/>
  <c r="M85" i="41"/>
  <c r="K84" i="41"/>
  <c r="K83" i="41"/>
  <c r="M83" i="41" s="1"/>
  <c r="K82" i="41"/>
  <c r="K81" i="41"/>
  <c r="M81" i="41"/>
  <c r="K80" i="41"/>
  <c r="K79" i="41"/>
  <c r="M79" i="41" s="1"/>
  <c r="K78" i="41"/>
  <c r="K77" i="41"/>
  <c r="M77" i="41"/>
  <c r="K76" i="41"/>
  <c r="K75" i="41"/>
  <c r="M75" i="41" s="1"/>
  <c r="K74" i="41"/>
  <c r="K73" i="41"/>
  <c r="M73" i="41"/>
  <c r="K72" i="41"/>
  <c r="K71" i="41"/>
  <c r="M71" i="41" s="1"/>
  <c r="K70" i="41"/>
  <c r="K69" i="41"/>
  <c r="M69" i="41"/>
  <c r="K68" i="41"/>
  <c r="K67" i="41"/>
  <c r="M67" i="41" s="1"/>
  <c r="K66" i="41"/>
  <c r="K65" i="41"/>
  <c r="M65" i="41"/>
  <c r="K64" i="41"/>
  <c r="K63" i="41"/>
  <c r="M63" i="41" s="1"/>
  <c r="K62" i="41"/>
  <c r="K61" i="41"/>
  <c r="M61" i="41"/>
  <c r="K60" i="41"/>
  <c r="K59" i="41"/>
  <c r="M59" i="41" s="1"/>
  <c r="K58" i="41"/>
  <c r="K57" i="41"/>
  <c r="M57" i="41"/>
  <c r="K56" i="41"/>
  <c r="K55" i="41"/>
  <c r="M55" i="41" s="1"/>
  <c r="K54" i="41"/>
  <c r="K53" i="41"/>
  <c r="M53" i="41"/>
  <c r="K52" i="41"/>
  <c r="K51" i="41"/>
  <c r="M51" i="41" s="1"/>
  <c r="K50" i="41"/>
  <c r="K49" i="41"/>
  <c r="M49" i="41"/>
  <c r="K48" i="41"/>
  <c r="K47" i="41"/>
  <c r="M47" i="41" s="1"/>
  <c r="K46" i="41"/>
  <c r="K45" i="41"/>
  <c r="M45" i="41"/>
  <c r="K44" i="41"/>
  <c r="K43" i="41"/>
  <c r="M43" i="41" s="1"/>
  <c r="K42" i="41"/>
  <c r="K41" i="41"/>
  <c r="M41" i="41"/>
  <c r="K40" i="41"/>
  <c r="A81" i="40"/>
  <c r="J517" i="39"/>
  <c r="I517" i="39"/>
  <c r="H517" i="39"/>
  <c r="G517" i="39"/>
  <c r="F517" i="39"/>
  <c r="K498" i="39"/>
  <c r="M498" i="39" s="1"/>
  <c r="K497" i="39"/>
  <c r="K492" i="39"/>
  <c r="K491" i="39"/>
  <c r="K490" i="39"/>
  <c r="M490" i="39"/>
  <c r="K489" i="39"/>
  <c r="K488" i="39"/>
  <c r="K487" i="39"/>
  <c r="K486" i="39"/>
  <c r="M486" i="39" s="1"/>
  <c r="K485" i="39"/>
  <c r="K484" i="39"/>
  <c r="K483" i="39"/>
  <c r="K482" i="39"/>
  <c r="M482" i="39"/>
  <c r="K481" i="39"/>
  <c r="K480" i="39"/>
  <c r="K479" i="39"/>
  <c r="K478" i="39"/>
  <c r="M478" i="39" s="1"/>
  <c r="K477" i="39"/>
  <c r="K476" i="39"/>
  <c r="K475" i="39"/>
  <c r="K474" i="39"/>
  <c r="M474" i="39"/>
  <c r="K473" i="39"/>
  <c r="K472" i="39"/>
  <c r="K471" i="39"/>
  <c r="K470" i="39"/>
  <c r="M470" i="39" s="1"/>
  <c r="K469" i="39"/>
  <c r="K468" i="39"/>
  <c r="K467" i="39"/>
  <c r="K466" i="39"/>
  <c r="M466" i="39"/>
  <c r="K465" i="39"/>
  <c r="K464" i="39"/>
  <c r="K463" i="39"/>
  <c r="K462" i="39"/>
  <c r="M462" i="39" s="1"/>
  <c r="K461" i="39"/>
  <c r="K460" i="39"/>
  <c r="K459" i="39"/>
  <c r="K458" i="39"/>
  <c r="M458" i="39"/>
  <c r="K457" i="39"/>
  <c r="K456" i="39"/>
  <c r="K455" i="39"/>
  <c r="K454" i="39"/>
  <c r="M454" i="39" s="1"/>
  <c r="K453" i="39"/>
  <c r="K452" i="39"/>
  <c r="K451" i="39"/>
  <c r="K450" i="39"/>
  <c r="M450" i="39"/>
  <c r="K449" i="39"/>
  <c r="K448" i="39"/>
  <c r="K447" i="39"/>
  <c r="K446" i="39"/>
  <c r="M446" i="39" s="1"/>
  <c r="K445" i="39"/>
  <c r="K444" i="39"/>
  <c r="K443" i="39"/>
  <c r="K442" i="39"/>
  <c r="M442" i="39"/>
  <c r="K441" i="39"/>
  <c r="K440" i="39"/>
  <c r="K439" i="39"/>
  <c r="K438" i="39"/>
  <c r="M438" i="39" s="1"/>
  <c r="K437" i="39"/>
  <c r="K436" i="39"/>
  <c r="K435" i="39"/>
  <c r="K434" i="39"/>
  <c r="M434" i="39"/>
  <c r="K433" i="39"/>
  <c r="K432" i="39"/>
  <c r="K431" i="39"/>
  <c r="K430" i="39"/>
  <c r="M430" i="39" s="1"/>
  <c r="K429" i="39"/>
  <c r="K428" i="39"/>
  <c r="K427" i="39"/>
  <c r="K426" i="39"/>
  <c r="M426" i="39"/>
  <c r="K425" i="39"/>
  <c r="K424" i="39"/>
  <c r="K423" i="39"/>
  <c r="K422" i="39"/>
  <c r="M422" i="39" s="1"/>
  <c r="K421" i="39"/>
  <c r="K420" i="39"/>
  <c r="K419" i="39"/>
  <c r="K418" i="39"/>
  <c r="M418" i="39"/>
  <c r="K417" i="39"/>
  <c r="K416" i="39"/>
  <c r="K415" i="39"/>
  <c r="K414" i="39"/>
  <c r="M414" i="39" s="1"/>
  <c r="K413" i="39"/>
  <c r="K412" i="39"/>
  <c r="K411" i="39"/>
  <c r="K410" i="39"/>
  <c r="M410" i="39"/>
  <c r="K409" i="39"/>
  <c r="K408" i="39"/>
  <c r="K407" i="39"/>
  <c r="K406" i="39"/>
  <c r="M406" i="39" s="1"/>
  <c r="K405" i="39"/>
  <c r="K404" i="39"/>
  <c r="K403" i="39"/>
  <c r="K402" i="39"/>
  <c r="M402" i="39"/>
  <c r="K401" i="39"/>
  <c r="K400" i="39"/>
  <c r="K399" i="39"/>
  <c r="K398" i="39"/>
  <c r="M398" i="39" s="1"/>
  <c r="K397" i="39"/>
  <c r="K396" i="39"/>
  <c r="K395" i="39"/>
  <c r="K394" i="39"/>
  <c r="M394" i="39"/>
  <c r="K393" i="39"/>
  <c r="K392" i="39"/>
  <c r="K391" i="39"/>
  <c r="K390" i="39"/>
  <c r="M390" i="39" s="1"/>
  <c r="K389" i="39"/>
  <c r="K388" i="39"/>
  <c r="K387" i="39"/>
  <c r="K386" i="39"/>
  <c r="M386" i="39"/>
  <c r="K385" i="39"/>
  <c r="K384" i="39"/>
  <c r="K383" i="39"/>
  <c r="K382" i="39"/>
  <c r="M382" i="39" s="1"/>
  <c r="K381" i="39"/>
  <c r="K380" i="39"/>
  <c r="K379" i="39"/>
  <c r="K378" i="39"/>
  <c r="M378" i="39"/>
  <c r="K377" i="39"/>
  <c r="K376" i="39"/>
  <c r="K375" i="39"/>
  <c r="K374" i="39"/>
  <c r="M374" i="39" s="1"/>
  <c r="K373" i="39"/>
  <c r="K372" i="39"/>
  <c r="K371" i="39"/>
  <c r="K370" i="39"/>
  <c r="M370" i="39"/>
  <c r="K369" i="39"/>
  <c r="K368" i="39"/>
  <c r="K367" i="39"/>
  <c r="K366" i="39"/>
  <c r="M366" i="39" s="1"/>
  <c r="K365" i="39"/>
  <c r="K364" i="39"/>
  <c r="K363" i="39"/>
  <c r="K362" i="39"/>
  <c r="M362" i="39"/>
  <c r="K361" i="39"/>
  <c r="K360" i="39"/>
  <c r="K359" i="39"/>
  <c r="K358" i="39"/>
  <c r="M358" i="39" s="1"/>
  <c r="K357" i="39"/>
  <c r="K356" i="39"/>
  <c r="K355" i="39"/>
  <c r="K354" i="39"/>
  <c r="M354" i="39"/>
  <c r="K353" i="39"/>
  <c r="K352" i="39"/>
  <c r="K351" i="39"/>
  <c r="K350" i="39"/>
  <c r="M350" i="39" s="1"/>
  <c r="K349" i="39"/>
  <c r="K348" i="39"/>
  <c r="K347" i="39"/>
  <c r="K346" i="39"/>
  <c r="M346" i="39"/>
  <c r="K345" i="39"/>
  <c r="K344" i="39"/>
  <c r="K343" i="39"/>
  <c r="K342" i="39"/>
  <c r="M342" i="39" s="1"/>
  <c r="K341" i="39"/>
  <c r="K340" i="39"/>
  <c r="K339" i="39"/>
  <c r="K338" i="39"/>
  <c r="M338" i="39"/>
  <c r="K337" i="39"/>
  <c r="K336" i="39"/>
  <c r="K335" i="39"/>
  <c r="K334" i="39"/>
  <c r="M334" i="39" s="1"/>
  <c r="K333" i="39"/>
  <c r="K332" i="39"/>
  <c r="K331" i="39"/>
  <c r="K330" i="39"/>
  <c r="M330" i="39"/>
  <c r="K329" i="39"/>
  <c r="K328" i="39"/>
  <c r="K327" i="39"/>
  <c r="K326" i="39"/>
  <c r="M326" i="39" s="1"/>
  <c r="K325" i="39"/>
  <c r="K324" i="39"/>
  <c r="K323" i="39"/>
  <c r="K322" i="39"/>
  <c r="M322" i="39"/>
  <c r="K321" i="39"/>
  <c r="K320" i="39"/>
  <c r="K319" i="39"/>
  <c r="K318" i="39"/>
  <c r="M318" i="39" s="1"/>
  <c r="K317" i="39"/>
  <c r="K316" i="39"/>
  <c r="K315" i="39"/>
  <c r="K314" i="39"/>
  <c r="M314" i="39"/>
  <c r="K313" i="39"/>
  <c r="K312" i="39"/>
  <c r="K311" i="39"/>
  <c r="K310" i="39"/>
  <c r="M310" i="39" s="1"/>
  <c r="K309" i="39"/>
  <c r="K308" i="39"/>
  <c r="K307" i="39"/>
  <c r="K306" i="39"/>
  <c r="M306" i="39"/>
  <c r="K305" i="39"/>
  <c r="K304" i="39"/>
  <c r="K303" i="39"/>
  <c r="K302" i="39"/>
  <c r="M302" i="39" s="1"/>
  <c r="K301" i="39"/>
  <c r="K300" i="39"/>
  <c r="K299" i="39"/>
  <c r="K298" i="39"/>
  <c r="M298" i="39"/>
  <c r="K297" i="39"/>
  <c r="K296" i="39"/>
  <c r="K295" i="39"/>
  <c r="K294" i="39"/>
  <c r="M294" i="39" s="1"/>
  <c r="K293" i="39"/>
  <c r="K292" i="39"/>
  <c r="K291" i="39"/>
  <c r="K290" i="39"/>
  <c r="M290" i="39"/>
  <c r="K289" i="39"/>
  <c r="K288" i="39"/>
  <c r="K287" i="39"/>
  <c r="K286" i="39"/>
  <c r="M286" i="39" s="1"/>
  <c r="K285" i="39"/>
  <c r="K284" i="39"/>
  <c r="K283" i="39"/>
  <c r="K282" i="39"/>
  <c r="M282" i="39"/>
  <c r="K281" i="39"/>
  <c r="K280" i="39"/>
  <c r="K279" i="39"/>
  <c r="K278" i="39"/>
  <c r="M278" i="39" s="1"/>
  <c r="K277" i="39"/>
  <c r="K276" i="39"/>
  <c r="K275" i="39"/>
  <c r="K274" i="39"/>
  <c r="M274" i="39"/>
  <c r="K273" i="39"/>
  <c r="K272" i="39"/>
  <c r="K271" i="39"/>
  <c r="K270" i="39"/>
  <c r="M270" i="39" s="1"/>
  <c r="K269" i="39"/>
  <c r="K268" i="39"/>
  <c r="K267" i="39"/>
  <c r="K266" i="39"/>
  <c r="M266" i="39"/>
  <c r="K265" i="39"/>
  <c r="K264" i="39"/>
  <c r="K263" i="39"/>
  <c r="K262" i="39"/>
  <c r="M262" i="39" s="1"/>
  <c r="K261" i="39"/>
  <c r="K260" i="39"/>
  <c r="K259" i="39"/>
  <c r="K258" i="39"/>
  <c r="M258" i="39"/>
  <c r="K257" i="39"/>
  <c r="K256" i="39"/>
  <c r="K255" i="39"/>
  <c r="K254" i="39"/>
  <c r="M254" i="39" s="1"/>
  <c r="K253" i="39"/>
  <c r="K252" i="39"/>
  <c r="K251" i="39"/>
  <c r="K250" i="39"/>
  <c r="M250" i="39"/>
  <c r="K249" i="39"/>
  <c r="K248" i="39"/>
  <c r="K247" i="39"/>
  <c r="K246" i="39"/>
  <c r="M246" i="39" s="1"/>
  <c r="K245" i="39"/>
  <c r="K244" i="39"/>
  <c r="K243" i="39"/>
  <c r="K242" i="39"/>
  <c r="M242" i="39"/>
  <c r="K241" i="39"/>
  <c r="K240" i="39"/>
  <c r="K239" i="39"/>
  <c r="K238" i="39"/>
  <c r="M238" i="39" s="1"/>
  <c r="K237" i="39"/>
  <c r="K236" i="39"/>
  <c r="K235" i="39"/>
  <c r="K234" i="39"/>
  <c r="M234" i="39"/>
  <c r="K233" i="39"/>
  <c r="K232" i="39"/>
  <c r="K231" i="39"/>
  <c r="K230" i="39"/>
  <c r="M230" i="39" s="1"/>
  <c r="K229" i="39"/>
  <c r="K228" i="39"/>
  <c r="K227" i="39"/>
  <c r="K226" i="39"/>
  <c r="M226" i="39"/>
  <c r="K225" i="39"/>
  <c r="K224" i="39"/>
  <c r="K223" i="39"/>
  <c r="K222" i="39"/>
  <c r="M222" i="39" s="1"/>
  <c r="K221" i="39"/>
  <c r="K220" i="39"/>
  <c r="K219" i="39"/>
  <c r="K218" i="39"/>
  <c r="M218" i="39"/>
  <c r="K217" i="39"/>
  <c r="K216" i="39"/>
  <c r="K215" i="39"/>
  <c r="K214" i="39"/>
  <c r="M214" i="39" s="1"/>
  <c r="K213" i="39"/>
  <c r="K212" i="39"/>
  <c r="K211" i="39"/>
  <c r="K210" i="39"/>
  <c r="M210" i="39"/>
  <c r="K209" i="39"/>
  <c r="K208" i="39"/>
  <c r="K207" i="39"/>
  <c r="K206" i="39"/>
  <c r="M206" i="39" s="1"/>
  <c r="K205" i="39"/>
  <c r="K204" i="39"/>
  <c r="K203" i="39"/>
  <c r="K202" i="39"/>
  <c r="M202" i="39"/>
  <c r="K201" i="39"/>
  <c r="K200" i="39"/>
  <c r="K199" i="39"/>
  <c r="K198" i="39"/>
  <c r="M198" i="39" s="1"/>
  <c r="K197" i="39"/>
  <c r="K196" i="39"/>
  <c r="K195" i="39"/>
  <c r="K194" i="39"/>
  <c r="M194" i="39"/>
  <c r="K193" i="39"/>
  <c r="K192" i="39"/>
  <c r="K191" i="39"/>
  <c r="K190" i="39"/>
  <c r="M190" i="39" s="1"/>
  <c r="K189" i="39"/>
  <c r="K188" i="39"/>
  <c r="K187" i="39"/>
  <c r="K186" i="39"/>
  <c r="M186" i="39"/>
  <c r="K185" i="39"/>
  <c r="K184" i="39"/>
  <c r="K183" i="39"/>
  <c r="K182" i="39"/>
  <c r="M182" i="39" s="1"/>
  <c r="K181" i="39"/>
  <c r="K180" i="39"/>
  <c r="K179" i="39"/>
  <c r="K178" i="39"/>
  <c r="M178" i="39"/>
  <c r="K177" i="39"/>
  <c r="K176" i="39"/>
  <c r="K175" i="39"/>
  <c r="K174" i="39"/>
  <c r="M174" i="39" s="1"/>
  <c r="K173" i="39"/>
  <c r="K172" i="39"/>
  <c r="K171" i="39"/>
  <c r="K170" i="39"/>
  <c r="M170" i="39"/>
  <c r="K169" i="39"/>
  <c r="K168" i="39"/>
  <c r="K167" i="39"/>
  <c r="K166" i="39"/>
  <c r="M166" i="39" s="1"/>
  <c r="K165" i="39"/>
  <c r="K164" i="39"/>
  <c r="K163" i="39"/>
  <c r="K162" i="39"/>
  <c r="M162" i="39"/>
  <c r="K161" i="39"/>
  <c r="K160" i="39"/>
  <c r="K159" i="39"/>
  <c r="K158" i="39"/>
  <c r="M158" i="39" s="1"/>
  <c r="K157" i="39"/>
  <c r="K156" i="39"/>
  <c r="K155" i="39"/>
  <c r="K154" i="39"/>
  <c r="M154" i="39"/>
  <c r="K153" i="39"/>
  <c r="K152" i="39"/>
  <c r="K151" i="39"/>
  <c r="K150" i="39"/>
  <c r="M150" i="39" s="1"/>
  <c r="K149" i="39"/>
  <c r="K148" i="39"/>
  <c r="K147" i="39"/>
  <c r="K146" i="39"/>
  <c r="M146" i="39"/>
  <c r="K145" i="39"/>
  <c r="K144" i="39"/>
  <c r="K143" i="39"/>
  <c r="K142" i="39"/>
  <c r="M142" i="39" s="1"/>
  <c r="K141" i="39"/>
  <c r="K140" i="39"/>
  <c r="K139" i="39"/>
  <c r="K138" i="39"/>
  <c r="M138" i="39"/>
  <c r="K137" i="39"/>
  <c r="K136" i="39"/>
  <c r="K135" i="39"/>
  <c r="K134" i="39"/>
  <c r="M134" i="39" s="1"/>
  <c r="K133" i="39"/>
  <c r="K132" i="39"/>
  <c r="K131" i="39"/>
  <c r="K130" i="39"/>
  <c r="M130" i="39"/>
  <c r="K129" i="39"/>
  <c r="K128" i="39"/>
  <c r="K127" i="39"/>
  <c r="K126" i="39"/>
  <c r="M126" i="39" s="1"/>
  <c r="K125" i="39"/>
  <c r="K124" i="39"/>
  <c r="K123" i="39"/>
  <c r="K122" i="39"/>
  <c r="M122" i="39"/>
  <c r="K121" i="39"/>
  <c r="K120" i="39"/>
  <c r="K119" i="39"/>
  <c r="K118" i="39"/>
  <c r="M118" i="39" s="1"/>
  <c r="K117" i="39"/>
  <c r="K116" i="39"/>
  <c r="K115" i="39"/>
  <c r="K114" i="39"/>
  <c r="M114" i="39"/>
  <c r="K113" i="39"/>
  <c r="K112" i="39"/>
  <c r="K111" i="39"/>
  <c r="K110" i="39"/>
  <c r="M110" i="39" s="1"/>
  <c r="K109" i="39"/>
  <c r="K108" i="39"/>
  <c r="K107" i="39"/>
  <c r="K106" i="39"/>
  <c r="M106" i="39"/>
  <c r="K105" i="39"/>
  <c r="K104" i="39"/>
  <c r="K103" i="39"/>
  <c r="K102" i="39"/>
  <c r="M102" i="39" s="1"/>
  <c r="K101" i="39"/>
  <c r="K100" i="39"/>
  <c r="K99" i="39"/>
  <c r="K98" i="39"/>
  <c r="M98" i="39"/>
  <c r="K97" i="39"/>
  <c r="K96" i="39"/>
  <c r="K95" i="39"/>
  <c r="K94" i="39"/>
  <c r="M94" i="39" s="1"/>
  <c r="K93" i="39"/>
  <c r="K92" i="39"/>
  <c r="K91" i="39"/>
  <c r="K90" i="39"/>
  <c r="M90" i="39"/>
  <c r="K89" i="39"/>
  <c r="K88" i="39"/>
  <c r="K87" i="39"/>
  <c r="K86" i="39"/>
  <c r="M86" i="39" s="1"/>
  <c r="K85" i="39"/>
  <c r="K84" i="39"/>
  <c r="K83" i="39"/>
  <c r="K82" i="39"/>
  <c r="M82" i="39"/>
  <c r="K81" i="39"/>
  <c r="K80" i="39"/>
  <c r="K79" i="39"/>
  <c r="K78" i="39"/>
  <c r="M78" i="39" s="1"/>
  <c r="K77" i="39"/>
  <c r="K76" i="39"/>
  <c r="K75" i="39"/>
  <c r="K74" i="39"/>
  <c r="M74" i="39"/>
  <c r="K73" i="39"/>
  <c r="K72" i="39"/>
  <c r="K71" i="39"/>
  <c r="K70" i="39"/>
  <c r="M70" i="39" s="1"/>
  <c r="K69" i="39"/>
  <c r="K68" i="39"/>
  <c r="K67" i="39"/>
  <c r="K66" i="39"/>
  <c r="M66" i="39"/>
  <c r="K65" i="39"/>
  <c r="K64" i="39"/>
  <c r="K63" i="39"/>
  <c r="K62" i="39"/>
  <c r="M62" i="39" s="1"/>
  <c r="K61" i="39"/>
  <c r="K60" i="39"/>
  <c r="K59" i="39"/>
  <c r="A81" i="38"/>
  <c r="J517" i="37"/>
  <c r="I517" i="37"/>
  <c r="G517" i="37"/>
  <c r="F517" i="37"/>
  <c r="H517" i="37"/>
  <c r="K517" i="37" s="1"/>
  <c r="K498" i="37"/>
  <c r="M498" i="37"/>
  <c r="K497" i="37"/>
  <c r="M497" i="37"/>
  <c r="K492" i="37"/>
  <c r="K491" i="37"/>
  <c r="K490" i="37"/>
  <c r="M490" i="37"/>
  <c r="K489" i="37"/>
  <c r="M489" i="37"/>
  <c r="K488" i="37"/>
  <c r="K487" i="37"/>
  <c r="K486" i="37"/>
  <c r="M486" i="37"/>
  <c r="K485" i="37"/>
  <c r="M485" i="37"/>
  <c r="K484" i="37"/>
  <c r="K483" i="37"/>
  <c r="K482" i="37"/>
  <c r="M482" i="37"/>
  <c r="K481" i="37"/>
  <c r="M481" i="37"/>
  <c r="K480" i="37"/>
  <c r="K479" i="37"/>
  <c r="K478" i="37"/>
  <c r="M478" i="37"/>
  <c r="K477" i="37"/>
  <c r="M477" i="37"/>
  <c r="K476" i="37"/>
  <c r="K475" i="37"/>
  <c r="K474" i="37"/>
  <c r="M474" i="37"/>
  <c r="K473" i="37"/>
  <c r="M473" i="37"/>
  <c r="K472" i="37"/>
  <c r="K471" i="37"/>
  <c r="K470" i="37"/>
  <c r="M470" i="37"/>
  <c r="K469" i="37"/>
  <c r="M469" i="37"/>
  <c r="K468" i="37"/>
  <c r="K467" i="37"/>
  <c r="K466" i="37"/>
  <c r="M466" i="37"/>
  <c r="K465" i="37"/>
  <c r="M465" i="37"/>
  <c r="K464" i="37"/>
  <c r="K463" i="37"/>
  <c r="K462" i="37"/>
  <c r="M462" i="37"/>
  <c r="K461" i="37"/>
  <c r="M461" i="37"/>
  <c r="K460" i="37"/>
  <c r="K459" i="37"/>
  <c r="K458" i="37"/>
  <c r="M458" i="37"/>
  <c r="K457" i="37"/>
  <c r="M457" i="37"/>
  <c r="K456" i="37"/>
  <c r="K455" i="37"/>
  <c r="K454" i="37"/>
  <c r="M454" i="37"/>
  <c r="K453" i="37"/>
  <c r="M453" i="37"/>
  <c r="K452" i="37"/>
  <c r="K451" i="37"/>
  <c r="K450" i="37"/>
  <c r="M450" i="37"/>
  <c r="K449" i="37"/>
  <c r="M449" i="37"/>
  <c r="K448" i="37"/>
  <c r="K447" i="37"/>
  <c r="K446" i="37"/>
  <c r="M446" i="37"/>
  <c r="K445" i="37"/>
  <c r="M445" i="37"/>
  <c r="K444" i="37"/>
  <c r="K443" i="37"/>
  <c r="K442" i="37"/>
  <c r="M442" i="37"/>
  <c r="K441" i="37"/>
  <c r="M441" i="37"/>
  <c r="K440" i="37"/>
  <c r="K439" i="37"/>
  <c r="K438" i="37"/>
  <c r="M438" i="37"/>
  <c r="K437" i="37"/>
  <c r="M437" i="37"/>
  <c r="K436" i="37"/>
  <c r="K435" i="37"/>
  <c r="K434" i="37"/>
  <c r="M434" i="37"/>
  <c r="K433" i="37"/>
  <c r="M433" i="37"/>
  <c r="K432" i="37"/>
  <c r="K431" i="37"/>
  <c r="K430" i="37"/>
  <c r="M430" i="37"/>
  <c r="K429" i="37"/>
  <c r="M429" i="37"/>
  <c r="K428" i="37"/>
  <c r="K427" i="37"/>
  <c r="K426" i="37"/>
  <c r="M426" i="37"/>
  <c r="K425" i="37"/>
  <c r="M425" i="37"/>
  <c r="K424" i="37"/>
  <c r="K423" i="37"/>
  <c r="K422" i="37"/>
  <c r="M422" i="37"/>
  <c r="K421" i="37"/>
  <c r="M421" i="37"/>
  <c r="K420" i="37"/>
  <c r="K419" i="37"/>
  <c r="K418" i="37"/>
  <c r="M418" i="37"/>
  <c r="K417" i="37"/>
  <c r="M417" i="37"/>
  <c r="K416" i="37"/>
  <c r="K415" i="37"/>
  <c r="K414" i="37"/>
  <c r="M414" i="37"/>
  <c r="K413" i="37"/>
  <c r="M413" i="37"/>
  <c r="K412" i="37"/>
  <c r="K411" i="37"/>
  <c r="K410" i="37"/>
  <c r="M410" i="37"/>
  <c r="K409" i="37"/>
  <c r="M409" i="37"/>
  <c r="K408" i="37"/>
  <c r="K407" i="37"/>
  <c r="K406" i="37"/>
  <c r="M406" i="37"/>
  <c r="K405" i="37"/>
  <c r="M405" i="37"/>
  <c r="K404" i="37"/>
  <c r="K403" i="37"/>
  <c r="K402" i="37"/>
  <c r="M402" i="37"/>
  <c r="K401" i="37"/>
  <c r="M401" i="37"/>
  <c r="K400" i="37"/>
  <c r="K399" i="37"/>
  <c r="K398" i="37"/>
  <c r="M398" i="37"/>
  <c r="K397" i="37"/>
  <c r="M397" i="37"/>
  <c r="K396" i="37"/>
  <c r="K395" i="37"/>
  <c r="K394" i="37"/>
  <c r="M394" i="37"/>
  <c r="K393" i="37"/>
  <c r="M393" i="37"/>
  <c r="K392" i="37"/>
  <c r="K391" i="37"/>
  <c r="K390" i="37"/>
  <c r="M390" i="37"/>
  <c r="K389" i="37"/>
  <c r="M389" i="37"/>
  <c r="K388" i="37"/>
  <c r="K387" i="37"/>
  <c r="K386" i="37"/>
  <c r="M386" i="37"/>
  <c r="K385" i="37"/>
  <c r="M385" i="37"/>
  <c r="K384" i="37"/>
  <c r="K383" i="37"/>
  <c r="K382" i="37"/>
  <c r="M382" i="37"/>
  <c r="K381" i="37"/>
  <c r="M381" i="37"/>
  <c r="K380" i="37"/>
  <c r="K379" i="37"/>
  <c r="K378" i="37"/>
  <c r="M378" i="37"/>
  <c r="K377" i="37"/>
  <c r="M377" i="37"/>
  <c r="K376" i="37"/>
  <c r="K375" i="37"/>
  <c r="K374" i="37"/>
  <c r="M374" i="37"/>
  <c r="K373" i="37"/>
  <c r="M373" i="37"/>
  <c r="K372" i="37"/>
  <c r="K371" i="37"/>
  <c r="K370" i="37"/>
  <c r="M370" i="37"/>
  <c r="K369" i="37"/>
  <c r="M369" i="37"/>
  <c r="K368" i="37"/>
  <c r="K367" i="37"/>
  <c r="K366" i="37"/>
  <c r="M366" i="37"/>
  <c r="K365" i="37"/>
  <c r="M365" i="37"/>
  <c r="K364" i="37"/>
  <c r="K363" i="37"/>
  <c r="K362" i="37"/>
  <c r="M362" i="37"/>
  <c r="K361" i="37"/>
  <c r="M361" i="37"/>
  <c r="K360" i="37"/>
  <c r="K359" i="37"/>
  <c r="K358" i="37"/>
  <c r="M358" i="37"/>
  <c r="K357" i="37"/>
  <c r="M357" i="37"/>
  <c r="K356" i="37"/>
  <c r="K355" i="37"/>
  <c r="K354" i="37"/>
  <c r="M354" i="37"/>
  <c r="K353" i="37"/>
  <c r="M353" i="37"/>
  <c r="K352" i="37"/>
  <c r="K351" i="37"/>
  <c r="K350" i="37"/>
  <c r="M350" i="37"/>
  <c r="K349" i="37"/>
  <c r="M349" i="37"/>
  <c r="K348" i="37"/>
  <c r="K347" i="37"/>
  <c r="K346" i="37"/>
  <c r="M346" i="37"/>
  <c r="K345" i="37"/>
  <c r="M345" i="37"/>
  <c r="K344" i="37"/>
  <c r="K343" i="37"/>
  <c r="K342" i="37"/>
  <c r="M342" i="37"/>
  <c r="K341" i="37"/>
  <c r="M341" i="37"/>
  <c r="K340" i="37"/>
  <c r="K339" i="37"/>
  <c r="K338" i="37"/>
  <c r="M338" i="37"/>
  <c r="K337" i="37"/>
  <c r="M337" i="37"/>
  <c r="K336" i="37"/>
  <c r="K335" i="37"/>
  <c r="K334" i="37"/>
  <c r="M334" i="37"/>
  <c r="K333" i="37"/>
  <c r="M333" i="37"/>
  <c r="K332" i="37"/>
  <c r="K331" i="37"/>
  <c r="K330" i="37"/>
  <c r="M330" i="37"/>
  <c r="K329" i="37"/>
  <c r="M329" i="37"/>
  <c r="K328" i="37"/>
  <c r="K327" i="37"/>
  <c r="K326" i="37"/>
  <c r="M326" i="37"/>
  <c r="K325" i="37"/>
  <c r="M325" i="37"/>
  <c r="K324" i="37"/>
  <c r="K323" i="37"/>
  <c r="K322" i="37"/>
  <c r="M322" i="37"/>
  <c r="K321" i="37"/>
  <c r="M321" i="37"/>
  <c r="K320" i="37"/>
  <c r="K319" i="37"/>
  <c r="K318" i="37"/>
  <c r="M318" i="37"/>
  <c r="K317" i="37"/>
  <c r="M317" i="37"/>
  <c r="K316" i="37"/>
  <c r="K315" i="37"/>
  <c r="K314" i="37"/>
  <c r="M314" i="37"/>
  <c r="K313" i="37"/>
  <c r="M313" i="37"/>
  <c r="K312" i="37"/>
  <c r="K311" i="37"/>
  <c r="K310" i="37"/>
  <c r="M310" i="37"/>
  <c r="K309" i="37"/>
  <c r="M309" i="37"/>
  <c r="K308" i="37"/>
  <c r="K307" i="37"/>
  <c r="K306" i="37"/>
  <c r="M306" i="37"/>
  <c r="K305" i="37"/>
  <c r="M305" i="37"/>
  <c r="K304" i="37"/>
  <c r="K303" i="37"/>
  <c r="K302" i="37"/>
  <c r="M302" i="37"/>
  <c r="K301" i="37"/>
  <c r="M301" i="37"/>
  <c r="K300" i="37"/>
  <c r="K299" i="37"/>
  <c r="K298" i="37"/>
  <c r="M298" i="37"/>
  <c r="K297" i="37"/>
  <c r="M297" i="37"/>
  <c r="K296" i="37"/>
  <c r="K295" i="37"/>
  <c r="K294" i="37"/>
  <c r="M294" i="37"/>
  <c r="K293" i="37"/>
  <c r="M293" i="37"/>
  <c r="K292" i="37"/>
  <c r="K291" i="37"/>
  <c r="K290" i="37"/>
  <c r="M290" i="37"/>
  <c r="K289" i="37"/>
  <c r="M289" i="37"/>
  <c r="K288" i="37"/>
  <c r="K287" i="37"/>
  <c r="K286" i="37"/>
  <c r="M286" i="37"/>
  <c r="K285" i="37"/>
  <c r="M285" i="37"/>
  <c r="K284" i="37"/>
  <c r="K283" i="37"/>
  <c r="K282" i="37"/>
  <c r="M282" i="37"/>
  <c r="K281" i="37"/>
  <c r="M281" i="37"/>
  <c r="K280" i="37"/>
  <c r="K279" i="37"/>
  <c r="K278" i="37"/>
  <c r="M278" i="37"/>
  <c r="K277" i="37"/>
  <c r="M277" i="37"/>
  <c r="K276" i="37"/>
  <c r="K275" i="37"/>
  <c r="K274" i="37"/>
  <c r="M274" i="37"/>
  <c r="K273" i="37"/>
  <c r="M273" i="37"/>
  <c r="K272" i="37"/>
  <c r="K271" i="37"/>
  <c r="K270" i="37"/>
  <c r="M270" i="37"/>
  <c r="K269" i="37"/>
  <c r="M269" i="37"/>
  <c r="K268" i="37"/>
  <c r="K267" i="37"/>
  <c r="K266" i="37"/>
  <c r="M266" i="37"/>
  <c r="K265" i="37"/>
  <c r="M265" i="37"/>
  <c r="K264" i="37"/>
  <c r="K263" i="37"/>
  <c r="K262" i="37"/>
  <c r="M262" i="37"/>
  <c r="K261" i="37"/>
  <c r="M261" i="37"/>
  <c r="K260" i="37"/>
  <c r="K259" i="37"/>
  <c r="K258" i="37"/>
  <c r="M258" i="37"/>
  <c r="K257" i="37"/>
  <c r="M257" i="37"/>
  <c r="K256" i="37"/>
  <c r="K255" i="37"/>
  <c r="K254" i="37"/>
  <c r="M254" i="37"/>
  <c r="K253" i="37"/>
  <c r="M253" i="37"/>
  <c r="K252" i="37"/>
  <c r="K251" i="37"/>
  <c r="K250" i="37"/>
  <c r="M250" i="37"/>
  <c r="K249" i="37"/>
  <c r="M249" i="37"/>
  <c r="K248" i="37"/>
  <c r="K247" i="37"/>
  <c r="K246" i="37"/>
  <c r="M246" i="37"/>
  <c r="K245" i="37"/>
  <c r="M245" i="37"/>
  <c r="K244" i="37"/>
  <c r="K243" i="37"/>
  <c r="K242" i="37"/>
  <c r="M242" i="37"/>
  <c r="K241" i="37"/>
  <c r="M241" i="37"/>
  <c r="K240" i="37"/>
  <c r="K239" i="37"/>
  <c r="K238" i="37"/>
  <c r="M238" i="37"/>
  <c r="K237" i="37"/>
  <c r="M237" i="37"/>
  <c r="K236" i="37"/>
  <c r="K235" i="37"/>
  <c r="K234" i="37"/>
  <c r="M234" i="37"/>
  <c r="K233" i="37"/>
  <c r="M233" i="37"/>
  <c r="K232" i="37"/>
  <c r="K231" i="37"/>
  <c r="K230" i="37"/>
  <c r="M230" i="37"/>
  <c r="K229" i="37"/>
  <c r="M229" i="37"/>
  <c r="K228" i="37"/>
  <c r="K227" i="37"/>
  <c r="K226" i="37"/>
  <c r="M226" i="37"/>
  <c r="K225" i="37"/>
  <c r="M225" i="37"/>
  <c r="K224" i="37"/>
  <c r="K223" i="37"/>
  <c r="K222" i="37"/>
  <c r="M222" i="37"/>
  <c r="K221" i="37"/>
  <c r="M221" i="37"/>
  <c r="K220" i="37"/>
  <c r="K219" i="37"/>
  <c r="K218" i="37"/>
  <c r="M218" i="37"/>
  <c r="K217" i="37"/>
  <c r="M217" i="37"/>
  <c r="K216" i="37"/>
  <c r="K215" i="37"/>
  <c r="K214" i="37"/>
  <c r="M214" i="37"/>
  <c r="K213" i="37"/>
  <c r="M213" i="37"/>
  <c r="K212" i="37"/>
  <c r="K211" i="37"/>
  <c r="K210" i="37"/>
  <c r="M210" i="37"/>
  <c r="K209" i="37"/>
  <c r="M209" i="37"/>
  <c r="K208" i="37"/>
  <c r="K207" i="37"/>
  <c r="K206" i="37"/>
  <c r="M206" i="37"/>
  <c r="K205" i="37"/>
  <c r="M205" i="37"/>
  <c r="K204" i="37"/>
  <c r="K203" i="37"/>
  <c r="K202" i="37"/>
  <c r="M202" i="37"/>
  <c r="K201" i="37"/>
  <c r="M201" i="37"/>
  <c r="K200" i="37"/>
  <c r="K199" i="37"/>
  <c r="K198" i="37"/>
  <c r="M198" i="37"/>
  <c r="K197" i="37"/>
  <c r="M197" i="37"/>
  <c r="K196" i="37"/>
  <c r="K195" i="37"/>
  <c r="K194" i="37"/>
  <c r="M194" i="37"/>
  <c r="K193" i="37"/>
  <c r="M193" i="37"/>
  <c r="K192" i="37"/>
  <c r="K191" i="37"/>
  <c r="K190" i="37"/>
  <c r="M190" i="37"/>
  <c r="K189" i="37"/>
  <c r="M189" i="37"/>
  <c r="K188" i="37"/>
  <c r="K187" i="37"/>
  <c r="K186" i="37"/>
  <c r="M186" i="37"/>
  <c r="K185" i="37"/>
  <c r="M185" i="37"/>
  <c r="K184" i="37"/>
  <c r="K183" i="37"/>
  <c r="K182" i="37"/>
  <c r="M182" i="37"/>
  <c r="K181" i="37"/>
  <c r="M181" i="37"/>
  <c r="K180" i="37"/>
  <c r="K179" i="37"/>
  <c r="K178" i="37"/>
  <c r="M178" i="37"/>
  <c r="K177" i="37"/>
  <c r="M177" i="37"/>
  <c r="K176" i="37"/>
  <c r="K175" i="37"/>
  <c r="K174" i="37"/>
  <c r="M174" i="37"/>
  <c r="K173" i="37"/>
  <c r="M173" i="37"/>
  <c r="K172" i="37"/>
  <c r="K171" i="37"/>
  <c r="K170" i="37"/>
  <c r="M170" i="37"/>
  <c r="K169" i="37"/>
  <c r="M169" i="37"/>
  <c r="K168" i="37"/>
  <c r="K167" i="37"/>
  <c r="K166" i="37"/>
  <c r="M166" i="37"/>
  <c r="K165" i="37"/>
  <c r="M165" i="37"/>
  <c r="K164" i="37"/>
  <c r="K163" i="37"/>
  <c r="K162" i="37"/>
  <c r="M162" i="37"/>
  <c r="K161" i="37"/>
  <c r="M161" i="37"/>
  <c r="K160" i="37"/>
  <c r="K159" i="37"/>
  <c r="K158" i="37"/>
  <c r="M158" i="37"/>
  <c r="K157" i="37"/>
  <c r="M157" i="37"/>
  <c r="K156" i="37"/>
  <c r="K155" i="37"/>
  <c r="K154" i="37"/>
  <c r="M154" i="37"/>
  <c r="K153" i="37"/>
  <c r="M153" i="37"/>
  <c r="K152" i="37"/>
  <c r="K151" i="37"/>
  <c r="K150" i="37"/>
  <c r="M150" i="37"/>
  <c r="K149" i="37"/>
  <c r="M149" i="37"/>
  <c r="K148" i="37"/>
  <c r="K147" i="37"/>
  <c r="K146" i="37"/>
  <c r="M146" i="37"/>
  <c r="K145" i="37"/>
  <c r="M145" i="37"/>
  <c r="K144" i="37"/>
  <c r="K143" i="37"/>
  <c r="K142" i="37"/>
  <c r="M142" i="37"/>
  <c r="K141" i="37"/>
  <c r="M141" i="37"/>
  <c r="K140" i="37"/>
  <c r="K139" i="37"/>
  <c r="K138" i="37"/>
  <c r="M138" i="37"/>
  <c r="K137" i="37"/>
  <c r="K136" i="37"/>
  <c r="K135" i="37"/>
  <c r="K134" i="37"/>
  <c r="M134" i="37" s="1"/>
  <c r="K133" i="37"/>
  <c r="M133" i="37" s="1"/>
  <c r="K132" i="37"/>
  <c r="K131" i="37"/>
  <c r="K130" i="37"/>
  <c r="M130" i="37" s="1"/>
  <c r="K129" i="37"/>
  <c r="M129" i="37" s="1"/>
  <c r="K128" i="37"/>
  <c r="K127" i="37"/>
  <c r="K126" i="37"/>
  <c r="M126" i="37" s="1"/>
  <c r="K125" i="37"/>
  <c r="M125" i="37" s="1"/>
  <c r="K124" i="37"/>
  <c r="K123" i="37"/>
  <c r="K122" i="37"/>
  <c r="M122" i="37" s="1"/>
  <c r="K121" i="37"/>
  <c r="M121" i="37" s="1"/>
  <c r="K120" i="37"/>
  <c r="K119" i="37"/>
  <c r="K118" i="37"/>
  <c r="M118" i="37" s="1"/>
  <c r="K117" i="37"/>
  <c r="M117" i="37" s="1"/>
  <c r="K116" i="37"/>
  <c r="K115" i="37"/>
  <c r="K114" i="37"/>
  <c r="M114" i="37" s="1"/>
  <c r="K113" i="37"/>
  <c r="M113" i="37" s="1"/>
  <c r="K112" i="37"/>
  <c r="K111" i="37"/>
  <c r="K110" i="37"/>
  <c r="M110" i="37" s="1"/>
  <c r="K109" i="37"/>
  <c r="M109" i="37" s="1"/>
  <c r="K108" i="37"/>
  <c r="K107" i="37"/>
  <c r="K106" i="37"/>
  <c r="M106" i="37" s="1"/>
  <c r="K105" i="37"/>
  <c r="M105" i="37" s="1"/>
  <c r="K104" i="37"/>
  <c r="K103" i="37"/>
  <c r="K102" i="37"/>
  <c r="M102" i="37" s="1"/>
  <c r="K101" i="37"/>
  <c r="M101" i="37" s="1"/>
  <c r="K100" i="37"/>
  <c r="K99" i="37"/>
  <c r="K98" i="37"/>
  <c r="M98" i="37" s="1"/>
  <c r="K97" i="37"/>
  <c r="M97" i="37" s="1"/>
  <c r="K96" i="37"/>
  <c r="K95" i="37"/>
  <c r="K94" i="37"/>
  <c r="M94" i="37" s="1"/>
  <c r="K93" i="37"/>
  <c r="M93" i="37" s="1"/>
  <c r="K92" i="37"/>
  <c r="K91" i="37"/>
  <c r="K90" i="37"/>
  <c r="M90" i="37" s="1"/>
  <c r="K89" i="37"/>
  <c r="M89" i="37" s="1"/>
  <c r="K88" i="37"/>
  <c r="K87" i="37"/>
  <c r="K86" i="37"/>
  <c r="M86" i="37" s="1"/>
  <c r="K85" i="37"/>
  <c r="M85" i="37" s="1"/>
  <c r="K84" i="37"/>
  <c r="K83" i="37"/>
  <c r="K82" i="37"/>
  <c r="M82" i="37" s="1"/>
  <c r="K81" i="37"/>
  <c r="M81" i="37" s="1"/>
  <c r="K80" i="37"/>
  <c r="K79" i="37"/>
  <c r="K78" i="37"/>
  <c r="M78" i="37" s="1"/>
  <c r="K77" i="37"/>
  <c r="M77" i="37" s="1"/>
  <c r="K76" i="37"/>
  <c r="K75" i="37"/>
  <c r="K74" i="37"/>
  <c r="M74" i="37" s="1"/>
  <c r="K73" i="37"/>
  <c r="M73" i="37" s="1"/>
  <c r="K72" i="37"/>
  <c r="K71" i="37"/>
  <c r="K70" i="37"/>
  <c r="M70" i="37" s="1"/>
  <c r="K69" i="37"/>
  <c r="M69" i="37" s="1"/>
  <c r="K68" i="37"/>
  <c r="K67" i="37"/>
  <c r="K66" i="37"/>
  <c r="M66" i="37" s="1"/>
  <c r="K65" i="37"/>
  <c r="M65" i="37" s="1"/>
  <c r="A81" i="36"/>
  <c r="J518" i="35"/>
  <c r="I518" i="35"/>
  <c r="H518" i="35"/>
  <c r="G518" i="35"/>
  <c r="F518" i="35"/>
  <c r="K499" i="35"/>
  <c r="K498" i="35"/>
  <c r="K497" i="35"/>
  <c r="M497" i="35"/>
  <c r="K496" i="35"/>
  <c r="M496" i="35"/>
  <c r="K491" i="35"/>
  <c r="K490" i="35"/>
  <c r="K489" i="35"/>
  <c r="M489" i="35"/>
  <c r="K488" i="35"/>
  <c r="M488" i="35"/>
  <c r="K487" i="35"/>
  <c r="K486" i="35"/>
  <c r="K485" i="35"/>
  <c r="M485" i="35"/>
  <c r="K484" i="35"/>
  <c r="M484" i="35"/>
  <c r="K483" i="35"/>
  <c r="K482" i="35"/>
  <c r="K481" i="35"/>
  <c r="M481" i="35"/>
  <c r="K480" i="35"/>
  <c r="M480" i="35"/>
  <c r="K479" i="35"/>
  <c r="K478" i="35"/>
  <c r="K477" i="35"/>
  <c r="M477" i="35"/>
  <c r="K476" i="35"/>
  <c r="M476" i="35"/>
  <c r="K475" i="35"/>
  <c r="K474" i="35"/>
  <c r="K473" i="35"/>
  <c r="M473" i="35"/>
  <c r="K472" i="35"/>
  <c r="M472" i="35"/>
  <c r="K471" i="35"/>
  <c r="K470" i="35"/>
  <c r="K469" i="35"/>
  <c r="M469" i="35"/>
  <c r="K468" i="35"/>
  <c r="M468" i="35"/>
  <c r="K467" i="35"/>
  <c r="K466" i="35"/>
  <c r="K465" i="35"/>
  <c r="M465" i="35"/>
  <c r="K464" i="35"/>
  <c r="M464" i="35"/>
  <c r="K463" i="35"/>
  <c r="K462" i="35"/>
  <c r="K461" i="35"/>
  <c r="M461" i="35"/>
  <c r="K460" i="35"/>
  <c r="M460" i="35"/>
  <c r="K459" i="35"/>
  <c r="K458" i="35"/>
  <c r="K457" i="35"/>
  <c r="M457" i="35"/>
  <c r="K456" i="35"/>
  <c r="M456" i="35"/>
  <c r="K455" i="35"/>
  <c r="K454" i="35"/>
  <c r="K453" i="35"/>
  <c r="M453" i="35"/>
  <c r="K452" i="35"/>
  <c r="M452" i="35"/>
  <c r="K451" i="35"/>
  <c r="K450" i="35"/>
  <c r="K449" i="35"/>
  <c r="M449" i="35"/>
  <c r="K448" i="35"/>
  <c r="M448" i="35"/>
  <c r="K447" i="35"/>
  <c r="K446" i="35"/>
  <c r="K445" i="35"/>
  <c r="M445" i="35"/>
  <c r="K444" i="35"/>
  <c r="M444" i="35"/>
  <c r="K443" i="35"/>
  <c r="K442" i="35"/>
  <c r="K441" i="35"/>
  <c r="M441" i="35"/>
  <c r="K440" i="35"/>
  <c r="M440" i="35"/>
  <c r="K439" i="35"/>
  <c r="K438" i="35"/>
  <c r="K437" i="35"/>
  <c r="M437" i="35"/>
  <c r="K436" i="35"/>
  <c r="M436" i="35"/>
  <c r="K435" i="35"/>
  <c r="K434" i="35"/>
  <c r="K433" i="35"/>
  <c r="M433" i="35"/>
  <c r="K432" i="35"/>
  <c r="M432" i="35"/>
  <c r="K431" i="35"/>
  <c r="K430" i="35"/>
  <c r="K429" i="35"/>
  <c r="M429" i="35"/>
  <c r="K428" i="35"/>
  <c r="M428" i="35"/>
  <c r="K427" i="35"/>
  <c r="K426" i="35"/>
  <c r="K425" i="35"/>
  <c r="M425" i="35"/>
  <c r="K424" i="35"/>
  <c r="M424" i="35"/>
  <c r="K423" i="35"/>
  <c r="K422" i="35"/>
  <c r="K421" i="35"/>
  <c r="M421" i="35"/>
  <c r="K420" i="35"/>
  <c r="M420" i="35"/>
  <c r="K419" i="35"/>
  <c r="K418" i="35"/>
  <c r="K417" i="35"/>
  <c r="M417" i="35"/>
  <c r="K416" i="35"/>
  <c r="M416" i="35"/>
  <c r="K415" i="35"/>
  <c r="K414" i="35"/>
  <c r="K413" i="35"/>
  <c r="M413" i="35"/>
  <c r="K412" i="35"/>
  <c r="M412" i="35"/>
  <c r="K411" i="35"/>
  <c r="K410" i="35"/>
  <c r="K409" i="35"/>
  <c r="M409" i="35"/>
  <c r="K408" i="35"/>
  <c r="M408" i="35"/>
  <c r="K407" i="35"/>
  <c r="K406" i="35"/>
  <c r="K405" i="35"/>
  <c r="M405" i="35"/>
  <c r="K404" i="35"/>
  <c r="M404" i="35"/>
  <c r="K403" i="35"/>
  <c r="K402" i="35"/>
  <c r="K401" i="35"/>
  <c r="M401" i="35"/>
  <c r="K400" i="35"/>
  <c r="M400" i="35"/>
  <c r="K399" i="35"/>
  <c r="K398" i="35"/>
  <c r="K397" i="35"/>
  <c r="M397" i="35"/>
  <c r="K396" i="35"/>
  <c r="M396" i="35"/>
  <c r="K395" i="35"/>
  <c r="K394" i="35"/>
  <c r="K393" i="35"/>
  <c r="M393" i="35"/>
  <c r="K392" i="35"/>
  <c r="M392" i="35"/>
  <c r="K391" i="35"/>
  <c r="K390" i="35"/>
  <c r="K389" i="35"/>
  <c r="M389" i="35"/>
  <c r="K388" i="35"/>
  <c r="M388" i="35"/>
  <c r="K387" i="35"/>
  <c r="K386" i="35"/>
  <c r="K385" i="35"/>
  <c r="M385" i="35"/>
  <c r="K384" i="35"/>
  <c r="M384" i="35"/>
  <c r="K383" i="35"/>
  <c r="K382" i="35"/>
  <c r="K381" i="35"/>
  <c r="M381" i="35"/>
  <c r="K380" i="35"/>
  <c r="M380" i="35"/>
  <c r="K379" i="35"/>
  <c r="K378" i="35"/>
  <c r="K377" i="35"/>
  <c r="M377" i="35"/>
  <c r="K376" i="35"/>
  <c r="M376" i="35"/>
  <c r="K375" i="35"/>
  <c r="K374" i="35"/>
  <c r="K373" i="35"/>
  <c r="M373" i="35"/>
  <c r="K372" i="35"/>
  <c r="M372" i="35"/>
  <c r="K371" i="35"/>
  <c r="K370" i="35"/>
  <c r="K369" i="35"/>
  <c r="M369" i="35"/>
  <c r="K368" i="35"/>
  <c r="M368" i="35"/>
  <c r="K367" i="35"/>
  <c r="K366" i="35"/>
  <c r="K365" i="35"/>
  <c r="M365" i="35"/>
  <c r="K364" i="35"/>
  <c r="M364" i="35"/>
  <c r="K363" i="35"/>
  <c r="K362" i="35"/>
  <c r="K361" i="35"/>
  <c r="M361" i="35"/>
  <c r="K360" i="35"/>
  <c r="M360" i="35"/>
  <c r="K359" i="35"/>
  <c r="K358" i="35"/>
  <c r="K357" i="35"/>
  <c r="M357" i="35"/>
  <c r="K356" i="35"/>
  <c r="M356" i="35"/>
  <c r="K355" i="35"/>
  <c r="K354" i="35"/>
  <c r="K353" i="35"/>
  <c r="M353" i="35"/>
  <c r="K352" i="35"/>
  <c r="M352" i="35"/>
  <c r="K351" i="35"/>
  <c r="K350" i="35"/>
  <c r="K349" i="35"/>
  <c r="M349" i="35"/>
  <c r="K348" i="35"/>
  <c r="M348" i="35"/>
  <c r="K347" i="35"/>
  <c r="K346" i="35"/>
  <c r="K345" i="35"/>
  <c r="M345" i="35"/>
  <c r="K344" i="35"/>
  <c r="M344" i="35"/>
  <c r="K343" i="35"/>
  <c r="K342" i="35"/>
  <c r="K341" i="35"/>
  <c r="M341" i="35"/>
  <c r="K340" i="35"/>
  <c r="M340" i="35"/>
  <c r="K339" i="35"/>
  <c r="K338" i="35"/>
  <c r="K337" i="35"/>
  <c r="M337" i="35"/>
  <c r="K336" i="35"/>
  <c r="M336" i="35"/>
  <c r="K335" i="35"/>
  <c r="K334" i="35"/>
  <c r="K333" i="35"/>
  <c r="M333" i="35"/>
  <c r="K332" i="35"/>
  <c r="M332" i="35"/>
  <c r="K331" i="35"/>
  <c r="K330" i="35"/>
  <c r="K329" i="35"/>
  <c r="M329" i="35"/>
  <c r="K328" i="35"/>
  <c r="M328" i="35"/>
  <c r="K327" i="35"/>
  <c r="K326" i="35"/>
  <c r="K325" i="35"/>
  <c r="M325" i="35"/>
  <c r="K324" i="35"/>
  <c r="M324" i="35"/>
  <c r="K323" i="35"/>
  <c r="K322" i="35"/>
  <c r="K321" i="35"/>
  <c r="M321" i="35"/>
  <c r="K320" i="35"/>
  <c r="M320" i="35"/>
  <c r="K319" i="35"/>
  <c r="K318" i="35"/>
  <c r="K317" i="35"/>
  <c r="M317" i="35"/>
  <c r="K316" i="35"/>
  <c r="M316" i="35"/>
  <c r="K315" i="35"/>
  <c r="K314" i="35"/>
  <c r="K313" i="35"/>
  <c r="M313" i="35"/>
  <c r="K312" i="35"/>
  <c r="M312" i="35"/>
  <c r="K311" i="35"/>
  <c r="K310" i="35"/>
  <c r="K309" i="35"/>
  <c r="M309" i="35"/>
  <c r="K308" i="35"/>
  <c r="M308" i="35"/>
  <c r="K307" i="35"/>
  <c r="K306" i="35"/>
  <c r="K305" i="35"/>
  <c r="M305" i="35"/>
  <c r="K304" i="35"/>
  <c r="M304" i="35"/>
  <c r="K303" i="35"/>
  <c r="K302" i="35"/>
  <c r="K301" i="35"/>
  <c r="M301" i="35"/>
  <c r="K300" i="35"/>
  <c r="M300" i="35"/>
  <c r="K299" i="35"/>
  <c r="K298" i="35"/>
  <c r="K297" i="35"/>
  <c r="M297" i="35"/>
  <c r="K296" i="35"/>
  <c r="M296" i="35"/>
  <c r="K295" i="35"/>
  <c r="K294" i="35"/>
  <c r="K293" i="35"/>
  <c r="M293" i="35"/>
  <c r="K292" i="35"/>
  <c r="M292" i="35"/>
  <c r="K291" i="35"/>
  <c r="K290" i="35"/>
  <c r="K289" i="35"/>
  <c r="M289" i="35"/>
  <c r="K288" i="35"/>
  <c r="M288" i="35"/>
  <c r="K287" i="35"/>
  <c r="K286" i="35"/>
  <c r="K285" i="35"/>
  <c r="M285" i="35"/>
  <c r="K284" i="35"/>
  <c r="M284" i="35"/>
  <c r="K283" i="35"/>
  <c r="K282" i="35"/>
  <c r="K281" i="35"/>
  <c r="M281" i="35"/>
  <c r="K280" i="35"/>
  <c r="M280" i="35"/>
  <c r="K279" i="35"/>
  <c r="K278" i="35"/>
  <c r="K277" i="35"/>
  <c r="M277" i="35"/>
  <c r="K276" i="35"/>
  <c r="M276" i="35"/>
  <c r="K275" i="35"/>
  <c r="K274" i="35"/>
  <c r="K273" i="35"/>
  <c r="M273" i="35"/>
  <c r="K272" i="35"/>
  <c r="M272" i="35"/>
  <c r="K271" i="35"/>
  <c r="K270" i="35"/>
  <c r="K269" i="35"/>
  <c r="M269" i="35"/>
  <c r="K268" i="35"/>
  <c r="M268" i="35"/>
  <c r="K267" i="35"/>
  <c r="K266" i="35"/>
  <c r="K265" i="35"/>
  <c r="M265" i="35"/>
  <c r="K264" i="35"/>
  <c r="M264" i="35"/>
  <c r="K263" i="35"/>
  <c r="K262" i="35"/>
  <c r="K261" i="35"/>
  <c r="M261" i="35"/>
  <c r="K260" i="35"/>
  <c r="M260" i="35"/>
  <c r="K259" i="35"/>
  <c r="K258" i="35"/>
  <c r="K257" i="35"/>
  <c r="M257" i="35"/>
  <c r="K256" i="35"/>
  <c r="M256" i="35"/>
  <c r="K255" i="35"/>
  <c r="K254" i="35"/>
  <c r="K253" i="35"/>
  <c r="M253" i="35"/>
  <c r="K252" i="35"/>
  <c r="M252" i="35"/>
  <c r="K251" i="35"/>
  <c r="K250" i="35"/>
  <c r="K249" i="35"/>
  <c r="M249" i="35"/>
  <c r="K248" i="35"/>
  <c r="M248" i="35"/>
  <c r="K247" i="35"/>
  <c r="K246" i="35"/>
  <c r="K245" i="35"/>
  <c r="M245" i="35"/>
  <c r="K244" i="35"/>
  <c r="M244" i="35"/>
  <c r="K243" i="35"/>
  <c r="K242" i="35"/>
  <c r="K241" i="35"/>
  <c r="M241" i="35"/>
  <c r="K240" i="35"/>
  <c r="M240" i="35"/>
  <c r="K239" i="35"/>
  <c r="K238" i="35"/>
  <c r="K237" i="35"/>
  <c r="M237" i="35"/>
  <c r="K236" i="35"/>
  <c r="M236" i="35"/>
  <c r="K235" i="35"/>
  <c r="K234" i="35"/>
  <c r="K233" i="35"/>
  <c r="M233" i="35"/>
  <c r="K232" i="35"/>
  <c r="M232" i="35"/>
  <c r="K231" i="35"/>
  <c r="K230" i="35"/>
  <c r="K229" i="35"/>
  <c r="M229" i="35"/>
  <c r="K228" i="35"/>
  <c r="M228" i="35"/>
  <c r="K227" i="35"/>
  <c r="K226" i="35"/>
  <c r="K225" i="35"/>
  <c r="M225" i="35"/>
  <c r="K224" i="35"/>
  <c r="M224" i="35"/>
  <c r="K223" i="35"/>
  <c r="K222" i="35"/>
  <c r="K221" i="35"/>
  <c r="M221" i="35"/>
  <c r="K220" i="35"/>
  <c r="M220" i="35"/>
  <c r="K219" i="35"/>
  <c r="K218" i="35"/>
  <c r="K217" i="35"/>
  <c r="M217" i="35"/>
  <c r="K216" i="35"/>
  <c r="M216" i="35"/>
  <c r="K215" i="35"/>
  <c r="K214" i="35"/>
  <c r="K213" i="35"/>
  <c r="M213" i="35"/>
  <c r="K212" i="35"/>
  <c r="M212" i="35"/>
  <c r="K211" i="35"/>
  <c r="K210" i="35"/>
  <c r="K209" i="35"/>
  <c r="M209" i="35"/>
  <c r="K208" i="35"/>
  <c r="M208" i="35"/>
  <c r="K207" i="35"/>
  <c r="K206" i="35"/>
  <c r="K205" i="35"/>
  <c r="M205" i="35"/>
  <c r="K204" i="35"/>
  <c r="M204" i="35"/>
  <c r="K203" i="35"/>
  <c r="K202" i="35"/>
  <c r="K201" i="35"/>
  <c r="M201" i="35"/>
  <c r="K200" i="35"/>
  <c r="M200" i="35"/>
  <c r="K199" i="35"/>
  <c r="K198" i="35"/>
  <c r="K197" i="35"/>
  <c r="M197" i="35"/>
  <c r="K196" i="35"/>
  <c r="M196" i="35"/>
  <c r="K195" i="35"/>
  <c r="K194" i="35"/>
  <c r="K193" i="35"/>
  <c r="M193" i="35"/>
  <c r="K192" i="35"/>
  <c r="M192" i="35"/>
  <c r="K191" i="35"/>
  <c r="K190" i="35"/>
  <c r="K189" i="35"/>
  <c r="M189" i="35"/>
  <c r="K188" i="35"/>
  <c r="M188" i="35"/>
  <c r="K187" i="35"/>
  <c r="K186" i="35"/>
  <c r="K185" i="35"/>
  <c r="M185" i="35"/>
  <c r="K184" i="35"/>
  <c r="M184" i="35"/>
  <c r="K183" i="35"/>
  <c r="K182" i="35"/>
  <c r="K181" i="35"/>
  <c r="M181" i="35"/>
  <c r="K180" i="35"/>
  <c r="M180" i="35"/>
  <c r="K179" i="35"/>
  <c r="K178" i="35"/>
  <c r="K177" i="35"/>
  <c r="M177" i="35"/>
  <c r="K176" i="35"/>
  <c r="M176" i="35"/>
  <c r="K175" i="35"/>
  <c r="K174" i="35"/>
  <c r="K173" i="35"/>
  <c r="M173" i="35"/>
  <c r="K172" i="35"/>
  <c r="M172" i="35"/>
  <c r="K171" i="35"/>
  <c r="K170" i="35"/>
  <c r="K169" i="35"/>
  <c r="M169" i="35"/>
  <c r="K168" i="35"/>
  <c r="M168" i="35"/>
  <c r="K167" i="35"/>
  <c r="K166" i="35"/>
  <c r="K165" i="35"/>
  <c r="M165" i="35"/>
  <c r="K164" i="35"/>
  <c r="M164" i="35"/>
  <c r="K163" i="35"/>
  <c r="K162" i="35"/>
  <c r="K161" i="35"/>
  <c r="M161" i="35"/>
  <c r="K160" i="35"/>
  <c r="M160" i="35"/>
  <c r="K159" i="35"/>
  <c r="K158" i="35"/>
  <c r="K157" i="35"/>
  <c r="M157" i="35"/>
  <c r="K156" i="35"/>
  <c r="M156" i="35"/>
  <c r="K155" i="35"/>
  <c r="K154" i="35"/>
  <c r="K153" i="35"/>
  <c r="M153" i="35"/>
  <c r="K152" i="35"/>
  <c r="M152" i="35"/>
  <c r="K151" i="35"/>
  <c r="K150" i="35"/>
  <c r="K149" i="35"/>
  <c r="M149" i="35"/>
  <c r="K148" i="35"/>
  <c r="M148" i="35"/>
  <c r="K147" i="35"/>
  <c r="K146" i="35"/>
  <c r="K145" i="35"/>
  <c r="M145" i="35"/>
  <c r="K144" i="35"/>
  <c r="M144" i="35"/>
  <c r="K143" i="35"/>
  <c r="K142" i="35"/>
  <c r="K141" i="35"/>
  <c r="M141" i="35"/>
  <c r="K140" i="35"/>
  <c r="M140" i="35"/>
  <c r="K139" i="35"/>
  <c r="K138" i="35"/>
  <c r="K137" i="35"/>
  <c r="M137" i="35"/>
  <c r="K136" i="35"/>
  <c r="M136" i="35"/>
  <c r="K135" i="35"/>
  <c r="K134" i="35"/>
  <c r="K133" i="35"/>
  <c r="M133" i="35"/>
  <c r="K132" i="35"/>
  <c r="M132" i="35"/>
  <c r="K131" i="35"/>
  <c r="K130" i="35"/>
  <c r="K129" i="35"/>
  <c r="M129" i="35"/>
  <c r="K128" i="35"/>
  <c r="M128" i="35"/>
  <c r="K127" i="35"/>
  <c r="K126" i="35"/>
  <c r="K125" i="35"/>
  <c r="M125" i="35"/>
  <c r="K124" i="35"/>
  <c r="M124" i="35"/>
  <c r="K123" i="35"/>
  <c r="K122" i="35"/>
  <c r="K121" i="35"/>
  <c r="M121" i="35"/>
  <c r="K120" i="35"/>
  <c r="M120" i="35"/>
  <c r="K119" i="35"/>
  <c r="K118" i="35"/>
  <c r="K117" i="35"/>
  <c r="M117" i="35"/>
  <c r="K116" i="35"/>
  <c r="M116" i="35"/>
  <c r="K115" i="35"/>
  <c r="K114" i="35"/>
  <c r="K113" i="35"/>
  <c r="M113" i="35"/>
  <c r="K112" i="35"/>
  <c r="M112" i="35"/>
  <c r="K111" i="35"/>
  <c r="K110" i="35"/>
  <c r="K109" i="35"/>
  <c r="M109" i="35"/>
  <c r="K108" i="35"/>
  <c r="M108" i="35"/>
  <c r="K107" i="35"/>
  <c r="K106" i="35"/>
  <c r="K105" i="35"/>
  <c r="M105" i="35"/>
  <c r="K104" i="35"/>
  <c r="M104" i="35"/>
  <c r="K103" i="35"/>
  <c r="K102" i="35"/>
  <c r="K101" i="35"/>
  <c r="M101" i="35"/>
  <c r="A81" i="34"/>
  <c r="J517" i="33"/>
  <c r="I517" i="33"/>
  <c r="H517" i="33"/>
  <c r="G517" i="33"/>
  <c r="F517" i="33"/>
  <c r="K498" i="33"/>
  <c r="M498" i="33"/>
  <c r="K497" i="33"/>
  <c r="K496" i="33"/>
  <c r="M496" i="33" s="1"/>
  <c r="K495" i="33"/>
  <c r="M495" i="33" s="1"/>
  <c r="K490" i="33"/>
  <c r="M490" i="33" s="1"/>
  <c r="K489" i="33"/>
  <c r="K488" i="33"/>
  <c r="M488" i="33"/>
  <c r="K487" i="33"/>
  <c r="M487" i="33"/>
  <c r="K486" i="33"/>
  <c r="M486" i="33"/>
  <c r="K485" i="33"/>
  <c r="K484" i="33"/>
  <c r="M484" i="33" s="1"/>
  <c r="K483" i="33"/>
  <c r="M483" i="33" s="1"/>
  <c r="K482" i="33"/>
  <c r="M482" i="33" s="1"/>
  <c r="K481" i="33"/>
  <c r="K480" i="33"/>
  <c r="M480" i="33"/>
  <c r="K479" i="33"/>
  <c r="M479" i="33"/>
  <c r="K478" i="33"/>
  <c r="M478" i="33"/>
  <c r="K477" i="33"/>
  <c r="K476" i="33"/>
  <c r="M476" i="33" s="1"/>
  <c r="K475" i="33"/>
  <c r="M475" i="33" s="1"/>
  <c r="K474" i="33"/>
  <c r="M474" i="33" s="1"/>
  <c r="K473" i="33"/>
  <c r="K472" i="33"/>
  <c r="M472" i="33"/>
  <c r="K471" i="33"/>
  <c r="M471" i="33"/>
  <c r="K470" i="33"/>
  <c r="M470" i="33"/>
  <c r="K469" i="33"/>
  <c r="K468" i="33"/>
  <c r="M468" i="33" s="1"/>
  <c r="K467" i="33"/>
  <c r="M467" i="33" s="1"/>
  <c r="K466" i="33"/>
  <c r="M466" i="33" s="1"/>
  <c r="K465" i="33"/>
  <c r="K464" i="33"/>
  <c r="M464" i="33"/>
  <c r="K463" i="33"/>
  <c r="M463" i="33"/>
  <c r="K462" i="33"/>
  <c r="M462" i="33"/>
  <c r="K461" i="33"/>
  <c r="K460" i="33"/>
  <c r="M460" i="33" s="1"/>
  <c r="K459" i="33"/>
  <c r="M459" i="33" s="1"/>
  <c r="K458" i="33"/>
  <c r="M458" i="33" s="1"/>
  <c r="K457" i="33"/>
  <c r="K456" i="33"/>
  <c r="M456" i="33"/>
  <c r="K455" i="33"/>
  <c r="M455" i="33"/>
  <c r="K454" i="33"/>
  <c r="M454" i="33"/>
  <c r="K453" i="33"/>
  <c r="K452" i="33"/>
  <c r="M452" i="33" s="1"/>
  <c r="K451" i="33"/>
  <c r="M451" i="33" s="1"/>
  <c r="K450" i="33"/>
  <c r="M450" i="33" s="1"/>
  <c r="K449" i="33"/>
  <c r="K448" i="33"/>
  <c r="M448" i="33"/>
  <c r="K447" i="33"/>
  <c r="M447" i="33"/>
  <c r="K446" i="33"/>
  <c r="M446" i="33"/>
  <c r="K445" i="33"/>
  <c r="K444" i="33"/>
  <c r="M444" i="33" s="1"/>
  <c r="K443" i="33"/>
  <c r="M443" i="33" s="1"/>
  <c r="K442" i="33"/>
  <c r="M442" i="33" s="1"/>
  <c r="K441" i="33"/>
  <c r="K440" i="33"/>
  <c r="M440" i="33"/>
  <c r="K439" i="33"/>
  <c r="M439" i="33"/>
  <c r="K438" i="33"/>
  <c r="M438" i="33"/>
  <c r="K437" i="33"/>
  <c r="K436" i="33"/>
  <c r="M436" i="33" s="1"/>
  <c r="K435" i="33"/>
  <c r="M435" i="33" s="1"/>
  <c r="K434" i="33"/>
  <c r="M434" i="33" s="1"/>
  <c r="K433" i="33"/>
  <c r="K432" i="33"/>
  <c r="M432" i="33"/>
  <c r="K431" i="33"/>
  <c r="M431" i="33"/>
  <c r="K430" i="33"/>
  <c r="M430" i="33"/>
  <c r="K429" i="33"/>
  <c r="K428" i="33"/>
  <c r="M428" i="33" s="1"/>
  <c r="K427" i="33"/>
  <c r="M427" i="33" s="1"/>
  <c r="K426" i="33"/>
  <c r="M426" i="33" s="1"/>
  <c r="K425" i="33"/>
  <c r="K424" i="33"/>
  <c r="M424" i="33"/>
  <c r="K423" i="33"/>
  <c r="M423" i="33"/>
  <c r="K422" i="33"/>
  <c r="M422" i="33"/>
  <c r="K421" i="33"/>
  <c r="K420" i="33"/>
  <c r="M420" i="33" s="1"/>
  <c r="K419" i="33"/>
  <c r="M419" i="33" s="1"/>
  <c r="K418" i="33"/>
  <c r="M418" i="33" s="1"/>
  <c r="K417" i="33"/>
  <c r="K416" i="33"/>
  <c r="M416" i="33"/>
  <c r="K415" i="33"/>
  <c r="M415" i="33"/>
  <c r="K414" i="33"/>
  <c r="M414" i="33"/>
  <c r="K413" i="33"/>
  <c r="K412" i="33"/>
  <c r="M412" i="33" s="1"/>
  <c r="K411" i="33"/>
  <c r="M411" i="33" s="1"/>
  <c r="K410" i="33"/>
  <c r="M410" i="33" s="1"/>
  <c r="K409" i="33"/>
  <c r="K408" i="33"/>
  <c r="M408" i="33"/>
  <c r="K407" i="33"/>
  <c r="M407" i="33"/>
  <c r="K406" i="33"/>
  <c r="M406" i="33"/>
  <c r="K405" i="33"/>
  <c r="K404" i="33"/>
  <c r="M404" i="33" s="1"/>
  <c r="K403" i="33"/>
  <c r="M403" i="33" s="1"/>
  <c r="K402" i="33"/>
  <c r="M402" i="33" s="1"/>
  <c r="K401" i="33"/>
  <c r="K400" i="33"/>
  <c r="M400" i="33"/>
  <c r="K399" i="33"/>
  <c r="M399" i="33"/>
  <c r="K398" i="33"/>
  <c r="M398" i="33"/>
  <c r="K397" i="33"/>
  <c r="K396" i="33"/>
  <c r="M396" i="33" s="1"/>
  <c r="K395" i="33"/>
  <c r="M395" i="33" s="1"/>
  <c r="K394" i="33"/>
  <c r="M394" i="33" s="1"/>
  <c r="K393" i="33"/>
  <c r="K392" i="33"/>
  <c r="M392" i="33"/>
  <c r="K391" i="33"/>
  <c r="M391" i="33"/>
  <c r="K390" i="33"/>
  <c r="M390" i="33"/>
  <c r="K389" i="33"/>
  <c r="K388" i="33"/>
  <c r="M388" i="33" s="1"/>
  <c r="K387" i="33"/>
  <c r="M387" i="33" s="1"/>
  <c r="K386" i="33"/>
  <c r="M386" i="33" s="1"/>
  <c r="K385" i="33"/>
  <c r="K384" i="33"/>
  <c r="M384" i="33"/>
  <c r="K383" i="33"/>
  <c r="M383" i="33"/>
  <c r="K382" i="33"/>
  <c r="M382" i="33"/>
  <c r="K381" i="33"/>
  <c r="K380" i="33"/>
  <c r="M380" i="33" s="1"/>
  <c r="K379" i="33"/>
  <c r="M379" i="33" s="1"/>
  <c r="K378" i="33"/>
  <c r="M378" i="33" s="1"/>
  <c r="K377" i="33"/>
  <c r="K376" i="33"/>
  <c r="M376" i="33"/>
  <c r="K375" i="33"/>
  <c r="M375" i="33"/>
  <c r="K374" i="33"/>
  <c r="M374" i="33"/>
  <c r="K373" i="33"/>
  <c r="K372" i="33"/>
  <c r="M372" i="33" s="1"/>
  <c r="K371" i="33"/>
  <c r="M371" i="33" s="1"/>
  <c r="K370" i="33"/>
  <c r="M370" i="33" s="1"/>
  <c r="K369" i="33"/>
  <c r="K368" i="33"/>
  <c r="M368" i="33"/>
  <c r="K367" i="33"/>
  <c r="M367" i="33"/>
  <c r="K366" i="33"/>
  <c r="M366" i="33"/>
  <c r="K365" i="33"/>
  <c r="K364" i="33"/>
  <c r="M364" i="33" s="1"/>
  <c r="K363" i="33"/>
  <c r="M363" i="33" s="1"/>
  <c r="K362" i="33"/>
  <c r="M362" i="33" s="1"/>
  <c r="K361" i="33"/>
  <c r="K360" i="33"/>
  <c r="M360" i="33"/>
  <c r="K359" i="33"/>
  <c r="M359" i="33"/>
  <c r="K358" i="33"/>
  <c r="M358" i="33"/>
  <c r="K357" i="33"/>
  <c r="K356" i="33"/>
  <c r="M356" i="33" s="1"/>
  <c r="K355" i="33"/>
  <c r="M355" i="33" s="1"/>
  <c r="K354" i="33"/>
  <c r="M354" i="33" s="1"/>
  <c r="K353" i="33"/>
  <c r="K352" i="33"/>
  <c r="M352" i="33"/>
  <c r="K351" i="33"/>
  <c r="M351" i="33"/>
  <c r="K350" i="33"/>
  <c r="M350" i="33"/>
  <c r="K349" i="33"/>
  <c r="K348" i="33"/>
  <c r="M348" i="33" s="1"/>
  <c r="K347" i="33"/>
  <c r="M347" i="33" s="1"/>
  <c r="K346" i="33"/>
  <c r="M346" i="33" s="1"/>
  <c r="K345" i="33"/>
  <c r="K344" i="33"/>
  <c r="M344" i="33"/>
  <c r="K343" i="33"/>
  <c r="M343" i="33"/>
  <c r="K342" i="33"/>
  <c r="M342" i="33"/>
  <c r="K341" i="33"/>
  <c r="K340" i="33"/>
  <c r="M340" i="33" s="1"/>
  <c r="K339" i="33"/>
  <c r="M339" i="33" s="1"/>
  <c r="K338" i="33"/>
  <c r="M338" i="33" s="1"/>
  <c r="K337" i="33"/>
  <c r="K336" i="33"/>
  <c r="M336" i="33"/>
  <c r="K335" i="33"/>
  <c r="M335" i="33"/>
  <c r="K334" i="33"/>
  <c r="M334" i="33"/>
  <c r="K333" i="33"/>
  <c r="K332" i="33"/>
  <c r="M332" i="33" s="1"/>
  <c r="K331" i="33"/>
  <c r="M331" i="33" s="1"/>
  <c r="K330" i="33"/>
  <c r="M330" i="33" s="1"/>
  <c r="K329" i="33"/>
  <c r="K328" i="33"/>
  <c r="M328" i="33"/>
  <c r="K327" i="33"/>
  <c r="M327" i="33"/>
  <c r="K326" i="33"/>
  <c r="M326" i="33"/>
  <c r="K325" i="33"/>
  <c r="K324" i="33"/>
  <c r="M324" i="33" s="1"/>
  <c r="K323" i="33"/>
  <c r="M323" i="33" s="1"/>
  <c r="K322" i="33"/>
  <c r="M322" i="33" s="1"/>
  <c r="K321" i="33"/>
  <c r="K320" i="33"/>
  <c r="M320" i="33"/>
  <c r="K319" i="33"/>
  <c r="M319" i="33"/>
  <c r="K318" i="33"/>
  <c r="M318" i="33"/>
  <c r="K317" i="33"/>
  <c r="K316" i="33"/>
  <c r="M316" i="33" s="1"/>
  <c r="K315" i="33"/>
  <c r="M315" i="33" s="1"/>
  <c r="K314" i="33"/>
  <c r="M314" i="33" s="1"/>
  <c r="K313" i="33"/>
  <c r="K312" i="33"/>
  <c r="M312" i="33"/>
  <c r="K311" i="33"/>
  <c r="M311" i="33"/>
  <c r="K310" i="33"/>
  <c r="M310" i="33"/>
  <c r="K309" i="33"/>
  <c r="K308" i="33"/>
  <c r="M308" i="33" s="1"/>
  <c r="K307" i="33"/>
  <c r="M307" i="33" s="1"/>
  <c r="K306" i="33"/>
  <c r="M306" i="33" s="1"/>
  <c r="K305" i="33"/>
  <c r="K304" i="33"/>
  <c r="M304" i="33"/>
  <c r="K303" i="33"/>
  <c r="M303" i="33"/>
  <c r="K302" i="33"/>
  <c r="M302" i="33"/>
  <c r="K301" i="33"/>
  <c r="K300" i="33"/>
  <c r="M300" i="33" s="1"/>
  <c r="K299" i="33"/>
  <c r="M299" i="33" s="1"/>
  <c r="K298" i="33"/>
  <c r="M298" i="33" s="1"/>
  <c r="K297" i="33"/>
  <c r="K296" i="33"/>
  <c r="M296" i="33"/>
  <c r="K295" i="33"/>
  <c r="M295" i="33"/>
  <c r="K294" i="33"/>
  <c r="M294" i="33"/>
  <c r="K293" i="33"/>
  <c r="K292" i="33"/>
  <c r="M292" i="33" s="1"/>
  <c r="K291" i="33"/>
  <c r="M291" i="33" s="1"/>
  <c r="K290" i="33"/>
  <c r="M290" i="33" s="1"/>
  <c r="K289" i="33"/>
  <c r="K288" i="33"/>
  <c r="M288" i="33"/>
  <c r="K287" i="33"/>
  <c r="M287" i="33"/>
  <c r="K286" i="33"/>
  <c r="M286" i="33"/>
  <c r="K285" i="33"/>
  <c r="K284" i="33"/>
  <c r="M284" i="33" s="1"/>
  <c r="K283" i="33"/>
  <c r="M283" i="33" s="1"/>
  <c r="K282" i="33"/>
  <c r="M282" i="33" s="1"/>
  <c r="K281" i="33"/>
  <c r="K280" i="33"/>
  <c r="M280" i="33"/>
  <c r="K279" i="33"/>
  <c r="M279" i="33"/>
  <c r="K278" i="33"/>
  <c r="M278" i="33"/>
  <c r="K277" i="33"/>
  <c r="K276" i="33"/>
  <c r="M276" i="33" s="1"/>
  <c r="K275" i="33"/>
  <c r="M275" i="33" s="1"/>
  <c r="K274" i="33"/>
  <c r="M274" i="33" s="1"/>
  <c r="K273" i="33"/>
  <c r="K272" i="33"/>
  <c r="M272" i="33"/>
  <c r="K271" i="33"/>
  <c r="M271" i="33"/>
  <c r="K270" i="33"/>
  <c r="M270" i="33"/>
  <c r="K269" i="33"/>
  <c r="K268" i="33"/>
  <c r="M268" i="33" s="1"/>
  <c r="K267" i="33"/>
  <c r="M267" i="33" s="1"/>
  <c r="K266" i="33"/>
  <c r="M266" i="33" s="1"/>
  <c r="K265" i="33"/>
  <c r="K264" i="33"/>
  <c r="M264" i="33"/>
  <c r="K263" i="33"/>
  <c r="M263" i="33"/>
  <c r="K262" i="33"/>
  <c r="M262" i="33"/>
  <c r="K261" i="33"/>
  <c r="K260" i="33"/>
  <c r="M260" i="33" s="1"/>
  <c r="K259" i="33"/>
  <c r="M259" i="33" s="1"/>
  <c r="K258" i="33"/>
  <c r="M258" i="33" s="1"/>
  <c r="K257" i="33"/>
  <c r="K256" i="33"/>
  <c r="M256" i="33"/>
  <c r="K255" i="33"/>
  <c r="M255" i="33"/>
  <c r="K254" i="33"/>
  <c r="M254" i="33"/>
  <c r="K253" i="33"/>
  <c r="K252" i="33"/>
  <c r="M252" i="33" s="1"/>
  <c r="K251" i="33"/>
  <c r="M251" i="33" s="1"/>
  <c r="K250" i="33"/>
  <c r="M250" i="33" s="1"/>
  <c r="K249" i="33"/>
  <c r="K248" i="33"/>
  <c r="M248" i="33"/>
  <c r="K247" i="33"/>
  <c r="M247" i="33"/>
  <c r="K246" i="33"/>
  <c r="M246" i="33"/>
  <c r="K245" i="33"/>
  <c r="K244" i="33"/>
  <c r="M244" i="33" s="1"/>
  <c r="K243" i="33"/>
  <c r="M243" i="33" s="1"/>
  <c r="K242" i="33"/>
  <c r="M242" i="33" s="1"/>
  <c r="K241" i="33"/>
  <c r="K240" i="33"/>
  <c r="M240" i="33"/>
  <c r="K239" i="33"/>
  <c r="M239" i="33"/>
  <c r="K238" i="33"/>
  <c r="M238" i="33"/>
  <c r="K237" i="33"/>
  <c r="K236" i="33"/>
  <c r="M236" i="33" s="1"/>
  <c r="K235" i="33"/>
  <c r="M235" i="33" s="1"/>
  <c r="K234" i="33"/>
  <c r="M234" i="33" s="1"/>
  <c r="K233" i="33"/>
  <c r="K232" i="33"/>
  <c r="M232" i="33"/>
  <c r="K231" i="33"/>
  <c r="M231" i="33"/>
  <c r="K230" i="33"/>
  <c r="M230" i="33"/>
  <c r="K229" i="33"/>
  <c r="K228" i="33"/>
  <c r="M228" i="33" s="1"/>
  <c r="K227" i="33"/>
  <c r="M227" i="33" s="1"/>
  <c r="K226" i="33"/>
  <c r="M226" i="33" s="1"/>
  <c r="K225" i="33"/>
  <c r="K224" i="33"/>
  <c r="M224" i="33"/>
  <c r="K223" i="33"/>
  <c r="M223" i="33"/>
  <c r="K222" i="33"/>
  <c r="M222" i="33"/>
  <c r="K221" i="33"/>
  <c r="K220" i="33"/>
  <c r="M220" i="33" s="1"/>
  <c r="K219" i="33"/>
  <c r="M219" i="33" s="1"/>
  <c r="K218" i="33"/>
  <c r="M218" i="33" s="1"/>
  <c r="K217" i="33"/>
  <c r="K216" i="33"/>
  <c r="M216" i="33"/>
  <c r="K215" i="33"/>
  <c r="M215" i="33"/>
  <c r="K214" i="33"/>
  <c r="M214" i="33"/>
  <c r="K213" i="33"/>
  <c r="K212" i="33"/>
  <c r="M212" i="33" s="1"/>
  <c r="K211" i="33"/>
  <c r="M211" i="33" s="1"/>
  <c r="K210" i="33"/>
  <c r="M210" i="33" s="1"/>
  <c r="K209" i="33"/>
  <c r="K208" i="33"/>
  <c r="M208" i="33"/>
  <c r="K207" i="33"/>
  <c r="M207" i="33"/>
  <c r="K206" i="33"/>
  <c r="M206" i="33"/>
  <c r="K205" i="33"/>
  <c r="K204" i="33"/>
  <c r="M204" i="33" s="1"/>
  <c r="K203" i="33"/>
  <c r="M203" i="33" s="1"/>
  <c r="K202" i="33"/>
  <c r="M202" i="33" s="1"/>
  <c r="K201" i="33"/>
  <c r="K200" i="33"/>
  <c r="M200" i="33"/>
  <c r="K199" i="33"/>
  <c r="M199" i="33"/>
  <c r="K198" i="33"/>
  <c r="M198" i="33"/>
  <c r="K197" i="33"/>
  <c r="K196" i="33"/>
  <c r="M196" i="33" s="1"/>
  <c r="K195" i="33"/>
  <c r="M195" i="33" s="1"/>
  <c r="K194" i="33"/>
  <c r="M194" i="33" s="1"/>
  <c r="K193" i="33"/>
  <c r="K192" i="33"/>
  <c r="M192" i="33"/>
  <c r="K191" i="33"/>
  <c r="M191" i="33"/>
  <c r="K190" i="33"/>
  <c r="M190" i="33"/>
  <c r="K189" i="33"/>
  <c r="K188" i="33"/>
  <c r="M188" i="33" s="1"/>
  <c r="K187" i="33"/>
  <c r="M187" i="33" s="1"/>
  <c r="K186" i="33"/>
  <c r="M186" i="33" s="1"/>
  <c r="K185" i="33"/>
  <c r="K184" i="33"/>
  <c r="M184" i="33"/>
  <c r="K183" i="33"/>
  <c r="M183" i="33"/>
  <c r="K182" i="33"/>
  <c r="M182" i="33"/>
  <c r="K181" i="33"/>
  <c r="K180" i="33"/>
  <c r="M180" i="33" s="1"/>
  <c r="K179" i="33"/>
  <c r="M179" i="33" s="1"/>
  <c r="K178" i="33"/>
  <c r="M178" i="33" s="1"/>
  <c r="K177" i="33"/>
  <c r="K176" i="33"/>
  <c r="M176" i="33"/>
  <c r="K175" i="33"/>
  <c r="M175" i="33"/>
  <c r="K174" i="33"/>
  <c r="M174" i="33"/>
  <c r="K173" i="33"/>
  <c r="K172" i="33"/>
  <c r="M172" i="33" s="1"/>
  <c r="K171" i="33"/>
  <c r="M171" i="33" s="1"/>
  <c r="K170" i="33"/>
  <c r="M170" i="33" s="1"/>
  <c r="K169" i="33"/>
  <c r="K168" i="33"/>
  <c r="M168" i="33"/>
  <c r="K167" i="33"/>
  <c r="M167" i="33"/>
  <c r="K166" i="33"/>
  <c r="M166" i="33"/>
  <c r="K165" i="33"/>
  <c r="K164" i="33"/>
  <c r="M164" i="33" s="1"/>
  <c r="K163" i="33"/>
  <c r="M163" i="33" s="1"/>
  <c r="K162" i="33"/>
  <c r="M162" i="33" s="1"/>
  <c r="K161" i="33"/>
  <c r="K160" i="33"/>
  <c r="M160" i="33"/>
  <c r="K159" i="33"/>
  <c r="M159" i="33"/>
  <c r="K158" i="33"/>
  <c r="M158" i="33"/>
  <c r="K157" i="33"/>
  <c r="K156" i="33"/>
  <c r="M156" i="33" s="1"/>
  <c r="K155" i="33"/>
  <c r="M155" i="33" s="1"/>
  <c r="K154" i="33"/>
  <c r="M154" i="33" s="1"/>
  <c r="K153" i="33"/>
  <c r="K152" i="33"/>
  <c r="M152" i="33"/>
  <c r="K151" i="33"/>
  <c r="M151" i="33"/>
  <c r="K150" i="33"/>
  <c r="M150" i="33"/>
  <c r="K149" i="33"/>
  <c r="K148" i="33"/>
  <c r="M148" i="33" s="1"/>
  <c r="K147" i="33"/>
  <c r="M147" i="33" s="1"/>
  <c r="K146" i="33"/>
  <c r="M146" i="33" s="1"/>
  <c r="K145" i="33"/>
  <c r="K144" i="33"/>
  <c r="M144" i="33"/>
  <c r="K143" i="33"/>
  <c r="M143" i="33"/>
  <c r="K142" i="33"/>
  <c r="M142" i="33"/>
  <c r="K141" i="33"/>
  <c r="K140" i="33"/>
  <c r="M140" i="33" s="1"/>
  <c r="K139" i="33"/>
  <c r="M139" i="33" s="1"/>
  <c r="K138" i="33"/>
  <c r="M138" i="33" s="1"/>
  <c r="K137" i="33"/>
  <c r="K136" i="33"/>
  <c r="M136" i="33"/>
  <c r="K135" i="33"/>
  <c r="M135" i="33"/>
  <c r="K134" i="33"/>
  <c r="M134" i="33"/>
  <c r="K133" i="33"/>
  <c r="K132" i="33"/>
  <c r="M132" i="33" s="1"/>
  <c r="K131" i="33"/>
  <c r="M131" i="33" s="1"/>
  <c r="K130" i="33"/>
  <c r="M130" i="33" s="1"/>
  <c r="K129" i="33"/>
  <c r="K128" i="33"/>
  <c r="M128" i="33"/>
  <c r="K127" i="33"/>
  <c r="M127" i="33"/>
  <c r="K126" i="33"/>
  <c r="M126" i="33"/>
  <c r="K125" i="33"/>
  <c r="K124" i="33"/>
  <c r="M124" i="33" s="1"/>
  <c r="K123" i="33"/>
  <c r="M123" i="33" s="1"/>
  <c r="K122" i="33"/>
  <c r="M122" i="33" s="1"/>
  <c r="K121" i="33"/>
  <c r="K120" i="33"/>
  <c r="M120" i="33"/>
  <c r="K119" i="33"/>
  <c r="M119" i="33"/>
  <c r="K118" i="33"/>
  <c r="M118" i="33"/>
  <c r="K117" i="33"/>
  <c r="K116" i="33"/>
  <c r="M116" i="33" s="1"/>
  <c r="K115" i="33"/>
  <c r="M115" i="33" s="1"/>
  <c r="K114" i="33"/>
  <c r="M114" i="33" s="1"/>
  <c r="K113" i="33"/>
  <c r="K112" i="33"/>
  <c r="M112" i="33"/>
  <c r="K111" i="33"/>
  <c r="M111" i="33"/>
  <c r="K110" i="33"/>
  <c r="M110" i="33"/>
  <c r="K109" i="33"/>
  <c r="K108" i="33"/>
  <c r="M108" i="33" s="1"/>
  <c r="K107" i="33"/>
  <c r="M107" i="33" s="1"/>
  <c r="K106" i="33"/>
  <c r="M106" i="33" s="1"/>
  <c r="K105" i="33"/>
  <c r="K104" i="33"/>
  <c r="M104" i="33"/>
  <c r="K103" i="33"/>
  <c r="M103" i="33"/>
  <c r="K102" i="33"/>
  <c r="M102" i="33"/>
  <c r="K101" i="33"/>
  <c r="K100" i="33"/>
  <c r="M100" i="33" s="1"/>
  <c r="K99" i="33"/>
  <c r="M99" i="33" s="1"/>
  <c r="K98" i="33"/>
  <c r="M98" i="33" s="1"/>
  <c r="K97" i="33"/>
  <c r="K96" i="33"/>
  <c r="M96" i="33"/>
  <c r="K95" i="33"/>
  <c r="M95" i="33"/>
  <c r="K94" i="33"/>
  <c r="M94" i="33"/>
  <c r="K93" i="33"/>
  <c r="K92" i="33"/>
  <c r="M92" i="33" s="1"/>
  <c r="K91" i="33"/>
  <c r="M91" i="33" s="1"/>
  <c r="K90" i="33"/>
  <c r="M90" i="33" s="1"/>
  <c r="K89" i="33"/>
  <c r="K88" i="33"/>
  <c r="M88" i="33"/>
  <c r="K87" i="33"/>
  <c r="M87" i="33"/>
  <c r="K86" i="33"/>
  <c r="M86" i="33"/>
  <c r="K85" i="33"/>
  <c r="K84" i="33"/>
  <c r="M84" i="33" s="1"/>
  <c r="K83" i="33"/>
  <c r="M83" i="33" s="1"/>
  <c r="K82" i="33"/>
  <c r="M82" i="33" s="1"/>
  <c r="K81" i="33"/>
  <c r="K80" i="33"/>
  <c r="M80" i="33"/>
  <c r="K79" i="33"/>
  <c r="M79" i="33"/>
  <c r="K78" i="33"/>
  <c r="M78" i="33"/>
  <c r="K77" i="33"/>
  <c r="K76" i="33"/>
  <c r="M76" i="33" s="1"/>
  <c r="K75" i="33"/>
  <c r="M75" i="33" s="1"/>
  <c r="K74" i="33"/>
  <c r="M74" i="33" s="1"/>
  <c r="K73" i="33"/>
  <c r="K72" i="33"/>
  <c r="M72" i="33"/>
  <c r="K71" i="33"/>
  <c r="M71" i="33"/>
  <c r="K70" i="33"/>
  <c r="M70" i="33"/>
  <c r="K69" i="33"/>
  <c r="K68" i="33"/>
  <c r="M68" i="33" s="1"/>
  <c r="K67" i="33"/>
  <c r="M67" i="33" s="1"/>
  <c r="K66" i="33"/>
  <c r="M66" i="33" s="1"/>
  <c r="K65" i="33"/>
  <c r="K64" i="33"/>
  <c r="M64" i="33"/>
  <c r="K63" i="33"/>
  <c r="M63" i="33"/>
  <c r="K62" i="33"/>
  <c r="M62" i="33"/>
  <c r="K61" i="33"/>
  <c r="K60" i="33"/>
  <c r="M60" i="33" s="1"/>
  <c r="K59" i="33"/>
  <c r="M59" i="33" s="1"/>
  <c r="K58" i="33"/>
  <c r="M58" i="33" s="1"/>
  <c r="K57" i="33"/>
  <c r="K56" i="33"/>
  <c r="M56" i="33"/>
  <c r="K55" i="33"/>
  <c r="M55" i="33"/>
  <c r="K54" i="33"/>
  <c r="M54" i="33"/>
  <c r="K53" i="33"/>
  <c r="K52" i="33"/>
  <c r="M52" i="33" s="1"/>
  <c r="K51" i="33"/>
  <c r="M51" i="33" s="1"/>
  <c r="K50" i="33"/>
  <c r="M50" i="33" s="1"/>
  <c r="K49" i="33"/>
  <c r="K48" i="33"/>
  <c r="M48" i="33"/>
  <c r="K47" i="33"/>
  <c r="M47" i="33"/>
  <c r="K46" i="33"/>
  <c r="M46" i="33"/>
  <c r="K45" i="33"/>
  <c r="K44" i="33"/>
  <c r="M44" i="33" s="1"/>
  <c r="K43" i="33"/>
  <c r="M43" i="33" s="1"/>
  <c r="K42" i="33"/>
  <c r="M42" i="33" s="1"/>
  <c r="A81" i="32"/>
  <c r="J518" i="31"/>
  <c r="I518" i="31"/>
  <c r="H518" i="31"/>
  <c r="G518" i="31"/>
  <c r="F518" i="31"/>
  <c r="K499" i="31"/>
  <c r="K498" i="31"/>
  <c r="K497" i="31"/>
  <c r="M497" i="31"/>
  <c r="K496" i="31"/>
  <c r="M496" i="31"/>
  <c r="K491" i="31"/>
  <c r="K490" i="31"/>
  <c r="K489" i="31"/>
  <c r="M489" i="31"/>
  <c r="K488" i="31"/>
  <c r="M488" i="31"/>
  <c r="K487" i="31"/>
  <c r="K486" i="31"/>
  <c r="K485" i="31"/>
  <c r="M485" i="31"/>
  <c r="K484" i="31"/>
  <c r="M484" i="31"/>
  <c r="K483" i="31"/>
  <c r="K482" i="31"/>
  <c r="K481" i="31"/>
  <c r="M481" i="31"/>
  <c r="K480" i="31"/>
  <c r="M480" i="31"/>
  <c r="K479" i="31"/>
  <c r="K478" i="31"/>
  <c r="K477" i="31"/>
  <c r="M477" i="31"/>
  <c r="K476" i="31"/>
  <c r="M476" i="31"/>
  <c r="K475" i="31"/>
  <c r="K474" i="31"/>
  <c r="K473" i="31"/>
  <c r="M473" i="31"/>
  <c r="K472" i="31"/>
  <c r="M472" i="31"/>
  <c r="K471" i="31"/>
  <c r="K470" i="31"/>
  <c r="K469" i="31"/>
  <c r="M469" i="31"/>
  <c r="K468" i="31"/>
  <c r="M468" i="31"/>
  <c r="K467" i="31"/>
  <c r="K466" i="31"/>
  <c r="K465" i="31"/>
  <c r="M465" i="31"/>
  <c r="K464" i="31"/>
  <c r="M464" i="31"/>
  <c r="K463" i="31"/>
  <c r="K462" i="31"/>
  <c r="K461" i="31"/>
  <c r="M461" i="31"/>
  <c r="K460" i="31"/>
  <c r="M460" i="31"/>
  <c r="K459" i="31"/>
  <c r="K458" i="31"/>
  <c r="K457" i="31"/>
  <c r="M457" i="31"/>
  <c r="K456" i="31"/>
  <c r="M456" i="31"/>
  <c r="K455" i="31"/>
  <c r="K454" i="31"/>
  <c r="K453" i="31"/>
  <c r="M453" i="31"/>
  <c r="K452" i="31"/>
  <c r="M452" i="31"/>
  <c r="K451" i="31"/>
  <c r="K450" i="31"/>
  <c r="K449" i="31"/>
  <c r="M449" i="31"/>
  <c r="K448" i="31"/>
  <c r="M448" i="31"/>
  <c r="K447" i="31"/>
  <c r="K446" i="31"/>
  <c r="K445" i="31"/>
  <c r="M445" i="31"/>
  <c r="K444" i="31"/>
  <c r="M444" i="31"/>
  <c r="K443" i="31"/>
  <c r="K442" i="31"/>
  <c r="K441" i="31"/>
  <c r="M441" i="31"/>
  <c r="K440" i="31"/>
  <c r="M440" i="31"/>
  <c r="K439" i="31"/>
  <c r="K438" i="31"/>
  <c r="K437" i="31"/>
  <c r="M437" i="31"/>
  <c r="K436" i="31"/>
  <c r="M436" i="31"/>
  <c r="K435" i="31"/>
  <c r="K434" i="31"/>
  <c r="K433" i="31"/>
  <c r="M433" i="31"/>
  <c r="K432" i="31"/>
  <c r="M432" i="31"/>
  <c r="K431" i="31"/>
  <c r="K430" i="31"/>
  <c r="K429" i="31"/>
  <c r="M429" i="31"/>
  <c r="K428" i="31"/>
  <c r="M428" i="31"/>
  <c r="K427" i="31"/>
  <c r="K426" i="31"/>
  <c r="K425" i="31"/>
  <c r="M425" i="31"/>
  <c r="K424" i="31"/>
  <c r="M424" i="31"/>
  <c r="K423" i="31"/>
  <c r="K422" i="31"/>
  <c r="K421" i="31"/>
  <c r="M421" i="31"/>
  <c r="K420" i="31"/>
  <c r="M420" i="31"/>
  <c r="K419" i="31"/>
  <c r="K418" i="31"/>
  <c r="K417" i="31"/>
  <c r="M417" i="31"/>
  <c r="K416" i="31"/>
  <c r="M416" i="31"/>
  <c r="K415" i="31"/>
  <c r="K414" i="31"/>
  <c r="K413" i="31"/>
  <c r="M413" i="31"/>
  <c r="K412" i="31"/>
  <c r="M412" i="31"/>
  <c r="K411" i="31"/>
  <c r="K410" i="31"/>
  <c r="K409" i="31"/>
  <c r="M409" i="31"/>
  <c r="K408" i="31"/>
  <c r="M408" i="31"/>
  <c r="K407" i="31"/>
  <c r="K406" i="31"/>
  <c r="K405" i="31"/>
  <c r="M405" i="31"/>
  <c r="K404" i="31"/>
  <c r="M404" i="31"/>
  <c r="K403" i="31"/>
  <c r="K402" i="31"/>
  <c r="K401" i="31"/>
  <c r="M401" i="31"/>
  <c r="K400" i="31"/>
  <c r="M400" i="31"/>
  <c r="K399" i="31"/>
  <c r="K398" i="31"/>
  <c r="K397" i="31"/>
  <c r="M397" i="31"/>
  <c r="K396" i="31"/>
  <c r="M396" i="31"/>
  <c r="K395" i="31"/>
  <c r="K394" i="31"/>
  <c r="K393" i="31"/>
  <c r="M393" i="31"/>
  <c r="K392" i="31"/>
  <c r="M392" i="31"/>
  <c r="K391" i="31"/>
  <c r="K390" i="31"/>
  <c r="K389" i="31"/>
  <c r="M389" i="31"/>
  <c r="K388" i="31"/>
  <c r="M388" i="31"/>
  <c r="K387" i="31"/>
  <c r="K386" i="31"/>
  <c r="K385" i="31"/>
  <c r="M385" i="31"/>
  <c r="K384" i="31"/>
  <c r="M384" i="31"/>
  <c r="K383" i="31"/>
  <c r="K382" i="31"/>
  <c r="K381" i="31"/>
  <c r="M381" i="31"/>
  <c r="K380" i="31"/>
  <c r="M380" i="31"/>
  <c r="K379" i="31"/>
  <c r="K378" i="31"/>
  <c r="K377" i="31"/>
  <c r="M377" i="31"/>
  <c r="K376" i="31"/>
  <c r="M376" i="31"/>
  <c r="K375" i="31"/>
  <c r="K374" i="31"/>
  <c r="K373" i="31"/>
  <c r="M373" i="31"/>
  <c r="K372" i="31"/>
  <c r="M372" i="31"/>
  <c r="K371" i="31"/>
  <c r="K370" i="31"/>
  <c r="K369" i="31"/>
  <c r="M369" i="31"/>
  <c r="K368" i="31"/>
  <c r="M368" i="31"/>
  <c r="K367" i="31"/>
  <c r="K366" i="31"/>
  <c r="K365" i="31"/>
  <c r="M365" i="31"/>
  <c r="K364" i="31"/>
  <c r="M364" i="31"/>
  <c r="K363" i="31"/>
  <c r="K362" i="31"/>
  <c r="K361" i="31"/>
  <c r="M361" i="31"/>
  <c r="K360" i="31"/>
  <c r="M360" i="31"/>
  <c r="K359" i="31"/>
  <c r="K358" i="31"/>
  <c r="K357" i="31"/>
  <c r="M357" i="31"/>
  <c r="K356" i="31"/>
  <c r="M356" i="31"/>
  <c r="K355" i="31"/>
  <c r="K354" i="31"/>
  <c r="K353" i="31"/>
  <c r="M353" i="31"/>
  <c r="K352" i="31"/>
  <c r="M352" i="31"/>
  <c r="K351" i="31"/>
  <c r="K350" i="31"/>
  <c r="K349" i="31"/>
  <c r="M349" i="31"/>
  <c r="K348" i="31"/>
  <c r="M348" i="31"/>
  <c r="K347" i="31"/>
  <c r="K346" i="31"/>
  <c r="K345" i="31"/>
  <c r="M345" i="31"/>
  <c r="K344" i="31"/>
  <c r="M344" i="31"/>
  <c r="K343" i="31"/>
  <c r="K342" i="31"/>
  <c r="K341" i="31"/>
  <c r="M341" i="31"/>
  <c r="K340" i="31"/>
  <c r="M340" i="31"/>
  <c r="K339" i="31"/>
  <c r="K338" i="31"/>
  <c r="K337" i="31"/>
  <c r="M337" i="31"/>
  <c r="K336" i="31"/>
  <c r="M336" i="31"/>
  <c r="K335" i="31"/>
  <c r="K334" i="31"/>
  <c r="K333" i="31"/>
  <c r="M333" i="31"/>
  <c r="K332" i="31"/>
  <c r="M332" i="31"/>
  <c r="K331" i="31"/>
  <c r="K330" i="31"/>
  <c r="K329" i="31"/>
  <c r="M329" i="31"/>
  <c r="K328" i="31"/>
  <c r="M328" i="31"/>
  <c r="K327" i="31"/>
  <c r="K326" i="31"/>
  <c r="K325" i="31"/>
  <c r="M325" i="31"/>
  <c r="K324" i="31"/>
  <c r="M324" i="31"/>
  <c r="K323" i="31"/>
  <c r="K322" i="31"/>
  <c r="K321" i="31"/>
  <c r="M321" i="31"/>
  <c r="K320" i="31"/>
  <c r="M320" i="31"/>
  <c r="K319" i="31"/>
  <c r="K318" i="31"/>
  <c r="K317" i="31"/>
  <c r="M317" i="31"/>
  <c r="K316" i="31"/>
  <c r="M316" i="31"/>
  <c r="K315" i="31"/>
  <c r="K314" i="31"/>
  <c r="K313" i="31"/>
  <c r="M313" i="31"/>
  <c r="K312" i="31"/>
  <c r="M312" i="31"/>
  <c r="K311" i="31"/>
  <c r="K310" i="31"/>
  <c r="K309" i="31"/>
  <c r="M309" i="31"/>
  <c r="K308" i="31"/>
  <c r="M308" i="31"/>
  <c r="K307" i="31"/>
  <c r="K306" i="31"/>
  <c r="K305" i="31"/>
  <c r="M305" i="31"/>
  <c r="K304" i="31"/>
  <c r="M304" i="31"/>
  <c r="K303" i="31"/>
  <c r="K302" i="31"/>
  <c r="K301" i="31"/>
  <c r="M301" i="31"/>
  <c r="K300" i="31"/>
  <c r="M300" i="31"/>
  <c r="K299" i="31"/>
  <c r="K298" i="31"/>
  <c r="K297" i="31"/>
  <c r="M297" i="31"/>
  <c r="K296" i="31"/>
  <c r="M296" i="31"/>
  <c r="K295" i="31"/>
  <c r="K294" i="31"/>
  <c r="K293" i="31"/>
  <c r="M293" i="31"/>
  <c r="K292" i="31"/>
  <c r="M292" i="31"/>
  <c r="K291" i="31"/>
  <c r="K290" i="31"/>
  <c r="K289" i="31"/>
  <c r="M289" i="31"/>
  <c r="K288" i="31"/>
  <c r="M288" i="31"/>
  <c r="K287" i="31"/>
  <c r="K286" i="31"/>
  <c r="K285" i="31"/>
  <c r="M285" i="31"/>
  <c r="K284" i="31"/>
  <c r="M284" i="31"/>
  <c r="K283" i="31"/>
  <c r="K282" i="31"/>
  <c r="K281" i="31"/>
  <c r="M281" i="31"/>
  <c r="K280" i="31"/>
  <c r="M280" i="31"/>
  <c r="K279" i="31"/>
  <c r="K278" i="31"/>
  <c r="K277" i="31"/>
  <c r="M277" i="31"/>
  <c r="K276" i="31"/>
  <c r="M276" i="31"/>
  <c r="K275" i="31"/>
  <c r="K274" i="31"/>
  <c r="K273" i="31"/>
  <c r="M273" i="31"/>
  <c r="K272" i="31"/>
  <c r="M272" i="31"/>
  <c r="K271" i="31"/>
  <c r="K270" i="31"/>
  <c r="K269" i="31"/>
  <c r="M269" i="31"/>
  <c r="K268" i="31"/>
  <c r="M268" i="31"/>
  <c r="K267" i="31"/>
  <c r="K266" i="31"/>
  <c r="K265" i="31"/>
  <c r="M265" i="31"/>
  <c r="K264" i="31"/>
  <c r="M264" i="31"/>
  <c r="K263" i="31"/>
  <c r="K262" i="31"/>
  <c r="K261" i="31"/>
  <c r="M261" i="31"/>
  <c r="K260" i="31"/>
  <c r="M260" i="31"/>
  <c r="K259" i="31"/>
  <c r="K258" i="31"/>
  <c r="K257" i="31"/>
  <c r="M257" i="31"/>
  <c r="K256" i="31"/>
  <c r="M256" i="31"/>
  <c r="K255" i="31"/>
  <c r="K254" i="31"/>
  <c r="K253" i="31"/>
  <c r="M253" i="31"/>
  <c r="K252" i="31"/>
  <c r="M252" i="31"/>
  <c r="K251" i="31"/>
  <c r="K250" i="31"/>
  <c r="K249" i="31"/>
  <c r="M249" i="31"/>
  <c r="K248" i="31"/>
  <c r="M248" i="31"/>
  <c r="K247" i="31"/>
  <c r="K246" i="31"/>
  <c r="K245" i="31"/>
  <c r="M245" i="31"/>
  <c r="K244" i="31"/>
  <c r="M244" i="31"/>
  <c r="K243" i="31"/>
  <c r="K242" i="31"/>
  <c r="K241" i="31"/>
  <c r="M241" i="31"/>
  <c r="K240" i="31"/>
  <c r="M240" i="31"/>
  <c r="K239" i="31"/>
  <c r="K238" i="31"/>
  <c r="K237" i="31"/>
  <c r="M237" i="31"/>
  <c r="K236" i="31"/>
  <c r="M236" i="31"/>
  <c r="K235" i="31"/>
  <c r="K234" i="31"/>
  <c r="K233" i="31"/>
  <c r="M233" i="31"/>
  <c r="K232" i="31"/>
  <c r="M232" i="31"/>
  <c r="K231" i="31"/>
  <c r="K230" i="31"/>
  <c r="K229" i="31"/>
  <c r="M229" i="31"/>
  <c r="K228" i="31"/>
  <c r="M228" i="31"/>
  <c r="K227" i="31"/>
  <c r="K226" i="31"/>
  <c r="K225" i="31"/>
  <c r="M225" i="31"/>
  <c r="K224" i="31"/>
  <c r="M224" i="31"/>
  <c r="K223" i="31"/>
  <c r="K222" i="31"/>
  <c r="K221" i="31"/>
  <c r="M221" i="31"/>
  <c r="K220" i="31"/>
  <c r="M220" i="31"/>
  <c r="K219" i="31"/>
  <c r="K218" i="31"/>
  <c r="K217" i="31"/>
  <c r="M217" i="31"/>
  <c r="K216" i="31"/>
  <c r="M216" i="31"/>
  <c r="K215" i="31"/>
  <c r="K214" i="31"/>
  <c r="K213" i="31"/>
  <c r="M213" i="31"/>
  <c r="K212" i="31"/>
  <c r="M212" i="31"/>
  <c r="K211" i="31"/>
  <c r="K210" i="31"/>
  <c r="K209" i="31"/>
  <c r="M209" i="31"/>
  <c r="K208" i="31"/>
  <c r="M208" i="31"/>
  <c r="K207" i="31"/>
  <c r="K206" i="31"/>
  <c r="K205" i="31"/>
  <c r="M205" i="31"/>
  <c r="K204" i="31"/>
  <c r="M204" i="31"/>
  <c r="K203" i="31"/>
  <c r="K202" i="31"/>
  <c r="K201" i="31"/>
  <c r="M201" i="31"/>
  <c r="K200" i="31"/>
  <c r="M200" i="31"/>
  <c r="K199" i="31"/>
  <c r="K198" i="31"/>
  <c r="K197" i="31"/>
  <c r="M197" i="31"/>
  <c r="K196" i="31"/>
  <c r="M196" i="31"/>
  <c r="K195" i="31"/>
  <c r="K194" i="31"/>
  <c r="K193" i="31"/>
  <c r="M193" i="31"/>
  <c r="K192" i="31"/>
  <c r="M192" i="31"/>
  <c r="K191" i="31"/>
  <c r="K190" i="31"/>
  <c r="K189" i="31"/>
  <c r="M189" i="31"/>
  <c r="K188" i="31"/>
  <c r="M188" i="31"/>
  <c r="K187" i="31"/>
  <c r="K186" i="31"/>
  <c r="K185" i="31"/>
  <c r="M185" i="31"/>
  <c r="K184" i="31"/>
  <c r="M184" i="31"/>
  <c r="K183" i="31"/>
  <c r="K182" i="31"/>
  <c r="K181" i="31"/>
  <c r="M181" i="31"/>
  <c r="K180" i="31"/>
  <c r="M180" i="31"/>
  <c r="K179" i="31"/>
  <c r="K178" i="31"/>
  <c r="K177" i="31"/>
  <c r="M177" i="31"/>
  <c r="K176" i="31"/>
  <c r="M176" i="31"/>
  <c r="K175" i="31"/>
  <c r="K174" i="31"/>
  <c r="K173" i="31"/>
  <c r="M173" i="31"/>
  <c r="K172" i="31"/>
  <c r="M172" i="31"/>
  <c r="K171" i="31"/>
  <c r="K170" i="31"/>
  <c r="K169" i="31"/>
  <c r="M169" i="31"/>
  <c r="K168" i="31"/>
  <c r="M168" i="31"/>
  <c r="K167" i="31"/>
  <c r="K166" i="31"/>
  <c r="K165" i="31"/>
  <c r="M165" i="31"/>
  <c r="K164" i="31"/>
  <c r="M164" i="31"/>
  <c r="K163" i="31"/>
  <c r="K162" i="31"/>
  <c r="K161" i="31"/>
  <c r="M161" i="31"/>
  <c r="K160" i="31"/>
  <c r="M160" i="31"/>
  <c r="K159" i="31"/>
  <c r="K158" i="31"/>
  <c r="K157" i="31"/>
  <c r="M157" i="31"/>
  <c r="K156" i="31"/>
  <c r="M156" i="31"/>
  <c r="K155" i="31"/>
  <c r="K154" i="31"/>
  <c r="K153" i="31"/>
  <c r="M153" i="31"/>
  <c r="K152" i="31"/>
  <c r="M152" i="31"/>
  <c r="K151" i="31"/>
  <c r="K150" i="31"/>
  <c r="K149" i="31"/>
  <c r="M149" i="31"/>
  <c r="K148" i="31"/>
  <c r="M148" i="31"/>
  <c r="K147" i="31"/>
  <c r="K146" i="31"/>
  <c r="K145" i="31"/>
  <c r="M145" i="31"/>
  <c r="K144" i="31"/>
  <c r="M144" i="31"/>
  <c r="K143" i="31"/>
  <c r="K142" i="31"/>
  <c r="K141" i="31"/>
  <c r="M141" i="31"/>
  <c r="K140" i="31"/>
  <c r="M140" i="31"/>
  <c r="K139" i="31"/>
  <c r="K138" i="31"/>
  <c r="K137" i="31"/>
  <c r="M137" i="31"/>
  <c r="K136" i="31"/>
  <c r="M136" i="31"/>
  <c r="K135" i="31"/>
  <c r="K134" i="31"/>
  <c r="K133" i="31"/>
  <c r="M133" i="31"/>
  <c r="K132" i="31"/>
  <c r="M132" i="31"/>
  <c r="K131" i="31"/>
  <c r="K130" i="31"/>
  <c r="K129" i="31"/>
  <c r="M129" i="31"/>
  <c r="K128" i="31"/>
  <c r="M128" i="31"/>
  <c r="K127" i="31"/>
  <c r="K126" i="31"/>
  <c r="K125" i="31"/>
  <c r="M125" i="31"/>
  <c r="K124" i="31"/>
  <c r="M124" i="31"/>
  <c r="K123" i="31"/>
  <c r="K122" i="31"/>
  <c r="K121" i="31"/>
  <c r="M121" i="31"/>
  <c r="K120" i="31"/>
  <c r="M120" i="31"/>
  <c r="K119" i="31"/>
  <c r="K118" i="31"/>
  <c r="K117" i="31"/>
  <c r="M117" i="31"/>
  <c r="K116" i="31"/>
  <c r="M116" i="31"/>
  <c r="K115" i="31"/>
  <c r="K114" i="31"/>
  <c r="K113" i="31"/>
  <c r="M113" i="31"/>
  <c r="K112" i="31"/>
  <c r="M112" i="31"/>
  <c r="K111" i="31"/>
  <c r="K110" i="31"/>
  <c r="K109" i="31"/>
  <c r="M109" i="31"/>
  <c r="K108" i="31"/>
  <c r="M108" i="31"/>
  <c r="K107" i="31"/>
  <c r="K106" i="31"/>
  <c r="K105" i="31"/>
  <c r="M105" i="31"/>
  <c r="K104" i="31"/>
  <c r="M104" i="31"/>
  <c r="K103" i="31"/>
  <c r="K102" i="31"/>
  <c r="K101" i="31"/>
  <c r="M101" i="31"/>
  <c r="K100" i="31"/>
  <c r="M100" i="31"/>
  <c r="K99" i="31"/>
  <c r="K98" i="31"/>
  <c r="K97" i="31"/>
  <c r="M97" i="31"/>
  <c r="K96" i="31"/>
  <c r="M96" i="31"/>
  <c r="K95" i="31"/>
  <c r="K94" i="31"/>
  <c r="K93" i="31"/>
  <c r="M93" i="31"/>
  <c r="K92" i="31"/>
  <c r="M92" i="31"/>
  <c r="K91" i="31"/>
  <c r="K90" i="31"/>
  <c r="K89" i="31"/>
  <c r="M89" i="31"/>
  <c r="K88" i="31"/>
  <c r="M88" i="31"/>
  <c r="K87" i="31"/>
  <c r="K86" i="31"/>
  <c r="K85" i="31"/>
  <c r="M85" i="31"/>
  <c r="K84" i="31"/>
  <c r="M84" i="31"/>
  <c r="K83" i="31"/>
  <c r="K82" i="31"/>
  <c r="K81" i="31"/>
  <c r="M81" i="31"/>
  <c r="K80" i="31"/>
  <c r="M80" i="31"/>
  <c r="K79" i="31"/>
  <c r="K78" i="31"/>
  <c r="K77" i="31"/>
  <c r="M77" i="31"/>
  <c r="K76" i="31"/>
  <c r="M76" i="31"/>
  <c r="K75" i="31"/>
  <c r="K74" i="31"/>
  <c r="K73" i="31"/>
  <c r="M73" i="31"/>
  <c r="K72" i="31"/>
  <c r="M72" i="31"/>
  <c r="K71" i="31"/>
  <c r="K70" i="31"/>
  <c r="K69" i="31"/>
  <c r="M69" i="31"/>
  <c r="K68" i="31"/>
  <c r="M68" i="31"/>
  <c r="K67" i="31"/>
  <c r="K66" i="31"/>
  <c r="K65" i="31"/>
  <c r="M65" i="31"/>
  <c r="K64" i="31"/>
  <c r="M64" i="31"/>
  <c r="K63" i="31"/>
  <c r="K62" i="31"/>
  <c r="K61" i="31"/>
  <c r="M61" i="31"/>
  <c r="K60" i="31"/>
  <c r="M60" i="31"/>
  <c r="K59" i="31"/>
  <c r="K58" i="31"/>
  <c r="K57" i="31"/>
  <c r="M57" i="31"/>
  <c r="K56" i="31"/>
  <c r="M56" i="31"/>
  <c r="K55" i="31"/>
  <c r="K54" i="31"/>
  <c r="K53" i="31"/>
  <c r="M53" i="31"/>
  <c r="K52" i="31"/>
  <c r="M52" i="31"/>
  <c r="K51" i="31"/>
  <c r="K50" i="31"/>
  <c r="K49" i="31"/>
  <c r="M49" i="31"/>
  <c r="K48" i="31"/>
  <c r="M48" i="31"/>
  <c r="K47" i="31"/>
  <c r="K46" i="31"/>
  <c r="K45" i="31"/>
  <c r="M45" i="31"/>
  <c r="K44" i="31"/>
  <c r="M44" i="31"/>
  <c r="K43" i="31"/>
  <c r="K42" i="31"/>
  <c r="K41" i="31"/>
  <c r="M41" i="31"/>
  <c r="K40" i="31"/>
  <c r="M40" i="31"/>
  <c r="K39" i="31"/>
  <c r="K38" i="31"/>
  <c r="A81" i="30"/>
  <c r="J518" i="29"/>
  <c r="I518" i="29"/>
  <c r="H518" i="29"/>
  <c r="K518" i="29" s="1"/>
  <c r="G518" i="29"/>
  <c r="F518" i="29"/>
  <c r="K499" i="29"/>
  <c r="K498" i="29"/>
  <c r="K497" i="29"/>
  <c r="M497" i="29"/>
  <c r="K496" i="29"/>
  <c r="M496" i="29"/>
  <c r="K491" i="29"/>
  <c r="K490" i="29"/>
  <c r="K489" i="29"/>
  <c r="M489" i="29"/>
  <c r="K488" i="29"/>
  <c r="M488" i="29"/>
  <c r="K487" i="29"/>
  <c r="K486" i="29"/>
  <c r="K485" i="29"/>
  <c r="M485" i="29"/>
  <c r="K484" i="29"/>
  <c r="M484" i="29"/>
  <c r="K483" i="29"/>
  <c r="K482" i="29"/>
  <c r="K481" i="29"/>
  <c r="M481" i="29"/>
  <c r="K480" i="29"/>
  <c r="M480" i="29"/>
  <c r="K479" i="29"/>
  <c r="K478" i="29"/>
  <c r="K477" i="29"/>
  <c r="M477" i="29"/>
  <c r="K476" i="29"/>
  <c r="M476" i="29"/>
  <c r="K475" i="29"/>
  <c r="K474" i="29"/>
  <c r="K473" i="29"/>
  <c r="M473" i="29"/>
  <c r="K472" i="29"/>
  <c r="M472" i="29"/>
  <c r="K471" i="29"/>
  <c r="K470" i="29"/>
  <c r="K469" i="29"/>
  <c r="M469" i="29"/>
  <c r="K468" i="29"/>
  <c r="M468" i="29"/>
  <c r="K467" i="29"/>
  <c r="K466" i="29"/>
  <c r="K465" i="29"/>
  <c r="M465" i="29"/>
  <c r="K464" i="29"/>
  <c r="M464" i="29"/>
  <c r="K463" i="29"/>
  <c r="K462" i="29"/>
  <c r="K461" i="29"/>
  <c r="M461" i="29"/>
  <c r="K460" i="29"/>
  <c r="M460" i="29"/>
  <c r="K459" i="29"/>
  <c r="K458" i="29"/>
  <c r="K457" i="29"/>
  <c r="M457" i="29"/>
  <c r="K456" i="29"/>
  <c r="M456" i="29"/>
  <c r="K455" i="29"/>
  <c r="K454" i="29"/>
  <c r="K453" i="29"/>
  <c r="M453" i="29"/>
  <c r="K452" i="29"/>
  <c r="M452" i="29"/>
  <c r="K451" i="29"/>
  <c r="K450" i="29"/>
  <c r="K449" i="29"/>
  <c r="M449" i="29"/>
  <c r="K448" i="29"/>
  <c r="M448" i="29"/>
  <c r="K447" i="29"/>
  <c r="K446" i="29"/>
  <c r="K445" i="29"/>
  <c r="M445" i="29"/>
  <c r="K444" i="29"/>
  <c r="M444" i="29"/>
  <c r="K443" i="29"/>
  <c r="K442" i="29"/>
  <c r="K441" i="29"/>
  <c r="M441" i="29"/>
  <c r="K440" i="29"/>
  <c r="M440" i="29"/>
  <c r="K439" i="29"/>
  <c r="K438" i="29"/>
  <c r="K437" i="29"/>
  <c r="M437" i="29"/>
  <c r="K436" i="29"/>
  <c r="M436" i="29"/>
  <c r="K435" i="29"/>
  <c r="K434" i="29"/>
  <c r="K433" i="29"/>
  <c r="M433" i="29"/>
  <c r="K432" i="29"/>
  <c r="M432" i="29"/>
  <c r="K431" i="29"/>
  <c r="K430" i="29"/>
  <c r="K429" i="29"/>
  <c r="M429" i="29"/>
  <c r="K428" i="29"/>
  <c r="M428" i="29"/>
  <c r="K427" i="29"/>
  <c r="K426" i="29"/>
  <c r="K425" i="29"/>
  <c r="M425" i="29"/>
  <c r="K424" i="29"/>
  <c r="M424" i="29"/>
  <c r="K423" i="29"/>
  <c r="K422" i="29"/>
  <c r="K421" i="29"/>
  <c r="M421" i="29"/>
  <c r="K420" i="29"/>
  <c r="M420" i="29"/>
  <c r="K419" i="29"/>
  <c r="K418" i="29"/>
  <c r="K417" i="29"/>
  <c r="M417" i="29"/>
  <c r="K416" i="29"/>
  <c r="M416" i="29"/>
  <c r="K415" i="29"/>
  <c r="K414" i="29"/>
  <c r="K413" i="29"/>
  <c r="M413" i="29"/>
  <c r="K412" i="29"/>
  <c r="M412" i="29"/>
  <c r="K411" i="29"/>
  <c r="K410" i="29"/>
  <c r="K409" i="29"/>
  <c r="M409" i="29"/>
  <c r="K408" i="29"/>
  <c r="M408" i="29"/>
  <c r="K407" i="29"/>
  <c r="K406" i="29"/>
  <c r="K405" i="29"/>
  <c r="M405" i="29"/>
  <c r="K404" i="29"/>
  <c r="M404" i="29"/>
  <c r="K403" i="29"/>
  <c r="K402" i="29"/>
  <c r="K401" i="29"/>
  <c r="M401" i="29"/>
  <c r="K400" i="29"/>
  <c r="M400" i="29"/>
  <c r="K399" i="29"/>
  <c r="K398" i="29"/>
  <c r="K397" i="29"/>
  <c r="M397" i="29"/>
  <c r="K396" i="29"/>
  <c r="M396" i="29"/>
  <c r="K395" i="29"/>
  <c r="K394" i="29"/>
  <c r="K393" i="29"/>
  <c r="M393" i="29"/>
  <c r="K392" i="29"/>
  <c r="M392" i="29"/>
  <c r="K391" i="29"/>
  <c r="K390" i="29"/>
  <c r="K389" i="29"/>
  <c r="M389" i="29"/>
  <c r="K388" i="29"/>
  <c r="M388" i="29"/>
  <c r="K387" i="29"/>
  <c r="K386" i="29"/>
  <c r="K385" i="29"/>
  <c r="M385" i="29"/>
  <c r="K384" i="29"/>
  <c r="M384" i="29"/>
  <c r="K383" i="29"/>
  <c r="K382" i="29"/>
  <c r="K381" i="29"/>
  <c r="M381" i="29"/>
  <c r="K380" i="29"/>
  <c r="M380" i="29"/>
  <c r="K379" i="29"/>
  <c r="K378" i="29"/>
  <c r="K377" i="29"/>
  <c r="M377" i="29"/>
  <c r="K376" i="29"/>
  <c r="M376" i="29"/>
  <c r="K375" i="29"/>
  <c r="K374" i="29"/>
  <c r="K373" i="29"/>
  <c r="M373" i="29"/>
  <c r="K372" i="29"/>
  <c r="M372" i="29"/>
  <c r="K371" i="29"/>
  <c r="K370" i="29"/>
  <c r="K369" i="29"/>
  <c r="M369" i="29"/>
  <c r="K368" i="29"/>
  <c r="M368" i="29"/>
  <c r="K367" i="29"/>
  <c r="K366" i="29"/>
  <c r="K365" i="29"/>
  <c r="M365" i="29"/>
  <c r="K364" i="29"/>
  <c r="M364" i="29"/>
  <c r="K363" i="29"/>
  <c r="K362" i="29"/>
  <c r="K361" i="29"/>
  <c r="M361" i="29"/>
  <c r="K360" i="29"/>
  <c r="M360" i="29"/>
  <c r="K359" i="29"/>
  <c r="K358" i="29"/>
  <c r="K357" i="29"/>
  <c r="M357" i="29"/>
  <c r="K356" i="29"/>
  <c r="M356" i="29"/>
  <c r="K355" i="29"/>
  <c r="K354" i="29"/>
  <c r="K353" i="29"/>
  <c r="M353" i="29"/>
  <c r="K352" i="29"/>
  <c r="M352" i="29"/>
  <c r="K351" i="29"/>
  <c r="K350" i="29"/>
  <c r="K349" i="29"/>
  <c r="M349" i="29"/>
  <c r="K348" i="29"/>
  <c r="M348" i="29"/>
  <c r="K347" i="29"/>
  <c r="K346" i="29"/>
  <c r="K345" i="29"/>
  <c r="M345" i="29"/>
  <c r="K344" i="29"/>
  <c r="M344" i="29"/>
  <c r="K343" i="29"/>
  <c r="K342" i="29"/>
  <c r="K341" i="29"/>
  <c r="M341" i="29"/>
  <c r="K340" i="29"/>
  <c r="M340" i="29"/>
  <c r="K339" i="29"/>
  <c r="K338" i="29"/>
  <c r="K337" i="29"/>
  <c r="M337" i="29"/>
  <c r="K336" i="29"/>
  <c r="M336" i="29"/>
  <c r="K335" i="29"/>
  <c r="K334" i="29"/>
  <c r="K333" i="29"/>
  <c r="M333" i="29"/>
  <c r="K332" i="29"/>
  <c r="M332" i="29"/>
  <c r="K331" i="29"/>
  <c r="K330" i="29"/>
  <c r="K329" i="29"/>
  <c r="M329" i="29"/>
  <c r="K328" i="29"/>
  <c r="M328" i="29"/>
  <c r="K327" i="29"/>
  <c r="K326" i="29"/>
  <c r="K325" i="29"/>
  <c r="M325" i="29"/>
  <c r="K324" i="29"/>
  <c r="M324" i="29"/>
  <c r="K323" i="29"/>
  <c r="K322" i="29"/>
  <c r="K321" i="29"/>
  <c r="M321" i="29"/>
  <c r="K320" i="29"/>
  <c r="M320" i="29"/>
  <c r="K319" i="29"/>
  <c r="K318" i="29"/>
  <c r="K317" i="29"/>
  <c r="M317" i="29"/>
  <c r="K316" i="29"/>
  <c r="M316" i="29"/>
  <c r="K315" i="29"/>
  <c r="K314" i="29"/>
  <c r="K313" i="29"/>
  <c r="M313" i="29"/>
  <c r="K312" i="29"/>
  <c r="M312" i="29"/>
  <c r="K311" i="29"/>
  <c r="K310" i="29"/>
  <c r="K309" i="29"/>
  <c r="M309" i="29"/>
  <c r="K308" i="29"/>
  <c r="M308" i="29"/>
  <c r="K307" i="29"/>
  <c r="K306" i="29"/>
  <c r="K305" i="29"/>
  <c r="M305" i="29"/>
  <c r="K304" i="29"/>
  <c r="M304" i="29"/>
  <c r="K303" i="29"/>
  <c r="K302" i="29"/>
  <c r="K301" i="29"/>
  <c r="M301" i="29"/>
  <c r="K300" i="29"/>
  <c r="M300" i="29"/>
  <c r="K299" i="29"/>
  <c r="K298" i="29"/>
  <c r="K297" i="29"/>
  <c r="M297" i="29"/>
  <c r="K296" i="29"/>
  <c r="M296" i="29"/>
  <c r="K295" i="29"/>
  <c r="K294" i="29"/>
  <c r="K293" i="29"/>
  <c r="M293" i="29"/>
  <c r="K292" i="29"/>
  <c r="M292" i="29"/>
  <c r="K291" i="29"/>
  <c r="K290" i="29"/>
  <c r="K289" i="29"/>
  <c r="M289" i="29"/>
  <c r="K288" i="29"/>
  <c r="M288" i="29"/>
  <c r="K287" i="29"/>
  <c r="K286" i="29"/>
  <c r="K285" i="29"/>
  <c r="M285" i="29"/>
  <c r="K284" i="29"/>
  <c r="M284" i="29"/>
  <c r="K283" i="29"/>
  <c r="K282" i="29"/>
  <c r="K281" i="29"/>
  <c r="M281" i="29"/>
  <c r="K280" i="29"/>
  <c r="M280" i="29"/>
  <c r="K279" i="29"/>
  <c r="K278" i="29"/>
  <c r="K277" i="29"/>
  <c r="M277" i="29"/>
  <c r="K276" i="29"/>
  <c r="M276" i="29"/>
  <c r="K275" i="29"/>
  <c r="K274" i="29"/>
  <c r="K273" i="29"/>
  <c r="M273" i="29"/>
  <c r="K272" i="29"/>
  <c r="M272" i="29"/>
  <c r="K271" i="29"/>
  <c r="K270" i="29"/>
  <c r="K269" i="29"/>
  <c r="M269" i="29"/>
  <c r="K268" i="29"/>
  <c r="M268" i="29"/>
  <c r="K267" i="29"/>
  <c r="K266" i="29"/>
  <c r="K265" i="29"/>
  <c r="M265" i="29"/>
  <c r="K264" i="29"/>
  <c r="M264" i="29"/>
  <c r="K263" i="29"/>
  <c r="K262" i="29"/>
  <c r="K261" i="29"/>
  <c r="M261" i="29"/>
  <c r="K260" i="29"/>
  <c r="M260" i="29"/>
  <c r="K259" i="29"/>
  <c r="K258" i="29"/>
  <c r="K257" i="29"/>
  <c r="M257" i="29"/>
  <c r="K256" i="29"/>
  <c r="M256" i="29"/>
  <c r="K255" i="29"/>
  <c r="K254" i="29"/>
  <c r="K253" i="29"/>
  <c r="M253" i="29"/>
  <c r="K252" i="29"/>
  <c r="M252" i="29"/>
  <c r="K251" i="29"/>
  <c r="K250" i="29"/>
  <c r="K249" i="29"/>
  <c r="M249" i="29"/>
  <c r="K248" i="29"/>
  <c r="M248" i="29"/>
  <c r="K247" i="29"/>
  <c r="K246" i="29"/>
  <c r="K245" i="29"/>
  <c r="M245" i="29"/>
  <c r="K244" i="29"/>
  <c r="M244" i="29"/>
  <c r="K243" i="29"/>
  <c r="K242" i="29"/>
  <c r="K241" i="29"/>
  <c r="M241" i="29"/>
  <c r="K240" i="29"/>
  <c r="M240" i="29"/>
  <c r="K239" i="29"/>
  <c r="K238" i="29"/>
  <c r="K237" i="29"/>
  <c r="M237" i="29"/>
  <c r="K236" i="29"/>
  <c r="M236" i="29"/>
  <c r="K235" i="29"/>
  <c r="K234" i="29"/>
  <c r="K233" i="29"/>
  <c r="M233" i="29"/>
  <c r="K232" i="29"/>
  <c r="M232" i="29"/>
  <c r="K231" i="29"/>
  <c r="K230" i="29"/>
  <c r="K229" i="29"/>
  <c r="M229" i="29"/>
  <c r="K228" i="29"/>
  <c r="M228" i="29"/>
  <c r="K227" i="29"/>
  <c r="K226" i="29"/>
  <c r="K225" i="29"/>
  <c r="M225" i="29"/>
  <c r="K224" i="29"/>
  <c r="M224" i="29"/>
  <c r="K223" i="29"/>
  <c r="K222" i="29"/>
  <c r="K221" i="29"/>
  <c r="M221" i="29"/>
  <c r="K220" i="29"/>
  <c r="M220" i="29"/>
  <c r="K219" i="29"/>
  <c r="K218" i="29"/>
  <c r="K217" i="29"/>
  <c r="M217" i="29"/>
  <c r="K216" i="29"/>
  <c r="M216" i="29"/>
  <c r="K215" i="29"/>
  <c r="K214" i="29"/>
  <c r="K213" i="29"/>
  <c r="M213" i="29"/>
  <c r="K212" i="29"/>
  <c r="M212" i="29"/>
  <c r="K211" i="29"/>
  <c r="K210" i="29"/>
  <c r="K209" i="29"/>
  <c r="M209" i="29"/>
  <c r="K208" i="29"/>
  <c r="M208" i="29"/>
  <c r="K207" i="29"/>
  <c r="K206" i="29"/>
  <c r="K205" i="29"/>
  <c r="M205" i="29"/>
  <c r="K204" i="29"/>
  <c r="M204" i="29"/>
  <c r="K203" i="29"/>
  <c r="K202" i="29"/>
  <c r="K201" i="29"/>
  <c r="M201" i="29"/>
  <c r="K200" i="29"/>
  <c r="M200" i="29"/>
  <c r="K199" i="29"/>
  <c r="K198" i="29"/>
  <c r="K197" i="29"/>
  <c r="M197" i="29"/>
  <c r="K196" i="29"/>
  <c r="M196" i="29"/>
  <c r="K195" i="29"/>
  <c r="K194" i="29"/>
  <c r="K193" i="29"/>
  <c r="M193" i="29"/>
  <c r="K192" i="29"/>
  <c r="M192" i="29"/>
  <c r="K191" i="29"/>
  <c r="K190" i="29"/>
  <c r="K189" i="29"/>
  <c r="M189" i="29"/>
  <c r="K188" i="29"/>
  <c r="M188" i="29"/>
  <c r="K187" i="29"/>
  <c r="K186" i="29"/>
  <c r="K185" i="29"/>
  <c r="M185" i="29"/>
  <c r="K184" i="29"/>
  <c r="M184" i="29"/>
  <c r="K183" i="29"/>
  <c r="K182" i="29"/>
  <c r="K181" i="29"/>
  <c r="M181" i="29"/>
  <c r="K180" i="29"/>
  <c r="M180" i="29"/>
  <c r="K179" i="29"/>
  <c r="K178" i="29"/>
  <c r="K177" i="29"/>
  <c r="M177" i="29"/>
  <c r="K176" i="29"/>
  <c r="M176" i="29"/>
  <c r="K175" i="29"/>
  <c r="K174" i="29"/>
  <c r="K173" i="29"/>
  <c r="M173" i="29"/>
  <c r="K172" i="29"/>
  <c r="M172" i="29"/>
  <c r="K171" i="29"/>
  <c r="K170" i="29"/>
  <c r="K169" i="29"/>
  <c r="M169" i="29"/>
  <c r="K168" i="29"/>
  <c r="M168" i="29"/>
  <c r="K167" i="29"/>
  <c r="K166" i="29"/>
  <c r="K165" i="29"/>
  <c r="M165" i="29"/>
  <c r="K164" i="29"/>
  <c r="M164" i="29"/>
  <c r="K163" i="29"/>
  <c r="K162" i="29"/>
  <c r="K161" i="29"/>
  <c r="M161" i="29"/>
  <c r="K160" i="29"/>
  <c r="M160" i="29"/>
  <c r="K159" i="29"/>
  <c r="K158" i="29"/>
  <c r="K157" i="29"/>
  <c r="M157" i="29"/>
  <c r="K156" i="29"/>
  <c r="M156" i="29"/>
  <c r="K155" i="29"/>
  <c r="K154" i="29"/>
  <c r="K153" i="29"/>
  <c r="M153" i="29"/>
  <c r="K152" i="29"/>
  <c r="M152" i="29"/>
  <c r="K151" i="29"/>
  <c r="K150" i="29"/>
  <c r="K149" i="29"/>
  <c r="M149" i="29"/>
  <c r="K148" i="29"/>
  <c r="M148" i="29"/>
  <c r="K147" i="29"/>
  <c r="K146" i="29"/>
  <c r="K145" i="29"/>
  <c r="M145" i="29"/>
  <c r="K144" i="29"/>
  <c r="M144" i="29"/>
  <c r="K143" i="29"/>
  <c r="K142" i="29"/>
  <c r="K141" i="29"/>
  <c r="M141" i="29"/>
  <c r="K140" i="29"/>
  <c r="M140" i="29"/>
  <c r="K139" i="29"/>
  <c r="K138" i="29"/>
  <c r="K137" i="29"/>
  <c r="M137" i="29"/>
  <c r="K136" i="29"/>
  <c r="M136" i="29"/>
  <c r="K135" i="29"/>
  <c r="K134" i="29"/>
  <c r="K133" i="29"/>
  <c r="M133" i="29"/>
  <c r="K132" i="29"/>
  <c r="M132" i="29"/>
  <c r="K131" i="29"/>
  <c r="K130" i="29"/>
  <c r="K129" i="29"/>
  <c r="M129" i="29"/>
  <c r="K128" i="29"/>
  <c r="M128" i="29"/>
  <c r="K127" i="29"/>
  <c r="K126" i="29"/>
  <c r="K125" i="29"/>
  <c r="M125" i="29"/>
  <c r="K124" i="29"/>
  <c r="M124" i="29"/>
  <c r="K123" i="29"/>
  <c r="K122" i="29"/>
  <c r="K121" i="29"/>
  <c r="M121" i="29"/>
  <c r="K120" i="29"/>
  <c r="M120" i="29"/>
  <c r="K119" i="29"/>
  <c r="K118" i="29"/>
  <c r="K117" i="29"/>
  <c r="M117" i="29"/>
  <c r="K116" i="29"/>
  <c r="M116" i="29"/>
  <c r="K115" i="29"/>
  <c r="K114" i="29"/>
  <c r="K113" i="29"/>
  <c r="M113" i="29"/>
  <c r="K112" i="29"/>
  <c r="M112" i="29"/>
  <c r="K111" i="29"/>
  <c r="K110" i="29"/>
  <c r="K109" i="29"/>
  <c r="M109" i="29"/>
  <c r="K108" i="29"/>
  <c r="M108" i="29"/>
  <c r="K107" i="29"/>
  <c r="K106" i="29"/>
  <c r="K105" i="29"/>
  <c r="M105" i="29"/>
  <c r="K104" i="29"/>
  <c r="M104" i="29"/>
  <c r="K103" i="29"/>
  <c r="K102" i="29"/>
  <c r="K101" i="29"/>
  <c r="M101" i="29"/>
  <c r="K100" i="29"/>
  <c r="M100" i="29"/>
  <c r="K99" i="29"/>
  <c r="K98" i="29"/>
  <c r="K97" i="29"/>
  <c r="M97" i="29"/>
  <c r="K96" i="29"/>
  <c r="M96" i="29"/>
  <c r="K95" i="29"/>
  <c r="K94" i="29"/>
  <c r="K93" i="29"/>
  <c r="M93" i="29"/>
  <c r="K92" i="29"/>
  <c r="M92" i="29"/>
  <c r="K91" i="29"/>
  <c r="K90" i="29"/>
  <c r="K89" i="29"/>
  <c r="M89" i="29"/>
  <c r="K88" i="29"/>
  <c r="M88" i="29"/>
  <c r="K87" i="29"/>
  <c r="K86" i="29"/>
  <c r="K85" i="29"/>
  <c r="M85" i="29"/>
  <c r="K84" i="29"/>
  <c r="M84" i="29"/>
  <c r="K83" i="29"/>
  <c r="K82" i="29"/>
  <c r="K81" i="29"/>
  <c r="M81" i="29"/>
  <c r="K80" i="29"/>
  <c r="M80" i="29"/>
  <c r="K79" i="29"/>
  <c r="K78" i="29"/>
  <c r="K77" i="29"/>
  <c r="M77" i="29"/>
  <c r="K76" i="29"/>
  <c r="M76" i="29"/>
  <c r="K75" i="29"/>
  <c r="K74" i="29"/>
  <c r="K73" i="29"/>
  <c r="M73" i="29"/>
  <c r="K72" i="29"/>
  <c r="M72" i="29"/>
  <c r="K71" i="29"/>
  <c r="K70" i="29"/>
  <c r="K69" i="29"/>
  <c r="M69" i="29"/>
  <c r="K68" i="29"/>
  <c r="M68" i="29"/>
  <c r="K67" i="29"/>
  <c r="K66" i="29"/>
  <c r="K65" i="29"/>
  <c r="M65" i="29"/>
  <c r="K64" i="29"/>
  <c r="M64" i="29"/>
  <c r="K63" i="29"/>
  <c r="K62" i="29"/>
  <c r="K61" i="29"/>
  <c r="M61" i="29"/>
  <c r="K60" i="29"/>
  <c r="M60" i="29"/>
  <c r="K59" i="29"/>
  <c r="K58" i="29"/>
  <c r="A81" i="28"/>
  <c r="J517" i="27"/>
  <c r="I517" i="27"/>
  <c r="G517" i="27"/>
  <c r="H517" i="27"/>
  <c r="F517" i="27"/>
  <c r="K517" i="27" s="1"/>
  <c r="K498" i="27"/>
  <c r="K497" i="27"/>
  <c r="K496" i="27"/>
  <c r="M496" i="27"/>
  <c r="K495" i="27"/>
  <c r="M495" i="27"/>
  <c r="K490" i="27"/>
  <c r="K489" i="27"/>
  <c r="K488" i="27"/>
  <c r="M488" i="27"/>
  <c r="K487" i="27"/>
  <c r="M487" i="27"/>
  <c r="K486" i="27"/>
  <c r="K485" i="27"/>
  <c r="K484" i="27"/>
  <c r="M484" i="27"/>
  <c r="K483" i="27"/>
  <c r="M483" i="27"/>
  <c r="K482" i="27"/>
  <c r="K481" i="27"/>
  <c r="K480" i="27"/>
  <c r="M480" i="27"/>
  <c r="K479" i="27"/>
  <c r="M479" i="27"/>
  <c r="K478" i="27"/>
  <c r="K477" i="27"/>
  <c r="K476" i="27"/>
  <c r="M476" i="27"/>
  <c r="K475" i="27"/>
  <c r="M475" i="27"/>
  <c r="K474" i="27"/>
  <c r="K473" i="27"/>
  <c r="K472" i="27"/>
  <c r="M472" i="27"/>
  <c r="K471" i="27"/>
  <c r="M471" i="27"/>
  <c r="K470" i="27"/>
  <c r="K469" i="27"/>
  <c r="K468" i="27"/>
  <c r="M468" i="27"/>
  <c r="K467" i="27"/>
  <c r="M467" i="27"/>
  <c r="K466" i="27"/>
  <c r="K465" i="27"/>
  <c r="K464" i="27"/>
  <c r="M464" i="27"/>
  <c r="K463" i="27"/>
  <c r="M463" i="27"/>
  <c r="K462" i="27"/>
  <c r="K461" i="27"/>
  <c r="K460" i="27"/>
  <c r="M460" i="27"/>
  <c r="K459" i="27"/>
  <c r="M459" i="27"/>
  <c r="K458" i="27"/>
  <c r="K457" i="27"/>
  <c r="K456" i="27"/>
  <c r="M456" i="27"/>
  <c r="K455" i="27"/>
  <c r="M455" i="27"/>
  <c r="K454" i="27"/>
  <c r="K453" i="27"/>
  <c r="K452" i="27"/>
  <c r="M452" i="27"/>
  <c r="K451" i="27"/>
  <c r="M451" i="27"/>
  <c r="K450" i="27"/>
  <c r="K449" i="27"/>
  <c r="K448" i="27"/>
  <c r="M448" i="27"/>
  <c r="K447" i="27"/>
  <c r="M447" i="27"/>
  <c r="K446" i="27"/>
  <c r="K445" i="27"/>
  <c r="K444" i="27"/>
  <c r="M444" i="27"/>
  <c r="K443" i="27"/>
  <c r="M443" i="27"/>
  <c r="K442" i="27"/>
  <c r="K441" i="27"/>
  <c r="K440" i="27"/>
  <c r="M440" i="27"/>
  <c r="K439" i="27"/>
  <c r="M439" i="27"/>
  <c r="K438" i="27"/>
  <c r="K437" i="27"/>
  <c r="K436" i="27"/>
  <c r="M436" i="27"/>
  <c r="K435" i="27"/>
  <c r="M435" i="27"/>
  <c r="K434" i="27"/>
  <c r="K433" i="27"/>
  <c r="K432" i="27"/>
  <c r="M432" i="27"/>
  <c r="K431" i="27"/>
  <c r="M431" i="27"/>
  <c r="K430" i="27"/>
  <c r="K429" i="27"/>
  <c r="K428" i="27"/>
  <c r="M428" i="27"/>
  <c r="K427" i="27"/>
  <c r="M427" i="27"/>
  <c r="K426" i="27"/>
  <c r="K425" i="27"/>
  <c r="K424" i="27"/>
  <c r="M424" i="27"/>
  <c r="K423" i="27"/>
  <c r="M423" i="27"/>
  <c r="K422" i="27"/>
  <c r="K421" i="27"/>
  <c r="K420" i="27"/>
  <c r="M420" i="27"/>
  <c r="K419" i="27"/>
  <c r="M419" i="27"/>
  <c r="K418" i="27"/>
  <c r="K417" i="27"/>
  <c r="K416" i="27"/>
  <c r="M416" i="27"/>
  <c r="K415" i="27"/>
  <c r="M415" i="27"/>
  <c r="K414" i="27"/>
  <c r="K413" i="27"/>
  <c r="K412" i="27"/>
  <c r="M412" i="27"/>
  <c r="K411" i="27"/>
  <c r="M411" i="27"/>
  <c r="K410" i="27"/>
  <c r="K409" i="27"/>
  <c r="K408" i="27"/>
  <c r="M408" i="27"/>
  <c r="K407" i="27"/>
  <c r="M407" i="27"/>
  <c r="K406" i="27"/>
  <c r="K405" i="27"/>
  <c r="K404" i="27"/>
  <c r="M404" i="27"/>
  <c r="K403" i="27"/>
  <c r="M403" i="27"/>
  <c r="K402" i="27"/>
  <c r="K401" i="27"/>
  <c r="K400" i="27"/>
  <c r="M400" i="27"/>
  <c r="K399" i="27"/>
  <c r="M399" i="27"/>
  <c r="K398" i="27"/>
  <c r="K397" i="27"/>
  <c r="K396" i="27"/>
  <c r="M396" i="27"/>
  <c r="K395" i="27"/>
  <c r="M395" i="27"/>
  <c r="K394" i="27"/>
  <c r="K393" i="27"/>
  <c r="K392" i="27"/>
  <c r="M392" i="27"/>
  <c r="K391" i="27"/>
  <c r="M391" i="27"/>
  <c r="K390" i="27"/>
  <c r="K389" i="27"/>
  <c r="K388" i="27"/>
  <c r="M388" i="27"/>
  <c r="K387" i="27"/>
  <c r="M387" i="27"/>
  <c r="K386" i="27"/>
  <c r="K385" i="27"/>
  <c r="K384" i="27"/>
  <c r="M384" i="27"/>
  <c r="K383" i="27"/>
  <c r="M383" i="27"/>
  <c r="K382" i="27"/>
  <c r="K381" i="27"/>
  <c r="K380" i="27"/>
  <c r="M380" i="27"/>
  <c r="K379" i="27"/>
  <c r="M379" i="27"/>
  <c r="K378" i="27"/>
  <c r="K377" i="27"/>
  <c r="K376" i="27"/>
  <c r="M376" i="27"/>
  <c r="K375" i="27"/>
  <c r="M375" i="27"/>
  <c r="K374" i="27"/>
  <c r="K373" i="27"/>
  <c r="K372" i="27"/>
  <c r="M372" i="27"/>
  <c r="K371" i="27"/>
  <c r="M371" i="27"/>
  <c r="K370" i="27"/>
  <c r="K369" i="27"/>
  <c r="K368" i="27"/>
  <c r="M368" i="27"/>
  <c r="K367" i="27"/>
  <c r="M367" i="27"/>
  <c r="K366" i="27"/>
  <c r="K365" i="27"/>
  <c r="K364" i="27"/>
  <c r="M364" i="27"/>
  <c r="K363" i="27"/>
  <c r="M363" i="27"/>
  <c r="K362" i="27"/>
  <c r="K361" i="27"/>
  <c r="K360" i="27"/>
  <c r="M360" i="27"/>
  <c r="K359" i="27"/>
  <c r="M359" i="27"/>
  <c r="K358" i="27"/>
  <c r="K357" i="27"/>
  <c r="K356" i="27"/>
  <c r="M356" i="27"/>
  <c r="K355" i="27"/>
  <c r="M355" i="27"/>
  <c r="K354" i="27"/>
  <c r="K353" i="27"/>
  <c r="K352" i="27"/>
  <c r="M352" i="27"/>
  <c r="K351" i="27"/>
  <c r="M351" i="27"/>
  <c r="K350" i="27"/>
  <c r="K349" i="27"/>
  <c r="K348" i="27"/>
  <c r="M348" i="27"/>
  <c r="K347" i="27"/>
  <c r="M347" i="27"/>
  <c r="K346" i="27"/>
  <c r="K345" i="27"/>
  <c r="K344" i="27"/>
  <c r="M344" i="27"/>
  <c r="K343" i="27"/>
  <c r="M343" i="27"/>
  <c r="K342" i="27"/>
  <c r="K341" i="27"/>
  <c r="K340" i="27"/>
  <c r="M340" i="27"/>
  <c r="K339" i="27"/>
  <c r="M339" i="27"/>
  <c r="K338" i="27"/>
  <c r="K337" i="27"/>
  <c r="K336" i="27"/>
  <c r="M336" i="27"/>
  <c r="K335" i="27"/>
  <c r="M335" i="27"/>
  <c r="K334" i="27"/>
  <c r="K333" i="27"/>
  <c r="K332" i="27"/>
  <c r="M332" i="27"/>
  <c r="K331" i="27"/>
  <c r="M331" i="27"/>
  <c r="K330" i="27"/>
  <c r="K329" i="27"/>
  <c r="K328" i="27"/>
  <c r="M328" i="27"/>
  <c r="K327" i="27"/>
  <c r="M327" i="27"/>
  <c r="K326" i="27"/>
  <c r="K325" i="27"/>
  <c r="K324" i="27"/>
  <c r="M324" i="27"/>
  <c r="K323" i="27"/>
  <c r="M323" i="27"/>
  <c r="K322" i="27"/>
  <c r="K321" i="27"/>
  <c r="K320" i="27"/>
  <c r="M320" i="27"/>
  <c r="K319" i="27"/>
  <c r="M319" i="27"/>
  <c r="K318" i="27"/>
  <c r="K317" i="27"/>
  <c r="K316" i="27"/>
  <c r="M316" i="27"/>
  <c r="K315" i="27"/>
  <c r="M315" i="27"/>
  <c r="K314" i="27"/>
  <c r="K313" i="27"/>
  <c r="K312" i="27"/>
  <c r="M312" i="27"/>
  <c r="K311" i="27"/>
  <c r="M311" i="27"/>
  <c r="K310" i="27"/>
  <c r="K309" i="27"/>
  <c r="K308" i="27"/>
  <c r="M308" i="27"/>
  <c r="K307" i="27"/>
  <c r="M307" i="27"/>
  <c r="K306" i="27"/>
  <c r="K305" i="27"/>
  <c r="K304" i="27"/>
  <c r="M304" i="27"/>
  <c r="K303" i="27"/>
  <c r="M303" i="27"/>
  <c r="K302" i="27"/>
  <c r="K301" i="27"/>
  <c r="K300" i="27"/>
  <c r="M300" i="27"/>
  <c r="K299" i="27"/>
  <c r="M299" i="27"/>
  <c r="K298" i="27"/>
  <c r="K297" i="27"/>
  <c r="K296" i="27"/>
  <c r="M296" i="27"/>
  <c r="K295" i="27"/>
  <c r="M295" i="27"/>
  <c r="K294" i="27"/>
  <c r="K293" i="27"/>
  <c r="K292" i="27"/>
  <c r="M292" i="27"/>
  <c r="K291" i="27"/>
  <c r="M291" i="27"/>
  <c r="K290" i="27"/>
  <c r="K289" i="27"/>
  <c r="K288" i="27"/>
  <c r="M288" i="27"/>
  <c r="K287" i="27"/>
  <c r="M287" i="27"/>
  <c r="K286" i="27"/>
  <c r="K285" i="27"/>
  <c r="K284" i="27"/>
  <c r="M284" i="27"/>
  <c r="K283" i="27"/>
  <c r="M283" i="27"/>
  <c r="K282" i="27"/>
  <c r="K281" i="27"/>
  <c r="K280" i="27"/>
  <c r="M280" i="27"/>
  <c r="K279" i="27"/>
  <c r="M279" i="27"/>
  <c r="K278" i="27"/>
  <c r="K277" i="27"/>
  <c r="K276" i="27"/>
  <c r="M276" i="27"/>
  <c r="K275" i="27"/>
  <c r="M275" i="27"/>
  <c r="K274" i="27"/>
  <c r="K273" i="27"/>
  <c r="K272" i="27"/>
  <c r="M272" i="27"/>
  <c r="K271" i="27"/>
  <c r="M271" i="27"/>
  <c r="K270" i="27"/>
  <c r="K269" i="27"/>
  <c r="K268" i="27"/>
  <c r="M268" i="27"/>
  <c r="K267" i="27"/>
  <c r="M267" i="27"/>
  <c r="K266" i="27"/>
  <c r="K265" i="27"/>
  <c r="K264" i="27"/>
  <c r="M264" i="27"/>
  <c r="K263" i="27"/>
  <c r="M263" i="27"/>
  <c r="K262" i="27"/>
  <c r="K261" i="27"/>
  <c r="K260" i="27"/>
  <c r="M260" i="27"/>
  <c r="K259" i="27"/>
  <c r="M259" i="27"/>
  <c r="K258" i="27"/>
  <c r="K257" i="27"/>
  <c r="K256" i="27"/>
  <c r="M256" i="27"/>
  <c r="K255" i="27"/>
  <c r="M255" i="27"/>
  <c r="K254" i="27"/>
  <c r="K253" i="27"/>
  <c r="K252" i="27"/>
  <c r="M252" i="27"/>
  <c r="K251" i="27"/>
  <c r="M251" i="27"/>
  <c r="K250" i="27"/>
  <c r="K249" i="27"/>
  <c r="K248" i="27"/>
  <c r="M248" i="27"/>
  <c r="K247" i="27"/>
  <c r="M247" i="27"/>
  <c r="K246" i="27"/>
  <c r="K245" i="27"/>
  <c r="K244" i="27"/>
  <c r="M244" i="27"/>
  <c r="K243" i="27"/>
  <c r="M243" i="27"/>
  <c r="K242" i="27"/>
  <c r="K241" i="27"/>
  <c r="K240" i="27"/>
  <c r="M240" i="27"/>
  <c r="K239" i="27"/>
  <c r="M239" i="27"/>
  <c r="K238" i="27"/>
  <c r="K237" i="27"/>
  <c r="K236" i="27"/>
  <c r="M236" i="27"/>
  <c r="K235" i="27"/>
  <c r="M235" i="27"/>
  <c r="K234" i="27"/>
  <c r="K233" i="27"/>
  <c r="K232" i="27"/>
  <c r="M232" i="27"/>
  <c r="K231" i="27"/>
  <c r="M231" i="27"/>
  <c r="K230" i="27"/>
  <c r="K229" i="27"/>
  <c r="K228" i="27"/>
  <c r="M228" i="27"/>
  <c r="K227" i="27"/>
  <c r="M227" i="27"/>
  <c r="K226" i="27"/>
  <c r="K225" i="27"/>
  <c r="K224" i="27"/>
  <c r="M224" i="27"/>
  <c r="K223" i="27"/>
  <c r="M223" i="27"/>
  <c r="K222" i="27"/>
  <c r="K221" i="27"/>
  <c r="K220" i="27"/>
  <c r="M220" i="27"/>
  <c r="K219" i="27"/>
  <c r="M219" i="27"/>
  <c r="K218" i="27"/>
  <c r="K217" i="27"/>
  <c r="K216" i="27"/>
  <c r="M216" i="27"/>
  <c r="K215" i="27"/>
  <c r="M215" i="27"/>
  <c r="K214" i="27"/>
  <c r="K213" i="27"/>
  <c r="K212" i="27"/>
  <c r="M212" i="27"/>
  <c r="K211" i="27"/>
  <c r="M211" i="27"/>
  <c r="K210" i="27"/>
  <c r="K209" i="27"/>
  <c r="K208" i="27"/>
  <c r="M208" i="27"/>
  <c r="K207" i="27"/>
  <c r="M207" i="27"/>
  <c r="K206" i="27"/>
  <c r="K205" i="27"/>
  <c r="K204" i="27"/>
  <c r="M204" i="27"/>
  <c r="K203" i="27"/>
  <c r="M203" i="27"/>
  <c r="K202" i="27"/>
  <c r="K201" i="27"/>
  <c r="K200" i="27"/>
  <c r="M200" i="27"/>
  <c r="K199" i="27"/>
  <c r="M199" i="27"/>
  <c r="K198" i="27"/>
  <c r="K197" i="27"/>
  <c r="K196" i="27"/>
  <c r="M196" i="27"/>
  <c r="K195" i="27"/>
  <c r="M195" i="27"/>
  <c r="K194" i="27"/>
  <c r="K193" i="27"/>
  <c r="K192" i="27"/>
  <c r="M192" i="27"/>
  <c r="K191" i="27"/>
  <c r="M191" i="27"/>
  <c r="K190" i="27"/>
  <c r="K189" i="27"/>
  <c r="K188" i="27"/>
  <c r="M188" i="27"/>
  <c r="K187" i="27"/>
  <c r="M187" i="27"/>
  <c r="K186" i="27"/>
  <c r="K185" i="27"/>
  <c r="K184" i="27"/>
  <c r="M184" i="27"/>
  <c r="K183" i="27"/>
  <c r="M183" i="27"/>
  <c r="K182" i="27"/>
  <c r="K181" i="27"/>
  <c r="K180" i="27"/>
  <c r="M180" i="27"/>
  <c r="K179" i="27"/>
  <c r="M179" i="27"/>
  <c r="K178" i="27"/>
  <c r="K177" i="27"/>
  <c r="K176" i="27"/>
  <c r="M176" i="27"/>
  <c r="K175" i="27"/>
  <c r="M175" i="27"/>
  <c r="K174" i="27"/>
  <c r="K173" i="27"/>
  <c r="K172" i="27"/>
  <c r="M172" i="27"/>
  <c r="K171" i="27"/>
  <c r="M171" i="27"/>
  <c r="K170" i="27"/>
  <c r="K169" i="27"/>
  <c r="K168" i="27"/>
  <c r="M168" i="27"/>
  <c r="K167" i="27"/>
  <c r="M167" i="27"/>
  <c r="K166" i="27"/>
  <c r="K165" i="27"/>
  <c r="K164" i="27"/>
  <c r="M164" i="27"/>
  <c r="K163" i="27"/>
  <c r="M163" i="27"/>
  <c r="K162" i="27"/>
  <c r="K161" i="27"/>
  <c r="K160" i="27"/>
  <c r="M160" i="27"/>
  <c r="K159" i="27"/>
  <c r="M159" i="27"/>
  <c r="K158" i="27"/>
  <c r="K157" i="27"/>
  <c r="K156" i="27"/>
  <c r="M156" i="27"/>
  <c r="K155" i="27"/>
  <c r="M155" i="27"/>
  <c r="K154" i="27"/>
  <c r="K153" i="27"/>
  <c r="K152" i="27"/>
  <c r="M152" i="27"/>
  <c r="K151" i="27"/>
  <c r="M151" i="27"/>
  <c r="K150" i="27"/>
  <c r="K149" i="27"/>
  <c r="K148" i="27"/>
  <c r="M148" i="27"/>
  <c r="K147" i="27"/>
  <c r="M147" i="27"/>
  <c r="K146" i="27"/>
  <c r="K145" i="27"/>
  <c r="K144" i="27"/>
  <c r="M144" i="27"/>
  <c r="K143" i="27"/>
  <c r="M143" i="27"/>
  <c r="K142" i="27"/>
  <c r="K141" i="27"/>
  <c r="K140" i="27"/>
  <c r="M140" i="27"/>
  <c r="K139" i="27"/>
  <c r="M139" i="27"/>
  <c r="K138" i="27"/>
  <c r="K137" i="27"/>
  <c r="K136" i="27"/>
  <c r="M136" i="27"/>
  <c r="K135" i="27"/>
  <c r="M135" i="27"/>
  <c r="K134" i="27"/>
  <c r="K133" i="27"/>
  <c r="K132" i="27"/>
  <c r="M132" i="27"/>
  <c r="K131" i="27"/>
  <c r="M131" i="27"/>
  <c r="K130" i="27"/>
  <c r="K129" i="27"/>
  <c r="K128" i="27"/>
  <c r="M128" i="27"/>
  <c r="K127" i="27"/>
  <c r="M127" i="27"/>
  <c r="K126" i="27"/>
  <c r="K125" i="27"/>
  <c r="K124" i="27"/>
  <c r="M124" i="27"/>
  <c r="K123" i="27"/>
  <c r="M123" i="27"/>
  <c r="K122" i="27"/>
  <c r="K121" i="27"/>
  <c r="K120" i="27"/>
  <c r="M120" i="27"/>
  <c r="K119" i="27"/>
  <c r="M119" i="27"/>
  <c r="K118" i="27"/>
  <c r="K117" i="27"/>
  <c r="K116" i="27"/>
  <c r="M116" i="27"/>
  <c r="K115" i="27"/>
  <c r="M115" i="27"/>
  <c r="K114" i="27"/>
  <c r="K113" i="27"/>
  <c r="K112" i="27"/>
  <c r="M112" i="27"/>
  <c r="K111" i="27"/>
  <c r="M111" i="27"/>
  <c r="K110" i="27"/>
  <c r="K109" i="27"/>
  <c r="A81" i="26"/>
  <c r="H5" i="26"/>
  <c r="M4" i="59"/>
  <c r="M6" i="59"/>
  <c r="M7" i="59"/>
  <c r="M8" i="59"/>
  <c r="M9" i="59"/>
  <c r="M10" i="59"/>
  <c r="M11" i="59"/>
  <c r="M12" i="59"/>
  <c r="M13" i="59"/>
  <c r="M14" i="59"/>
  <c r="M15" i="59"/>
  <c r="M16" i="59"/>
  <c r="M17" i="59"/>
  <c r="M18" i="59"/>
  <c r="M19" i="59"/>
  <c r="M20" i="59"/>
  <c r="M21" i="59"/>
  <c r="M22" i="59"/>
  <c r="M23" i="59"/>
  <c r="M24" i="59"/>
  <c r="M25" i="59"/>
  <c r="M26" i="59"/>
  <c r="M27" i="59"/>
  <c r="M28" i="59"/>
  <c r="M29" i="59"/>
  <c r="M30" i="59"/>
  <c r="M31" i="59"/>
  <c r="M32" i="59"/>
  <c r="M33" i="59"/>
  <c r="M34" i="59"/>
  <c r="M35" i="59"/>
  <c r="M36" i="59"/>
  <c r="M37" i="59"/>
  <c r="M38" i="59"/>
  <c r="M39" i="59"/>
  <c r="M40" i="59"/>
  <c r="M41" i="59"/>
  <c r="M42" i="59"/>
  <c r="M43" i="59"/>
  <c r="M44" i="59"/>
  <c r="M45" i="59"/>
  <c r="M46" i="59"/>
  <c r="M47" i="59"/>
  <c r="M48" i="59"/>
  <c r="M49" i="59"/>
  <c r="M50" i="59"/>
  <c r="M51" i="59"/>
  <c r="M52" i="59"/>
  <c r="M53" i="59"/>
  <c r="M54" i="59"/>
  <c r="M55" i="59"/>
  <c r="M56" i="59"/>
  <c r="M57" i="59"/>
  <c r="M58" i="59"/>
  <c r="M59" i="59"/>
  <c r="M60" i="59"/>
  <c r="M61" i="59"/>
  <c r="M62" i="59"/>
  <c r="M63" i="59"/>
  <c r="M64" i="59"/>
  <c r="M65" i="59"/>
  <c r="M66" i="59"/>
  <c r="M67" i="59"/>
  <c r="M68" i="59"/>
  <c r="M69" i="59"/>
  <c r="M70" i="59"/>
  <c r="M71" i="59"/>
  <c r="M72" i="59"/>
  <c r="M73" i="59"/>
  <c r="M74" i="59"/>
  <c r="M75" i="59"/>
  <c r="M76" i="59"/>
  <c r="M77" i="59"/>
  <c r="M78" i="59"/>
  <c r="M79" i="59"/>
  <c r="M80" i="59"/>
  <c r="M81" i="59"/>
  <c r="M82" i="59"/>
  <c r="M83" i="59"/>
  <c r="M84" i="59"/>
  <c r="M85" i="59"/>
  <c r="M86" i="59"/>
  <c r="M87" i="59"/>
  <c r="M88" i="59"/>
  <c r="M89" i="59"/>
  <c r="M90" i="59"/>
  <c r="M91" i="59"/>
  <c r="M92" i="59"/>
  <c r="M93" i="59"/>
  <c r="M94" i="59"/>
  <c r="M95" i="59"/>
  <c r="M96" i="59"/>
  <c r="M97" i="59"/>
  <c r="M98" i="59"/>
  <c r="M99" i="59"/>
  <c r="M100" i="59"/>
  <c r="M101" i="59"/>
  <c r="M102" i="59"/>
  <c r="M103" i="59"/>
  <c r="M104" i="59"/>
  <c r="M105" i="59"/>
  <c r="M106" i="59"/>
  <c r="M107" i="59"/>
  <c r="M108" i="59"/>
  <c r="M109" i="59"/>
  <c r="M110" i="59"/>
  <c r="M111" i="59"/>
  <c r="M112" i="59"/>
  <c r="M113" i="59"/>
  <c r="M114" i="59"/>
  <c r="M115" i="59"/>
  <c r="M116" i="59"/>
  <c r="M117" i="59"/>
  <c r="M118" i="59"/>
  <c r="M119" i="59"/>
  <c r="M120" i="59"/>
  <c r="M121" i="59"/>
  <c r="M122" i="59"/>
  <c r="M123" i="59"/>
  <c r="M124" i="59"/>
  <c r="M125" i="59"/>
  <c r="M126" i="59"/>
  <c r="M127" i="59"/>
  <c r="M128" i="59"/>
  <c r="M129" i="59"/>
  <c r="M130" i="59"/>
  <c r="M131" i="59"/>
  <c r="M132" i="59"/>
  <c r="M133" i="59"/>
  <c r="M134" i="59"/>
  <c r="M135" i="59"/>
  <c r="M136" i="59"/>
  <c r="M137" i="59"/>
  <c r="M138" i="59"/>
  <c r="M139" i="59"/>
  <c r="M140" i="59"/>
  <c r="M141" i="59"/>
  <c r="M142" i="59"/>
  <c r="M143" i="59"/>
  <c r="M144" i="59"/>
  <c r="M145" i="59"/>
  <c r="M146" i="59"/>
  <c r="M147" i="59"/>
  <c r="M148" i="59"/>
  <c r="M149" i="59"/>
  <c r="M150" i="59"/>
  <c r="M151" i="59"/>
  <c r="M152" i="59"/>
  <c r="M153" i="59"/>
  <c r="M154" i="59"/>
  <c r="M155" i="59"/>
  <c r="M156" i="59"/>
  <c r="M157" i="59"/>
  <c r="M158" i="59"/>
  <c r="M159" i="59"/>
  <c r="M160" i="59"/>
  <c r="M161" i="59"/>
  <c r="M162" i="59"/>
  <c r="M163" i="59"/>
  <c r="M164" i="59"/>
  <c r="M165" i="59"/>
  <c r="M166" i="59"/>
  <c r="M167" i="59"/>
  <c r="M168" i="59"/>
  <c r="M169" i="59"/>
  <c r="M170" i="59"/>
  <c r="M171" i="59"/>
  <c r="M172" i="59"/>
  <c r="M173" i="59"/>
  <c r="M174" i="59"/>
  <c r="M175" i="59"/>
  <c r="M176" i="59"/>
  <c r="M177" i="59"/>
  <c r="M178" i="59"/>
  <c r="M179" i="59"/>
  <c r="M180" i="59"/>
  <c r="M181" i="59"/>
  <c r="M182" i="59"/>
  <c r="M183" i="59"/>
  <c r="M184" i="59"/>
  <c r="M185" i="59"/>
  <c r="M186" i="59"/>
  <c r="M187" i="59"/>
  <c r="M188" i="59"/>
  <c r="M189" i="59"/>
  <c r="M190" i="59"/>
  <c r="M191" i="59"/>
  <c r="M192" i="59"/>
  <c r="M193" i="59"/>
  <c r="M194" i="59"/>
  <c r="M195" i="59"/>
  <c r="M196" i="59"/>
  <c r="M197" i="59"/>
  <c r="M198" i="59"/>
  <c r="M199" i="59"/>
  <c r="M200" i="59"/>
  <c r="M201" i="59"/>
  <c r="M202" i="59"/>
  <c r="M203" i="59"/>
  <c r="M204" i="59"/>
  <c r="M205" i="59"/>
  <c r="M206" i="59"/>
  <c r="M207" i="59"/>
  <c r="M208" i="59"/>
  <c r="M209" i="59"/>
  <c r="M210" i="59"/>
  <c r="M211" i="59"/>
  <c r="M212" i="59"/>
  <c r="M213" i="59"/>
  <c r="M214" i="59"/>
  <c r="M215" i="59"/>
  <c r="M216" i="59"/>
  <c r="M217" i="59"/>
  <c r="M218" i="59"/>
  <c r="M219" i="59"/>
  <c r="M220" i="59"/>
  <c r="M221" i="59"/>
  <c r="M222" i="59"/>
  <c r="M223" i="59"/>
  <c r="M224" i="59"/>
  <c r="M225" i="59"/>
  <c r="M226" i="59"/>
  <c r="M227" i="59"/>
  <c r="M228" i="59"/>
  <c r="M229" i="59"/>
  <c r="M230" i="59"/>
  <c r="M231" i="59"/>
  <c r="M232" i="59"/>
  <c r="M233" i="59"/>
  <c r="M234" i="59"/>
  <c r="M235" i="59"/>
  <c r="M236" i="59"/>
  <c r="M237" i="59"/>
  <c r="M238" i="59"/>
  <c r="M239" i="59"/>
  <c r="M240" i="59"/>
  <c r="M241" i="59"/>
  <c r="M242" i="59"/>
  <c r="M243" i="59"/>
  <c r="M244" i="59"/>
  <c r="M245" i="59"/>
  <c r="M246" i="59"/>
  <c r="M247" i="59"/>
  <c r="M248" i="59"/>
  <c r="M249" i="59"/>
  <c r="M250" i="59"/>
  <c r="M251" i="59"/>
  <c r="M252" i="59"/>
  <c r="M253" i="59"/>
  <c r="M254" i="59"/>
  <c r="M255" i="59"/>
  <c r="M256" i="59"/>
  <c r="M257" i="59"/>
  <c r="M258" i="59"/>
  <c r="M259" i="59"/>
  <c r="M260" i="59"/>
  <c r="M261" i="59"/>
  <c r="M262" i="59"/>
  <c r="M263" i="59"/>
  <c r="M264" i="59"/>
  <c r="M265" i="59"/>
  <c r="M266" i="59"/>
  <c r="M267" i="59"/>
  <c r="M268" i="59"/>
  <c r="M269" i="59"/>
  <c r="M270" i="59"/>
  <c r="M271" i="59"/>
  <c r="M272" i="59"/>
  <c r="M273" i="59"/>
  <c r="M274" i="59"/>
  <c r="M275" i="59"/>
  <c r="M276" i="59"/>
  <c r="M277" i="59"/>
  <c r="M278" i="59"/>
  <c r="M279" i="59"/>
  <c r="M280" i="59"/>
  <c r="M281" i="59"/>
  <c r="M282" i="59"/>
  <c r="M283" i="59"/>
  <c r="M284" i="59"/>
  <c r="M285" i="59"/>
  <c r="M286" i="59"/>
  <c r="M287" i="59"/>
  <c r="M288" i="59"/>
  <c r="M289" i="59"/>
  <c r="M290" i="59"/>
  <c r="M291" i="59"/>
  <c r="M292" i="59"/>
  <c r="M293" i="59"/>
  <c r="M294" i="59"/>
  <c r="M295" i="59"/>
  <c r="M296" i="59"/>
  <c r="M297" i="59"/>
  <c r="M298" i="59"/>
  <c r="M299" i="59"/>
  <c r="M300" i="59"/>
  <c r="M301" i="59"/>
  <c r="M302" i="59"/>
  <c r="M303" i="59"/>
  <c r="M304" i="59"/>
  <c r="M305" i="59"/>
  <c r="M306" i="59"/>
  <c r="M307" i="59"/>
  <c r="M308" i="59"/>
  <c r="M309" i="59"/>
  <c r="M310" i="59"/>
  <c r="M311" i="59"/>
  <c r="M312" i="59"/>
  <c r="M313" i="59"/>
  <c r="M314" i="59"/>
  <c r="M315" i="59"/>
  <c r="M316" i="59"/>
  <c r="M317" i="59"/>
  <c r="M318" i="59"/>
  <c r="M319" i="59"/>
  <c r="M320" i="59"/>
  <c r="M321" i="59"/>
  <c r="M322" i="59"/>
  <c r="M323" i="59"/>
  <c r="M324" i="59"/>
  <c r="M325" i="59"/>
  <c r="M326" i="59"/>
  <c r="M327" i="59"/>
  <c r="M328" i="59"/>
  <c r="M329" i="59"/>
  <c r="M330" i="59"/>
  <c r="M331" i="59"/>
  <c r="M332" i="59"/>
  <c r="M333" i="59"/>
  <c r="M334" i="59"/>
  <c r="M335" i="59"/>
  <c r="M336" i="59"/>
  <c r="M337" i="59"/>
  <c r="M338" i="59"/>
  <c r="M339" i="59"/>
  <c r="M340" i="59"/>
  <c r="M341" i="59"/>
  <c r="M342" i="59"/>
  <c r="M343" i="59"/>
  <c r="M344" i="59"/>
  <c r="M345" i="59"/>
  <c r="M346" i="59"/>
  <c r="M347" i="59"/>
  <c r="M348" i="59"/>
  <c r="M349" i="59"/>
  <c r="M350" i="59"/>
  <c r="M351" i="59"/>
  <c r="M352" i="59"/>
  <c r="M353" i="59"/>
  <c r="M354" i="59"/>
  <c r="M355" i="59"/>
  <c r="M356" i="59"/>
  <c r="M357" i="59"/>
  <c r="M358" i="59"/>
  <c r="M359" i="59"/>
  <c r="M360" i="59"/>
  <c r="M361" i="59"/>
  <c r="M362" i="59"/>
  <c r="M363" i="59"/>
  <c r="M364" i="59"/>
  <c r="M365" i="59"/>
  <c r="M366" i="59"/>
  <c r="M367" i="59"/>
  <c r="M368" i="59"/>
  <c r="M369" i="59"/>
  <c r="M370" i="59"/>
  <c r="M371" i="59"/>
  <c r="M372" i="59"/>
  <c r="M373" i="59"/>
  <c r="M374" i="59"/>
  <c r="M375" i="59"/>
  <c r="M376" i="59"/>
  <c r="M377" i="59"/>
  <c r="M378" i="59"/>
  <c r="M379" i="59"/>
  <c r="M380" i="59"/>
  <c r="M381" i="59"/>
  <c r="M382" i="59"/>
  <c r="M383" i="59"/>
  <c r="M384" i="59"/>
  <c r="M385" i="59"/>
  <c r="M386" i="59"/>
  <c r="M387" i="59"/>
  <c r="M388" i="59"/>
  <c r="M389" i="59"/>
  <c r="M390" i="59"/>
  <c r="M391" i="59"/>
  <c r="M392" i="59"/>
  <c r="M393" i="59"/>
  <c r="M394" i="59"/>
  <c r="M395" i="59"/>
  <c r="M396" i="59"/>
  <c r="M397" i="59"/>
  <c r="M398" i="59"/>
  <c r="M399" i="59"/>
  <c r="M400" i="59"/>
  <c r="M401" i="59"/>
  <c r="M402" i="59"/>
  <c r="M403" i="59"/>
  <c r="M404" i="59"/>
  <c r="M405" i="59"/>
  <c r="M406" i="59"/>
  <c r="M407" i="59"/>
  <c r="M408" i="59"/>
  <c r="M409" i="59"/>
  <c r="M410" i="59"/>
  <c r="M411" i="59"/>
  <c r="M412" i="59"/>
  <c r="M413" i="59"/>
  <c r="M414" i="59"/>
  <c r="M415" i="59"/>
  <c r="M416" i="59"/>
  <c r="M417" i="59"/>
  <c r="M418" i="59"/>
  <c r="M419" i="59"/>
  <c r="M420" i="59"/>
  <c r="M421" i="59"/>
  <c r="M422" i="59"/>
  <c r="M423" i="59"/>
  <c r="M424" i="59"/>
  <c r="M425" i="59"/>
  <c r="M426" i="59"/>
  <c r="M427" i="59"/>
  <c r="M428" i="59"/>
  <c r="M429" i="59"/>
  <c r="M430" i="59"/>
  <c r="M431" i="59"/>
  <c r="M432" i="59"/>
  <c r="M433" i="59"/>
  <c r="M434" i="59"/>
  <c r="M435" i="59"/>
  <c r="M436" i="59"/>
  <c r="M437" i="59"/>
  <c r="M438" i="59"/>
  <c r="M439" i="59"/>
  <c r="M440" i="59"/>
  <c r="M441" i="59"/>
  <c r="M442" i="59"/>
  <c r="M443" i="59"/>
  <c r="M444" i="59"/>
  <c r="M445" i="59"/>
  <c r="M446" i="59"/>
  <c r="M447" i="59"/>
  <c r="M448" i="59"/>
  <c r="M449" i="59"/>
  <c r="M450" i="59"/>
  <c r="M451" i="59"/>
  <c r="M452" i="59"/>
  <c r="M453" i="59"/>
  <c r="M454" i="59"/>
  <c r="M455" i="59"/>
  <c r="M456" i="59"/>
  <c r="M457" i="59"/>
  <c r="M458" i="59"/>
  <c r="M459" i="59"/>
  <c r="M460" i="59"/>
  <c r="M461" i="59"/>
  <c r="M462" i="59"/>
  <c r="M463" i="59"/>
  <c r="M464" i="59"/>
  <c r="M465" i="59"/>
  <c r="M466" i="59"/>
  <c r="M467" i="59"/>
  <c r="M468" i="59"/>
  <c r="M469" i="59"/>
  <c r="M470" i="59"/>
  <c r="M471" i="59"/>
  <c r="M472" i="59"/>
  <c r="M473" i="59"/>
  <c r="M474" i="59"/>
  <c r="M475" i="59"/>
  <c r="M476" i="59"/>
  <c r="M477" i="59"/>
  <c r="M478" i="59"/>
  <c r="M479" i="59"/>
  <c r="M480" i="59"/>
  <c r="M481" i="59"/>
  <c r="M482" i="59"/>
  <c r="M483" i="59"/>
  <c r="M484" i="59"/>
  <c r="M485" i="59"/>
  <c r="M486" i="59"/>
  <c r="M487" i="59"/>
  <c r="M488" i="59"/>
  <c r="M489" i="59"/>
  <c r="M490" i="59"/>
  <c r="M491" i="59"/>
  <c r="M492" i="59"/>
  <c r="M493" i="59"/>
  <c r="M494" i="59"/>
  <c r="M495" i="59"/>
  <c r="M496" i="59"/>
  <c r="M497" i="59"/>
  <c r="M498" i="59"/>
  <c r="I532" i="71"/>
  <c r="G532" i="71"/>
  <c r="J532" i="71"/>
  <c r="H532" i="71"/>
  <c r="F532" i="71"/>
  <c r="K532" i="71" s="1"/>
  <c r="J531" i="71"/>
  <c r="H531" i="71"/>
  <c r="F531" i="71"/>
  <c r="I531" i="71"/>
  <c r="G531" i="71"/>
  <c r="I530" i="71"/>
  <c r="G530" i="71"/>
  <c r="J530" i="71"/>
  <c r="K530" i="71" s="1"/>
  <c r="H530" i="71"/>
  <c r="F530" i="71"/>
  <c r="I529" i="71"/>
  <c r="I528" i="71"/>
  <c r="G528" i="71"/>
  <c r="J528" i="71"/>
  <c r="H528" i="71"/>
  <c r="F528" i="71"/>
  <c r="K528" i="71" s="1"/>
  <c r="I532" i="69"/>
  <c r="G532" i="69"/>
  <c r="J532" i="69"/>
  <c r="H532" i="69"/>
  <c r="F532" i="69"/>
  <c r="G531" i="69"/>
  <c r="I530" i="69"/>
  <c r="G530" i="69"/>
  <c r="J530" i="69"/>
  <c r="H530" i="69"/>
  <c r="F530" i="69"/>
  <c r="J529" i="69"/>
  <c r="H529" i="69"/>
  <c r="F529" i="69"/>
  <c r="I529" i="69"/>
  <c r="G529" i="69"/>
  <c r="K529" i="69" s="1"/>
  <c r="I528" i="69"/>
  <c r="G528" i="69"/>
  <c r="J528" i="69"/>
  <c r="H528" i="69"/>
  <c r="F528" i="69"/>
  <c r="H532" i="67"/>
  <c r="J531" i="67"/>
  <c r="H531" i="67"/>
  <c r="F531" i="67"/>
  <c r="I531" i="67"/>
  <c r="G531" i="67"/>
  <c r="I530" i="67"/>
  <c r="G530" i="67"/>
  <c r="J530" i="67"/>
  <c r="H530" i="67"/>
  <c r="F530" i="67"/>
  <c r="J529" i="67"/>
  <c r="H529" i="67"/>
  <c r="F529" i="67"/>
  <c r="I529" i="67"/>
  <c r="G529" i="67"/>
  <c r="I528" i="67"/>
  <c r="G528" i="67"/>
  <c r="J528" i="67"/>
  <c r="H528" i="67"/>
  <c r="F528" i="67"/>
  <c r="I532" i="65"/>
  <c r="G532" i="65"/>
  <c r="J532" i="65"/>
  <c r="H532" i="65"/>
  <c r="F532" i="65"/>
  <c r="K532" i="65" s="1"/>
  <c r="J531" i="65"/>
  <c r="H531" i="65"/>
  <c r="F531" i="65"/>
  <c r="I531" i="65"/>
  <c r="G531" i="65"/>
  <c r="I530" i="65"/>
  <c r="G530" i="65"/>
  <c r="J530" i="65"/>
  <c r="H530" i="65"/>
  <c r="F530" i="65"/>
  <c r="J529" i="65"/>
  <c r="H529" i="65"/>
  <c r="F529" i="65"/>
  <c r="I529" i="65"/>
  <c r="G529" i="65"/>
  <c r="G528" i="65"/>
  <c r="I532" i="63"/>
  <c r="G532" i="63"/>
  <c r="J532" i="63"/>
  <c r="H532" i="63"/>
  <c r="F532" i="63"/>
  <c r="J531" i="63"/>
  <c r="H531" i="63"/>
  <c r="F531" i="63"/>
  <c r="K531" i="63" s="1"/>
  <c r="I531" i="63"/>
  <c r="G531" i="63"/>
  <c r="I530" i="63"/>
  <c r="G530" i="63"/>
  <c r="J530" i="63"/>
  <c r="H530" i="63"/>
  <c r="F530" i="63"/>
  <c r="J529" i="63"/>
  <c r="G529" i="63"/>
  <c r="I528" i="63"/>
  <c r="G528" i="63"/>
  <c r="J528" i="63"/>
  <c r="H528" i="63"/>
  <c r="F528" i="63"/>
  <c r="I532" i="61"/>
  <c r="G532" i="61"/>
  <c r="J532" i="61"/>
  <c r="H532" i="61"/>
  <c r="F532" i="61"/>
  <c r="H531" i="61"/>
  <c r="I530" i="61"/>
  <c r="G530" i="61"/>
  <c r="J530" i="61"/>
  <c r="H530" i="61"/>
  <c r="F530" i="61"/>
  <c r="K530" i="61" s="1"/>
  <c r="J529" i="61"/>
  <c r="H529" i="61"/>
  <c r="F529" i="61"/>
  <c r="I529" i="61"/>
  <c r="G529" i="61"/>
  <c r="I528" i="61"/>
  <c r="G528" i="61"/>
  <c r="J528" i="61"/>
  <c r="H528" i="61"/>
  <c r="F528" i="61"/>
  <c r="J531" i="59"/>
  <c r="G531" i="59"/>
  <c r="I530" i="59"/>
  <c r="G530" i="59"/>
  <c r="J530" i="59"/>
  <c r="H530" i="59"/>
  <c r="F530" i="59"/>
  <c r="J529" i="59"/>
  <c r="H529" i="59"/>
  <c r="F529" i="59"/>
  <c r="I529" i="59"/>
  <c r="G529" i="59"/>
  <c r="I528" i="59"/>
  <c r="G528" i="59"/>
  <c r="J528" i="59"/>
  <c r="H528" i="59"/>
  <c r="F528" i="59"/>
  <c r="K528" i="59" s="1"/>
  <c r="I532" i="57"/>
  <c r="G532" i="57"/>
  <c r="J532" i="57"/>
  <c r="H532" i="57"/>
  <c r="F532" i="57"/>
  <c r="F531" i="57"/>
  <c r="G530" i="57"/>
  <c r="J529" i="57"/>
  <c r="H529" i="57"/>
  <c r="F529" i="57"/>
  <c r="I529" i="57"/>
  <c r="G529" i="57"/>
  <c r="H534" i="55"/>
  <c r="J527" i="55"/>
  <c r="H527" i="55"/>
  <c r="F527" i="55"/>
  <c r="K527" i="55" s="1"/>
  <c r="I527" i="55"/>
  <c r="G527" i="55"/>
  <c r="J526" i="55"/>
  <c r="J525" i="55"/>
  <c r="H525" i="55"/>
  <c r="F525" i="55"/>
  <c r="G525" i="55"/>
  <c r="I525" i="55"/>
  <c r="I524" i="55"/>
  <c r="G524" i="55"/>
  <c r="J524" i="55"/>
  <c r="F524" i="55"/>
  <c r="K524" i="55" s="1"/>
  <c r="H524" i="55"/>
  <c r="H523" i="55"/>
  <c r="I522" i="55"/>
  <c r="G522" i="55"/>
  <c r="H522" i="55"/>
  <c r="J522" i="55"/>
  <c r="F522" i="55"/>
  <c r="J521" i="55"/>
  <c r="H521" i="55"/>
  <c r="F521" i="55"/>
  <c r="G521" i="55"/>
  <c r="I521" i="55"/>
  <c r="I520" i="55"/>
  <c r="G520" i="55"/>
  <c r="J520" i="55"/>
  <c r="F520" i="55"/>
  <c r="H520" i="55"/>
  <c r="I532" i="53"/>
  <c r="G532" i="53"/>
  <c r="J532" i="53"/>
  <c r="H532" i="53"/>
  <c r="F532" i="53"/>
  <c r="J531" i="53"/>
  <c r="H531" i="53"/>
  <c r="F531" i="53"/>
  <c r="K531" i="53" s="1"/>
  <c r="I531" i="53"/>
  <c r="G531" i="53"/>
  <c r="J529" i="53"/>
  <c r="H529" i="53"/>
  <c r="F529" i="53"/>
  <c r="I529" i="53"/>
  <c r="G529" i="53"/>
  <c r="I528" i="53"/>
  <c r="G528" i="53"/>
  <c r="J528" i="53"/>
  <c r="H528" i="53"/>
  <c r="F528" i="53"/>
  <c r="J531" i="51"/>
  <c r="H531" i="51"/>
  <c r="F531" i="51"/>
  <c r="I531" i="51"/>
  <c r="G531" i="51"/>
  <c r="J530" i="51"/>
  <c r="J529" i="51"/>
  <c r="H529" i="51"/>
  <c r="F529" i="51"/>
  <c r="I529" i="51"/>
  <c r="G529" i="51"/>
  <c r="I528" i="51"/>
  <c r="G528" i="51"/>
  <c r="J528" i="51"/>
  <c r="H528" i="51"/>
  <c r="F528" i="51"/>
  <c r="H533" i="49"/>
  <c r="J532" i="49"/>
  <c r="H532" i="49"/>
  <c r="F532" i="49"/>
  <c r="I532" i="49"/>
  <c r="G532" i="49"/>
  <c r="I531" i="49"/>
  <c r="G531" i="49"/>
  <c r="J531" i="49"/>
  <c r="H531" i="49"/>
  <c r="F531" i="49"/>
  <c r="G530" i="49"/>
  <c r="I529" i="49"/>
  <c r="G529" i="49"/>
  <c r="J529" i="49"/>
  <c r="H529" i="49"/>
  <c r="F529" i="49"/>
  <c r="I532" i="47"/>
  <c r="G532" i="47"/>
  <c r="H532" i="47"/>
  <c r="F532" i="47"/>
  <c r="H531" i="47"/>
  <c r="F531" i="47"/>
  <c r="I531" i="47"/>
  <c r="G531" i="47"/>
  <c r="I530" i="47"/>
  <c r="G530" i="47"/>
  <c r="H530" i="47"/>
  <c r="F530" i="47"/>
  <c r="I528" i="47"/>
  <c r="G528" i="47"/>
  <c r="H528" i="47"/>
  <c r="F528" i="47"/>
  <c r="I532" i="43"/>
  <c r="G532" i="43"/>
  <c r="J532" i="43"/>
  <c r="H532" i="43"/>
  <c r="F532" i="43"/>
  <c r="J531" i="43"/>
  <c r="H531" i="43"/>
  <c r="F531" i="43"/>
  <c r="I531" i="43"/>
  <c r="G531" i="43"/>
  <c r="I530" i="43"/>
  <c r="G530" i="43"/>
  <c r="J530" i="43"/>
  <c r="H530" i="43"/>
  <c r="F530" i="43"/>
  <c r="J529" i="43"/>
  <c r="H529" i="43"/>
  <c r="F529" i="43"/>
  <c r="I529" i="43"/>
  <c r="G529" i="43"/>
  <c r="M66" i="43"/>
  <c r="M69" i="43"/>
  <c r="M70" i="43"/>
  <c r="M73" i="43"/>
  <c r="M74" i="43"/>
  <c r="M77" i="43"/>
  <c r="M78" i="43"/>
  <c r="M81" i="43"/>
  <c r="M82" i="43"/>
  <c r="M85" i="43"/>
  <c r="M86" i="43"/>
  <c r="M89" i="43"/>
  <c r="M90" i="43"/>
  <c r="M93" i="43"/>
  <c r="M94" i="43"/>
  <c r="M97" i="43"/>
  <c r="M98" i="43"/>
  <c r="M101" i="43"/>
  <c r="M102" i="43"/>
  <c r="M105" i="43"/>
  <c r="M106" i="43"/>
  <c r="M109" i="43"/>
  <c r="M110" i="43"/>
  <c r="M113" i="43"/>
  <c r="M114" i="43"/>
  <c r="M117" i="43"/>
  <c r="M118" i="43"/>
  <c r="M121" i="43"/>
  <c r="M122" i="43"/>
  <c r="M125" i="43"/>
  <c r="M126" i="43"/>
  <c r="M129" i="43"/>
  <c r="M130" i="43"/>
  <c r="M133" i="43"/>
  <c r="M134" i="43"/>
  <c r="M137" i="43"/>
  <c r="M138" i="43"/>
  <c r="M141" i="43"/>
  <c r="M142" i="43"/>
  <c r="M145" i="43"/>
  <c r="M146" i="43"/>
  <c r="M149" i="43"/>
  <c r="M150" i="43"/>
  <c r="M153" i="43"/>
  <c r="M154" i="43"/>
  <c r="M157" i="43"/>
  <c r="M158" i="43"/>
  <c r="M161" i="43"/>
  <c r="M162" i="43"/>
  <c r="M165" i="43"/>
  <c r="M166" i="43"/>
  <c r="M169" i="43"/>
  <c r="M170" i="43"/>
  <c r="M173" i="43"/>
  <c r="M174" i="43"/>
  <c r="M177" i="43"/>
  <c r="M178" i="43"/>
  <c r="M181" i="43"/>
  <c r="M182" i="43"/>
  <c r="M185" i="43"/>
  <c r="M186" i="43"/>
  <c r="M189" i="43"/>
  <c r="M190" i="43"/>
  <c r="M193" i="43"/>
  <c r="M194" i="43"/>
  <c r="M197" i="43"/>
  <c r="M198" i="43"/>
  <c r="M201" i="43"/>
  <c r="M202" i="43"/>
  <c r="M205" i="43"/>
  <c r="M206" i="43"/>
  <c r="M209" i="43"/>
  <c r="M210" i="43"/>
  <c r="M213" i="43"/>
  <c r="M214" i="43"/>
  <c r="M217" i="43"/>
  <c r="M218" i="43"/>
  <c r="M221" i="43"/>
  <c r="M222" i="43"/>
  <c r="M225" i="43"/>
  <c r="M226" i="43"/>
  <c r="M229" i="43"/>
  <c r="M230" i="43"/>
  <c r="M233" i="43"/>
  <c r="M234" i="43"/>
  <c r="M237" i="43"/>
  <c r="M238" i="43"/>
  <c r="M241" i="43"/>
  <c r="M242" i="43"/>
  <c r="M245" i="43"/>
  <c r="M246" i="43"/>
  <c r="M249" i="43"/>
  <c r="M250" i="43"/>
  <c r="M253" i="43"/>
  <c r="M254" i="43"/>
  <c r="M257" i="43"/>
  <c r="M258" i="43"/>
  <c r="M261" i="43"/>
  <c r="M262" i="43"/>
  <c r="M265" i="43"/>
  <c r="M266" i="43"/>
  <c r="M269" i="43"/>
  <c r="M270" i="43"/>
  <c r="M273" i="43"/>
  <c r="M274" i="43"/>
  <c r="M277" i="43"/>
  <c r="M278" i="43"/>
  <c r="M281" i="43"/>
  <c r="M282" i="43"/>
  <c r="M285" i="43"/>
  <c r="M286" i="43"/>
  <c r="M289" i="43"/>
  <c r="M290" i="43"/>
  <c r="M293" i="43"/>
  <c r="M294" i="43"/>
  <c r="M297" i="43"/>
  <c r="M298" i="43"/>
  <c r="M301" i="43"/>
  <c r="M302" i="43"/>
  <c r="M305" i="43"/>
  <c r="M306" i="43"/>
  <c r="M309" i="43"/>
  <c r="M310" i="43"/>
  <c r="M313" i="43"/>
  <c r="M314" i="43"/>
  <c r="M317" i="43"/>
  <c r="M318" i="43"/>
  <c r="M321" i="43"/>
  <c r="M322" i="43"/>
  <c r="M325" i="43"/>
  <c r="M326" i="43"/>
  <c r="M329" i="43"/>
  <c r="M330" i="43"/>
  <c r="M333" i="43"/>
  <c r="M334" i="43"/>
  <c r="M337" i="43"/>
  <c r="M338" i="43"/>
  <c r="M341" i="43"/>
  <c r="M342" i="43"/>
  <c r="M345" i="43"/>
  <c r="M346" i="43"/>
  <c r="M349" i="43"/>
  <c r="M350" i="43"/>
  <c r="M353" i="43"/>
  <c r="M354" i="43"/>
  <c r="M357" i="43"/>
  <c r="M358" i="43"/>
  <c r="M361" i="43"/>
  <c r="M362" i="43"/>
  <c r="M365" i="43"/>
  <c r="M366" i="43"/>
  <c r="M369" i="43"/>
  <c r="M370" i="43"/>
  <c r="M373" i="43"/>
  <c r="M374" i="43"/>
  <c r="M377" i="43"/>
  <c r="M378" i="43"/>
  <c r="M381" i="43"/>
  <c r="M382" i="43"/>
  <c r="M385" i="43"/>
  <c r="M386" i="43"/>
  <c r="M389" i="43"/>
  <c r="M390" i="43"/>
  <c r="M393" i="43"/>
  <c r="M394" i="43"/>
  <c r="M397" i="43"/>
  <c r="M398" i="43"/>
  <c r="M401" i="43"/>
  <c r="M402" i="43"/>
  <c r="M405" i="43"/>
  <c r="M406" i="43"/>
  <c r="M409" i="43"/>
  <c r="M410" i="43"/>
  <c r="M413" i="43"/>
  <c r="M414" i="43"/>
  <c r="M417" i="43"/>
  <c r="M418" i="43"/>
  <c r="M421" i="43"/>
  <c r="M422" i="43"/>
  <c r="M425" i="43"/>
  <c r="M426" i="43"/>
  <c r="M429" i="43"/>
  <c r="M430" i="43"/>
  <c r="M433" i="43"/>
  <c r="M434" i="43"/>
  <c r="M437" i="43"/>
  <c r="M438" i="43"/>
  <c r="M441" i="43"/>
  <c r="M442" i="43"/>
  <c r="M445" i="43"/>
  <c r="M446" i="43"/>
  <c r="M449" i="43"/>
  <c r="M450" i="43"/>
  <c r="M453" i="43"/>
  <c r="M454" i="43"/>
  <c r="M457" i="43"/>
  <c r="M458" i="43"/>
  <c r="M461" i="43"/>
  <c r="M462" i="43"/>
  <c r="M465" i="43"/>
  <c r="M466" i="43"/>
  <c r="M469" i="43"/>
  <c r="M470" i="43"/>
  <c r="M473" i="43"/>
  <c r="M474" i="43"/>
  <c r="M477" i="43"/>
  <c r="M478" i="43"/>
  <c r="M481" i="43"/>
  <c r="M482" i="43"/>
  <c r="M485" i="43"/>
  <c r="M486" i="43"/>
  <c r="M489" i="43"/>
  <c r="M490" i="43"/>
  <c r="M491" i="43"/>
  <c r="M492" i="43"/>
  <c r="M493" i="43"/>
  <c r="M494" i="43"/>
  <c r="M497" i="43"/>
  <c r="M498" i="43"/>
  <c r="I529" i="41"/>
  <c r="G529" i="41"/>
  <c r="J529" i="41"/>
  <c r="H529" i="41"/>
  <c r="F529" i="41"/>
  <c r="G531" i="41"/>
  <c r="I533" i="41"/>
  <c r="G533" i="41"/>
  <c r="J533" i="41"/>
  <c r="H533" i="41"/>
  <c r="F533" i="41"/>
  <c r="K533" i="41" s="1"/>
  <c r="B4" i="40"/>
  <c r="B5" i="40"/>
  <c r="B6" i="40"/>
  <c r="E8" i="40"/>
  <c r="H5" i="40"/>
  <c r="I528" i="39"/>
  <c r="G528" i="39"/>
  <c r="J528" i="39"/>
  <c r="H528" i="39"/>
  <c r="F528" i="39"/>
  <c r="I530" i="39"/>
  <c r="G530" i="39"/>
  <c r="J530" i="39"/>
  <c r="H530" i="39"/>
  <c r="F530" i="39"/>
  <c r="I532" i="39"/>
  <c r="G532" i="39"/>
  <c r="J532" i="39"/>
  <c r="H532" i="39"/>
  <c r="F532" i="39"/>
  <c r="K532" i="39" s="1"/>
  <c r="B4" i="38"/>
  <c r="B5" i="38"/>
  <c r="B6" i="38"/>
  <c r="E8" i="38"/>
  <c r="H5" i="38"/>
  <c r="I526" i="37"/>
  <c r="G526" i="37"/>
  <c r="J526" i="37"/>
  <c r="H526" i="37"/>
  <c r="F526" i="37"/>
  <c r="H527" i="37"/>
  <c r="J533" i="37"/>
  <c r="I534" i="37"/>
  <c r="G534" i="37"/>
  <c r="J534" i="37"/>
  <c r="H534" i="37"/>
  <c r="F534" i="37"/>
  <c r="K534" i="37" s="1"/>
  <c r="B4" i="36"/>
  <c r="B5" i="36"/>
  <c r="B6" i="36"/>
  <c r="E8" i="36"/>
  <c r="H5" i="36"/>
  <c r="I521" i="35"/>
  <c r="G521" i="35"/>
  <c r="J521" i="35"/>
  <c r="H521" i="35"/>
  <c r="F521" i="35"/>
  <c r="J522" i="35"/>
  <c r="H522" i="35"/>
  <c r="F522" i="35"/>
  <c r="I522" i="35"/>
  <c r="G522" i="35"/>
  <c r="I523" i="35"/>
  <c r="G523" i="35"/>
  <c r="J523" i="35"/>
  <c r="H523" i="35"/>
  <c r="F523" i="35"/>
  <c r="F524" i="35"/>
  <c r="I525" i="35"/>
  <c r="G525" i="35"/>
  <c r="J525" i="35"/>
  <c r="H525" i="35"/>
  <c r="F525" i="35"/>
  <c r="J526" i="35"/>
  <c r="H526" i="35"/>
  <c r="F526" i="35"/>
  <c r="I526" i="35"/>
  <c r="G526" i="35"/>
  <c r="I527" i="35"/>
  <c r="G527" i="35"/>
  <c r="J527" i="35"/>
  <c r="H527" i="35"/>
  <c r="F527" i="35"/>
  <c r="J528" i="35"/>
  <c r="H528" i="35"/>
  <c r="F528" i="35"/>
  <c r="K528" i="35" s="1"/>
  <c r="I528" i="35"/>
  <c r="G528" i="35"/>
  <c r="H534" i="35"/>
  <c r="I535" i="35"/>
  <c r="B4" i="34"/>
  <c r="B5" i="34"/>
  <c r="B6" i="34"/>
  <c r="E8" i="34"/>
  <c r="H5" i="34"/>
  <c r="J520" i="33"/>
  <c r="J521" i="33"/>
  <c r="H521" i="33"/>
  <c r="F521" i="33"/>
  <c r="I521" i="33"/>
  <c r="G521" i="33"/>
  <c r="I522" i="33"/>
  <c r="G522" i="33"/>
  <c r="J522" i="33"/>
  <c r="H522" i="33"/>
  <c r="F522" i="33"/>
  <c r="K522" i="33" s="1"/>
  <c r="J523" i="33"/>
  <c r="H523" i="33"/>
  <c r="F523" i="33"/>
  <c r="I523" i="33"/>
  <c r="G523" i="33"/>
  <c r="K523" i="33" s="1"/>
  <c r="I524" i="33"/>
  <c r="G524" i="33"/>
  <c r="J524" i="33"/>
  <c r="H524" i="33"/>
  <c r="F524" i="33"/>
  <c r="H525" i="33"/>
  <c r="I526" i="33"/>
  <c r="G526" i="33"/>
  <c r="J526" i="33"/>
  <c r="H526" i="33"/>
  <c r="F526" i="33"/>
  <c r="K526" i="33" s="1"/>
  <c r="J527" i="33"/>
  <c r="H527" i="33"/>
  <c r="F527" i="33"/>
  <c r="I527" i="33"/>
  <c r="G527" i="33"/>
  <c r="J533" i="33"/>
  <c r="H533" i="33"/>
  <c r="F533" i="33"/>
  <c r="K533" i="33" s="1"/>
  <c r="I533" i="33"/>
  <c r="G533" i="33"/>
  <c r="I534" i="33"/>
  <c r="G534" i="33"/>
  <c r="J534" i="33"/>
  <c r="H534" i="33"/>
  <c r="F534" i="33"/>
  <c r="B5" i="32"/>
  <c r="B6" i="32"/>
  <c r="E8" i="32"/>
  <c r="H5" i="32"/>
  <c r="J528" i="31"/>
  <c r="H528" i="31"/>
  <c r="F528" i="31"/>
  <c r="I528" i="31"/>
  <c r="G528" i="31"/>
  <c r="J534" i="31"/>
  <c r="H534" i="31"/>
  <c r="F534" i="31"/>
  <c r="I534" i="31"/>
  <c r="G534" i="31"/>
  <c r="I535" i="31"/>
  <c r="G535" i="31"/>
  <c r="J535" i="31"/>
  <c r="H535" i="31"/>
  <c r="F535" i="31"/>
  <c r="B5" i="30"/>
  <c r="B6" i="30"/>
  <c r="E8" i="30"/>
  <c r="H5" i="30"/>
  <c r="I521" i="29"/>
  <c r="G521" i="29"/>
  <c r="J521" i="29"/>
  <c r="H521" i="29"/>
  <c r="F521" i="29"/>
  <c r="J522" i="29"/>
  <c r="H522" i="29"/>
  <c r="F522" i="29"/>
  <c r="I522" i="29"/>
  <c r="G522" i="29"/>
  <c r="H523" i="29"/>
  <c r="J524" i="29"/>
  <c r="H524" i="29"/>
  <c r="F524" i="29"/>
  <c r="K524" i="29" s="1"/>
  <c r="I524" i="29"/>
  <c r="G524" i="29"/>
  <c r="I525" i="29"/>
  <c r="G525" i="29"/>
  <c r="J525" i="29"/>
  <c r="H525" i="29"/>
  <c r="F525" i="29"/>
  <c r="J526" i="29"/>
  <c r="H526" i="29"/>
  <c r="F526" i="29"/>
  <c r="I526" i="29"/>
  <c r="G526" i="29"/>
  <c r="I527" i="29"/>
  <c r="G527" i="29"/>
  <c r="J527" i="29"/>
  <c r="H527" i="29"/>
  <c r="F527" i="29"/>
  <c r="K527" i="29" s="1"/>
  <c r="F528" i="29"/>
  <c r="H534" i="29"/>
  <c r="I535" i="29"/>
  <c r="G535" i="29"/>
  <c r="J535" i="29"/>
  <c r="H535" i="29"/>
  <c r="F535" i="29"/>
  <c r="K535" i="29" s="1"/>
  <c r="B5" i="28"/>
  <c r="B6" i="28"/>
  <c r="E8" i="28"/>
  <c r="H5" i="28"/>
  <c r="I520" i="27"/>
  <c r="G520" i="27"/>
  <c r="J520" i="27"/>
  <c r="H520" i="27"/>
  <c r="F520" i="27"/>
  <c r="K520" i="27" s="1"/>
  <c r="J521" i="27"/>
  <c r="H521" i="27"/>
  <c r="F521" i="27"/>
  <c r="K521" i="27" s="1"/>
  <c r="I521" i="27"/>
  <c r="G521" i="27"/>
  <c r="I522" i="27"/>
  <c r="G522" i="27"/>
  <c r="J522" i="27"/>
  <c r="H522" i="27"/>
  <c r="F522" i="27"/>
  <c r="J523" i="27"/>
  <c r="G523" i="27"/>
  <c r="J525" i="27"/>
  <c r="H525" i="27"/>
  <c r="F525" i="27"/>
  <c r="I525" i="27"/>
  <c r="G525" i="27"/>
  <c r="I526" i="27"/>
  <c r="G526" i="27"/>
  <c r="J526" i="27"/>
  <c r="H526" i="27"/>
  <c r="F526" i="27"/>
  <c r="J527" i="27"/>
  <c r="H527" i="27"/>
  <c r="F527" i="27"/>
  <c r="I527" i="27"/>
  <c r="G527" i="27"/>
  <c r="I533" i="27"/>
  <c r="J534" i="27"/>
  <c r="E8" i="26"/>
  <c r="B6" i="26"/>
  <c r="B5" i="26"/>
  <c r="J517" i="25"/>
  <c r="I517" i="25"/>
  <c r="H517" i="25"/>
  <c r="G517" i="25"/>
  <c r="F517" i="25"/>
  <c r="H524" i="25"/>
  <c r="G522" i="25"/>
  <c r="F521" i="25"/>
  <c r="K498" i="25"/>
  <c r="K497" i="25"/>
  <c r="K496" i="25"/>
  <c r="M496" i="25"/>
  <c r="K495" i="25"/>
  <c r="M495" i="25" s="1"/>
  <c r="K490" i="25"/>
  <c r="K489" i="25"/>
  <c r="K488" i="25"/>
  <c r="M488" i="25" s="1"/>
  <c r="K487" i="25"/>
  <c r="M487" i="25"/>
  <c r="K486" i="25"/>
  <c r="K485" i="25"/>
  <c r="K484" i="25"/>
  <c r="M484" i="25"/>
  <c r="K483" i="25"/>
  <c r="M483" i="25" s="1"/>
  <c r="K482" i="25"/>
  <c r="K481" i="25"/>
  <c r="K480" i="25"/>
  <c r="M480" i="25" s="1"/>
  <c r="K479" i="25"/>
  <c r="M479" i="25"/>
  <c r="K478" i="25"/>
  <c r="K477" i="25"/>
  <c r="K476" i="25"/>
  <c r="M476" i="25"/>
  <c r="K475" i="25"/>
  <c r="M475" i="25" s="1"/>
  <c r="K474" i="25"/>
  <c r="K473" i="25"/>
  <c r="K472" i="25"/>
  <c r="M472" i="25" s="1"/>
  <c r="K471" i="25"/>
  <c r="M471" i="25"/>
  <c r="K470" i="25"/>
  <c r="K469" i="25"/>
  <c r="K468" i="25"/>
  <c r="M468" i="25"/>
  <c r="K467" i="25"/>
  <c r="M467" i="25" s="1"/>
  <c r="K466" i="25"/>
  <c r="K465" i="25"/>
  <c r="K464" i="25"/>
  <c r="M464" i="25" s="1"/>
  <c r="K463" i="25"/>
  <c r="M463" i="25"/>
  <c r="K462" i="25"/>
  <c r="K461" i="25"/>
  <c r="K460" i="25"/>
  <c r="M460" i="25"/>
  <c r="K459" i="25"/>
  <c r="M459" i="25" s="1"/>
  <c r="K458" i="25"/>
  <c r="K457" i="25"/>
  <c r="K456" i="25"/>
  <c r="M456" i="25" s="1"/>
  <c r="K455" i="25"/>
  <c r="M455" i="25"/>
  <c r="K454" i="25"/>
  <c r="K453" i="25"/>
  <c r="K452" i="25"/>
  <c r="M452" i="25"/>
  <c r="K451" i="25"/>
  <c r="M451" i="25" s="1"/>
  <c r="K450" i="25"/>
  <c r="K449" i="25"/>
  <c r="K448" i="25"/>
  <c r="M448" i="25" s="1"/>
  <c r="K447" i="25"/>
  <c r="M447" i="25"/>
  <c r="K446" i="25"/>
  <c r="K445" i="25"/>
  <c r="K444" i="25"/>
  <c r="M444" i="25"/>
  <c r="K443" i="25"/>
  <c r="M443" i="25" s="1"/>
  <c r="K442" i="25"/>
  <c r="K441" i="25"/>
  <c r="K440" i="25"/>
  <c r="M440" i="25" s="1"/>
  <c r="K439" i="25"/>
  <c r="M439" i="25"/>
  <c r="K438" i="25"/>
  <c r="K437" i="25"/>
  <c r="K436" i="25"/>
  <c r="M436" i="25"/>
  <c r="K435" i="25"/>
  <c r="M435" i="25" s="1"/>
  <c r="K434" i="25"/>
  <c r="K433" i="25"/>
  <c r="K432" i="25"/>
  <c r="M432" i="25" s="1"/>
  <c r="K431" i="25"/>
  <c r="M431" i="25"/>
  <c r="K430" i="25"/>
  <c r="K429" i="25"/>
  <c r="K428" i="25"/>
  <c r="M428" i="25"/>
  <c r="K427" i="25"/>
  <c r="M427" i="25" s="1"/>
  <c r="K426" i="25"/>
  <c r="K425" i="25"/>
  <c r="K424" i="25"/>
  <c r="M424" i="25" s="1"/>
  <c r="K423" i="25"/>
  <c r="M423" i="25"/>
  <c r="K422" i="25"/>
  <c r="K421" i="25"/>
  <c r="K420" i="25"/>
  <c r="M420" i="25"/>
  <c r="K419" i="25"/>
  <c r="M419" i="25" s="1"/>
  <c r="K418" i="25"/>
  <c r="K417" i="25"/>
  <c r="K416" i="25"/>
  <c r="M416" i="25" s="1"/>
  <c r="K415" i="25"/>
  <c r="M415" i="25"/>
  <c r="K414" i="25"/>
  <c r="K413" i="25"/>
  <c r="K412" i="25"/>
  <c r="M412" i="25"/>
  <c r="K411" i="25"/>
  <c r="M411" i="25" s="1"/>
  <c r="K410" i="25"/>
  <c r="K409" i="25"/>
  <c r="K408" i="25"/>
  <c r="M408" i="25" s="1"/>
  <c r="K407" i="25"/>
  <c r="M407" i="25"/>
  <c r="K406" i="25"/>
  <c r="K405" i="25"/>
  <c r="K404" i="25"/>
  <c r="M404" i="25"/>
  <c r="K403" i="25"/>
  <c r="M403" i="25" s="1"/>
  <c r="K402" i="25"/>
  <c r="K401" i="25"/>
  <c r="K400" i="25"/>
  <c r="M400" i="25" s="1"/>
  <c r="K399" i="25"/>
  <c r="M399" i="25"/>
  <c r="K398" i="25"/>
  <c r="K397" i="25"/>
  <c r="K396" i="25"/>
  <c r="M396" i="25"/>
  <c r="K395" i="25"/>
  <c r="M395" i="25" s="1"/>
  <c r="K394" i="25"/>
  <c r="K393" i="25"/>
  <c r="K392" i="25"/>
  <c r="M392" i="25" s="1"/>
  <c r="K391" i="25"/>
  <c r="M391" i="25"/>
  <c r="K390" i="25"/>
  <c r="K389" i="25"/>
  <c r="K388" i="25"/>
  <c r="M388" i="25"/>
  <c r="K387" i="25"/>
  <c r="M387" i="25" s="1"/>
  <c r="K386" i="25"/>
  <c r="K385" i="25"/>
  <c r="K384" i="25"/>
  <c r="M384" i="25" s="1"/>
  <c r="K383" i="25"/>
  <c r="M383" i="25"/>
  <c r="K382" i="25"/>
  <c r="K381" i="25"/>
  <c r="K380" i="25"/>
  <c r="M380" i="25"/>
  <c r="K379" i="25"/>
  <c r="M379" i="25" s="1"/>
  <c r="K378" i="25"/>
  <c r="K377" i="25"/>
  <c r="K376" i="25"/>
  <c r="M376" i="25" s="1"/>
  <c r="K375" i="25"/>
  <c r="M375" i="25"/>
  <c r="K374" i="25"/>
  <c r="K373" i="25"/>
  <c r="K372" i="25"/>
  <c r="M372" i="25"/>
  <c r="K371" i="25"/>
  <c r="M371" i="25" s="1"/>
  <c r="K370" i="25"/>
  <c r="K369" i="25"/>
  <c r="K368" i="25"/>
  <c r="M368" i="25" s="1"/>
  <c r="K367" i="25"/>
  <c r="M367" i="25"/>
  <c r="K366" i="25"/>
  <c r="K365" i="25"/>
  <c r="K364" i="25"/>
  <c r="M364" i="25"/>
  <c r="K363" i="25"/>
  <c r="M363" i="25" s="1"/>
  <c r="K362" i="25"/>
  <c r="K361" i="25"/>
  <c r="K360" i="25"/>
  <c r="M360" i="25" s="1"/>
  <c r="K359" i="25"/>
  <c r="M359" i="25"/>
  <c r="K358" i="25"/>
  <c r="K357" i="25"/>
  <c r="K356" i="25"/>
  <c r="M356" i="25"/>
  <c r="K355" i="25"/>
  <c r="M355" i="25" s="1"/>
  <c r="K354" i="25"/>
  <c r="K353" i="25"/>
  <c r="K352" i="25"/>
  <c r="M352" i="25" s="1"/>
  <c r="K351" i="25"/>
  <c r="M351" i="25"/>
  <c r="K350" i="25"/>
  <c r="K349" i="25"/>
  <c r="K348" i="25"/>
  <c r="M348" i="25"/>
  <c r="K347" i="25"/>
  <c r="M347" i="25" s="1"/>
  <c r="K346" i="25"/>
  <c r="K345" i="25"/>
  <c r="K344" i="25"/>
  <c r="M344" i="25" s="1"/>
  <c r="K343" i="25"/>
  <c r="M343" i="25"/>
  <c r="K342" i="25"/>
  <c r="K341" i="25"/>
  <c r="K340" i="25"/>
  <c r="M340" i="25"/>
  <c r="K339" i="25"/>
  <c r="M339" i="25" s="1"/>
  <c r="K338" i="25"/>
  <c r="K337" i="25"/>
  <c r="K336" i="25"/>
  <c r="M336" i="25" s="1"/>
  <c r="K335" i="25"/>
  <c r="M335" i="25"/>
  <c r="K334" i="25"/>
  <c r="K333" i="25"/>
  <c r="K332" i="25"/>
  <c r="M332" i="25"/>
  <c r="K331" i="25"/>
  <c r="M331" i="25" s="1"/>
  <c r="K330" i="25"/>
  <c r="K329" i="25"/>
  <c r="K328" i="25"/>
  <c r="M328" i="25" s="1"/>
  <c r="K327" i="25"/>
  <c r="M327" i="25"/>
  <c r="K326" i="25"/>
  <c r="K325" i="25"/>
  <c r="K324" i="25"/>
  <c r="M324" i="25"/>
  <c r="K323" i="25"/>
  <c r="M323" i="25" s="1"/>
  <c r="K322" i="25"/>
  <c r="K321" i="25"/>
  <c r="K320" i="25"/>
  <c r="M320" i="25" s="1"/>
  <c r="K319" i="25"/>
  <c r="M319" i="25"/>
  <c r="K318" i="25"/>
  <c r="K317" i="25"/>
  <c r="K316" i="25"/>
  <c r="M316" i="25"/>
  <c r="K315" i="25"/>
  <c r="M315" i="25" s="1"/>
  <c r="K314" i="25"/>
  <c r="K313" i="25"/>
  <c r="K312" i="25"/>
  <c r="M312" i="25" s="1"/>
  <c r="K311" i="25"/>
  <c r="M311" i="25"/>
  <c r="K310" i="25"/>
  <c r="K309" i="25"/>
  <c r="K308" i="25"/>
  <c r="M308" i="25"/>
  <c r="K307" i="25"/>
  <c r="M307" i="25" s="1"/>
  <c r="K306" i="25"/>
  <c r="K305" i="25"/>
  <c r="K304" i="25"/>
  <c r="M304" i="25" s="1"/>
  <c r="K303" i="25"/>
  <c r="M303" i="25"/>
  <c r="K302" i="25"/>
  <c r="K301" i="25"/>
  <c r="K300" i="25"/>
  <c r="M300" i="25"/>
  <c r="K299" i="25"/>
  <c r="M299" i="25" s="1"/>
  <c r="K298" i="25"/>
  <c r="K297" i="25"/>
  <c r="K296" i="25"/>
  <c r="M296" i="25" s="1"/>
  <c r="K295" i="25"/>
  <c r="M295" i="25"/>
  <c r="K294" i="25"/>
  <c r="K293" i="25"/>
  <c r="K292" i="25"/>
  <c r="M292" i="25"/>
  <c r="K291" i="25"/>
  <c r="M291" i="25" s="1"/>
  <c r="K290" i="25"/>
  <c r="K289" i="25"/>
  <c r="K288" i="25"/>
  <c r="M288" i="25" s="1"/>
  <c r="K287" i="25"/>
  <c r="M287" i="25"/>
  <c r="K286" i="25"/>
  <c r="K285" i="25"/>
  <c r="K284" i="25"/>
  <c r="M284" i="25"/>
  <c r="K283" i="25"/>
  <c r="M283" i="25" s="1"/>
  <c r="K282" i="25"/>
  <c r="K281" i="25"/>
  <c r="K280" i="25"/>
  <c r="M280" i="25" s="1"/>
  <c r="K279" i="25"/>
  <c r="M279" i="25"/>
  <c r="K278" i="25"/>
  <c r="K277" i="25"/>
  <c r="K276" i="25"/>
  <c r="M276" i="25"/>
  <c r="K275" i="25"/>
  <c r="M275" i="25" s="1"/>
  <c r="K274" i="25"/>
  <c r="K273" i="25"/>
  <c r="K272" i="25"/>
  <c r="M272" i="25" s="1"/>
  <c r="K271" i="25"/>
  <c r="M271" i="25"/>
  <c r="K270" i="25"/>
  <c r="K269" i="25"/>
  <c r="K268" i="25"/>
  <c r="M268" i="25"/>
  <c r="K267" i="25"/>
  <c r="M267" i="25" s="1"/>
  <c r="K266" i="25"/>
  <c r="K265" i="25"/>
  <c r="K264" i="25"/>
  <c r="M264" i="25" s="1"/>
  <c r="K263" i="25"/>
  <c r="M263" i="25"/>
  <c r="K262" i="25"/>
  <c r="K261" i="25"/>
  <c r="K260" i="25"/>
  <c r="M260" i="25"/>
  <c r="K259" i="25"/>
  <c r="M259" i="25" s="1"/>
  <c r="K258" i="25"/>
  <c r="K257" i="25"/>
  <c r="K256" i="25"/>
  <c r="M256" i="25" s="1"/>
  <c r="K255" i="25"/>
  <c r="M255" i="25"/>
  <c r="K254" i="25"/>
  <c r="K253" i="25"/>
  <c r="K252" i="25"/>
  <c r="M252" i="25"/>
  <c r="K251" i="25"/>
  <c r="M251" i="25" s="1"/>
  <c r="K250" i="25"/>
  <c r="K249" i="25"/>
  <c r="K248" i="25"/>
  <c r="M248" i="25" s="1"/>
  <c r="K247" i="25"/>
  <c r="M247" i="25"/>
  <c r="K246" i="25"/>
  <c r="K245" i="25"/>
  <c r="K244" i="25"/>
  <c r="M244" i="25"/>
  <c r="K243" i="25"/>
  <c r="M243" i="25" s="1"/>
  <c r="K242" i="25"/>
  <c r="K241" i="25"/>
  <c r="K240" i="25"/>
  <c r="M240" i="25" s="1"/>
  <c r="K239" i="25"/>
  <c r="M239" i="25"/>
  <c r="K238" i="25"/>
  <c r="K237" i="25"/>
  <c r="K236" i="25"/>
  <c r="M236" i="25"/>
  <c r="K235" i="25"/>
  <c r="M235" i="25" s="1"/>
  <c r="K234" i="25"/>
  <c r="K233" i="25"/>
  <c r="K232" i="25"/>
  <c r="M232" i="25" s="1"/>
  <c r="K231" i="25"/>
  <c r="M231" i="25"/>
  <c r="K230" i="25"/>
  <c r="K229" i="25"/>
  <c r="K228" i="25"/>
  <c r="M228" i="25"/>
  <c r="K227" i="25"/>
  <c r="M227" i="25" s="1"/>
  <c r="K226" i="25"/>
  <c r="K225" i="25"/>
  <c r="K224" i="25"/>
  <c r="M224" i="25" s="1"/>
  <c r="K223" i="25"/>
  <c r="M223" i="25"/>
  <c r="K222" i="25"/>
  <c r="K221" i="25"/>
  <c r="K220" i="25"/>
  <c r="M220" i="25"/>
  <c r="K219" i="25"/>
  <c r="M219" i="25" s="1"/>
  <c r="K218" i="25"/>
  <c r="K217" i="25"/>
  <c r="K216" i="25"/>
  <c r="M216" i="25" s="1"/>
  <c r="K215" i="25"/>
  <c r="M215" i="25"/>
  <c r="K214" i="25"/>
  <c r="K213" i="25"/>
  <c r="K212" i="25"/>
  <c r="M212" i="25"/>
  <c r="K211" i="25"/>
  <c r="M211" i="25" s="1"/>
  <c r="K210" i="25"/>
  <c r="K209" i="25"/>
  <c r="K208" i="25"/>
  <c r="M208" i="25" s="1"/>
  <c r="K207" i="25"/>
  <c r="M207" i="25"/>
  <c r="K206" i="25"/>
  <c r="K205" i="25"/>
  <c r="K204" i="25"/>
  <c r="M204" i="25"/>
  <c r="K203" i="25"/>
  <c r="M203" i="25" s="1"/>
  <c r="K202" i="25"/>
  <c r="K201" i="25"/>
  <c r="K200" i="25"/>
  <c r="M200" i="25" s="1"/>
  <c r="K199" i="25"/>
  <c r="M199" i="25"/>
  <c r="K198" i="25"/>
  <c r="K197" i="25"/>
  <c r="K196" i="25"/>
  <c r="M196" i="25"/>
  <c r="K195" i="25"/>
  <c r="M195" i="25" s="1"/>
  <c r="K194" i="25"/>
  <c r="K193" i="25"/>
  <c r="K192" i="25"/>
  <c r="M192" i="25" s="1"/>
  <c r="K191" i="25"/>
  <c r="M191" i="25"/>
  <c r="K190" i="25"/>
  <c r="K189" i="25"/>
  <c r="K188" i="25"/>
  <c r="M188" i="25"/>
  <c r="K187" i="25"/>
  <c r="M187" i="25" s="1"/>
  <c r="K186" i="25"/>
  <c r="K185" i="25"/>
  <c r="K184" i="25"/>
  <c r="M184" i="25" s="1"/>
  <c r="K183" i="25"/>
  <c r="M183" i="25"/>
  <c r="K182" i="25"/>
  <c r="K181" i="25"/>
  <c r="K180" i="25"/>
  <c r="M180" i="25"/>
  <c r="K179" i="25"/>
  <c r="M179" i="25" s="1"/>
  <c r="K178" i="25"/>
  <c r="K177" i="25"/>
  <c r="K176" i="25"/>
  <c r="M176" i="25" s="1"/>
  <c r="K175" i="25"/>
  <c r="M175" i="25"/>
  <c r="K174" i="25"/>
  <c r="K173" i="25"/>
  <c r="K172" i="25"/>
  <c r="M172" i="25"/>
  <c r="K171" i="25"/>
  <c r="M171" i="25" s="1"/>
  <c r="K170" i="25"/>
  <c r="K169" i="25"/>
  <c r="K168" i="25"/>
  <c r="M168" i="25" s="1"/>
  <c r="K167" i="25"/>
  <c r="M167" i="25"/>
  <c r="K166" i="25"/>
  <c r="K165" i="25"/>
  <c r="K164" i="25"/>
  <c r="M164" i="25"/>
  <c r="K163" i="25"/>
  <c r="M163" i="25" s="1"/>
  <c r="K162" i="25"/>
  <c r="K161" i="25"/>
  <c r="K160" i="25"/>
  <c r="M160" i="25" s="1"/>
  <c r="K159" i="25"/>
  <c r="M159" i="25"/>
  <c r="K158" i="25"/>
  <c r="K157" i="25"/>
  <c r="K156" i="25"/>
  <c r="M156" i="25"/>
  <c r="K155" i="25"/>
  <c r="M155" i="25" s="1"/>
  <c r="K154" i="25"/>
  <c r="K153" i="25"/>
  <c r="K152" i="25"/>
  <c r="M152" i="25" s="1"/>
  <c r="K151" i="25"/>
  <c r="M151" i="25"/>
  <c r="K150" i="25"/>
  <c r="K149" i="25"/>
  <c r="K148" i="25"/>
  <c r="M148" i="25"/>
  <c r="K147" i="25"/>
  <c r="M147" i="25" s="1"/>
  <c r="K146" i="25"/>
  <c r="K145" i="25"/>
  <c r="K144" i="25"/>
  <c r="M144" i="25" s="1"/>
  <c r="K143" i="25"/>
  <c r="M143" i="25"/>
  <c r="K142" i="25"/>
  <c r="K141" i="25"/>
  <c r="K140" i="25"/>
  <c r="M140" i="25"/>
  <c r="K139" i="25"/>
  <c r="M139" i="25" s="1"/>
  <c r="K138" i="25"/>
  <c r="K137" i="25"/>
  <c r="K136" i="25"/>
  <c r="M136" i="25" s="1"/>
  <c r="K135" i="25"/>
  <c r="M135" i="25"/>
  <c r="K134" i="25"/>
  <c r="K133" i="25"/>
  <c r="K132" i="25"/>
  <c r="M132" i="25"/>
  <c r="K131" i="25"/>
  <c r="M131" i="25" s="1"/>
  <c r="K130" i="25"/>
  <c r="K129" i="25"/>
  <c r="K128" i="25"/>
  <c r="M128" i="25" s="1"/>
  <c r="K127" i="25"/>
  <c r="M127" i="25"/>
  <c r="K126" i="25"/>
  <c r="K125" i="25"/>
  <c r="K124" i="25"/>
  <c r="M124" i="25"/>
  <c r="K123" i="25"/>
  <c r="M123" i="25" s="1"/>
  <c r="K122" i="25"/>
  <c r="K121" i="25"/>
  <c r="K120" i="25"/>
  <c r="M120" i="25" s="1"/>
  <c r="K119" i="25"/>
  <c r="M119" i="25"/>
  <c r="K118" i="25"/>
  <c r="K117" i="25"/>
  <c r="K116" i="25"/>
  <c r="M116" i="25"/>
  <c r="K115" i="25"/>
  <c r="M115" i="25" s="1"/>
  <c r="K114" i="25"/>
  <c r="K113" i="25"/>
  <c r="K112" i="25"/>
  <c r="M112" i="25" s="1"/>
  <c r="K111" i="25"/>
  <c r="M111" i="25"/>
  <c r="K110" i="25"/>
  <c r="K109" i="25"/>
  <c r="K108" i="25"/>
  <c r="M108" i="25"/>
  <c r="K107" i="25"/>
  <c r="M107" i="25" s="1"/>
  <c r="K106" i="25"/>
  <c r="K105" i="25"/>
  <c r="K104" i="25"/>
  <c r="M104" i="25" s="1"/>
  <c r="K103" i="25"/>
  <c r="M103" i="25"/>
  <c r="K102" i="25"/>
  <c r="K101" i="25"/>
  <c r="K100" i="25"/>
  <c r="M100" i="25"/>
  <c r="K99" i="25"/>
  <c r="M99" i="25" s="1"/>
  <c r="K98" i="25"/>
  <c r="K97" i="25"/>
  <c r="K96" i="25"/>
  <c r="M96" i="25" s="1"/>
  <c r="K95" i="25"/>
  <c r="M95" i="25"/>
  <c r="K94" i="25"/>
  <c r="K93" i="25"/>
  <c r="K92" i="25"/>
  <c r="M92" i="25"/>
  <c r="K91" i="25"/>
  <c r="M91" i="25" s="1"/>
  <c r="K90" i="25"/>
  <c r="K89" i="25"/>
  <c r="K88" i="25"/>
  <c r="M88" i="25" s="1"/>
  <c r="K87" i="25"/>
  <c r="M87" i="25"/>
  <c r="K86" i="25"/>
  <c r="K85" i="25"/>
  <c r="K84" i="25"/>
  <c r="M84" i="25"/>
  <c r="K83" i="25"/>
  <c r="M83" i="25" s="1"/>
  <c r="K82" i="25"/>
  <c r="K81" i="25"/>
  <c r="K79" i="25"/>
  <c r="M79" i="25" s="1"/>
  <c r="K78" i="25"/>
  <c r="M78" i="25"/>
  <c r="K77" i="25"/>
  <c r="K76" i="25"/>
  <c r="K75" i="25"/>
  <c r="M75" i="25"/>
  <c r="K74" i="25"/>
  <c r="M74" i="25" s="1"/>
  <c r="K73" i="25"/>
  <c r="K72" i="25"/>
  <c r="K71" i="25"/>
  <c r="M71" i="25" s="1"/>
  <c r="K70" i="25"/>
  <c r="M70" i="25"/>
  <c r="K69" i="25"/>
  <c r="K68" i="25"/>
  <c r="K67" i="25"/>
  <c r="M67" i="25"/>
  <c r="K66" i="25"/>
  <c r="M66" i="25" s="1"/>
  <c r="H532" i="24"/>
  <c r="G531" i="24"/>
  <c r="J530" i="24"/>
  <c r="F530" i="24"/>
  <c r="I529" i="24"/>
  <c r="H528" i="24"/>
  <c r="J517" i="24"/>
  <c r="I517" i="24"/>
  <c r="H517" i="24"/>
  <c r="G517" i="24"/>
  <c r="F517" i="24"/>
  <c r="K493" i="24"/>
  <c r="K492" i="24"/>
  <c r="K491" i="24"/>
  <c r="M491" i="24" s="1"/>
  <c r="K490" i="24"/>
  <c r="M490" i="24" s="1"/>
  <c r="K489" i="24"/>
  <c r="K488" i="24"/>
  <c r="K487" i="24"/>
  <c r="M487" i="24" s="1"/>
  <c r="K486" i="24"/>
  <c r="M486" i="24" s="1"/>
  <c r="K485" i="24"/>
  <c r="K484" i="24"/>
  <c r="K483" i="24"/>
  <c r="M483" i="24" s="1"/>
  <c r="K482" i="24"/>
  <c r="M482" i="24" s="1"/>
  <c r="K481" i="24"/>
  <c r="K480" i="24"/>
  <c r="K479" i="24"/>
  <c r="M479" i="24" s="1"/>
  <c r="K478" i="24"/>
  <c r="M478" i="24" s="1"/>
  <c r="K477" i="24"/>
  <c r="K476" i="24"/>
  <c r="K475" i="24"/>
  <c r="M475" i="24" s="1"/>
  <c r="K474" i="24"/>
  <c r="M474" i="24" s="1"/>
  <c r="K473" i="24"/>
  <c r="K472" i="24"/>
  <c r="K471" i="24"/>
  <c r="M471" i="24" s="1"/>
  <c r="K470" i="24"/>
  <c r="M470" i="24" s="1"/>
  <c r="K469" i="24"/>
  <c r="K468" i="24"/>
  <c r="K467" i="24"/>
  <c r="M467" i="24" s="1"/>
  <c r="K466" i="24"/>
  <c r="M466" i="24" s="1"/>
  <c r="K465" i="24"/>
  <c r="K464" i="24"/>
  <c r="K463" i="24"/>
  <c r="M463" i="24" s="1"/>
  <c r="K462" i="24"/>
  <c r="M462" i="24" s="1"/>
  <c r="K461" i="24"/>
  <c r="K460" i="24"/>
  <c r="K459" i="24"/>
  <c r="M459" i="24" s="1"/>
  <c r="K458" i="24"/>
  <c r="M458" i="24" s="1"/>
  <c r="K457" i="24"/>
  <c r="K456" i="24"/>
  <c r="K455" i="24"/>
  <c r="M455" i="24" s="1"/>
  <c r="K454" i="24"/>
  <c r="M454" i="24" s="1"/>
  <c r="K453" i="24"/>
  <c r="K452" i="24"/>
  <c r="K451" i="24"/>
  <c r="M451" i="24" s="1"/>
  <c r="K450" i="24"/>
  <c r="M450" i="24" s="1"/>
  <c r="K449" i="24"/>
  <c r="K448" i="24"/>
  <c r="K447" i="24"/>
  <c r="M447" i="24" s="1"/>
  <c r="K446" i="24"/>
  <c r="M446" i="24" s="1"/>
  <c r="K445" i="24"/>
  <c r="K444" i="24"/>
  <c r="K443" i="24"/>
  <c r="M443" i="24" s="1"/>
  <c r="K442" i="24"/>
  <c r="M442" i="24" s="1"/>
  <c r="K441" i="24"/>
  <c r="K440" i="24"/>
  <c r="K439" i="24"/>
  <c r="M439" i="24" s="1"/>
  <c r="K438" i="24"/>
  <c r="M438" i="24" s="1"/>
  <c r="K437" i="24"/>
  <c r="K436" i="24"/>
  <c r="K435" i="24"/>
  <c r="M435" i="24" s="1"/>
  <c r="K434" i="24"/>
  <c r="M434" i="24" s="1"/>
  <c r="K433" i="24"/>
  <c r="K432" i="24"/>
  <c r="K431" i="24"/>
  <c r="M431" i="24" s="1"/>
  <c r="K430" i="24"/>
  <c r="M430" i="24" s="1"/>
  <c r="K429" i="24"/>
  <c r="K428" i="24"/>
  <c r="K427" i="24"/>
  <c r="M427" i="24" s="1"/>
  <c r="K426" i="24"/>
  <c r="M426" i="24" s="1"/>
  <c r="K425" i="24"/>
  <c r="K424" i="24"/>
  <c r="K423" i="24"/>
  <c r="M423" i="24" s="1"/>
  <c r="K422" i="24"/>
  <c r="M422" i="24" s="1"/>
  <c r="K421" i="24"/>
  <c r="K420" i="24"/>
  <c r="K419" i="24"/>
  <c r="M419" i="24" s="1"/>
  <c r="K418" i="24"/>
  <c r="M418" i="24" s="1"/>
  <c r="K417" i="24"/>
  <c r="K416" i="24"/>
  <c r="K415" i="24"/>
  <c r="M415" i="24" s="1"/>
  <c r="K414" i="24"/>
  <c r="M414" i="24" s="1"/>
  <c r="K413" i="24"/>
  <c r="K412" i="24"/>
  <c r="K411" i="24"/>
  <c r="M411" i="24" s="1"/>
  <c r="K410" i="24"/>
  <c r="M410" i="24" s="1"/>
  <c r="K409" i="24"/>
  <c r="K408" i="24"/>
  <c r="K407" i="24"/>
  <c r="M407" i="24" s="1"/>
  <c r="K406" i="24"/>
  <c r="M406" i="24" s="1"/>
  <c r="K405" i="24"/>
  <c r="K404" i="24"/>
  <c r="K403" i="24"/>
  <c r="M403" i="24" s="1"/>
  <c r="K402" i="24"/>
  <c r="M402" i="24" s="1"/>
  <c r="K401" i="24"/>
  <c r="K400" i="24"/>
  <c r="K399" i="24"/>
  <c r="M399" i="24" s="1"/>
  <c r="K398" i="24"/>
  <c r="M398" i="24" s="1"/>
  <c r="K397" i="24"/>
  <c r="K396" i="24"/>
  <c r="K395" i="24"/>
  <c r="M395" i="24" s="1"/>
  <c r="K394" i="24"/>
  <c r="M394" i="24" s="1"/>
  <c r="K393" i="24"/>
  <c r="K392" i="24"/>
  <c r="K391" i="24"/>
  <c r="M391" i="24" s="1"/>
  <c r="K390" i="24"/>
  <c r="M390" i="24" s="1"/>
  <c r="K389" i="24"/>
  <c r="K388" i="24"/>
  <c r="K387" i="24"/>
  <c r="M387" i="24" s="1"/>
  <c r="K386" i="24"/>
  <c r="M386" i="24" s="1"/>
  <c r="K385" i="24"/>
  <c r="K384" i="24"/>
  <c r="K383" i="24"/>
  <c r="M383" i="24" s="1"/>
  <c r="K382" i="24"/>
  <c r="M382" i="24" s="1"/>
  <c r="K381" i="24"/>
  <c r="K380" i="24"/>
  <c r="K379" i="24"/>
  <c r="M379" i="24" s="1"/>
  <c r="K378" i="24"/>
  <c r="M378" i="24" s="1"/>
  <c r="K377" i="24"/>
  <c r="K376" i="24"/>
  <c r="K375" i="24"/>
  <c r="M375" i="24" s="1"/>
  <c r="K374" i="24"/>
  <c r="M374" i="24" s="1"/>
  <c r="K373" i="24"/>
  <c r="K372" i="24"/>
  <c r="K371" i="24"/>
  <c r="M371" i="24" s="1"/>
  <c r="K370" i="24"/>
  <c r="M370" i="24" s="1"/>
  <c r="K369" i="24"/>
  <c r="K368" i="24"/>
  <c r="K367" i="24"/>
  <c r="M367" i="24" s="1"/>
  <c r="K366" i="24"/>
  <c r="M366" i="24" s="1"/>
  <c r="K365" i="24"/>
  <c r="K364" i="24"/>
  <c r="K363" i="24"/>
  <c r="M363" i="24" s="1"/>
  <c r="K362" i="24"/>
  <c r="M362" i="24" s="1"/>
  <c r="K361" i="24"/>
  <c r="K360" i="24"/>
  <c r="K359" i="24"/>
  <c r="M359" i="24" s="1"/>
  <c r="K358" i="24"/>
  <c r="M358" i="24" s="1"/>
  <c r="K357" i="24"/>
  <c r="K356" i="24"/>
  <c r="K355" i="24"/>
  <c r="M355" i="24" s="1"/>
  <c r="K354" i="24"/>
  <c r="M354" i="24" s="1"/>
  <c r="K353" i="24"/>
  <c r="K352" i="24"/>
  <c r="K351" i="24"/>
  <c r="M351" i="24" s="1"/>
  <c r="K350" i="24"/>
  <c r="M350" i="24" s="1"/>
  <c r="K349" i="24"/>
  <c r="K348" i="24"/>
  <c r="K347" i="24"/>
  <c r="M347" i="24" s="1"/>
  <c r="K346" i="24"/>
  <c r="M346" i="24" s="1"/>
  <c r="K345" i="24"/>
  <c r="K344" i="24"/>
  <c r="K343" i="24"/>
  <c r="M343" i="24" s="1"/>
  <c r="K342" i="24"/>
  <c r="M342" i="24" s="1"/>
  <c r="K341" i="24"/>
  <c r="K340" i="24"/>
  <c r="K339" i="24"/>
  <c r="M339" i="24" s="1"/>
  <c r="K338" i="24"/>
  <c r="M338" i="24" s="1"/>
  <c r="K337" i="24"/>
  <c r="K336" i="24"/>
  <c r="K335" i="24"/>
  <c r="M335" i="24" s="1"/>
  <c r="K334" i="24"/>
  <c r="M334" i="24" s="1"/>
  <c r="K333" i="24"/>
  <c r="K332" i="24"/>
  <c r="K331" i="24"/>
  <c r="M331" i="24" s="1"/>
  <c r="K330" i="24"/>
  <c r="M330" i="24" s="1"/>
  <c r="K329" i="24"/>
  <c r="K328" i="24"/>
  <c r="K327" i="24"/>
  <c r="M327" i="24" s="1"/>
  <c r="K326" i="24"/>
  <c r="M326" i="24" s="1"/>
  <c r="K325" i="24"/>
  <c r="K324" i="24"/>
  <c r="K323" i="24"/>
  <c r="M323" i="24" s="1"/>
  <c r="K322" i="24"/>
  <c r="M322" i="24" s="1"/>
  <c r="K321" i="24"/>
  <c r="K320" i="24"/>
  <c r="K319" i="24"/>
  <c r="M319" i="24" s="1"/>
  <c r="K318" i="24"/>
  <c r="M318" i="24" s="1"/>
  <c r="K317" i="24"/>
  <c r="K316" i="24"/>
  <c r="K315" i="24"/>
  <c r="M315" i="24" s="1"/>
  <c r="K314" i="24"/>
  <c r="M314" i="24" s="1"/>
  <c r="K313" i="24"/>
  <c r="K312" i="24"/>
  <c r="K311" i="24"/>
  <c r="M311" i="24" s="1"/>
  <c r="K310" i="24"/>
  <c r="M310" i="24" s="1"/>
  <c r="K309" i="24"/>
  <c r="K308" i="24"/>
  <c r="K307" i="24"/>
  <c r="M307" i="24" s="1"/>
  <c r="K306" i="24"/>
  <c r="M306" i="24" s="1"/>
  <c r="K305" i="24"/>
  <c r="K304" i="24"/>
  <c r="K303" i="24"/>
  <c r="M303" i="24" s="1"/>
  <c r="K302" i="24"/>
  <c r="M302" i="24" s="1"/>
  <c r="K301" i="24"/>
  <c r="K300" i="24"/>
  <c r="K299" i="24"/>
  <c r="M299" i="24" s="1"/>
  <c r="K298" i="24"/>
  <c r="M298" i="24" s="1"/>
  <c r="K297" i="24"/>
  <c r="K296" i="24"/>
  <c r="K295" i="24"/>
  <c r="M295" i="24" s="1"/>
  <c r="K294" i="24"/>
  <c r="M294" i="24" s="1"/>
  <c r="K293" i="24"/>
  <c r="K292" i="24"/>
  <c r="K291" i="24"/>
  <c r="M291" i="24" s="1"/>
  <c r="K290" i="24"/>
  <c r="M290" i="24" s="1"/>
  <c r="K289" i="24"/>
  <c r="K288" i="24"/>
  <c r="K287" i="24"/>
  <c r="M287" i="24" s="1"/>
  <c r="K286" i="24"/>
  <c r="M286" i="24" s="1"/>
  <c r="K285" i="24"/>
  <c r="K284" i="24"/>
  <c r="K283" i="24"/>
  <c r="M283" i="24" s="1"/>
  <c r="K282" i="24"/>
  <c r="M282" i="24" s="1"/>
  <c r="K281" i="24"/>
  <c r="K280" i="24"/>
  <c r="K279" i="24"/>
  <c r="M279" i="24" s="1"/>
  <c r="K278" i="24"/>
  <c r="M278" i="24" s="1"/>
  <c r="K277" i="24"/>
  <c r="K276" i="24"/>
  <c r="K275" i="24"/>
  <c r="M275" i="24" s="1"/>
  <c r="K274" i="24"/>
  <c r="M274" i="24" s="1"/>
  <c r="K273" i="24"/>
  <c r="K272" i="24"/>
  <c r="K271" i="24"/>
  <c r="M271" i="24" s="1"/>
  <c r="K270" i="24"/>
  <c r="M270" i="24" s="1"/>
  <c r="K269" i="24"/>
  <c r="K268" i="24"/>
  <c r="K267" i="24"/>
  <c r="M267" i="24" s="1"/>
  <c r="K266" i="24"/>
  <c r="M266" i="24" s="1"/>
  <c r="K265" i="24"/>
  <c r="K264" i="24"/>
  <c r="K263" i="24"/>
  <c r="M263" i="24" s="1"/>
  <c r="K262" i="24"/>
  <c r="M262" i="24" s="1"/>
  <c r="K261" i="24"/>
  <c r="K260" i="24"/>
  <c r="K259" i="24"/>
  <c r="M259" i="24" s="1"/>
  <c r="K258" i="24"/>
  <c r="M258" i="24" s="1"/>
  <c r="K257" i="24"/>
  <c r="K256" i="24"/>
  <c r="K255" i="24"/>
  <c r="M255" i="24" s="1"/>
  <c r="K254" i="24"/>
  <c r="M254" i="24" s="1"/>
  <c r="K253" i="24"/>
  <c r="K252" i="24"/>
  <c r="K251" i="24"/>
  <c r="M251" i="24" s="1"/>
  <c r="K250" i="24"/>
  <c r="M250" i="24" s="1"/>
  <c r="K249" i="24"/>
  <c r="K248" i="24"/>
  <c r="K247" i="24"/>
  <c r="M247" i="24" s="1"/>
  <c r="K246" i="24"/>
  <c r="M246" i="24" s="1"/>
  <c r="K245" i="24"/>
  <c r="K244" i="24"/>
  <c r="K243" i="24"/>
  <c r="M243" i="24" s="1"/>
  <c r="K242" i="24"/>
  <c r="M242" i="24" s="1"/>
  <c r="K241" i="24"/>
  <c r="K240" i="24"/>
  <c r="K239" i="24"/>
  <c r="M239" i="24" s="1"/>
  <c r="K238" i="24"/>
  <c r="M238" i="24" s="1"/>
  <c r="K237" i="24"/>
  <c r="K236" i="24"/>
  <c r="K235" i="24"/>
  <c r="M235" i="24" s="1"/>
  <c r="K234" i="24"/>
  <c r="M234" i="24" s="1"/>
  <c r="K233" i="24"/>
  <c r="K232" i="24"/>
  <c r="K231" i="24"/>
  <c r="M231" i="24" s="1"/>
  <c r="K230" i="24"/>
  <c r="M230" i="24" s="1"/>
  <c r="K229" i="24"/>
  <c r="K228" i="24"/>
  <c r="K227" i="24"/>
  <c r="M227" i="24" s="1"/>
  <c r="K226" i="24"/>
  <c r="M226" i="24" s="1"/>
  <c r="K225" i="24"/>
  <c r="K224" i="24"/>
  <c r="K223" i="24"/>
  <c r="M223" i="24" s="1"/>
  <c r="K222" i="24"/>
  <c r="M222" i="24" s="1"/>
  <c r="K221" i="24"/>
  <c r="K220" i="24"/>
  <c r="K219" i="24"/>
  <c r="M219" i="24" s="1"/>
  <c r="K218" i="24"/>
  <c r="M218" i="24" s="1"/>
  <c r="K217" i="24"/>
  <c r="K216" i="24"/>
  <c r="K215" i="24"/>
  <c r="M215" i="24" s="1"/>
  <c r="K214" i="24"/>
  <c r="M214" i="24" s="1"/>
  <c r="K213" i="24"/>
  <c r="K212" i="24"/>
  <c r="K211" i="24"/>
  <c r="M211" i="24" s="1"/>
  <c r="K210" i="24"/>
  <c r="M210" i="24" s="1"/>
  <c r="K209" i="24"/>
  <c r="K208" i="24"/>
  <c r="K207" i="24"/>
  <c r="M207" i="24" s="1"/>
  <c r="K206" i="24"/>
  <c r="M206" i="24" s="1"/>
  <c r="K205" i="24"/>
  <c r="K204" i="24"/>
  <c r="K203" i="24"/>
  <c r="M203" i="24" s="1"/>
  <c r="K202" i="24"/>
  <c r="M202" i="24" s="1"/>
  <c r="K201" i="24"/>
  <c r="K200" i="24"/>
  <c r="K199" i="24"/>
  <c r="M199" i="24" s="1"/>
  <c r="K198" i="24"/>
  <c r="M198" i="24" s="1"/>
  <c r="K197" i="24"/>
  <c r="K196" i="24"/>
  <c r="K195" i="24"/>
  <c r="M195" i="24" s="1"/>
  <c r="K194" i="24"/>
  <c r="M194" i="24" s="1"/>
  <c r="K193" i="24"/>
  <c r="K192" i="24"/>
  <c r="K191" i="24"/>
  <c r="M191" i="24" s="1"/>
  <c r="K190" i="24"/>
  <c r="M190" i="24" s="1"/>
  <c r="K189" i="24"/>
  <c r="K188" i="24"/>
  <c r="K187" i="24"/>
  <c r="M187" i="24" s="1"/>
  <c r="K186" i="24"/>
  <c r="M186" i="24" s="1"/>
  <c r="K185" i="24"/>
  <c r="K184" i="24"/>
  <c r="K183" i="24"/>
  <c r="M183" i="24" s="1"/>
  <c r="K182" i="24"/>
  <c r="M182" i="24" s="1"/>
  <c r="K181" i="24"/>
  <c r="K180" i="24"/>
  <c r="K179" i="24"/>
  <c r="M179" i="24" s="1"/>
  <c r="K178" i="24"/>
  <c r="M178" i="24" s="1"/>
  <c r="K177" i="24"/>
  <c r="K176" i="24"/>
  <c r="K175" i="24"/>
  <c r="M175" i="24" s="1"/>
  <c r="K174" i="24"/>
  <c r="M174" i="24" s="1"/>
  <c r="K173" i="24"/>
  <c r="K172" i="24"/>
  <c r="K171" i="24"/>
  <c r="M171" i="24" s="1"/>
  <c r="K170" i="24"/>
  <c r="M170" i="24" s="1"/>
  <c r="K169" i="24"/>
  <c r="K168" i="24"/>
  <c r="K167" i="24"/>
  <c r="M167" i="24" s="1"/>
  <c r="K166" i="24"/>
  <c r="M166" i="24" s="1"/>
  <c r="K165" i="24"/>
  <c r="K164" i="24"/>
  <c r="K163" i="24"/>
  <c r="M163" i="24" s="1"/>
  <c r="K162" i="24"/>
  <c r="M162" i="24" s="1"/>
  <c r="K161" i="24"/>
  <c r="K160" i="24"/>
  <c r="K159" i="24"/>
  <c r="M159" i="24" s="1"/>
  <c r="K158" i="24"/>
  <c r="M158" i="24" s="1"/>
  <c r="K157" i="24"/>
  <c r="K156" i="24"/>
  <c r="K155" i="24"/>
  <c r="M155" i="24" s="1"/>
  <c r="K154" i="24"/>
  <c r="M154" i="24" s="1"/>
  <c r="K153" i="24"/>
  <c r="K152" i="24"/>
  <c r="K151" i="24"/>
  <c r="M151" i="24" s="1"/>
  <c r="K150" i="24"/>
  <c r="M150" i="24" s="1"/>
  <c r="K149" i="24"/>
  <c r="K148" i="24"/>
  <c r="K147" i="24"/>
  <c r="M147" i="24" s="1"/>
  <c r="K146" i="24"/>
  <c r="M146" i="24" s="1"/>
  <c r="K145" i="24"/>
  <c r="K144" i="24"/>
  <c r="K143" i="24"/>
  <c r="M143" i="24" s="1"/>
  <c r="K142" i="24"/>
  <c r="M142" i="24" s="1"/>
  <c r="K141" i="24"/>
  <c r="K140" i="24"/>
  <c r="K139" i="24"/>
  <c r="M139" i="24" s="1"/>
  <c r="K138" i="24"/>
  <c r="M138" i="24" s="1"/>
  <c r="K137" i="24"/>
  <c r="K136" i="24"/>
  <c r="K135" i="24"/>
  <c r="M135" i="24" s="1"/>
  <c r="K134" i="24"/>
  <c r="M134" i="24" s="1"/>
  <c r="K133" i="24"/>
  <c r="K132" i="24"/>
  <c r="K131" i="24"/>
  <c r="M131" i="24" s="1"/>
  <c r="K130" i="24"/>
  <c r="M130" i="24" s="1"/>
  <c r="K129" i="24"/>
  <c r="K128" i="24"/>
  <c r="K127" i="24"/>
  <c r="M127" i="24" s="1"/>
  <c r="K126" i="24"/>
  <c r="M126" i="24" s="1"/>
  <c r="K125" i="24"/>
  <c r="K124" i="24"/>
  <c r="K123" i="24"/>
  <c r="M123" i="24" s="1"/>
  <c r="K122" i="24"/>
  <c r="M122" i="24" s="1"/>
  <c r="K121" i="24"/>
  <c r="K120" i="24"/>
  <c r="K119" i="24"/>
  <c r="M119" i="24" s="1"/>
  <c r="K118" i="24"/>
  <c r="M118" i="24" s="1"/>
  <c r="K117" i="24"/>
  <c r="K116" i="24"/>
  <c r="K115" i="24"/>
  <c r="M115" i="24" s="1"/>
  <c r="K114" i="24"/>
  <c r="M114" i="24" s="1"/>
  <c r="K113" i="24"/>
  <c r="K112" i="24"/>
  <c r="K111" i="24"/>
  <c r="M111" i="24" s="1"/>
  <c r="K110" i="24"/>
  <c r="M110" i="24" s="1"/>
  <c r="K109" i="24"/>
  <c r="K108" i="24"/>
  <c r="K107" i="24"/>
  <c r="M107" i="24" s="1"/>
  <c r="K106" i="24"/>
  <c r="M106" i="24" s="1"/>
  <c r="K105" i="24"/>
  <c r="K104" i="24"/>
  <c r="K103" i="24"/>
  <c r="M103" i="24" s="1"/>
  <c r="K102" i="24"/>
  <c r="M102" i="24" s="1"/>
  <c r="K101" i="24"/>
  <c r="K100" i="24"/>
  <c r="K99" i="24"/>
  <c r="M99" i="24" s="1"/>
  <c r="K98" i="24"/>
  <c r="M98" i="24" s="1"/>
  <c r="K97" i="24"/>
  <c r="K96" i="24"/>
  <c r="K95" i="24"/>
  <c r="M95" i="24" s="1"/>
  <c r="K94" i="24"/>
  <c r="M94" i="24" s="1"/>
  <c r="K93" i="24"/>
  <c r="K92" i="24"/>
  <c r="K91" i="24"/>
  <c r="M91" i="24" s="1"/>
  <c r="K90" i="24"/>
  <c r="M90" i="24" s="1"/>
  <c r="K89" i="24"/>
  <c r="K88" i="24"/>
  <c r="K87" i="24"/>
  <c r="M87" i="24" s="1"/>
  <c r="K86" i="24"/>
  <c r="M86" i="24" s="1"/>
  <c r="K85" i="24"/>
  <c r="K84" i="24"/>
  <c r="K83" i="24"/>
  <c r="M83" i="24" s="1"/>
  <c r="K82" i="24"/>
  <c r="M82" i="24" s="1"/>
  <c r="K81" i="24"/>
  <c r="K80" i="24"/>
  <c r="K79" i="24"/>
  <c r="M79" i="24" s="1"/>
  <c r="K78" i="24"/>
  <c r="M78" i="24" s="1"/>
  <c r="K77" i="24"/>
  <c r="K76" i="24"/>
  <c r="K75" i="24"/>
  <c r="M75" i="24" s="1"/>
  <c r="K74" i="24"/>
  <c r="M74" i="24" s="1"/>
  <c r="K73" i="24"/>
  <c r="J517" i="23"/>
  <c r="I517" i="23"/>
  <c r="H517" i="23"/>
  <c r="K498" i="23"/>
  <c r="K495" i="23"/>
  <c r="K494" i="23"/>
  <c r="M494" i="23" s="1"/>
  <c r="K493" i="23"/>
  <c r="M493" i="23"/>
  <c r="K488" i="23"/>
  <c r="K487" i="23"/>
  <c r="K486" i="23"/>
  <c r="M486" i="23"/>
  <c r="K485" i="23"/>
  <c r="M485" i="23" s="1"/>
  <c r="K484" i="23"/>
  <c r="K483" i="23"/>
  <c r="K482" i="23"/>
  <c r="M482" i="23" s="1"/>
  <c r="K481" i="23"/>
  <c r="M481" i="23"/>
  <c r="K480" i="23"/>
  <c r="K479" i="23"/>
  <c r="K478" i="23"/>
  <c r="M478" i="23"/>
  <c r="K477" i="23"/>
  <c r="M477" i="23" s="1"/>
  <c r="K476" i="23"/>
  <c r="K475" i="23"/>
  <c r="K474" i="23"/>
  <c r="M474" i="23" s="1"/>
  <c r="K473" i="23"/>
  <c r="M473" i="23"/>
  <c r="K472" i="23"/>
  <c r="K471" i="23"/>
  <c r="K470" i="23"/>
  <c r="M470" i="23"/>
  <c r="K469" i="23"/>
  <c r="M469" i="23" s="1"/>
  <c r="K468" i="23"/>
  <c r="K467" i="23"/>
  <c r="K466" i="23"/>
  <c r="M466" i="23" s="1"/>
  <c r="K465" i="23"/>
  <c r="M465" i="23"/>
  <c r="K464" i="23"/>
  <c r="K463" i="23"/>
  <c r="K462" i="23"/>
  <c r="M462" i="23"/>
  <c r="K461" i="23"/>
  <c r="M461" i="23" s="1"/>
  <c r="K460" i="23"/>
  <c r="K459" i="23"/>
  <c r="K458" i="23"/>
  <c r="M458" i="23" s="1"/>
  <c r="K457" i="23"/>
  <c r="M457" i="23"/>
  <c r="K456" i="23"/>
  <c r="K455" i="23"/>
  <c r="K454" i="23"/>
  <c r="M454" i="23"/>
  <c r="K453" i="23"/>
  <c r="M453" i="23" s="1"/>
  <c r="K452" i="23"/>
  <c r="K451" i="23"/>
  <c r="K450" i="23"/>
  <c r="M450" i="23" s="1"/>
  <c r="K449" i="23"/>
  <c r="M449" i="23"/>
  <c r="K448" i="23"/>
  <c r="K447" i="23"/>
  <c r="K446" i="23"/>
  <c r="M446" i="23"/>
  <c r="K445" i="23"/>
  <c r="M445" i="23" s="1"/>
  <c r="K444" i="23"/>
  <c r="K443" i="23"/>
  <c r="K442" i="23"/>
  <c r="M442" i="23" s="1"/>
  <c r="K441" i="23"/>
  <c r="M441" i="23"/>
  <c r="K440" i="23"/>
  <c r="K439" i="23"/>
  <c r="K438" i="23"/>
  <c r="M438" i="23"/>
  <c r="K437" i="23"/>
  <c r="M437" i="23" s="1"/>
  <c r="K436" i="23"/>
  <c r="K435" i="23"/>
  <c r="K434" i="23"/>
  <c r="M434" i="23" s="1"/>
  <c r="K433" i="23"/>
  <c r="M433" i="23"/>
  <c r="K432" i="23"/>
  <c r="K431" i="23"/>
  <c r="K430" i="23"/>
  <c r="M430" i="23"/>
  <c r="K429" i="23"/>
  <c r="M429" i="23" s="1"/>
  <c r="K428" i="23"/>
  <c r="K427" i="23"/>
  <c r="K426" i="23"/>
  <c r="M426" i="23" s="1"/>
  <c r="K425" i="23"/>
  <c r="M425" i="23"/>
  <c r="K424" i="23"/>
  <c r="K423" i="23"/>
  <c r="K422" i="23"/>
  <c r="M422" i="23"/>
  <c r="K421" i="23"/>
  <c r="M421" i="23" s="1"/>
  <c r="K420" i="23"/>
  <c r="K419" i="23"/>
  <c r="K418" i="23"/>
  <c r="M418" i="23" s="1"/>
  <c r="K417" i="23"/>
  <c r="M417" i="23"/>
  <c r="K416" i="23"/>
  <c r="K415" i="23"/>
  <c r="K414" i="23"/>
  <c r="M414" i="23"/>
  <c r="K413" i="23"/>
  <c r="M413" i="23" s="1"/>
  <c r="K412" i="23"/>
  <c r="K411" i="23"/>
  <c r="K410" i="23"/>
  <c r="M410" i="23" s="1"/>
  <c r="K409" i="23"/>
  <c r="M409" i="23"/>
  <c r="K408" i="23"/>
  <c r="K407" i="23"/>
  <c r="K406" i="23"/>
  <c r="M406" i="23"/>
  <c r="K405" i="23"/>
  <c r="M405" i="23" s="1"/>
  <c r="K404" i="23"/>
  <c r="K403" i="23"/>
  <c r="K402" i="23"/>
  <c r="M402" i="23" s="1"/>
  <c r="K401" i="23"/>
  <c r="M401" i="23"/>
  <c r="K400" i="23"/>
  <c r="K399" i="23"/>
  <c r="K398" i="23"/>
  <c r="M398" i="23"/>
  <c r="K397" i="23"/>
  <c r="M397" i="23" s="1"/>
  <c r="K396" i="23"/>
  <c r="K395" i="23"/>
  <c r="K394" i="23"/>
  <c r="M394" i="23" s="1"/>
  <c r="K393" i="23"/>
  <c r="M393" i="23"/>
  <c r="K392" i="23"/>
  <c r="K391" i="23"/>
  <c r="K390" i="23"/>
  <c r="M390" i="23"/>
  <c r="K389" i="23"/>
  <c r="M389" i="23" s="1"/>
  <c r="K388" i="23"/>
  <c r="K387" i="23"/>
  <c r="K386" i="23"/>
  <c r="M386" i="23" s="1"/>
  <c r="K385" i="23"/>
  <c r="M385" i="23"/>
  <c r="K384" i="23"/>
  <c r="K383" i="23"/>
  <c r="K382" i="23"/>
  <c r="M382" i="23"/>
  <c r="K381" i="23"/>
  <c r="M381" i="23" s="1"/>
  <c r="K380" i="23"/>
  <c r="K379" i="23"/>
  <c r="K378" i="23"/>
  <c r="M378" i="23" s="1"/>
  <c r="K377" i="23"/>
  <c r="M377" i="23"/>
  <c r="K376" i="23"/>
  <c r="K375" i="23"/>
  <c r="K374" i="23"/>
  <c r="M374" i="23"/>
  <c r="K373" i="23"/>
  <c r="M373" i="23" s="1"/>
  <c r="K372" i="23"/>
  <c r="K371" i="23"/>
  <c r="K370" i="23"/>
  <c r="M370" i="23" s="1"/>
  <c r="K369" i="23"/>
  <c r="M369" i="23"/>
  <c r="K368" i="23"/>
  <c r="K367" i="23"/>
  <c r="K366" i="23"/>
  <c r="M366" i="23"/>
  <c r="K365" i="23"/>
  <c r="M365" i="23" s="1"/>
  <c r="K364" i="23"/>
  <c r="K363" i="23"/>
  <c r="K362" i="23"/>
  <c r="M362" i="23" s="1"/>
  <c r="K361" i="23"/>
  <c r="M361" i="23"/>
  <c r="K360" i="23"/>
  <c r="K359" i="23"/>
  <c r="K358" i="23"/>
  <c r="M358" i="23"/>
  <c r="K357" i="23"/>
  <c r="M357" i="23" s="1"/>
  <c r="K356" i="23"/>
  <c r="K355" i="23"/>
  <c r="K354" i="23"/>
  <c r="M354" i="23" s="1"/>
  <c r="K353" i="23"/>
  <c r="M353" i="23"/>
  <c r="K352" i="23"/>
  <c r="K351" i="23"/>
  <c r="K350" i="23"/>
  <c r="M350" i="23"/>
  <c r="K349" i="23"/>
  <c r="M349" i="23" s="1"/>
  <c r="K348" i="23"/>
  <c r="K347" i="23"/>
  <c r="K346" i="23"/>
  <c r="M346" i="23" s="1"/>
  <c r="K345" i="23"/>
  <c r="M345" i="23"/>
  <c r="K344" i="23"/>
  <c r="K343" i="23"/>
  <c r="K342" i="23"/>
  <c r="M342" i="23"/>
  <c r="K341" i="23"/>
  <c r="M341" i="23" s="1"/>
  <c r="K340" i="23"/>
  <c r="K339" i="23"/>
  <c r="K338" i="23"/>
  <c r="M338" i="23" s="1"/>
  <c r="K337" i="23"/>
  <c r="M337" i="23"/>
  <c r="K336" i="23"/>
  <c r="K335" i="23"/>
  <c r="K334" i="23"/>
  <c r="M334" i="23"/>
  <c r="K333" i="23"/>
  <c r="M333" i="23" s="1"/>
  <c r="K332" i="23"/>
  <c r="K331" i="23"/>
  <c r="K330" i="23"/>
  <c r="M330" i="23" s="1"/>
  <c r="K329" i="23"/>
  <c r="M329" i="23"/>
  <c r="K328" i="23"/>
  <c r="K327" i="23"/>
  <c r="K326" i="23"/>
  <c r="M326" i="23"/>
  <c r="K325" i="23"/>
  <c r="M325" i="23" s="1"/>
  <c r="K324" i="23"/>
  <c r="K323" i="23"/>
  <c r="K322" i="23"/>
  <c r="M322" i="23" s="1"/>
  <c r="K321" i="23"/>
  <c r="M321" i="23"/>
  <c r="K320" i="23"/>
  <c r="K319" i="23"/>
  <c r="K318" i="23"/>
  <c r="M318" i="23"/>
  <c r="K317" i="23"/>
  <c r="M317" i="23" s="1"/>
  <c r="K316" i="23"/>
  <c r="K315" i="23"/>
  <c r="K314" i="23"/>
  <c r="M314" i="23" s="1"/>
  <c r="K313" i="23"/>
  <c r="M313" i="23"/>
  <c r="K312" i="23"/>
  <c r="K311" i="23"/>
  <c r="K310" i="23"/>
  <c r="M310" i="23"/>
  <c r="K309" i="23"/>
  <c r="M309" i="23" s="1"/>
  <c r="K308" i="23"/>
  <c r="K307" i="23"/>
  <c r="K306" i="23"/>
  <c r="M306" i="23" s="1"/>
  <c r="K305" i="23"/>
  <c r="M305" i="23"/>
  <c r="K304" i="23"/>
  <c r="K303" i="23"/>
  <c r="K302" i="23"/>
  <c r="M302" i="23"/>
  <c r="K301" i="23"/>
  <c r="M301" i="23" s="1"/>
  <c r="K300" i="23"/>
  <c r="K299" i="23"/>
  <c r="K298" i="23"/>
  <c r="M298" i="23" s="1"/>
  <c r="K297" i="23"/>
  <c r="M297" i="23"/>
  <c r="K296" i="23"/>
  <c r="K295" i="23"/>
  <c r="K294" i="23"/>
  <c r="M294" i="23"/>
  <c r="K293" i="23"/>
  <c r="M293" i="23" s="1"/>
  <c r="K292" i="23"/>
  <c r="K291" i="23"/>
  <c r="K290" i="23"/>
  <c r="M290" i="23" s="1"/>
  <c r="K289" i="23"/>
  <c r="M289" i="23"/>
  <c r="K288" i="23"/>
  <c r="K287" i="23"/>
  <c r="K286" i="23"/>
  <c r="M286" i="23"/>
  <c r="K285" i="23"/>
  <c r="M285" i="23" s="1"/>
  <c r="K284" i="23"/>
  <c r="K283" i="23"/>
  <c r="K282" i="23"/>
  <c r="M282" i="23" s="1"/>
  <c r="K281" i="23"/>
  <c r="M281" i="23"/>
  <c r="K280" i="23"/>
  <c r="K279" i="23"/>
  <c r="K278" i="23"/>
  <c r="M278" i="23"/>
  <c r="K277" i="23"/>
  <c r="M277" i="23" s="1"/>
  <c r="K276" i="23"/>
  <c r="K275" i="23"/>
  <c r="K274" i="23"/>
  <c r="M274" i="23" s="1"/>
  <c r="K273" i="23"/>
  <c r="M273" i="23"/>
  <c r="K272" i="23"/>
  <c r="K271" i="23"/>
  <c r="K270" i="23"/>
  <c r="M270" i="23"/>
  <c r="K269" i="23"/>
  <c r="M269" i="23" s="1"/>
  <c r="K268" i="23"/>
  <c r="K267" i="23"/>
  <c r="K266" i="23"/>
  <c r="M266" i="23" s="1"/>
  <c r="K265" i="23"/>
  <c r="M265" i="23"/>
  <c r="K264" i="23"/>
  <c r="K263" i="23"/>
  <c r="K262" i="23"/>
  <c r="M262" i="23"/>
  <c r="K261" i="23"/>
  <c r="M261" i="23" s="1"/>
  <c r="K260" i="23"/>
  <c r="K259" i="23"/>
  <c r="K258" i="23"/>
  <c r="M258" i="23" s="1"/>
  <c r="K257" i="23"/>
  <c r="M257" i="23"/>
  <c r="K256" i="23"/>
  <c r="K255" i="23"/>
  <c r="K254" i="23"/>
  <c r="M254" i="23"/>
  <c r="K253" i="23"/>
  <c r="M253" i="23" s="1"/>
  <c r="K252" i="23"/>
  <c r="K251" i="23"/>
  <c r="K250" i="23"/>
  <c r="M250" i="23" s="1"/>
  <c r="K249" i="23"/>
  <c r="M249" i="23"/>
  <c r="K248" i="23"/>
  <c r="K247" i="23"/>
  <c r="K246" i="23"/>
  <c r="M246" i="23"/>
  <c r="K245" i="23"/>
  <c r="M245" i="23" s="1"/>
  <c r="K244" i="23"/>
  <c r="K243" i="23"/>
  <c r="K242" i="23"/>
  <c r="M242" i="23" s="1"/>
  <c r="K241" i="23"/>
  <c r="M241" i="23"/>
  <c r="K240" i="23"/>
  <c r="K239" i="23"/>
  <c r="K238" i="23"/>
  <c r="M238" i="23"/>
  <c r="K237" i="23"/>
  <c r="M237" i="23" s="1"/>
  <c r="K236" i="23"/>
  <c r="K235" i="23"/>
  <c r="K234" i="23"/>
  <c r="M234" i="23" s="1"/>
  <c r="K233" i="23"/>
  <c r="M233" i="23"/>
  <c r="K232" i="23"/>
  <c r="K231" i="23"/>
  <c r="K230" i="23"/>
  <c r="M230" i="23"/>
  <c r="K229" i="23"/>
  <c r="M229" i="23" s="1"/>
  <c r="K228" i="23"/>
  <c r="K227" i="23"/>
  <c r="K226" i="23"/>
  <c r="M226" i="23" s="1"/>
  <c r="K225" i="23"/>
  <c r="M225" i="23"/>
  <c r="K224" i="23"/>
  <c r="K223" i="23"/>
  <c r="K222" i="23"/>
  <c r="M222" i="23"/>
  <c r="K221" i="23"/>
  <c r="M221" i="23" s="1"/>
  <c r="K220" i="23"/>
  <c r="K219" i="23"/>
  <c r="K218" i="23"/>
  <c r="M218" i="23" s="1"/>
  <c r="K217" i="23"/>
  <c r="M217" i="23"/>
  <c r="K216" i="23"/>
  <c r="K215" i="23"/>
  <c r="K214" i="23"/>
  <c r="M214" i="23"/>
  <c r="K213" i="23"/>
  <c r="M213" i="23" s="1"/>
  <c r="K212" i="23"/>
  <c r="K211" i="23"/>
  <c r="K210" i="23"/>
  <c r="M210" i="23" s="1"/>
  <c r="K209" i="23"/>
  <c r="M209" i="23"/>
  <c r="K208" i="23"/>
  <c r="K207" i="23"/>
  <c r="K206" i="23"/>
  <c r="M206" i="23"/>
  <c r="K205" i="23"/>
  <c r="M205" i="23" s="1"/>
  <c r="K204" i="23"/>
  <c r="K203" i="23"/>
  <c r="K202" i="23"/>
  <c r="M202" i="23" s="1"/>
  <c r="K201" i="23"/>
  <c r="M201" i="23"/>
  <c r="K200" i="23"/>
  <c r="K199" i="23"/>
  <c r="K198" i="23"/>
  <c r="M198" i="23"/>
  <c r="K197" i="23"/>
  <c r="M197" i="23" s="1"/>
  <c r="K196" i="23"/>
  <c r="K195" i="23"/>
  <c r="K194" i="23"/>
  <c r="M194" i="23" s="1"/>
  <c r="K193" i="23"/>
  <c r="M193" i="23"/>
  <c r="K192" i="23"/>
  <c r="K191" i="23"/>
  <c r="K190" i="23"/>
  <c r="M190" i="23"/>
  <c r="K189" i="23"/>
  <c r="M189" i="23" s="1"/>
  <c r="K188" i="23"/>
  <c r="K187" i="23"/>
  <c r="K186" i="23"/>
  <c r="M186" i="23" s="1"/>
  <c r="K185" i="23"/>
  <c r="M185" i="23"/>
  <c r="K184" i="23"/>
  <c r="K183" i="23"/>
  <c r="K182" i="23"/>
  <c r="M182" i="23"/>
  <c r="K181" i="23"/>
  <c r="M181" i="23" s="1"/>
  <c r="K180" i="23"/>
  <c r="K179" i="23"/>
  <c r="K178" i="23"/>
  <c r="M178" i="23" s="1"/>
  <c r="K177" i="23"/>
  <c r="M177" i="23"/>
  <c r="K176" i="23"/>
  <c r="K175" i="23"/>
  <c r="K174" i="23"/>
  <c r="M174" i="23"/>
  <c r="K173" i="23"/>
  <c r="M173" i="23" s="1"/>
  <c r="K172" i="23"/>
  <c r="K171" i="23"/>
  <c r="K170" i="23"/>
  <c r="M170" i="23" s="1"/>
  <c r="K169" i="23"/>
  <c r="M169" i="23"/>
  <c r="K168" i="23"/>
  <c r="K167" i="23"/>
  <c r="K166" i="23"/>
  <c r="M166" i="23"/>
  <c r="K165" i="23"/>
  <c r="M165" i="23" s="1"/>
  <c r="K164" i="23"/>
  <c r="K163" i="23"/>
  <c r="K162" i="23"/>
  <c r="M162" i="23" s="1"/>
  <c r="K161" i="23"/>
  <c r="M161" i="23"/>
  <c r="K160" i="23"/>
  <c r="K159" i="23"/>
  <c r="K158" i="23"/>
  <c r="M158" i="23"/>
  <c r="K157" i="23"/>
  <c r="M157" i="23" s="1"/>
  <c r="K156" i="23"/>
  <c r="K155" i="23"/>
  <c r="K154" i="23"/>
  <c r="M154" i="23" s="1"/>
  <c r="K153" i="23"/>
  <c r="M153" i="23"/>
  <c r="K152" i="23"/>
  <c r="K151" i="23"/>
  <c r="K150" i="23"/>
  <c r="M150" i="23"/>
  <c r="K149" i="23"/>
  <c r="M149" i="23" s="1"/>
  <c r="K148" i="23"/>
  <c r="K147" i="23"/>
  <c r="K146" i="23"/>
  <c r="M146" i="23" s="1"/>
  <c r="K145" i="23"/>
  <c r="M145" i="23"/>
  <c r="K144" i="23"/>
  <c r="K143" i="23"/>
  <c r="K142" i="23"/>
  <c r="M142" i="23"/>
  <c r="K141" i="23"/>
  <c r="M141" i="23" s="1"/>
  <c r="K140" i="23"/>
  <c r="K139" i="23"/>
  <c r="K138" i="23"/>
  <c r="M138" i="23" s="1"/>
  <c r="K137" i="23"/>
  <c r="M137" i="23"/>
  <c r="K136" i="23"/>
  <c r="K135" i="23"/>
  <c r="K134" i="23"/>
  <c r="M134" i="23"/>
  <c r="K133" i="23"/>
  <c r="M133" i="23" s="1"/>
  <c r="K132" i="23"/>
  <c r="K131" i="23"/>
  <c r="K130" i="23"/>
  <c r="M130" i="23" s="1"/>
  <c r="K129" i="23"/>
  <c r="M129" i="23"/>
  <c r="K128" i="23"/>
  <c r="K127" i="23"/>
  <c r="K126" i="23"/>
  <c r="M126" i="23"/>
  <c r="K125" i="23"/>
  <c r="M125" i="23" s="1"/>
  <c r="K124" i="23"/>
  <c r="K123" i="23"/>
  <c r="K122" i="23"/>
  <c r="M122" i="23" s="1"/>
  <c r="K121" i="23"/>
  <c r="M121" i="23"/>
  <c r="K120" i="23"/>
  <c r="K119" i="23"/>
  <c r="K118" i="23"/>
  <c r="M118" i="23"/>
  <c r="K117" i="23"/>
  <c r="M117" i="23" s="1"/>
  <c r="K116" i="23"/>
  <c r="K115" i="23"/>
  <c r="K114" i="23"/>
  <c r="M114" i="23" s="1"/>
  <c r="K113" i="23"/>
  <c r="M113" i="23"/>
  <c r="K112" i="23"/>
  <c r="K111" i="23"/>
  <c r="K110" i="23"/>
  <c r="M110" i="23"/>
  <c r="K109" i="23"/>
  <c r="M109" i="23" s="1"/>
  <c r="K108" i="23"/>
  <c r="K107" i="23"/>
  <c r="K106" i="23"/>
  <c r="M106" i="23" s="1"/>
  <c r="K105" i="23"/>
  <c r="M105" i="23"/>
  <c r="K104" i="23"/>
  <c r="K103" i="23"/>
  <c r="K102" i="23"/>
  <c r="M102" i="23"/>
  <c r="K101" i="23"/>
  <c r="M101" i="23" s="1"/>
  <c r="K100" i="23"/>
  <c r="K99" i="23"/>
  <c r="K98" i="23"/>
  <c r="M98" i="23" s="1"/>
  <c r="K97" i="23"/>
  <c r="M97" i="23"/>
  <c r="K96" i="23"/>
  <c r="K95" i="23"/>
  <c r="K94" i="23"/>
  <c r="M94" i="23"/>
  <c r="K93" i="23"/>
  <c r="M93" i="23" s="1"/>
  <c r="K92" i="23"/>
  <c r="K91" i="23"/>
  <c r="K90" i="23"/>
  <c r="M90" i="23" s="1"/>
  <c r="K89" i="23"/>
  <c r="M89" i="23"/>
  <c r="K88" i="23"/>
  <c r="K87" i="23"/>
  <c r="K86" i="23"/>
  <c r="M86" i="23"/>
  <c r="K85" i="23"/>
  <c r="M85" i="23" s="1"/>
  <c r="K84" i="23"/>
  <c r="K83" i="23"/>
  <c r="K82" i="23"/>
  <c r="M82" i="23" s="1"/>
  <c r="K81" i="23"/>
  <c r="M81" i="23"/>
  <c r="K80" i="23"/>
  <c r="K79" i="23"/>
  <c r="K78" i="23"/>
  <c r="M78" i="23"/>
  <c r="K77" i="23"/>
  <c r="M77" i="23" s="1"/>
  <c r="K76" i="23"/>
  <c r="K75" i="23"/>
  <c r="K74" i="23"/>
  <c r="M74" i="23" s="1"/>
  <c r="K73" i="23"/>
  <c r="M73" i="23"/>
  <c r="K72" i="23"/>
  <c r="K71" i="23"/>
  <c r="K70" i="23"/>
  <c r="M70" i="23"/>
  <c r="K69" i="23"/>
  <c r="M69" i="23" s="1"/>
  <c r="K68" i="23"/>
  <c r="K67" i="23"/>
  <c r="J517" i="22"/>
  <c r="I517" i="22"/>
  <c r="H517" i="22"/>
  <c r="G517" i="22"/>
  <c r="F517" i="22"/>
  <c r="K517" i="22" s="1"/>
  <c r="I522" i="22"/>
  <c r="K498" i="22"/>
  <c r="K497" i="22"/>
  <c r="K496" i="22"/>
  <c r="M496" i="22" s="1"/>
  <c r="K495" i="22"/>
  <c r="M495" i="22" s="1"/>
  <c r="K490" i="22"/>
  <c r="K489" i="22"/>
  <c r="K488" i="22"/>
  <c r="M488" i="22" s="1"/>
  <c r="K487" i="22"/>
  <c r="M487" i="22" s="1"/>
  <c r="K486" i="22"/>
  <c r="K485" i="22"/>
  <c r="K484" i="22"/>
  <c r="M484" i="22" s="1"/>
  <c r="K483" i="22"/>
  <c r="M483" i="22" s="1"/>
  <c r="K482" i="22"/>
  <c r="K481" i="22"/>
  <c r="K480" i="22"/>
  <c r="M480" i="22" s="1"/>
  <c r="K479" i="22"/>
  <c r="M479" i="22" s="1"/>
  <c r="K478" i="22"/>
  <c r="K477" i="22"/>
  <c r="K476" i="22"/>
  <c r="M476" i="22" s="1"/>
  <c r="K475" i="22"/>
  <c r="M475" i="22" s="1"/>
  <c r="K474" i="22"/>
  <c r="K473" i="22"/>
  <c r="K472" i="22"/>
  <c r="M472" i="22" s="1"/>
  <c r="K471" i="22"/>
  <c r="M471" i="22" s="1"/>
  <c r="K470" i="22"/>
  <c r="K469" i="22"/>
  <c r="K468" i="22"/>
  <c r="M468" i="22" s="1"/>
  <c r="K467" i="22"/>
  <c r="M467" i="22" s="1"/>
  <c r="K466" i="22"/>
  <c r="K465" i="22"/>
  <c r="K464" i="22"/>
  <c r="M464" i="22" s="1"/>
  <c r="K463" i="22"/>
  <c r="M463" i="22" s="1"/>
  <c r="K462" i="22"/>
  <c r="K461" i="22"/>
  <c r="K460" i="22"/>
  <c r="M460" i="22" s="1"/>
  <c r="K459" i="22"/>
  <c r="M459" i="22" s="1"/>
  <c r="K458" i="22"/>
  <c r="K457" i="22"/>
  <c r="K456" i="22"/>
  <c r="M456" i="22" s="1"/>
  <c r="K455" i="22"/>
  <c r="M455" i="22" s="1"/>
  <c r="K454" i="22"/>
  <c r="K453" i="22"/>
  <c r="K452" i="22"/>
  <c r="M452" i="22" s="1"/>
  <c r="K451" i="22"/>
  <c r="M451" i="22" s="1"/>
  <c r="K450" i="22"/>
  <c r="K449" i="22"/>
  <c r="K448" i="22"/>
  <c r="M448" i="22" s="1"/>
  <c r="K447" i="22"/>
  <c r="M447" i="22" s="1"/>
  <c r="K446" i="22"/>
  <c r="K445" i="22"/>
  <c r="K444" i="22"/>
  <c r="M444" i="22" s="1"/>
  <c r="K443" i="22"/>
  <c r="M443" i="22" s="1"/>
  <c r="K442" i="22"/>
  <c r="K441" i="22"/>
  <c r="K440" i="22"/>
  <c r="M440" i="22" s="1"/>
  <c r="K439" i="22"/>
  <c r="M439" i="22" s="1"/>
  <c r="K438" i="22"/>
  <c r="K437" i="22"/>
  <c r="K436" i="22"/>
  <c r="M436" i="22" s="1"/>
  <c r="K435" i="22"/>
  <c r="M435" i="22" s="1"/>
  <c r="K434" i="22"/>
  <c r="K433" i="22"/>
  <c r="K432" i="22"/>
  <c r="M432" i="22" s="1"/>
  <c r="K431" i="22"/>
  <c r="M431" i="22" s="1"/>
  <c r="K430" i="22"/>
  <c r="K429" i="22"/>
  <c r="K428" i="22"/>
  <c r="M428" i="22" s="1"/>
  <c r="K427" i="22"/>
  <c r="M427" i="22" s="1"/>
  <c r="K426" i="22"/>
  <c r="K425" i="22"/>
  <c r="K424" i="22"/>
  <c r="M424" i="22" s="1"/>
  <c r="K423" i="22"/>
  <c r="M423" i="22" s="1"/>
  <c r="K422" i="22"/>
  <c r="K421" i="22"/>
  <c r="K420" i="22"/>
  <c r="M420" i="22" s="1"/>
  <c r="K419" i="22"/>
  <c r="M419" i="22" s="1"/>
  <c r="K418" i="22"/>
  <c r="K417" i="22"/>
  <c r="K416" i="22"/>
  <c r="M416" i="22" s="1"/>
  <c r="K415" i="22"/>
  <c r="M415" i="22" s="1"/>
  <c r="K414" i="22"/>
  <c r="K413" i="22"/>
  <c r="K412" i="22"/>
  <c r="M412" i="22" s="1"/>
  <c r="K411" i="22"/>
  <c r="M411" i="22" s="1"/>
  <c r="K410" i="22"/>
  <c r="K409" i="22"/>
  <c r="K408" i="22"/>
  <c r="M408" i="22" s="1"/>
  <c r="K407" i="22"/>
  <c r="M407" i="22" s="1"/>
  <c r="K406" i="22"/>
  <c r="K405" i="22"/>
  <c r="K404" i="22"/>
  <c r="M404" i="22" s="1"/>
  <c r="K403" i="22"/>
  <c r="M403" i="22" s="1"/>
  <c r="K402" i="22"/>
  <c r="K401" i="22"/>
  <c r="K400" i="22"/>
  <c r="M400" i="22" s="1"/>
  <c r="K399" i="22"/>
  <c r="M399" i="22" s="1"/>
  <c r="K398" i="22"/>
  <c r="K397" i="22"/>
  <c r="K396" i="22"/>
  <c r="M396" i="22" s="1"/>
  <c r="K395" i="22"/>
  <c r="M395" i="22" s="1"/>
  <c r="K394" i="22"/>
  <c r="K393" i="22"/>
  <c r="K392" i="22"/>
  <c r="M392" i="22" s="1"/>
  <c r="K391" i="22"/>
  <c r="M391" i="22" s="1"/>
  <c r="K390" i="22"/>
  <c r="K389" i="22"/>
  <c r="K388" i="22"/>
  <c r="M388" i="22" s="1"/>
  <c r="K387" i="22"/>
  <c r="M387" i="22" s="1"/>
  <c r="K386" i="22"/>
  <c r="K385" i="22"/>
  <c r="K384" i="22"/>
  <c r="M384" i="22" s="1"/>
  <c r="K383" i="22"/>
  <c r="M383" i="22" s="1"/>
  <c r="K382" i="22"/>
  <c r="K381" i="22"/>
  <c r="K380" i="22"/>
  <c r="M380" i="22" s="1"/>
  <c r="K379" i="22"/>
  <c r="M379" i="22" s="1"/>
  <c r="K378" i="22"/>
  <c r="K377" i="22"/>
  <c r="K376" i="22"/>
  <c r="M376" i="22" s="1"/>
  <c r="K375" i="22"/>
  <c r="M375" i="22" s="1"/>
  <c r="K374" i="22"/>
  <c r="K373" i="22"/>
  <c r="K372" i="22"/>
  <c r="M372" i="22" s="1"/>
  <c r="K371" i="22"/>
  <c r="M371" i="22" s="1"/>
  <c r="K370" i="22"/>
  <c r="K369" i="22"/>
  <c r="K368" i="22"/>
  <c r="M368" i="22" s="1"/>
  <c r="K367" i="22"/>
  <c r="M367" i="22" s="1"/>
  <c r="K366" i="22"/>
  <c r="K365" i="22"/>
  <c r="K364" i="22"/>
  <c r="M364" i="22" s="1"/>
  <c r="K363" i="22"/>
  <c r="M363" i="22" s="1"/>
  <c r="K362" i="22"/>
  <c r="K361" i="22"/>
  <c r="K360" i="22"/>
  <c r="M360" i="22" s="1"/>
  <c r="K359" i="22"/>
  <c r="M359" i="22" s="1"/>
  <c r="K358" i="22"/>
  <c r="K357" i="22"/>
  <c r="K356" i="22"/>
  <c r="M356" i="22" s="1"/>
  <c r="K355" i="22"/>
  <c r="M355" i="22" s="1"/>
  <c r="K354" i="22"/>
  <c r="K353" i="22"/>
  <c r="K352" i="22"/>
  <c r="M352" i="22" s="1"/>
  <c r="K351" i="22"/>
  <c r="M351" i="22" s="1"/>
  <c r="K350" i="22"/>
  <c r="K349" i="22"/>
  <c r="K348" i="22"/>
  <c r="M348" i="22" s="1"/>
  <c r="K347" i="22"/>
  <c r="M347" i="22" s="1"/>
  <c r="K346" i="22"/>
  <c r="K345" i="22"/>
  <c r="K344" i="22"/>
  <c r="M344" i="22" s="1"/>
  <c r="K343" i="22"/>
  <c r="M343" i="22" s="1"/>
  <c r="K342" i="22"/>
  <c r="K341" i="22"/>
  <c r="K340" i="22"/>
  <c r="M340" i="22" s="1"/>
  <c r="K339" i="22"/>
  <c r="M339" i="22" s="1"/>
  <c r="K338" i="22"/>
  <c r="K337" i="22"/>
  <c r="K336" i="22"/>
  <c r="M336" i="22" s="1"/>
  <c r="K335" i="22"/>
  <c r="M335" i="22" s="1"/>
  <c r="K334" i="22"/>
  <c r="K333" i="22"/>
  <c r="K332" i="22"/>
  <c r="M332" i="22" s="1"/>
  <c r="K331" i="22"/>
  <c r="M331" i="22" s="1"/>
  <c r="K330" i="22"/>
  <c r="K329" i="22"/>
  <c r="K328" i="22"/>
  <c r="M328" i="22" s="1"/>
  <c r="K327" i="22"/>
  <c r="M327" i="22" s="1"/>
  <c r="K326" i="22"/>
  <c r="K325" i="22"/>
  <c r="K324" i="22"/>
  <c r="M324" i="22" s="1"/>
  <c r="K323" i="22"/>
  <c r="M323" i="22" s="1"/>
  <c r="K322" i="22"/>
  <c r="K321" i="22"/>
  <c r="K320" i="22"/>
  <c r="M320" i="22" s="1"/>
  <c r="K319" i="22"/>
  <c r="M319" i="22" s="1"/>
  <c r="K318" i="22"/>
  <c r="K317" i="22"/>
  <c r="K316" i="22"/>
  <c r="M316" i="22" s="1"/>
  <c r="K315" i="22"/>
  <c r="M315" i="22" s="1"/>
  <c r="K314" i="22"/>
  <c r="K313" i="22"/>
  <c r="K312" i="22"/>
  <c r="M312" i="22" s="1"/>
  <c r="K311" i="22"/>
  <c r="M311" i="22" s="1"/>
  <c r="K310" i="22"/>
  <c r="K309" i="22"/>
  <c r="K308" i="22"/>
  <c r="M308" i="22" s="1"/>
  <c r="K307" i="22"/>
  <c r="M307" i="22" s="1"/>
  <c r="K306" i="22"/>
  <c r="K305" i="22"/>
  <c r="K304" i="22"/>
  <c r="M304" i="22" s="1"/>
  <c r="K303" i="22"/>
  <c r="M303" i="22" s="1"/>
  <c r="K302" i="22"/>
  <c r="K301" i="22"/>
  <c r="K300" i="22"/>
  <c r="M300" i="22" s="1"/>
  <c r="K299" i="22"/>
  <c r="M299" i="22" s="1"/>
  <c r="K298" i="22"/>
  <c r="K297" i="22"/>
  <c r="K296" i="22"/>
  <c r="M296" i="22" s="1"/>
  <c r="K295" i="22"/>
  <c r="M295" i="22" s="1"/>
  <c r="K294" i="22"/>
  <c r="K293" i="22"/>
  <c r="K292" i="22"/>
  <c r="M292" i="22" s="1"/>
  <c r="K291" i="22"/>
  <c r="M291" i="22" s="1"/>
  <c r="K290" i="22"/>
  <c r="K289" i="22"/>
  <c r="K288" i="22"/>
  <c r="M288" i="22" s="1"/>
  <c r="K287" i="22"/>
  <c r="M287" i="22" s="1"/>
  <c r="K286" i="22"/>
  <c r="K285" i="22"/>
  <c r="K284" i="22"/>
  <c r="M284" i="22" s="1"/>
  <c r="K283" i="22"/>
  <c r="M283" i="22" s="1"/>
  <c r="K282" i="22"/>
  <c r="K281" i="22"/>
  <c r="K280" i="22"/>
  <c r="M280" i="22" s="1"/>
  <c r="K279" i="22"/>
  <c r="M279" i="22" s="1"/>
  <c r="K278" i="22"/>
  <c r="K277" i="22"/>
  <c r="K276" i="22"/>
  <c r="M276" i="22" s="1"/>
  <c r="K275" i="22"/>
  <c r="M275" i="22" s="1"/>
  <c r="K274" i="22"/>
  <c r="K273" i="22"/>
  <c r="K272" i="22"/>
  <c r="M272" i="22" s="1"/>
  <c r="K271" i="22"/>
  <c r="M271" i="22" s="1"/>
  <c r="K270" i="22"/>
  <c r="K269" i="22"/>
  <c r="K268" i="22"/>
  <c r="M268" i="22" s="1"/>
  <c r="K267" i="22"/>
  <c r="M267" i="22" s="1"/>
  <c r="K266" i="22"/>
  <c r="K265" i="22"/>
  <c r="K264" i="22"/>
  <c r="M264" i="22" s="1"/>
  <c r="K263" i="22"/>
  <c r="M263" i="22" s="1"/>
  <c r="K262" i="22"/>
  <c r="K261" i="22"/>
  <c r="K260" i="22"/>
  <c r="M260" i="22" s="1"/>
  <c r="K259" i="22"/>
  <c r="M259" i="22" s="1"/>
  <c r="K258" i="22"/>
  <c r="K257" i="22"/>
  <c r="K256" i="22"/>
  <c r="M256" i="22" s="1"/>
  <c r="K255" i="22"/>
  <c r="M255" i="22" s="1"/>
  <c r="K254" i="22"/>
  <c r="K253" i="22"/>
  <c r="K252" i="22"/>
  <c r="M252" i="22" s="1"/>
  <c r="K251" i="22"/>
  <c r="M251" i="22" s="1"/>
  <c r="K250" i="22"/>
  <c r="K249" i="22"/>
  <c r="K248" i="22"/>
  <c r="M248" i="22" s="1"/>
  <c r="K247" i="22"/>
  <c r="M247" i="22" s="1"/>
  <c r="K246" i="22"/>
  <c r="K245" i="22"/>
  <c r="K244" i="22"/>
  <c r="M244" i="22" s="1"/>
  <c r="K243" i="22"/>
  <c r="M243" i="22" s="1"/>
  <c r="K242" i="22"/>
  <c r="K241" i="22"/>
  <c r="K240" i="22"/>
  <c r="M240" i="22" s="1"/>
  <c r="K239" i="22"/>
  <c r="M239" i="22" s="1"/>
  <c r="K238" i="22"/>
  <c r="K237" i="22"/>
  <c r="K236" i="22"/>
  <c r="M236" i="22" s="1"/>
  <c r="K235" i="22"/>
  <c r="M235" i="22" s="1"/>
  <c r="K234" i="22"/>
  <c r="K233" i="22"/>
  <c r="K232" i="22"/>
  <c r="M232" i="22" s="1"/>
  <c r="K231" i="22"/>
  <c r="M231" i="22" s="1"/>
  <c r="K230" i="22"/>
  <c r="K229" i="22"/>
  <c r="K228" i="22"/>
  <c r="M228" i="22" s="1"/>
  <c r="K227" i="22"/>
  <c r="M227" i="22" s="1"/>
  <c r="K226" i="22"/>
  <c r="K225" i="22"/>
  <c r="K224" i="22"/>
  <c r="M224" i="22" s="1"/>
  <c r="K223" i="22"/>
  <c r="M223" i="22" s="1"/>
  <c r="K222" i="22"/>
  <c r="K221" i="22"/>
  <c r="K220" i="22"/>
  <c r="M220" i="22" s="1"/>
  <c r="K219" i="22"/>
  <c r="M219" i="22" s="1"/>
  <c r="K218" i="22"/>
  <c r="K217" i="22"/>
  <c r="K216" i="22"/>
  <c r="M216" i="22" s="1"/>
  <c r="K215" i="22"/>
  <c r="M215" i="22" s="1"/>
  <c r="K214" i="22"/>
  <c r="K213" i="22"/>
  <c r="K212" i="22"/>
  <c r="M212" i="22" s="1"/>
  <c r="K211" i="22"/>
  <c r="M211" i="22" s="1"/>
  <c r="K210" i="22"/>
  <c r="K209" i="22"/>
  <c r="K208" i="22"/>
  <c r="M208" i="22" s="1"/>
  <c r="K207" i="22"/>
  <c r="M207" i="22" s="1"/>
  <c r="K206" i="22"/>
  <c r="K205" i="22"/>
  <c r="K204" i="22"/>
  <c r="M204" i="22" s="1"/>
  <c r="K203" i="22"/>
  <c r="M203" i="22" s="1"/>
  <c r="K202" i="22"/>
  <c r="K201" i="22"/>
  <c r="K200" i="22"/>
  <c r="M200" i="22" s="1"/>
  <c r="K199" i="22"/>
  <c r="M199" i="22" s="1"/>
  <c r="K198" i="22"/>
  <c r="K197" i="22"/>
  <c r="K196" i="22"/>
  <c r="M196" i="22" s="1"/>
  <c r="K195" i="22"/>
  <c r="M195" i="22" s="1"/>
  <c r="K194" i="22"/>
  <c r="K193" i="22"/>
  <c r="K192" i="22"/>
  <c r="M192" i="22" s="1"/>
  <c r="K191" i="22"/>
  <c r="M191" i="22" s="1"/>
  <c r="K190" i="22"/>
  <c r="K189" i="22"/>
  <c r="K188" i="22"/>
  <c r="M188" i="22" s="1"/>
  <c r="K187" i="22"/>
  <c r="M187" i="22" s="1"/>
  <c r="K186" i="22"/>
  <c r="K185" i="22"/>
  <c r="K184" i="22"/>
  <c r="M184" i="22" s="1"/>
  <c r="K183" i="22"/>
  <c r="M183" i="22" s="1"/>
  <c r="K182" i="22"/>
  <c r="K181" i="22"/>
  <c r="K180" i="22"/>
  <c r="M180" i="22" s="1"/>
  <c r="K179" i="22"/>
  <c r="M179" i="22" s="1"/>
  <c r="K178" i="22"/>
  <c r="K177" i="22"/>
  <c r="K176" i="22"/>
  <c r="M176" i="22" s="1"/>
  <c r="K175" i="22"/>
  <c r="M175" i="22" s="1"/>
  <c r="K174" i="22"/>
  <c r="K173" i="22"/>
  <c r="K172" i="22"/>
  <c r="M172" i="22" s="1"/>
  <c r="K171" i="22"/>
  <c r="M171" i="22" s="1"/>
  <c r="K170" i="22"/>
  <c r="K169" i="22"/>
  <c r="K168" i="22"/>
  <c r="M168" i="22" s="1"/>
  <c r="K167" i="22"/>
  <c r="M167" i="22" s="1"/>
  <c r="K166" i="22"/>
  <c r="K165" i="22"/>
  <c r="K164" i="22"/>
  <c r="M164" i="22" s="1"/>
  <c r="K163" i="22"/>
  <c r="M163" i="22" s="1"/>
  <c r="K162" i="22"/>
  <c r="K161" i="22"/>
  <c r="K160" i="22"/>
  <c r="M160" i="22" s="1"/>
  <c r="K159" i="22"/>
  <c r="M159" i="22" s="1"/>
  <c r="K158" i="22"/>
  <c r="K157" i="22"/>
  <c r="K156" i="22"/>
  <c r="M156" i="22" s="1"/>
  <c r="K155" i="22"/>
  <c r="M155" i="22" s="1"/>
  <c r="K154" i="22"/>
  <c r="K153" i="22"/>
  <c r="K152" i="22"/>
  <c r="M152" i="22" s="1"/>
  <c r="K151" i="22"/>
  <c r="M151" i="22" s="1"/>
  <c r="K150" i="22"/>
  <c r="K149" i="22"/>
  <c r="K148" i="22"/>
  <c r="M148" i="22" s="1"/>
  <c r="K147" i="22"/>
  <c r="M147" i="22" s="1"/>
  <c r="K146" i="22"/>
  <c r="K145" i="22"/>
  <c r="K144" i="22"/>
  <c r="M144" i="22" s="1"/>
  <c r="K143" i="22"/>
  <c r="M143" i="22" s="1"/>
  <c r="K142" i="22"/>
  <c r="K141" i="22"/>
  <c r="K140" i="22"/>
  <c r="M140" i="22" s="1"/>
  <c r="K139" i="22"/>
  <c r="M139" i="22" s="1"/>
  <c r="K138" i="22"/>
  <c r="K137" i="22"/>
  <c r="K136" i="22"/>
  <c r="M136" i="22" s="1"/>
  <c r="K135" i="22"/>
  <c r="M135" i="22" s="1"/>
  <c r="K134" i="22"/>
  <c r="K133" i="22"/>
  <c r="K132" i="22"/>
  <c r="M132" i="22" s="1"/>
  <c r="K131" i="22"/>
  <c r="M131" i="22" s="1"/>
  <c r="K130" i="22"/>
  <c r="K129" i="22"/>
  <c r="K128" i="22"/>
  <c r="M128" i="22" s="1"/>
  <c r="K127" i="22"/>
  <c r="M127" i="22" s="1"/>
  <c r="K126" i="22"/>
  <c r="K125" i="22"/>
  <c r="K124" i="22"/>
  <c r="M124" i="22" s="1"/>
  <c r="K123" i="22"/>
  <c r="M123" i="22" s="1"/>
  <c r="K122" i="22"/>
  <c r="K121" i="22"/>
  <c r="K120" i="22"/>
  <c r="M120" i="22" s="1"/>
  <c r="K119" i="22"/>
  <c r="M119" i="22" s="1"/>
  <c r="K118" i="22"/>
  <c r="K117" i="22"/>
  <c r="K116" i="22"/>
  <c r="M116" i="22" s="1"/>
  <c r="K115" i="22"/>
  <c r="M115" i="22" s="1"/>
  <c r="K114" i="22"/>
  <c r="K113" i="22"/>
  <c r="K112" i="22"/>
  <c r="M112" i="22" s="1"/>
  <c r="K111" i="22"/>
  <c r="M111" i="22" s="1"/>
  <c r="K110" i="22"/>
  <c r="K109" i="22"/>
  <c r="K108" i="22"/>
  <c r="M108" i="22" s="1"/>
  <c r="K107" i="22"/>
  <c r="M107" i="22" s="1"/>
  <c r="K106" i="22"/>
  <c r="K105" i="22"/>
  <c r="K104" i="22"/>
  <c r="M104" i="22" s="1"/>
  <c r="K103" i="22"/>
  <c r="M103" i="22" s="1"/>
  <c r="K102" i="22"/>
  <c r="K101" i="22"/>
  <c r="K100" i="22"/>
  <c r="M100" i="22" s="1"/>
  <c r="K99" i="22"/>
  <c r="M99" i="22" s="1"/>
  <c r="K98" i="22"/>
  <c r="K97" i="22"/>
  <c r="K96" i="22"/>
  <c r="M96" i="22" s="1"/>
  <c r="K95" i="22"/>
  <c r="M95" i="22" s="1"/>
  <c r="K94" i="22"/>
  <c r="K93" i="22"/>
  <c r="K92" i="22"/>
  <c r="M92" i="22" s="1"/>
  <c r="K91" i="22"/>
  <c r="M91" i="22" s="1"/>
  <c r="K90" i="22"/>
  <c r="K89" i="22"/>
  <c r="K88" i="22"/>
  <c r="M88" i="22" s="1"/>
  <c r="K87" i="22"/>
  <c r="M87" i="22" s="1"/>
  <c r="K86" i="22"/>
  <c r="K85" i="22"/>
  <c r="K84" i="22"/>
  <c r="M84" i="22" s="1"/>
  <c r="K83" i="22"/>
  <c r="M83" i="22" s="1"/>
  <c r="K82" i="22"/>
  <c r="K81" i="22"/>
  <c r="K80" i="22"/>
  <c r="M80" i="22" s="1"/>
  <c r="K79" i="22"/>
  <c r="M79" i="22" s="1"/>
  <c r="K78" i="22"/>
  <c r="K77" i="22"/>
  <c r="K76" i="22"/>
  <c r="M76" i="22" s="1"/>
  <c r="K75" i="22"/>
  <c r="M75" i="22" s="1"/>
  <c r="K74" i="22"/>
  <c r="K73" i="22"/>
  <c r="K72" i="22"/>
  <c r="M72" i="22" s="1"/>
  <c r="K71" i="22"/>
  <c r="M71" i="22" s="1"/>
  <c r="K70" i="22"/>
  <c r="K69" i="22"/>
  <c r="K68" i="22"/>
  <c r="M68" i="22" s="1"/>
  <c r="K67" i="22"/>
  <c r="M67" i="22" s="1"/>
  <c r="K66" i="22"/>
  <c r="K65" i="22"/>
  <c r="K64" i="22"/>
  <c r="M64" i="22" s="1"/>
  <c r="K63" i="22"/>
  <c r="M63" i="22" s="1"/>
  <c r="K62" i="22"/>
  <c r="K61" i="22"/>
  <c r="K60" i="22"/>
  <c r="M60" i="22" s="1"/>
  <c r="K59" i="22"/>
  <c r="M59" i="22" s="1"/>
  <c r="K58" i="22"/>
  <c r="K57" i="22"/>
  <c r="K56" i="22"/>
  <c r="M56" i="22" s="1"/>
  <c r="K55" i="22"/>
  <c r="M55" i="22" s="1"/>
  <c r="K54" i="22"/>
  <c r="M54" i="22" s="1"/>
  <c r="K53" i="22"/>
  <c r="K52" i="22"/>
  <c r="M52" i="22" s="1"/>
  <c r="K51" i="22"/>
  <c r="M51" i="22"/>
  <c r="K50" i="22"/>
  <c r="M50" i="22" s="1"/>
  <c r="K49" i="22"/>
  <c r="K48" i="22"/>
  <c r="M48" i="22" s="1"/>
  <c r="K47" i="22"/>
  <c r="M47" i="22" s="1"/>
  <c r="K46" i="22"/>
  <c r="M46" i="22" s="1"/>
  <c r="K45" i="22"/>
  <c r="K44" i="22"/>
  <c r="M44" i="22"/>
  <c r="K43" i="22"/>
  <c r="M43" i="22" s="1"/>
  <c r="G531" i="21"/>
  <c r="J517" i="21"/>
  <c r="I517" i="21"/>
  <c r="H517" i="21"/>
  <c r="G517" i="21"/>
  <c r="F517" i="21"/>
  <c r="H532" i="21"/>
  <c r="H528" i="21"/>
  <c r="K498" i="21"/>
  <c r="M498" i="21" s="1"/>
  <c r="K497" i="21"/>
  <c r="M497" i="21" s="1"/>
  <c r="K496" i="21"/>
  <c r="M496" i="21" s="1"/>
  <c r="K495" i="21"/>
  <c r="M495" i="21" s="1"/>
  <c r="K490" i="21"/>
  <c r="M490" i="21" s="1"/>
  <c r="K489" i="21"/>
  <c r="M489" i="21" s="1"/>
  <c r="K488" i="21"/>
  <c r="M488" i="21" s="1"/>
  <c r="K487" i="21"/>
  <c r="M487" i="21" s="1"/>
  <c r="K486" i="21"/>
  <c r="M486" i="21" s="1"/>
  <c r="K485" i="21"/>
  <c r="M485" i="21" s="1"/>
  <c r="K484" i="21"/>
  <c r="M484" i="21" s="1"/>
  <c r="K483" i="21"/>
  <c r="M483" i="21" s="1"/>
  <c r="K482" i="21"/>
  <c r="M482" i="21" s="1"/>
  <c r="K481" i="21"/>
  <c r="M481" i="21" s="1"/>
  <c r="K480" i="21"/>
  <c r="M480" i="21" s="1"/>
  <c r="K479" i="21"/>
  <c r="M479" i="21" s="1"/>
  <c r="K478" i="21"/>
  <c r="M478" i="21" s="1"/>
  <c r="K477" i="21"/>
  <c r="M477" i="21" s="1"/>
  <c r="K476" i="21"/>
  <c r="M476" i="21" s="1"/>
  <c r="K475" i="21"/>
  <c r="M475" i="21" s="1"/>
  <c r="K474" i="21"/>
  <c r="M474" i="21" s="1"/>
  <c r="K473" i="21"/>
  <c r="M473" i="21" s="1"/>
  <c r="K472" i="21"/>
  <c r="M472" i="21" s="1"/>
  <c r="K471" i="21"/>
  <c r="M471" i="21" s="1"/>
  <c r="K470" i="21"/>
  <c r="M470" i="21" s="1"/>
  <c r="K469" i="21"/>
  <c r="M469" i="21" s="1"/>
  <c r="K468" i="21"/>
  <c r="M468" i="21" s="1"/>
  <c r="K467" i="21"/>
  <c r="M467" i="21" s="1"/>
  <c r="K466" i="21"/>
  <c r="M466" i="21" s="1"/>
  <c r="K465" i="21"/>
  <c r="M465" i="21" s="1"/>
  <c r="K464" i="21"/>
  <c r="M464" i="21" s="1"/>
  <c r="K463" i="21"/>
  <c r="M463" i="21" s="1"/>
  <c r="K462" i="21"/>
  <c r="M462" i="21" s="1"/>
  <c r="K461" i="21"/>
  <c r="M461" i="21" s="1"/>
  <c r="K460" i="21"/>
  <c r="M460" i="21" s="1"/>
  <c r="K459" i="21"/>
  <c r="M459" i="21" s="1"/>
  <c r="K458" i="21"/>
  <c r="M458" i="21" s="1"/>
  <c r="K457" i="21"/>
  <c r="M457" i="21" s="1"/>
  <c r="K456" i="21"/>
  <c r="M456" i="21" s="1"/>
  <c r="K455" i="21"/>
  <c r="M455" i="21" s="1"/>
  <c r="K454" i="21"/>
  <c r="M454" i="21" s="1"/>
  <c r="K453" i="21"/>
  <c r="M453" i="21" s="1"/>
  <c r="K452" i="21"/>
  <c r="M452" i="21" s="1"/>
  <c r="K451" i="21"/>
  <c r="M451" i="21" s="1"/>
  <c r="K450" i="21"/>
  <c r="M450" i="21" s="1"/>
  <c r="K449" i="21"/>
  <c r="M449" i="21" s="1"/>
  <c r="K448" i="21"/>
  <c r="M448" i="21" s="1"/>
  <c r="K447" i="21"/>
  <c r="M447" i="21" s="1"/>
  <c r="K446" i="21"/>
  <c r="M446" i="21" s="1"/>
  <c r="K445" i="21"/>
  <c r="M445" i="21" s="1"/>
  <c r="K444" i="21"/>
  <c r="M444" i="21" s="1"/>
  <c r="K443" i="21"/>
  <c r="M443" i="21" s="1"/>
  <c r="K442" i="21"/>
  <c r="M442" i="21" s="1"/>
  <c r="K441" i="21"/>
  <c r="M441" i="21" s="1"/>
  <c r="K440" i="21"/>
  <c r="M440" i="21" s="1"/>
  <c r="K439" i="21"/>
  <c r="M439" i="21" s="1"/>
  <c r="K438" i="21"/>
  <c r="M438" i="21" s="1"/>
  <c r="K437" i="21"/>
  <c r="M437" i="21" s="1"/>
  <c r="K436" i="21"/>
  <c r="M436" i="21" s="1"/>
  <c r="K435" i="21"/>
  <c r="M435" i="21" s="1"/>
  <c r="K434" i="21"/>
  <c r="M434" i="21" s="1"/>
  <c r="K433" i="21"/>
  <c r="M433" i="21" s="1"/>
  <c r="K432" i="21"/>
  <c r="M432" i="21" s="1"/>
  <c r="K431" i="21"/>
  <c r="M431" i="21" s="1"/>
  <c r="K430" i="21"/>
  <c r="M430" i="21" s="1"/>
  <c r="K429" i="21"/>
  <c r="M429" i="21" s="1"/>
  <c r="K428" i="21"/>
  <c r="M428" i="21" s="1"/>
  <c r="K427" i="21"/>
  <c r="M427" i="21" s="1"/>
  <c r="K426" i="21"/>
  <c r="M426" i="21" s="1"/>
  <c r="K425" i="21"/>
  <c r="M425" i="21" s="1"/>
  <c r="K424" i="21"/>
  <c r="M424" i="21" s="1"/>
  <c r="K423" i="21"/>
  <c r="M423" i="21" s="1"/>
  <c r="K422" i="21"/>
  <c r="M422" i="21" s="1"/>
  <c r="K421" i="21"/>
  <c r="M421" i="21" s="1"/>
  <c r="K420" i="21"/>
  <c r="M420" i="21" s="1"/>
  <c r="K419" i="21"/>
  <c r="M419" i="21" s="1"/>
  <c r="K418" i="21"/>
  <c r="M418" i="21" s="1"/>
  <c r="K417" i="21"/>
  <c r="M417" i="21" s="1"/>
  <c r="K416" i="21"/>
  <c r="M416" i="21" s="1"/>
  <c r="K415" i="21"/>
  <c r="M415" i="21" s="1"/>
  <c r="K414" i="21"/>
  <c r="M414" i="21" s="1"/>
  <c r="K413" i="21"/>
  <c r="M413" i="21" s="1"/>
  <c r="K412" i="21"/>
  <c r="M412" i="21" s="1"/>
  <c r="K411" i="21"/>
  <c r="M411" i="21" s="1"/>
  <c r="K410" i="21"/>
  <c r="M410" i="21" s="1"/>
  <c r="K409" i="21"/>
  <c r="M409" i="21" s="1"/>
  <c r="K408" i="21"/>
  <c r="M408" i="21" s="1"/>
  <c r="K407" i="21"/>
  <c r="M407" i="21" s="1"/>
  <c r="K406" i="21"/>
  <c r="M406" i="21" s="1"/>
  <c r="K405" i="21"/>
  <c r="M405" i="21" s="1"/>
  <c r="K404" i="21"/>
  <c r="M404" i="21" s="1"/>
  <c r="K403" i="21"/>
  <c r="M403" i="21" s="1"/>
  <c r="K402" i="21"/>
  <c r="M402" i="21" s="1"/>
  <c r="K401" i="21"/>
  <c r="M401" i="21" s="1"/>
  <c r="K400" i="21"/>
  <c r="M400" i="21" s="1"/>
  <c r="K399" i="21"/>
  <c r="M399" i="21" s="1"/>
  <c r="K398" i="21"/>
  <c r="M398" i="21" s="1"/>
  <c r="K397" i="21"/>
  <c r="M397" i="21" s="1"/>
  <c r="K396" i="21"/>
  <c r="M396" i="21" s="1"/>
  <c r="K395" i="21"/>
  <c r="M395" i="21" s="1"/>
  <c r="K394" i="21"/>
  <c r="M394" i="21" s="1"/>
  <c r="K393" i="21"/>
  <c r="M393" i="21" s="1"/>
  <c r="K392" i="21"/>
  <c r="M392" i="21" s="1"/>
  <c r="K391" i="21"/>
  <c r="M391" i="21" s="1"/>
  <c r="K390" i="21"/>
  <c r="M390" i="21" s="1"/>
  <c r="K389" i="21"/>
  <c r="M389" i="21" s="1"/>
  <c r="K388" i="21"/>
  <c r="M388" i="21" s="1"/>
  <c r="K387" i="21"/>
  <c r="M387" i="21" s="1"/>
  <c r="K386" i="21"/>
  <c r="M386" i="21" s="1"/>
  <c r="K385" i="21"/>
  <c r="M385" i="21" s="1"/>
  <c r="K384" i="21"/>
  <c r="M384" i="21" s="1"/>
  <c r="K383" i="21"/>
  <c r="M383" i="21" s="1"/>
  <c r="K382" i="21"/>
  <c r="M382" i="21" s="1"/>
  <c r="K381" i="21"/>
  <c r="M381" i="21" s="1"/>
  <c r="K380" i="21"/>
  <c r="M380" i="21" s="1"/>
  <c r="K379" i="21"/>
  <c r="M379" i="21" s="1"/>
  <c r="K378" i="21"/>
  <c r="M378" i="21" s="1"/>
  <c r="K377" i="21"/>
  <c r="M377" i="21" s="1"/>
  <c r="K376" i="21"/>
  <c r="M376" i="21" s="1"/>
  <c r="K375" i="21"/>
  <c r="M375" i="21" s="1"/>
  <c r="K374" i="21"/>
  <c r="M374" i="21" s="1"/>
  <c r="K373" i="21"/>
  <c r="M373" i="21" s="1"/>
  <c r="K372" i="21"/>
  <c r="M372" i="21" s="1"/>
  <c r="K371" i="21"/>
  <c r="M371" i="21" s="1"/>
  <c r="K370" i="21"/>
  <c r="M370" i="21" s="1"/>
  <c r="K369" i="21"/>
  <c r="M369" i="21" s="1"/>
  <c r="K368" i="21"/>
  <c r="M368" i="21" s="1"/>
  <c r="K367" i="21"/>
  <c r="M367" i="21" s="1"/>
  <c r="K366" i="21"/>
  <c r="M366" i="21" s="1"/>
  <c r="K365" i="21"/>
  <c r="M365" i="21" s="1"/>
  <c r="K364" i="21"/>
  <c r="M364" i="21" s="1"/>
  <c r="K363" i="21"/>
  <c r="M363" i="21" s="1"/>
  <c r="K362" i="21"/>
  <c r="M362" i="21" s="1"/>
  <c r="K361" i="21"/>
  <c r="M361" i="21" s="1"/>
  <c r="K360" i="21"/>
  <c r="M360" i="21" s="1"/>
  <c r="K359" i="21"/>
  <c r="M359" i="21" s="1"/>
  <c r="K358" i="21"/>
  <c r="M358" i="21" s="1"/>
  <c r="K357" i="21"/>
  <c r="M357" i="21" s="1"/>
  <c r="K356" i="21"/>
  <c r="M356" i="21" s="1"/>
  <c r="K355" i="21"/>
  <c r="M355" i="21" s="1"/>
  <c r="K354" i="21"/>
  <c r="M354" i="21" s="1"/>
  <c r="K353" i="21"/>
  <c r="M353" i="21" s="1"/>
  <c r="K352" i="21"/>
  <c r="M352" i="21" s="1"/>
  <c r="K351" i="21"/>
  <c r="M351" i="21" s="1"/>
  <c r="K350" i="21"/>
  <c r="M350" i="21" s="1"/>
  <c r="K349" i="21"/>
  <c r="M349" i="21" s="1"/>
  <c r="K348" i="21"/>
  <c r="M348" i="21" s="1"/>
  <c r="K347" i="21"/>
  <c r="M347" i="21" s="1"/>
  <c r="K346" i="21"/>
  <c r="M346" i="21" s="1"/>
  <c r="K345" i="21"/>
  <c r="M345" i="21" s="1"/>
  <c r="K344" i="21"/>
  <c r="M344" i="21" s="1"/>
  <c r="K343" i="21"/>
  <c r="M343" i="21" s="1"/>
  <c r="K342" i="21"/>
  <c r="M342" i="21" s="1"/>
  <c r="K341" i="21"/>
  <c r="M341" i="21" s="1"/>
  <c r="K340" i="21"/>
  <c r="M340" i="21" s="1"/>
  <c r="K339" i="21"/>
  <c r="M339" i="21" s="1"/>
  <c r="K338" i="21"/>
  <c r="M338" i="21" s="1"/>
  <c r="K337" i="21"/>
  <c r="M337" i="21" s="1"/>
  <c r="K336" i="21"/>
  <c r="M336" i="21" s="1"/>
  <c r="K335" i="21"/>
  <c r="M335" i="21" s="1"/>
  <c r="K334" i="21"/>
  <c r="M334" i="21" s="1"/>
  <c r="K333" i="21"/>
  <c r="M333" i="21" s="1"/>
  <c r="K332" i="21"/>
  <c r="M332" i="21" s="1"/>
  <c r="K331" i="21"/>
  <c r="M331" i="21" s="1"/>
  <c r="K330" i="21"/>
  <c r="M330" i="21" s="1"/>
  <c r="K329" i="21"/>
  <c r="M329" i="21" s="1"/>
  <c r="K328" i="21"/>
  <c r="M328" i="21" s="1"/>
  <c r="K327" i="21"/>
  <c r="M327" i="21" s="1"/>
  <c r="K326" i="21"/>
  <c r="M326" i="21" s="1"/>
  <c r="K325" i="21"/>
  <c r="M325" i="21" s="1"/>
  <c r="K324" i="21"/>
  <c r="M324" i="21" s="1"/>
  <c r="K323" i="21"/>
  <c r="M323" i="21" s="1"/>
  <c r="K322" i="21"/>
  <c r="M322" i="21" s="1"/>
  <c r="K321" i="21"/>
  <c r="M321" i="21" s="1"/>
  <c r="K320" i="21"/>
  <c r="M320" i="21" s="1"/>
  <c r="K319" i="21"/>
  <c r="M319" i="21" s="1"/>
  <c r="K318" i="21"/>
  <c r="M318" i="21" s="1"/>
  <c r="K317" i="21"/>
  <c r="M317" i="21" s="1"/>
  <c r="K316" i="21"/>
  <c r="M316" i="21" s="1"/>
  <c r="K315" i="21"/>
  <c r="M315" i="21" s="1"/>
  <c r="K314" i="21"/>
  <c r="M314" i="21" s="1"/>
  <c r="K313" i="21"/>
  <c r="M313" i="21" s="1"/>
  <c r="K312" i="21"/>
  <c r="M312" i="21" s="1"/>
  <c r="K311" i="21"/>
  <c r="M311" i="21" s="1"/>
  <c r="K310" i="21"/>
  <c r="M310" i="21" s="1"/>
  <c r="K309" i="21"/>
  <c r="M309" i="21" s="1"/>
  <c r="K308" i="21"/>
  <c r="M308" i="21" s="1"/>
  <c r="K307" i="21"/>
  <c r="M307" i="21" s="1"/>
  <c r="K306" i="21"/>
  <c r="M306" i="21" s="1"/>
  <c r="K305" i="21"/>
  <c r="M305" i="21" s="1"/>
  <c r="K304" i="21"/>
  <c r="M304" i="21" s="1"/>
  <c r="K303" i="21"/>
  <c r="M303" i="21" s="1"/>
  <c r="K302" i="21"/>
  <c r="M302" i="21" s="1"/>
  <c r="K301" i="21"/>
  <c r="M301" i="21" s="1"/>
  <c r="K300" i="21"/>
  <c r="M300" i="21" s="1"/>
  <c r="K299" i="21"/>
  <c r="M299" i="21" s="1"/>
  <c r="K298" i="21"/>
  <c r="M298" i="21" s="1"/>
  <c r="K297" i="21"/>
  <c r="M297" i="21" s="1"/>
  <c r="K296" i="21"/>
  <c r="M296" i="21" s="1"/>
  <c r="K295" i="21"/>
  <c r="M295" i="21" s="1"/>
  <c r="K294" i="21"/>
  <c r="M294" i="21" s="1"/>
  <c r="K293" i="21"/>
  <c r="M293" i="21" s="1"/>
  <c r="K292" i="21"/>
  <c r="M292" i="21" s="1"/>
  <c r="K291" i="21"/>
  <c r="M291" i="21" s="1"/>
  <c r="K290" i="21"/>
  <c r="M290" i="21" s="1"/>
  <c r="K289" i="21"/>
  <c r="M289" i="21" s="1"/>
  <c r="K288" i="21"/>
  <c r="M288" i="21" s="1"/>
  <c r="K287" i="21"/>
  <c r="M287" i="21" s="1"/>
  <c r="K286" i="21"/>
  <c r="M286" i="21" s="1"/>
  <c r="K285" i="21"/>
  <c r="M285" i="21" s="1"/>
  <c r="K284" i="21"/>
  <c r="M284" i="21" s="1"/>
  <c r="K283" i="21"/>
  <c r="M283" i="21" s="1"/>
  <c r="K282" i="21"/>
  <c r="M282" i="21" s="1"/>
  <c r="K281" i="21"/>
  <c r="M281" i="21" s="1"/>
  <c r="K280" i="21"/>
  <c r="M280" i="21" s="1"/>
  <c r="K279" i="21"/>
  <c r="M279" i="21" s="1"/>
  <c r="K278" i="21"/>
  <c r="M278" i="21" s="1"/>
  <c r="K277" i="21"/>
  <c r="M277" i="21" s="1"/>
  <c r="K276" i="21"/>
  <c r="M276" i="21" s="1"/>
  <c r="K275" i="21"/>
  <c r="M275" i="21" s="1"/>
  <c r="K274" i="21"/>
  <c r="M274" i="21" s="1"/>
  <c r="K273" i="21"/>
  <c r="M273" i="21" s="1"/>
  <c r="K272" i="21"/>
  <c r="M272" i="21" s="1"/>
  <c r="K271" i="21"/>
  <c r="M271" i="21" s="1"/>
  <c r="K270" i="21"/>
  <c r="M270" i="21" s="1"/>
  <c r="K269" i="21"/>
  <c r="M269" i="21" s="1"/>
  <c r="K268" i="21"/>
  <c r="M268" i="21" s="1"/>
  <c r="K267" i="21"/>
  <c r="M267" i="21" s="1"/>
  <c r="K266" i="21"/>
  <c r="M266" i="21" s="1"/>
  <c r="K265" i="21"/>
  <c r="M265" i="21" s="1"/>
  <c r="K264" i="21"/>
  <c r="M264" i="21" s="1"/>
  <c r="K263" i="21"/>
  <c r="M263" i="21" s="1"/>
  <c r="K262" i="21"/>
  <c r="M262" i="21" s="1"/>
  <c r="K261" i="21"/>
  <c r="M261" i="21" s="1"/>
  <c r="K260" i="21"/>
  <c r="M260" i="21" s="1"/>
  <c r="K259" i="21"/>
  <c r="M259" i="21" s="1"/>
  <c r="K258" i="21"/>
  <c r="M258" i="21" s="1"/>
  <c r="K257" i="21"/>
  <c r="M257" i="21" s="1"/>
  <c r="K256" i="21"/>
  <c r="M256" i="21" s="1"/>
  <c r="K255" i="21"/>
  <c r="M255" i="21" s="1"/>
  <c r="K254" i="21"/>
  <c r="M254" i="21" s="1"/>
  <c r="K253" i="21"/>
  <c r="M253" i="21" s="1"/>
  <c r="K252" i="21"/>
  <c r="M252" i="21" s="1"/>
  <c r="K251" i="21"/>
  <c r="M251" i="21" s="1"/>
  <c r="K250" i="21"/>
  <c r="M250" i="21" s="1"/>
  <c r="K249" i="21"/>
  <c r="M249" i="21" s="1"/>
  <c r="K248" i="21"/>
  <c r="M248" i="21" s="1"/>
  <c r="K247" i="21"/>
  <c r="M247" i="21" s="1"/>
  <c r="K246" i="21"/>
  <c r="M246" i="21" s="1"/>
  <c r="K245" i="21"/>
  <c r="M245" i="21" s="1"/>
  <c r="K244" i="21"/>
  <c r="M244" i="21" s="1"/>
  <c r="K243" i="21"/>
  <c r="M243" i="21" s="1"/>
  <c r="K242" i="21"/>
  <c r="M242" i="21" s="1"/>
  <c r="K241" i="21"/>
  <c r="M241" i="21" s="1"/>
  <c r="K240" i="21"/>
  <c r="M240" i="21" s="1"/>
  <c r="K239" i="21"/>
  <c r="M239" i="21" s="1"/>
  <c r="K238" i="21"/>
  <c r="M238" i="21" s="1"/>
  <c r="K237" i="21"/>
  <c r="M237" i="21" s="1"/>
  <c r="K236" i="21"/>
  <c r="M236" i="21" s="1"/>
  <c r="K235" i="21"/>
  <c r="M235" i="21" s="1"/>
  <c r="K234" i="21"/>
  <c r="M234" i="21" s="1"/>
  <c r="K233" i="21"/>
  <c r="M233" i="21" s="1"/>
  <c r="K232" i="21"/>
  <c r="M232" i="21" s="1"/>
  <c r="K231" i="21"/>
  <c r="M231" i="21" s="1"/>
  <c r="K230" i="21"/>
  <c r="M230" i="21" s="1"/>
  <c r="K229" i="21"/>
  <c r="M229" i="21" s="1"/>
  <c r="K228" i="21"/>
  <c r="M228" i="21" s="1"/>
  <c r="K227" i="21"/>
  <c r="M227" i="21" s="1"/>
  <c r="K226" i="21"/>
  <c r="M226" i="21" s="1"/>
  <c r="K225" i="21"/>
  <c r="M225" i="21" s="1"/>
  <c r="K224" i="21"/>
  <c r="M224" i="21" s="1"/>
  <c r="K223" i="21"/>
  <c r="M223" i="21" s="1"/>
  <c r="K222" i="21"/>
  <c r="M222" i="21" s="1"/>
  <c r="K221" i="21"/>
  <c r="M221" i="21" s="1"/>
  <c r="K220" i="21"/>
  <c r="M220" i="21" s="1"/>
  <c r="K219" i="21"/>
  <c r="M219" i="21" s="1"/>
  <c r="K218" i="21"/>
  <c r="M218" i="21" s="1"/>
  <c r="K217" i="21"/>
  <c r="M217" i="21" s="1"/>
  <c r="K216" i="21"/>
  <c r="M216" i="21" s="1"/>
  <c r="K215" i="21"/>
  <c r="M215" i="21" s="1"/>
  <c r="K214" i="21"/>
  <c r="M214" i="21" s="1"/>
  <c r="K213" i="21"/>
  <c r="M213" i="21" s="1"/>
  <c r="K212" i="21"/>
  <c r="M212" i="21" s="1"/>
  <c r="K211" i="21"/>
  <c r="M211" i="21" s="1"/>
  <c r="K210" i="21"/>
  <c r="M210" i="21" s="1"/>
  <c r="K209" i="21"/>
  <c r="M209" i="21" s="1"/>
  <c r="K208" i="21"/>
  <c r="M208" i="21" s="1"/>
  <c r="K207" i="21"/>
  <c r="M207" i="21" s="1"/>
  <c r="K206" i="21"/>
  <c r="M206" i="21" s="1"/>
  <c r="K205" i="21"/>
  <c r="M205" i="21" s="1"/>
  <c r="K204" i="21"/>
  <c r="M204" i="21" s="1"/>
  <c r="K203" i="21"/>
  <c r="M203" i="21" s="1"/>
  <c r="K202" i="21"/>
  <c r="M202" i="21" s="1"/>
  <c r="K201" i="21"/>
  <c r="M201" i="21" s="1"/>
  <c r="K200" i="21"/>
  <c r="M200" i="21" s="1"/>
  <c r="K199" i="21"/>
  <c r="M199" i="21" s="1"/>
  <c r="K198" i="21"/>
  <c r="M198" i="21" s="1"/>
  <c r="K197" i="21"/>
  <c r="M197" i="21" s="1"/>
  <c r="K196" i="21"/>
  <c r="M196" i="21" s="1"/>
  <c r="K195" i="21"/>
  <c r="M195" i="21" s="1"/>
  <c r="K194" i="21"/>
  <c r="M194" i="21" s="1"/>
  <c r="K193" i="21"/>
  <c r="M193" i="21" s="1"/>
  <c r="K192" i="21"/>
  <c r="M192" i="21" s="1"/>
  <c r="K191" i="21"/>
  <c r="M191" i="21" s="1"/>
  <c r="K190" i="21"/>
  <c r="M190" i="21" s="1"/>
  <c r="K189" i="21"/>
  <c r="M189" i="21" s="1"/>
  <c r="K188" i="21"/>
  <c r="M188" i="21" s="1"/>
  <c r="K187" i="21"/>
  <c r="M187" i="21" s="1"/>
  <c r="K186" i="21"/>
  <c r="M186" i="21" s="1"/>
  <c r="K185" i="21"/>
  <c r="M185" i="21" s="1"/>
  <c r="K184" i="21"/>
  <c r="M184" i="21" s="1"/>
  <c r="K183" i="21"/>
  <c r="M183" i="21" s="1"/>
  <c r="K182" i="21"/>
  <c r="M182" i="21" s="1"/>
  <c r="K181" i="21"/>
  <c r="M181" i="21" s="1"/>
  <c r="K180" i="21"/>
  <c r="M180" i="21" s="1"/>
  <c r="K179" i="21"/>
  <c r="M179" i="21" s="1"/>
  <c r="K178" i="21"/>
  <c r="M178" i="21" s="1"/>
  <c r="K177" i="21"/>
  <c r="M177" i="21" s="1"/>
  <c r="K176" i="21"/>
  <c r="M176" i="21" s="1"/>
  <c r="K175" i="21"/>
  <c r="M175" i="21" s="1"/>
  <c r="K174" i="21"/>
  <c r="M174" i="21" s="1"/>
  <c r="K173" i="21"/>
  <c r="M173" i="21" s="1"/>
  <c r="K172" i="21"/>
  <c r="M172" i="21" s="1"/>
  <c r="K171" i="21"/>
  <c r="M171" i="21" s="1"/>
  <c r="K170" i="21"/>
  <c r="M170" i="21" s="1"/>
  <c r="K169" i="21"/>
  <c r="M169" i="21" s="1"/>
  <c r="K168" i="21"/>
  <c r="M168" i="21" s="1"/>
  <c r="K167" i="21"/>
  <c r="M167" i="21" s="1"/>
  <c r="K166" i="21"/>
  <c r="M166" i="21" s="1"/>
  <c r="K165" i="21"/>
  <c r="M165" i="21" s="1"/>
  <c r="K164" i="21"/>
  <c r="M164" i="21" s="1"/>
  <c r="K163" i="21"/>
  <c r="M163" i="21" s="1"/>
  <c r="K162" i="21"/>
  <c r="M162" i="21" s="1"/>
  <c r="K161" i="21"/>
  <c r="M161" i="21" s="1"/>
  <c r="K160" i="21"/>
  <c r="M160" i="21" s="1"/>
  <c r="K159" i="21"/>
  <c r="M159" i="21" s="1"/>
  <c r="K158" i="21"/>
  <c r="M158" i="21" s="1"/>
  <c r="K157" i="21"/>
  <c r="M157" i="21" s="1"/>
  <c r="K156" i="21"/>
  <c r="M156" i="21" s="1"/>
  <c r="K155" i="21"/>
  <c r="M155" i="21" s="1"/>
  <c r="K154" i="21"/>
  <c r="M154" i="21" s="1"/>
  <c r="K153" i="21"/>
  <c r="M153" i="21" s="1"/>
  <c r="K152" i="21"/>
  <c r="M152" i="21" s="1"/>
  <c r="K151" i="21"/>
  <c r="M151" i="21" s="1"/>
  <c r="K150" i="21"/>
  <c r="M150" i="21" s="1"/>
  <c r="K149" i="21"/>
  <c r="M149" i="21" s="1"/>
  <c r="K148" i="21"/>
  <c r="M148" i="21" s="1"/>
  <c r="K147" i="21"/>
  <c r="M147" i="21" s="1"/>
  <c r="K146" i="21"/>
  <c r="M146" i="21" s="1"/>
  <c r="K145" i="21"/>
  <c r="M145" i="21" s="1"/>
  <c r="K144" i="21"/>
  <c r="M144" i="21" s="1"/>
  <c r="K143" i="21"/>
  <c r="M143" i="21" s="1"/>
  <c r="K142" i="21"/>
  <c r="M142" i="21" s="1"/>
  <c r="K141" i="21"/>
  <c r="M141" i="21" s="1"/>
  <c r="K140" i="21"/>
  <c r="M140" i="21" s="1"/>
  <c r="K139" i="21"/>
  <c r="M139" i="21" s="1"/>
  <c r="K138" i="21"/>
  <c r="M138" i="21" s="1"/>
  <c r="K137" i="21"/>
  <c r="M137" i="21" s="1"/>
  <c r="K136" i="21"/>
  <c r="M136" i="21" s="1"/>
  <c r="K135" i="21"/>
  <c r="M135" i="21" s="1"/>
  <c r="K134" i="21"/>
  <c r="M134" i="21" s="1"/>
  <c r="K133" i="21"/>
  <c r="M133" i="21" s="1"/>
  <c r="K132" i="21"/>
  <c r="M132" i="21" s="1"/>
  <c r="K131" i="21"/>
  <c r="M131" i="21" s="1"/>
  <c r="K130" i="21"/>
  <c r="M130" i="21" s="1"/>
  <c r="K129" i="21"/>
  <c r="M129" i="21" s="1"/>
  <c r="K128" i="21"/>
  <c r="M128" i="21" s="1"/>
  <c r="K127" i="21"/>
  <c r="M127" i="21" s="1"/>
  <c r="K126" i="21"/>
  <c r="M126" i="21" s="1"/>
  <c r="K125" i="21"/>
  <c r="M125" i="21" s="1"/>
  <c r="K124" i="21"/>
  <c r="M124" i="21" s="1"/>
  <c r="K123" i="21"/>
  <c r="M123" i="21" s="1"/>
  <c r="K122" i="21"/>
  <c r="M122" i="21" s="1"/>
  <c r="K121" i="21"/>
  <c r="M121" i="21" s="1"/>
  <c r="K120" i="21"/>
  <c r="M120" i="21" s="1"/>
  <c r="K119" i="21"/>
  <c r="M119" i="21" s="1"/>
  <c r="K118" i="21"/>
  <c r="M118" i="21" s="1"/>
  <c r="K117" i="21"/>
  <c r="M117" i="21" s="1"/>
  <c r="K116" i="21"/>
  <c r="M116" i="21" s="1"/>
  <c r="K115" i="21"/>
  <c r="M115" i="21" s="1"/>
  <c r="K114" i="21"/>
  <c r="M114" i="21" s="1"/>
  <c r="K113" i="21"/>
  <c r="M113" i="21" s="1"/>
  <c r="K112" i="21"/>
  <c r="M112" i="21" s="1"/>
  <c r="K111" i="21"/>
  <c r="M111" i="21" s="1"/>
  <c r="K110" i="21"/>
  <c r="M110" i="21" s="1"/>
  <c r="K109" i="21"/>
  <c r="M109" i="21" s="1"/>
  <c r="K108" i="21"/>
  <c r="M108" i="21" s="1"/>
  <c r="K107" i="21"/>
  <c r="M107" i="21" s="1"/>
  <c r="K106" i="21"/>
  <c r="M106" i="21" s="1"/>
  <c r="K105" i="21"/>
  <c r="M105" i="21" s="1"/>
  <c r="K104" i="21"/>
  <c r="M104" i="21" s="1"/>
  <c r="K103" i="21"/>
  <c r="M103" i="21" s="1"/>
  <c r="K102" i="21"/>
  <c r="M102" i="21" s="1"/>
  <c r="K101" i="21"/>
  <c r="M101" i="21" s="1"/>
  <c r="K100" i="21"/>
  <c r="M100" i="21" s="1"/>
  <c r="K99" i="21"/>
  <c r="M99" i="21" s="1"/>
  <c r="K98" i="21"/>
  <c r="M98" i="21" s="1"/>
  <c r="K97" i="21"/>
  <c r="M97" i="21" s="1"/>
  <c r="K96" i="21"/>
  <c r="M96" i="21" s="1"/>
  <c r="K95" i="21"/>
  <c r="M95" i="21" s="1"/>
  <c r="K94" i="21"/>
  <c r="M94" i="21" s="1"/>
  <c r="K93" i="21"/>
  <c r="M93" i="21" s="1"/>
  <c r="K92" i="21"/>
  <c r="M92" i="21"/>
  <c r="K91" i="21"/>
  <c r="M91" i="21" s="1"/>
  <c r="K90" i="21"/>
  <c r="M90" i="21"/>
  <c r="K89" i="21"/>
  <c r="M89" i="21" s="1"/>
  <c r="K88" i="21"/>
  <c r="M88" i="21" s="1"/>
  <c r="K87" i="21"/>
  <c r="M87" i="21" s="1"/>
  <c r="K86" i="21"/>
  <c r="M86" i="21" s="1"/>
  <c r="K85" i="21"/>
  <c r="M85" i="21" s="1"/>
  <c r="K84" i="21"/>
  <c r="M84" i="21"/>
  <c r="K83" i="21"/>
  <c r="M83" i="21" s="1"/>
  <c r="K82" i="21"/>
  <c r="M82" i="21"/>
  <c r="K81" i="21"/>
  <c r="M81" i="21" s="1"/>
  <c r="K80" i="21"/>
  <c r="M80" i="21" s="1"/>
  <c r="K79" i="21"/>
  <c r="M79" i="21" s="1"/>
  <c r="K78" i="21"/>
  <c r="M78" i="21" s="1"/>
  <c r="K77" i="21"/>
  <c r="M77" i="21" s="1"/>
  <c r="K76" i="21"/>
  <c r="M76" i="21"/>
  <c r="K75" i="21"/>
  <c r="M75" i="21" s="1"/>
  <c r="K74" i="21"/>
  <c r="M74" i="21"/>
  <c r="K73" i="21"/>
  <c r="M73" i="21" s="1"/>
  <c r="J518" i="20"/>
  <c r="I518" i="20"/>
  <c r="H518" i="20"/>
  <c r="G518" i="20"/>
  <c r="F518" i="20"/>
  <c r="A81" i="19"/>
  <c r="A81" i="18"/>
  <c r="A81" i="17"/>
  <c r="A81" i="16"/>
  <c r="A81" i="15"/>
  <c r="K14" i="15"/>
  <c r="A81" i="14"/>
  <c r="J532" i="41"/>
  <c r="H532" i="41"/>
  <c r="F532" i="41"/>
  <c r="I532" i="41"/>
  <c r="G532" i="41"/>
  <c r="J528" i="41"/>
  <c r="H528" i="41"/>
  <c r="F528" i="41"/>
  <c r="I528" i="41"/>
  <c r="G528" i="41"/>
  <c r="K528" i="41" s="1"/>
  <c r="I527" i="41"/>
  <c r="G527" i="41"/>
  <c r="J527" i="41"/>
  <c r="H527" i="41"/>
  <c r="F527" i="41"/>
  <c r="K527" i="41" s="1"/>
  <c r="H526" i="41"/>
  <c r="F526" i="41"/>
  <c r="I525" i="41"/>
  <c r="G525" i="41"/>
  <c r="J525" i="41"/>
  <c r="H525" i="41"/>
  <c r="F525" i="41"/>
  <c r="J524" i="41"/>
  <c r="H524" i="41"/>
  <c r="F524" i="41"/>
  <c r="I524" i="41"/>
  <c r="G524" i="41"/>
  <c r="I523" i="41"/>
  <c r="G523" i="41"/>
  <c r="J523" i="41"/>
  <c r="H523" i="41"/>
  <c r="F523" i="41"/>
  <c r="J522" i="41"/>
  <c r="H522" i="41"/>
  <c r="F522" i="41"/>
  <c r="I522" i="41"/>
  <c r="G522" i="41"/>
  <c r="I521" i="41"/>
  <c r="G521" i="41"/>
  <c r="F521" i="41"/>
  <c r="J530" i="41"/>
  <c r="H530" i="41"/>
  <c r="F530" i="41"/>
  <c r="K530" i="41" s="1"/>
  <c r="I530" i="41"/>
  <c r="G530" i="41"/>
  <c r="I535" i="41"/>
  <c r="G535" i="41"/>
  <c r="J535" i="41"/>
  <c r="H535" i="41"/>
  <c r="F535" i="41"/>
  <c r="J534" i="41"/>
  <c r="H534" i="41"/>
  <c r="F534" i="41"/>
  <c r="I534" i="41"/>
  <c r="G534" i="41"/>
  <c r="J531" i="39"/>
  <c r="H531" i="39"/>
  <c r="G531" i="39"/>
  <c r="J527" i="39"/>
  <c r="H527" i="39"/>
  <c r="F527" i="39"/>
  <c r="I527" i="39"/>
  <c r="G527" i="39"/>
  <c r="J526" i="39"/>
  <c r="H526" i="39"/>
  <c r="H525" i="39"/>
  <c r="F525" i="39"/>
  <c r="I524" i="39"/>
  <c r="G524" i="39"/>
  <c r="J524" i="39"/>
  <c r="H524" i="39"/>
  <c r="F524" i="39"/>
  <c r="J523" i="39"/>
  <c r="H523" i="39"/>
  <c r="F523" i="39"/>
  <c r="K523" i="39" s="1"/>
  <c r="I523" i="39"/>
  <c r="G523" i="39"/>
  <c r="I522" i="39"/>
  <c r="G522" i="39"/>
  <c r="J522" i="39"/>
  <c r="H522" i="39"/>
  <c r="F522" i="39"/>
  <c r="K522" i="39" s="1"/>
  <c r="J521" i="39"/>
  <c r="H521" i="39"/>
  <c r="F521" i="39"/>
  <c r="I521" i="39"/>
  <c r="G521" i="39"/>
  <c r="I520" i="39"/>
  <c r="G520" i="39"/>
  <c r="F520" i="39"/>
  <c r="J529" i="39"/>
  <c r="H529" i="39"/>
  <c r="F529" i="39"/>
  <c r="I529" i="39"/>
  <c r="G529" i="39"/>
  <c r="I534" i="39"/>
  <c r="G534" i="39"/>
  <c r="J534" i="39"/>
  <c r="H534" i="39"/>
  <c r="F534" i="39"/>
  <c r="J533" i="39"/>
  <c r="H533" i="39"/>
  <c r="F533" i="39"/>
  <c r="K533" i="39" s="1"/>
  <c r="I533" i="39"/>
  <c r="G533" i="39"/>
  <c r="I532" i="37"/>
  <c r="G532" i="37"/>
  <c r="J532" i="37"/>
  <c r="H532" i="37"/>
  <c r="F532" i="37"/>
  <c r="J531" i="37"/>
  <c r="H531" i="37"/>
  <c r="F531" i="37"/>
  <c r="I531" i="37"/>
  <c r="G531" i="37"/>
  <c r="I530" i="37"/>
  <c r="G530" i="37"/>
  <c r="J530" i="37"/>
  <c r="H530" i="37"/>
  <c r="F530" i="37"/>
  <c r="J529" i="37"/>
  <c r="H529" i="37"/>
  <c r="F529" i="37"/>
  <c r="I529" i="37"/>
  <c r="G529" i="37"/>
  <c r="I528" i="37"/>
  <c r="G528" i="37"/>
  <c r="F528" i="37"/>
  <c r="I533" i="35"/>
  <c r="G533" i="35"/>
  <c r="J533" i="35"/>
  <c r="H533" i="35"/>
  <c r="F533" i="35"/>
  <c r="J532" i="35"/>
  <c r="H532" i="35"/>
  <c r="F532" i="35"/>
  <c r="I532" i="35"/>
  <c r="G532" i="35"/>
  <c r="I531" i="35"/>
  <c r="G531" i="35"/>
  <c r="J531" i="35"/>
  <c r="H531" i="35"/>
  <c r="F531" i="35"/>
  <c r="J530" i="35"/>
  <c r="H530" i="35"/>
  <c r="F530" i="35"/>
  <c r="I530" i="35"/>
  <c r="G530" i="35"/>
  <c r="I529" i="35"/>
  <c r="J529" i="35"/>
  <c r="H529" i="35"/>
  <c r="F529" i="35"/>
  <c r="I532" i="33"/>
  <c r="G532" i="33"/>
  <c r="J532" i="33"/>
  <c r="H532" i="33"/>
  <c r="F532" i="33"/>
  <c r="J531" i="33"/>
  <c r="H531" i="33"/>
  <c r="F531" i="33"/>
  <c r="I531" i="33"/>
  <c r="G531" i="33"/>
  <c r="I530" i="33"/>
  <c r="G530" i="33"/>
  <c r="H530" i="33"/>
  <c r="F530" i="33"/>
  <c r="J529" i="33"/>
  <c r="H529" i="33"/>
  <c r="F529" i="33"/>
  <c r="I529" i="33"/>
  <c r="G529" i="33"/>
  <c r="G528" i="33"/>
  <c r="I528" i="33"/>
  <c r="J528" i="33"/>
  <c r="H528" i="33"/>
  <c r="F528" i="33"/>
  <c r="I533" i="31"/>
  <c r="G533" i="31"/>
  <c r="J533" i="31"/>
  <c r="H533" i="31"/>
  <c r="F533" i="31"/>
  <c r="J532" i="31"/>
  <c r="H532" i="31"/>
  <c r="F532" i="31"/>
  <c r="I532" i="31"/>
  <c r="G532" i="31"/>
  <c r="K532" i="31" s="1"/>
  <c r="I531" i="31"/>
  <c r="G531" i="31"/>
  <c r="J531" i="31"/>
  <c r="H531" i="31"/>
  <c r="F531" i="31"/>
  <c r="J530" i="31"/>
  <c r="H530" i="31"/>
  <c r="F530" i="31"/>
  <c r="I530" i="31"/>
  <c r="G530" i="31"/>
  <c r="I529" i="31"/>
  <c r="G529" i="31"/>
  <c r="J529" i="31"/>
  <c r="H529" i="31"/>
  <c r="F529" i="31"/>
  <c r="I527" i="31"/>
  <c r="G527" i="31"/>
  <c r="J527" i="31"/>
  <c r="H527" i="31"/>
  <c r="F527" i="31"/>
  <c r="K527" i="31" s="1"/>
  <c r="J526" i="31"/>
  <c r="H526" i="31"/>
  <c r="F526" i="31"/>
  <c r="I526" i="31"/>
  <c r="G526" i="31"/>
  <c r="I525" i="31"/>
  <c r="G525" i="31"/>
  <c r="J525" i="31"/>
  <c r="H525" i="31"/>
  <c r="F525" i="31"/>
  <c r="J524" i="31"/>
  <c r="H524" i="31"/>
  <c r="F524" i="31"/>
  <c r="I524" i="31"/>
  <c r="G524" i="31"/>
  <c r="I523" i="31"/>
  <c r="G523" i="31"/>
  <c r="J523" i="31"/>
  <c r="H523" i="31"/>
  <c r="F523" i="31"/>
  <c r="J522" i="31"/>
  <c r="H522" i="31"/>
  <c r="F522" i="31"/>
  <c r="I522" i="31"/>
  <c r="I536" i="31" s="1"/>
  <c r="G522" i="31"/>
  <c r="I521" i="31"/>
  <c r="G521" i="31"/>
  <c r="J521" i="31"/>
  <c r="K521" i="31" s="1"/>
  <c r="H521" i="31"/>
  <c r="F521" i="31"/>
  <c r="I531" i="29"/>
  <c r="G531" i="29"/>
  <c r="J531" i="29"/>
  <c r="H531" i="29"/>
  <c r="F531" i="29"/>
  <c r="J530" i="29"/>
  <c r="H530" i="29"/>
  <c r="F530" i="29"/>
  <c r="I530" i="29"/>
  <c r="G530" i="29"/>
  <c r="I529" i="29"/>
  <c r="G529" i="29"/>
  <c r="J529" i="29"/>
  <c r="H529" i="29"/>
  <c r="F529" i="29"/>
  <c r="I533" i="29"/>
  <c r="G533" i="29"/>
  <c r="J533" i="29"/>
  <c r="K533" i="29" s="1"/>
  <c r="H533" i="29"/>
  <c r="F533" i="29"/>
  <c r="J532" i="29"/>
  <c r="H532" i="29"/>
  <c r="F532" i="29"/>
  <c r="I532" i="29"/>
  <c r="G532" i="29"/>
  <c r="I532" i="27"/>
  <c r="G532" i="27"/>
  <c r="J532" i="27"/>
  <c r="H532" i="27"/>
  <c r="F532" i="27"/>
  <c r="J531" i="27"/>
  <c r="H531" i="27"/>
  <c r="F531" i="27"/>
  <c r="I531" i="27"/>
  <c r="G531" i="27"/>
  <c r="I530" i="27"/>
  <c r="G530" i="27"/>
  <c r="J530" i="27"/>
  <c r="H530" i="27"/>
  <c r="F530" i="27"/>
  <c r="J529" i="27"/>
  <c r="H529" i="27"/>
  <c r="F529" i="27"/>
  <c r="I529" i="27"/>
  <c r="G529" i="27"/>
  <c r="I528" i="27"/>
  <c r="G528" i="27"/>
  <c r="J528" i="27"/>
  <c r="H528" i="27"/>
  <c r="F528" i="27"/>
  <c r="I520" i="25"/>
  <c r="G520" i="25"/>
  <c r="J520" i="25"/>
  <c r="F520" i="25"/>
  <c r="J521" i="25"/>
  <c r="H521" i="25"/>
  <c r="I521" i="25"/>
  <c r="G521" i="25"/>
  <c r="I522" i="25"/>
  <c r="J522" i="25"/>
  <c r="H522" i="25"/>
  <c r="F522" i="25"/>
  <c r="H523" i="25"/>
  <c r="F523" i="25"/>
  <c r="I523" i="25"/>
  <c r="I524" i="25"/>
  <c r="G524" i="25"/>
  <c r="J524" i="25"/>
  <c r="F524" i="25"/>
  <c r="J525" i="25"/>
  <c r="H525" i="25"/>
  <c r="K525" i="25" s="1"/>
  <c r="I525" i="25"/>
  <c r="G525" i="25"/>
  <c r="I526" i="25"/>
  <c r="G526" i="25"/>
  <c r="J526" i="25"/>
  <c r="H526" i="25"/>
  <c r="F526" i="25"/>
  <c r="J527" i="25"/>
  <c r="H527" i="25"/>
  <c r="F527" i="25"/>
  <c r="I527" i="25"/>
  <c r="G527" i="25"/>
  <c r="J533" i="25"/>
  <c r="H533" i="25"/>
  <c r="F533" i="25"/>
  <c r="I533" i="25"/>
  <c r="G533" i="25"/>
  <c r="I534" i="25"/>
  <c r="G534" i="25"/>
  <c r="J534" i="25"/>
  <c r="H534" i="25"/>
  <c r="F534" i="25"/>
  <c r="J525" i="24"/>
  <c r="H525" i="24"/>
  <c r="F525" i="24"/>
  <c r="G525" i="24"/>
  <c r="I525" i="24"/>
  <c r="J529" i="24"/>
  <c r="H529" i="24"/>
  <c r="F529" i="24"/>
  <c r="G529" i="24"/>
  <c r="J533" i="24"/>
  <c r="H533" i="24"/>
  <c r="F533" i="24"/>
  <c r="I533" i="24"/>
  <c r="I528" i="24"/>
  <c r="G528" i="24"/>
  <c r="I530" i="24"/>
  <c r="G530" i="24"/>
  <c r="I532" i="24"/>
  <c r="G532" i="24"/>
  <c r="F528" i="24"/>
  <c r="J528" i="24"/>
  <c r="H530" i="24"/>
  <c r="J531" i="24"/>
  <c r="H531" i="24"/>
  <c r="F531" i="24"/>
  <c r="I531" i="24"/>
  <c r="F532" i="24"/>
  <c r="J532" i="24"/>
  <c r="G533" i="24"/>
  <c r="I526" i="23"/>
  <c r="G526" i="23"/>
  <c r="J526" i="23"/>
  <c r="H526" i="23"/>
  <c r="F526" i="23"/>
  <c r="J527" i="23"/>
  <c r="H527" i="23"/>
  <c r="F527" i="23"/>
  <c r="I527" i="23"/>
  <c r="G527" i="23"/>
  <c r="J533" i="23"/>
  <c r="H533" i="23"/>
  <c r="F533" i="23"/>
  <c r="I533" i="23"/>
  <c r="G533" i="23"/>
  <c r="I534" i="23"/>
  <c r="G534" i="23"/>
  <c r="J534" i="23"/>
  <c r="H534" i="23"/>
  <c r="F534" i="23"/>
  <c r="I520" i="22"/>
  <c r="G520" i="22"/>
  <c r="J520" i="22"/>
  <c r="H520" i="22"/>
  <c r="F520" i="22"/>
  <c r="J521" i="22"/>
  <c r="H521" i="22"/>
  <c r="F521" i="22"/>
  <c r="I521" i="22"/>
  <c r="G521" i="22"/>
  <c r="G522" i="22"/>
  <c r="J522" i="22"/>
  <c r="J523" i="22"/>
  <c r="H523" i="22"/>
  <c r="F523" i="22"/>
  <c r="G523" i="22"/>
  <c r="I524" i="22"/>
  <c r="G524" i="22"/>
  <c r="J524" i="22"/>
  <c r="H524" i="22"/>
  <c r="F524" i="22"/>
  <c r="J525" i="22"/>
  <c r="H525" i="22"/>
  <c r="F525" i="22"/>
  <c r="I525" i="22"/>
  <c r="G525" i="22"/>
  <c r="I526" i="22"/>
  <c r="G526" i="22"/>
  <c r="J526" i="22"/>
  <c r="H526" i="22"/>
  <c r="F526" i="22"/>
  <c r="J527" i="22"/>
  <c r="H527" i="22"/>
  <c r="F527" i="22"/>
  <c r="I527" i="22"/>
  <c r="G527" i="22"/>
  <c r="K527" i="22" s="1"/>
  <c r="J533" i="22"/>
  <c r="H533" i="22"/>
  <c r="F533" i="22"/>
  <c r="I533" i="22"/>
  <c r="G533" i="22"/>
  <c r="I534" i="22"/>
  <c r="G534" i="22"/>
  <c r="J534" i="22"/>
  <c r="H534" i="22"/>
  <c r="F534" i="22"/>
  <c r="F520" i="21"/>
  <c r="F524" i="21"/>
  <c r="I526" i="21"/>
  <c r="J533" i="21"/>
  <c r="H533" i="21"/>
  <c r="F533" i="21"/>
  <c r="G533" i="21"/>
  <c r="I533" i="21"/>
  <c r="J529" i="21"/>
  <c r="H529" i="21"/>
  <c r="F529" i="21"/>
  <c r="I529" i="21"/>
  <c r="F530" i="21"/>
  <c r="I528" i="21"/>
  <c r="G528" i="21"/>
  <c r="I530" i="21"/>
  <c r="G530" i="21"/>
  <c r="H530" i="21"/>
  <c r="I532" i="21"/>
  <c r="G532" i="21"/>
  <c r="F528" i="21"/>
  <c r="J528" i="21"/>
  <c r="G529" i="21"/>
  <c r="J531" i="21"/>
  <c r="H531" i="21"/>
  <c r="F531" i="21"/>
  <c r="K531" i="21" s="1"/>
  <c r="I531" i="21"/>
  <c r="F532" i="21"/>
  <c r="J532" i="21"/>
  <c r="B5" i="19"/>
  <c r="B6" i="19"/>
  <c r="E8" i="19"/>
  <c r="H5" i="19"/>
  <c r="B5" i="18"/>
  <c r="B6" i="18"/>
  <c r="E8" i="18"/>
  <c r="H5" i="18"/>
  <c r="B5" i="17"/>
  <c r="B6" i="17"/>
  <c r="E8" i="17"/>
  <c r="H5" i="17"/>
  <c r="B5" i="16"/>
  <c r="B6" i="16"/>
  <c r="E8" i="16"/>
  <c r="H5" i="16"/>
  <c r="E8" i="15"/>
  <c r="B6" i="15"/>
  <c r="B5" i="15"/>
  <c r="H5" i="15"/>
  <c r="E8" i="14"/>
  <c r="B6" i="14"/>
  <c r="B5" i="14"/>
  <c r="M109" i="27"/>
  <c r="M110" i="27"/>
  <c r="M113" i="27"/>
  <c r="M114" i="27"/>
  <c r="M117" i="27"/>
  <c r="M118" i="27"/>
  <c r="M121" i="27"/>
  <c r="M122" i="27"/>
  <c r="M125" i="27"/>
  <c r="M126" i="27"/>
  <c r="M129" i="27"/>
  <c r="M130" i="27"/>
  <c r="M133" i="27"/>
  <c r="M134" i="27"/>
  <c r="M137" i="27"/>
  <c r="M138" i="27"/>
  <c r="M141" i="27"/>
  <c r="M142" i="27"/>
  <c r="M145" i="27"/>
  <c r="M146" i="27"/>
  <c r="M149" i="27"/>
  <c r="M150" i="27"/>
  <c r="M153" i="27"/>
  <c r="M154" i="27"/>
  <c r="M157" i="27"/>
  <c r="M158" i="27"/>
  <c r="M161" i="27"/>
  <c r="M162" i="27"/>
  <c r="M165" i="27"/>
  <c r="M166" i="27"/>
  <c r="M169" i="27"/>
  <c r="M170" i="27"/>
  <c r="M173" i="27"/>
  <c r="M174" i="27"/>
  <c r="M177" i="27"/>
  <c r="M178" i="27"/>
  <c r="M181" i="27"/>
  <c r="M182" i="27"/>
  <c r="M185" i="27"/>
  <c r="M186" i="27"/>
  <c r="M189" i="27"/>
  <c r="M190" i="27"/>
  <c r="M193" i="27"/>
  <c r="M194" i="27"/>
  <c r="M197" i="27"/>
  <c r="M198" i="27"/>
  <c r="M201" i="27"/>
  <c r="M202" i="27"/>
  <c r="M205" i="27"/>
  <c r="M206" i="27"/>
  <c r="M209" i="27"/>
  <c r="M210" i="27"/>
  <c r="M213" i="27"/>
  <c r="M214" i="27"/>
  <c r="M217" i="27"/>
  <c r="M218" i="27"/>
  <c r="M221" i="27"/>
  <c r="M222" i="27"/>
  <c r="M225" i="27"/>
  <c r="M226" i="27"/>
  <c r="M229" i="27"/>
  <c r="M230" i="27"/>
  <c r="M233" i="27"/>
  <c r="M234" i="27"/>
  <c r="M237" i="27"/>
  <c r="M238" i="27"/>
  <c r="M241" i="27"/>
  <c r="M242" i="27"/>
  <c r="M245" i="27"/>
  <c r="M246" i="27"/>
  <c r="M249" i="27"/>
  <c r="M250" i="27"/>
  <c r="M253" i="27"/>
  <c r="M254" i="27"/>
  <c r="M257" i="27"/>
  <c r="M258" i="27"/>
  <c r="M261" i="27"/>
  <c r="M262" i="27"/>
  <c r="M265" i="27"/>
  <c r="M266" i="27"/>
  <c r="M269" i="27"/>
  <c r="M270" i="27"/>
  <c r="M273" i="27"/>
  <c r="M274" i="27"/>
  <c r="M277" i="27"/>
  <c r="M278" i="27"/>
  <c r="M281" i="27"/>
  <c r="M282" i="27"/>
  <c r="M285" i="27"/>
  <c r="M286" i="27"/>
  <c r="M289" i="27"/>
  <c r="M290" i="27"/>
  <c r="M293" i="27"/>
  <c r="M294" i="27"/>
  <c r="M297" i="27"/>
  <c r="M298" i="27"/>
  <c r="M301" i="27"/>
  <c r="M302" i="27"/>
  <c r="M305" i="27"/>
  <c r="M306" i="27"/>
  <c r="M309" i="27"/>
  <c r="M310" i="27"/>
  <c r="M313" i="27"/>
  <c r="M314" i="27"/>
  <c r="M317" i="27"/>
  <c r="M318" i="27"/>
  <c r="M321" i="27"/>
  <c r="M322" i="27"/>
  <c r="M325" i="27"/>
  <c r="M326" i="27"/>
  <c r="M329" i="27"/>
  <c r="M330" i="27"/>
  <c r="M333" i="27"/>
  <c r="M334" i="27"/>
  <c r="M337" i="27"/>
  <c r="M338" i="27"/>
  <c r="M341" i="27"/>
  <c r="M342" i="27"/>
  <c r="M345" i="27"/>
  <c r="M346" i="27"/>
  <c r="M349" i="27"/>
  <c r="M350" i="27"/>
  <c r="M353" i="27"/>
  <c r="M354" i="27"/>
  <c r="M357" i="27"/>
  <c r="M358" i="27"/>
  <c r="M361" i="27"/>
  <c r="M362" i="27"/>
  <c r="M365" i="27"/>
  <c r="M366" i="27"/>
  <c r="M369" i="27"/>
  <c r="M370" i="27"/>
  <c r="M373" i="27"/>
  <c r="M374" i="27"/>
  <c r="M377" i="27"/>
  <c r="M378" i="27"/>
  <c r="M381" i="27"/>
  <c r="M382" i="27"/>
  <c r="M385" i="27"/>
  <c r="M386" i="27"/>
  <c r="M389" i="27"/>
  <c r="M390" i="27"/>
  <c r="M393" i="27"/>
  <c r="M394" i="27"/>
  <c r="M397" i="27"/>
  <c r="M398" i="27"/>
  <c r="M401" i="27"/>
  <c r="M402" i="27"/>
  <c r="M405" i="27"/>
  <c r="M406" i="27"/>
  <c r="M409" i="27"/>
  <c r="M410" i="27"/>
  <c r="M413" i="27"/>
  <c r="M414" i="27"/>
  <c r="M417" i="27"/>
  <c r="M418" i="27"/>
  <c r="M421" i="27"/>
  <c r="M422" i="27"/>
  <c r="M425" i="27"/>
  <c r="M426" i="27"/>
  <c r="M429" i="27"/>
  <c r="M430" i="27"/>
  <c r="M433" i="27"/>
  <c r="M434" i="27"/>
  <c r="M437" i="27"/>
  <c r="M438" i="27"/>
  <c r="M441" i="27"/>
  <c r="M442" i="27"/>
  <c r="M445" i="27"/>
  <c r="M446" i="27"/>
  <c r="M449" i="27"/>
  <c r="M450" i="27"/>
  <c r="M453" i="27"/>
  <c r="M454" i="27"/>
  <c r="M457" i="27"/>
  <c r="M458" i="27"/>
  <c r="M461" i="27"/>
  <c r="M462" i="27"/>
  <c r="M465" i="27"/>
  <c r="M466" i="27"/>
  <c r="M469" i="27"/>
  <c r="M470" i="27"/>
  <c r="M473" i="27"/>
  <c r="M474" i="27"/>
  <c r="M477" i="27"/>
  <c r="M478" i="27"/>
  <c r="M481" i="27"/>
  <c r="M482" i="27"/>
  <c r="M485" i="27"/>
  <c r="M486" i="27"/>
  <c r="M489" i="27"/>
  <c r="M490" i="27"/>
  <c r="M491" i="27"/>
  <c r="M492" i="27"/>
  <c r="M493" i="27"/>
  <c r="M494" i="27"/>
  <c r="M497" i="27"/>
  <c r="M498" i="27"/>
  <c r="M40" i="41"/>
  <c r="M42" i="41"/>
  <c r="M44" i="41"/>
  <c r="M46" i="41"/>
  <c r="M48" i="41"/>
  <c r="M50" i="41"/>
  <c r="M52" i="41"/>
  <c r="M54" i="41"/>
  <c r="M56" i="41"/>
  <c r="M58" i="41"/>
  <c r="M60" i="41"/>
  <c r="M62" i="41"/>
  <c r="M64" i="41"/>
  <c r="M66" i="41"/>
  <c r="M68" i="41"/>
  <c r="M70" i="41"/>
  <c r="M72" i="41"/>
  <c r="M74" i="41"/>
  <c r="M76" i="41"/>
  <c r="M78" i="41"/>
  <c r="M80" i="41"/>
  <c r="M82" i="41"/>
  <c r="M84" i="41"/>
  <c r="M86" i="41"/>
  <c r="M88" i="41"/>
  <c r="M90" i="41"/>
  <c r="M92" i="41"/>
  <c r="M94" i="41"/>
  <c r="M96" i="41"/>
  <c r="M98" i="41"/>
  <c r="M100" i="41"/>
  <c r="M102" i="41"/>
  <c r="M104" i="41"/>
  <c r="M106" i="41"/>
  <c r="M108" i="41"/>
  <c r="M110" i="41"/>
  <c r="M112" i="41"/>
  <c r="M114" i="41"/>
  <c r="M116" i="41"/>
  <c r="M118" i="41"/>
  <c r="M120" i="41"/>
  <c r="M122" i="41"/>
  <c r="M124" i="41"/>
  <c r="M126" i="41"/>
  <c r="M128" i="41"/>
  <c r="M130" i="41"/>
  <c r="M132" i="41"/>
  <c r="M134" i="41"/>
  <c r="M136" i="41"/>
  <c r="M138" i="41"/>
  <c r="M140" i="41"/>
  <c r="M142" i="41"/>
  <c r="M144" i="41"/>
  <c r="M146" i="41"/>
  <c r="M148" i="41"/>
  <c r="M150" i="41"/>
  <c r="M152" i="41"/>
  <c r="M154" i="41"/>
  <c r="M156" i="41"/>
  <c r="M158" i="41"/>
  <c r="M160" i="41"/>
  <c r="M162" i="41"/>
  <c r="M164" i="41"/>
  <c r="M166" i="41"/>
  <c r="M168" i="41"/>
  <c r="M170" i="41"/>
  <c r="M172" i="41"/>
  <c r="M174" i="41"/>
  <c r="M176" i="41"/>
  <c r="M178" i="41"/>
  <c r="M180" i="41"/>
  <c r="M182" i="41"/>
  <c r="M184" i="41"/>
  <c r="M186" i="41"/>
  <c r="M188" i="41"/>
  <c r="M190" i="41"/>
  <c r="M192" i="41"/>
  <c r="M194" i="41"/>
  <c r="M196" i="41"/>
  <c r="M198" i="41"/>
  <c r="M200" i="41"/>
  <c r="M202" i="41"/>
  <c r="M204" i="41"/>
  <c r="M206" i="41"/>
  <c r="M208" i="41"/>
  <c r="M210" i="41"/>
  <c r="M212" i="41"/>
  <c r="M214" i="41"/>
  <c r="M216" i="41"/>
  <c r="M218" i="41"/>
  <c r="M220" i="41"/>
  <c r="M222" i="41"/>
  <c r="M224" i="41"/>
  <c r="M226" i="41"/>
  <c r="M228" i="41"/>
  <c r="M230" i="41"/>
  <c r="M232" i="41"/>
  <c r="M234" i="41"/>
  <c r="M236" i="41"/>
  <c r="M238" i="41"/>
  <c r="M240" i="41"/>
  <c r="M242" i="41"/>
  <c r="M244" i="41"/>
  <c r="M246" i="41"/>
  <c r="M248" i="41"/>
  <c r="M250" i="41"/>
  <c r="M252" i="41"/>
  <c r="M254" i="41"/>
  <c r="M256" i="41"/>
  <c r="M258" i="41"/>
  <c r="M260" i="41"/>
  <c r="M262" i="41"/>
  <c r="M264" i="41"/>
  <c r="M266" i="41"/>
  <c r="M268" i="41"/>
  <c r="M270" i="41"/>
  <c r="M272" i="41"/>
  <c r="M274" i="41"/>
  <c r="M276" i="41"/>
  <c r="M278" i="41"/>
  <c r="M280" i="41"/>
  <c r="M282" i="41"/>
  <c r="M284" i="41"/>
  <c r="M286" i="41"/>
  <c r="M288" i="41"/>
  <c r="M290" i="41"/>
  <c r="M292" i="41"/>
  <c r="M294" i="41"/>
  <c r="M296" i="41"/>
  <c r="M298" i="41"/>
  <c r="M300" i="41"/>
  <c r="M302" i="41"/>
  <c r="M304" i="41"/>
  <c r="M306" i="41"/>
  <c r="M308" i="41"/>
  <c r="M310" i="41"/>
  <c r="M312" i="41"/>
  <c r="M314" i="41"/>
  <c r="M316" i="41"/>
  <c r="M318" i="41"/>
  <c r="M320" i="41"/>
  <c r="M322" i="41"/>
  <c r="M324" i="41"/>
  <c r="M326" i="41"/>
  <c r="M328" i="41"/>
  <c r="M330" i="41"/>
  <c r="M332" i="41"/>
  <c r="M334" i="41"/>
  <c r="M336" i="41"/>
  <c r="M338" i="41"/>
  <c r="M340" i="41"/>
  <c r="M342" i="41"/>
  <c r="M344" i="41"/>
  <c r="M346" i="41"/>
  <c r="M348" i="41"/>
  <c r="M350" i="41"/>
  <c r="M352" i="41"/>
  <c r="M354" i="41"/>
  <c r="M356" i="41"/>
  <c r="M358" i="41"/>
  <c r="M360" i="41"/>
  <c r="M362" i="41"/>
  <c r="M364" i="41"/>
  <c r="M366" i="41"/>
  <c r="M368" i="41"/>
  <c r="M370" i="41"/>
  <c r="M372" i="41"/>
  <c r="M374" i="41"/>
  <c r="M376" i="41"/>
  <c r="M378" i="41"/>
  <c r="M380" i="41"/>
  <c r="M382" i="41"/>
  <c r="M384" i="41"/>
  <c r="M386" i="41"/>
  <c r="M388" i="41"/>
  <c r="M390" i="41"/>
  <c r="M392" i="41"/>
  <c r="M394" i="41"/>
  <c r="M396" i="41"/>
  <c r="M398" i="41"/>
  <c r="M400" i="41"/>
  <c r="M402" i="41"/>
  <c r="M404" i="41"/>
  <c r="M406" i="41"/>
  <c r="M408" i="41"/>
  <c r="M410" i="41"/>
  <c r="M412" i="41"/>
  <c r="M414" i="41"/>
  <c r="M416" i="41"/>
  <c r="M418" i="41"/>
  <c r="M420" i="41"/>
  <c r="M422" i="41"/>
  <c r="M424" i="41"/>
  <c r="M426" i="41"/>
  <c r="M428" i="41"/>
  <c r="M430" i="41"/>
  <c r="M432" i="41"/>
  <c r="M434" i="41"/>
  <c r="M436" i="41"/>
  <c r="M438" i="41"/>
  <c r="M440" i="41"/>
  <c r="M442" i="41"/>
  <c r="M444" i="41"/>
  <c r="M446" i="41"/>
  <c r="M448" i="41"/>
  <c r="M450" i="41"/>
  <c r="M452" i="41"/>
  <c r="M454" i="41"/>
  <c r="M456" i="41"/>
  <c r="M458" i="41"/>
  <c r="M460" i="41"/>
  <c r="M462" i="41"/>
  <c r="M464" i="41"/>
  <c r="M466" i="41"/>
  <c r="M468" i="41"/>
  <c r="M470" i="41"/>
  <c r="M472" i="41"/>
  <c r="M474" i="41"/>
  <c r="M476" i="41"/>
  <c r="M478" i="41"/>
  <c r="M480" i="41"/>
  <c r="M482" i="41"/>
  <c r="M484" i="41"/>
  <c r="M486" i="41"/>
  <c r="M488" i="41"/>
  <c r="M490" i="41"/>
  <c r="M492" i="41"/>
  <c r="M493" i="41"/>
  <c r="M494" i="41"/>
  <c r="M495" i="41"/>
  <c r="M496" i="41"/>
  <c r="M498" i="41"/>
  <c r="M59" i="39"/>
  <c r="M60" i="39"/>
  <c r="M61" i="39"/>
  <c r="M63" i="39"/>
  <c r="M64" i="39"/>
  <c r="M65" i="39"/>
  <c r="M67" i="39"/>
  <c r="M68" i="39"/>
  <c r="M69" i="39"/>
  <c r="M71" i="39"/>
  <c r="M72" i="39"/>
  <c r="M73" i="39"/>
  <c r="M75" i="39"/>
  <c r="M76" i="39"/>
  <c r="M77" i="39"/>
  <c r="M79" i="39"/>
  <c r="M80" i="39"/>
  <c r="M81" i="39"/>
  <c r="M83" i="39"/>
  <c r="M84" i="39"/>
  <c r="M85" i="39"/>
  <c r="M87" i="39"/>
  <c r="M88" i="39"/>
  <c r="M89" i="39"/>
  <c r="M91" i="39"/>
  <c r="M92" i="39"/>
  <c r="M93" i="39"/>
  <c r="M95" i="39"/>
  <c r="M96" i="39"/>
  <c r="M97" i="39"/>
  <c r="M99" i="39"/>
  <c r="M100" i="39"/>
  <c r="M101" i="39"/>
  <c r="M103" i="39"/>
  <c r="M104" i="39"/>
  <c r="M105" i="39"/>
  <c r="M107" i="39"/>
  <c r="M108" i="39"/>
  <c r="M109" i="39"/>
  <c r="M111" i="39"/>
  <c r="M112" i="39"/>
  <c r="M113" i="39"/>
  <c r="M115" i="39"/>
  <c r="M116" i="39"/>
  <c r="M117" i="39"/>
  <c r="M119" i="39"/>
  <c r="M120" i="39"/>
  <c r="M121" i="39"/>
  <c r="M123" i="39"/>
  <c r="M124" i="39"/>
  <c r="M125" i="39"/>
  <c r="M127" i="39"/>
  <c r="M128" i="39"/>
  <c r="M129" i="39"/>
  <c r="M131" i="39"/>
  <c r="M132" i="39"/>
  <c r="M133" i="39"/>
  <c r="M135" i="39"/>
  <c r="M136" i="39"/>
  <c r="M137" i="39"/>
  <c r="M139" i="39"/>
  <c r="M140" i="39"/>
  <c r="M141" i="39"/>
  <c r="M143" i="39"/>
  <c r="M144" i="39"/>
  <c r="M145" i="39"/>
  <c r="M147" i="39"/>
  <c r="M148" i="39"/>
  <c r="M149" i="39"/>
  <c r="M151" i="39"/>
  <c r="M152" i="39"/>
  <c r="M153" i="39"/>
  <c r="M155" i="39"/>
  <c r="M156" i="39"/>
  <c r="M157" i="39"/>
  <c r="M159" i="39"/>
  <c r="M160" i="39"/>
  <c r="M161" i="39"/>
  <c r="M163" i="39"/>
  <c r="M164" i="39"/>
  <c r="M165" i="39"/>
  <c r="M167" i="39"/>
  <c r="M168" i="39"/>
  <c r="M169" i="39"/>
  <c r="M171" i="39"/>
  <c r="M172" i="39"/>
  <c r="M173" i="39"/>
  <c r="M175" i="39"/>
  <c r="M176" i="39"/>
  <c r="M177" i="39"/>
  <c r="M179" i="39"/>
  <c r="M180" i="39"/>
  <c r="M181" i="39"/>
  <c r="M183" i="39"/>
  <c r="M184" i="39"/>
  <c r="M185" i="39"/>
  <c r="M187" i="39"/>
  <c r="M188" i="39"/>
  <c r="M189" i="39"/>
  <c r="M191" i="39"/>
  <c r="M192" i="39"/>
  <c r="M193" i="39"/>
  <c r="M195" i="39"/>
  <c r="M196" i="39"/>
  <c r="M197" i="39"/>
  <c r="M199" i="39"/>
  <c r="M200" i="39"/>
  <c r="M201" i="39"/>
  <c r="M203" i="39"/>
  <c r="M204" i="39"/>
  <c r="M205" i="39"/>
  <c r="M207" i="39"/>
  <c r="M208" i="39"/>
  <c r="M209" i="39"/>
  <c r="M211" i="39"/>
  <c r="M212" i="39"/>
  <c r="M213" i="39"/>
  <c r="M215" i="39"/>
  <c r="M216" i="39"/>
  <c r="M217" i="39"/>
  <c r="M219" i="39"/>
  <c r="M220" i="39"/>
  <c r="M221" i="39"/>
  <c r="M223" i="39"/>
  <c r="M224" i="39"/>
  <c r="M225" i="39"/>
  <c r="M227" i="39"/>
  <c r="M228" i="39"/>
  <c r="M229" i="39"/>
  <c r="M231" i="39"/>
  <c r="M232" i="39"/>
  <c r="M233" i="39"/>
  <c r="M235" i="39"/>
  <c r="M236" i="39"/>
  <c r="M237" i="39"/>
  <c r="M239" i="39"/>
  <c r="M240" i="39"/>
  <c r="M241" i="39"/>
  <c r="M243" i="39"/>
  <c r="M244" i="39"/>
  <c r="M245" i="39"/>
  <c r="M247" i="39"/>
  <c r="M248" i="39"/>
  <c r="M249" i="39"/>
  <c r="M251" i="39"/>
  <c r="M252" i="39"/>
  <c r="M253" i="39"/>
  <c r="M255" i="39"/>
  <c r="M256" i="39"/>
  <c r="M257" i="39"/>
  <c r="M259" i="39"/>
  <c r="M260" i="39"/>
  <c r="M261" i="39"/>
  <c r="M263" i="39"/>
  <c r="M264" i="39"/>
  <c r="M265" i="39"/>
  <c r="M267" i="39"/>
  <c r="M268" i="39"/>
  <c r="M269" i="39"/>
  <c r="M271" i="39"/>
  <c r="M272" i="39"/>
  <c r="M273" i="39"/>
  <c r="M275" i="39"/>
  <c r="M276" i="39"/>
  <c r="M277" i="39"/>
  <c r="M279" i="39"/>
  <c r="M280" i="39"/>
  <c r="M281" i="39"/>
  <c r="M283" i="39"/>
  <c r="M284" i="39"/>
  <c r="M285" i="39"/>
  <c r="M287" i="39"/>
  <c r="M288" i="39"/>
  <c r="M289" i="39"/>
  <c r="M291" i="39"/>
  <c r="M292" i="39"/>
  <c r="M293" i="39"/>
  <c r="M295" i="39"/>
  <c r="M296" i="39"/>
  <c r="M297" i="39"/>
  <c r="M299" i="39"/>
  <c r="M300" i="39"/>
  <c r="M301" i="39"/>
  <c r="M303" i="39"/>
  <c r="M304" i="39"/>
  <c r="M305" i="39"/>
  <c r="M307" i="39"/>
  <c r="M308" i="39"/>
  <c r="M309" i="39"/>
  <c r="M311" i="39"/>
  <c r="M312" i="39"/>
  <c r="M313" i="39"/>
  <c r="M315" i="39"/>
  <c r="M316" i="39"/>
  <c r="M317" i="39"/>
  <c r="M319" i="39"/>
  <c r="M320" i="39"/>
  <c r="M321" i="39"/>
  <c r="M323" i="39"/>
  <c r="M324" i="39"/>
  <c r="M325" i="39"/>
  <c r="M327" i="39"/>
  <c r="M328" i="39"/>
  <c r="M329" i="39"/>
  <c r="M331" i="39"/>
  <c r="M332" i="39"/>
  <c r="M333" i="39"/>
  <c r="M335" i="39"/>
  <c r="M336" i="39"/>
  <c r="M337" i="39"/>
  <c r="M339" i="39"/>
  <c r="M340" i="39"/>
  <c r="M341" i="39"/>
  <c r="M343" i="39"/>
  <c r="M344" i="39"/>
  <c r="M345" i="39"/>
  <c r="M347" i="39"/>
  <c r="M348" i="39"/>
  <c r="M349" i="39"/>
  <c r="M351" i="39"/>
  <c r="M352" i="39"/>
  <c r="M353" i="39"/>
  <c r="M355" i="39"/>
  <c r="M356" i="39"/>
  <c r="M357" i="39"/>
  <c r="M359" i="39"/>
  <c r="M360" i="39"/>
  <c r="M361" i="39"/>
  <c r="M363" i="39"/>
  <c r="M364" i="39"/>
  <c r="M365" i="39"/>
  <c r="M367" i="39"/>
  <c r="M368" i="39"/>
  <c r="M369" i="39"/>
  <c r="M371" i="39"/>
  <c r="M372" i="39"/>
  <c r="M373" i="39"/>
  <c r="M375" i="39"/>
  <c r="M376" i="39"/>
  <c r="M377" i="39"/>
  <c r="M379" i="39"/>
  <c r="M380" i="39"/>
  <c r="M381" i="39"/>
  <c r="M383" i="39"/>
  <c r="M384" i="39"/>
  <c r="M385" i="39"/>
  <c r="M387" i="39"/>
  <c r="M388" i="39"/>
  <c r="M389" i="39"/>
  <c r="M391" i="39"/>
  <c r="M392" i="39"/>
  <c r="M393" i="39"/>
  <c r="M395" i="39"/>
  <c r="M396" i="39"/>
  <c r="M397" i="39"/>
  <c r="M399" i="39"/>
  <c r="M400" i="39"/>
  <c r="M401" i="39"/>
  <c r="M403" i="39"/>
  <c r="M404" i="39"/>
  <c r="M405" i="39"/>
  <c r="M407" i="39"/>
  <c r="M408" i="39"/>
  <c r="M409" i="39"/>
  <c r="M411" i="39"/>
  <c r="M412" i="39"/>
  <c r="M413" i="39"/>
  <c r="M415" i="39"/>
  <c r="M416" i="39"/>
  <c r="M417" i="39"/>
  <c r="M419" i="39"/>
  <c r="M420" i="39"/>
  <c r="M421" i="39"/>
  <c r="M423" i="39"/>
  <c r="M424" i="39"/>
  <c r="M425" i="39"/>
  <c r="M427" i="39"/>
  <c r="M428" i="39"/>
  <c r="M429" i="39"/>
  <c r="M431" i="39"/>
  <c r="M432" i="39"/>
  <c r="M433" i="39"/>
  <c r="M435" i="39"/>
  <c r="M436" i="39"/>
  <c r="M437" i="39"/>
  <c r="M439" i="39"/>
  <c r="M440" i="39"/>
  <c r="M441" i="39"/>
  <c r="M443" i="39"/>
  <c r="M444" i="39"/>
  <c r="M445" i="39"/>
  <c r="M447" i="39"/>
  <c r="M448" i="39"/>
  <c r="M449" i="39"/>
  <c r="M451" i="39"/>
  <c r="M452" i="39"/>
  <c r="M453" i="39"/>
  <c r="M455" i="39"/>
  <c r="M456" i="39"/>
  <c r="M457" i="39"/>
  <c r="M459" i="39"/>
  <c r="M460" i="39"/>
  <c r="M461" i="39"/>
  <c r="M463" i="39"/>
  <c r="M464" i="39"/>
  <c r="M465" i="39"/>
  <c r="M467" i="39"/>
  <c r="M468" i="39"/>
  <c r="M469" i="39"/>
  <c r="M471" i="39"/>
  <c r="M472" i="39"/>
  <c r="M473" i="39"/>
  <c r="M475" i="39"/>
  <c r="M476" i="39"/>
  <c r="M477" i="39"/>
  <c r="M479" i="39"/>
  <c r="M480" i="39"/>
  <c r="M481" i="39"/>
  <c r="M483" i="39"/>
  <c r="M484" i="39"/>
  <c r="M485" i="39"/>
  <c r="M487" i="39"/>
  <c r="M488" i="39"/>
  <c r="M489" i="39"/>
  <c r="M491" i="39"/>
  <c r="M492" i="39"/>
  <c r="M493" i="39"/>
  <c r="M494" i="39"/>
  <c r="M495" i="39"/>
  <c r="M496" i="39"/>
  <c r="M497" i="39"/>
  <c r="M67" i="37"/>
  <c r="M68" i="37"/>
  <c r="M71" i="37"/>
  <c r="M72" i="37"/>
  <c r="M75" i="37"/>
  <c r="M76" i="37"/>
  <c r="M79" i="37"/>
  <c r="M80" i="37"/>
  <c r="M83" i="37"/>
  <c r="M84" i="37"/>
  <c r="M87" i="37"/>
  <c r="M88" i="37"/>
  <c r="M91" i="37"/>
  <c r="M92" i="37"/>
  <c r="M95" i="37"/>
  <c r="M96" i="37"/>
  <c r="M99" i="37"/>
  <c r="M100" i="37"/>
  <c r="M103" i="37"/>
  <c r="M104" i="37"/>
  <c r="M107" i="37"/>
  <c r="M108" i="37"/>
  <c r="M111" i="37"/>
  <c r="M112" i="37"/>
  <c r="M115" i="37"/>
  <c r="M116" i="37"/>
  <c r="M119" i="37"/>
  <c r="M120" i="37"/>
  <c r="M123" i="37"/>
  <c r="M124" i="37"/>
  <c r="M127" i="37"/>
  <c r="M128" i="37"/>
  <c r="M131" i="37"/>
  <c r="M132" i="37"/>
  <c r="M135" i="37"/>
  <c r="M136" i="37"/>
  <c r="M137" i="37"/>
  <c r="M139" i="37"/>
  <c r="M140" i="37"/>
  <c r="M143" i="37"/>
  <c r="M144" i="37"/>
  <c r="M147" i="37"/>
  <c r="M148" i="37"/>
  <c r="M151" i="37"/>
  <c r="M152" i="37"/>
  <c r="M155" i="37"/>
  <c r="M156" i="37"/>
  <c r="M159" i="37"/>
  <c r="M160" i="37"/>
  <c r="M163" i="37"/>
  <c r="M164" i="37"/>
  <c r="M167" i="37"/>
  <c r="M168" i="37"/>
  <c r="M171" i="37"/>
  <c r="M172" i="37"/>
  <c r="M175" i="37"/>
  <c r="M176" i="37"/>
  <c r="M179" i="37"/>
  <c r="M180" i="37"/>
  <c r="M183" i="37"/>
  <c r="M184" i="37"/>
  <c r="M187" i="37"/>
  <c r="M188" i="37"/>
  <c r="M191" i="37"/>
  <c r="M192" i="37"/>
  <c r="M195" i="37"/>
  <c r="M196" i="37"/>
  <c r="M199" i="37"/>
  <c r="M200" i="37"/>
  <c r="M203" i="37"/>
  <c r="M204" i="37"/>
  <c r="M207" i="37"/>
  <c r="M208" i="37"/>
  <c r="M211" i="37"/>
  <c r="M212" i="37"/>
  <c r="M215" i="37"/>
  <c r="M216" i="37"/>
  <c r="M219" i="37"/>
  <c r="M220" i="37"/>
  <c r="M223" i="37"/>
  <c r="M224" i="37"/>
  <c r="M227" i="37"/>
  <c r="M228" i="37"/>
  <c r="M231" i="37"/>
  <c r="M232" i="37"/>
  <c r="M235" i="37"/>
  <c r="M236" i="37"/>
  <c r="M239" i="37"/>
  <c r="M240" i="37"/>
  <c r="M243" i="37"/>
  <c r="M244" i="37"/>
  <c r="M247" i="37"/>
  <c r="M248" i="37"/>
  <c r="M251" i="37"/>
  <c r="M252" i="37"/>
  <c r="M255" i="37"/>
  <c r="M256" i="37"/>
  <c r="M259" i="37"/>
  <c r="M260" i="37"/>
  <c r="M263" i="37"/>
  <c r="M264" i="37"/>
  <c r="M267" i="37"/>
  <c r="M268" i="37"/>
  <c r="M271" i="37"/>
  <c r="M272" i="37"/>
  <c r="M275" i="37"/>
  <c r="M276" i="37"/>
  <c r="M279" i="37"/>
  <c r="M280" i="37"/>
  <c r="M283" i="37"/>
  <c r="M284" i="37"/>
  <c r="M287" i="37"/>
  <c r="M288" i="37"/>
  <c r="M291" i="37"/>
  <c r="M292" i="37"/>
  <c r="M295" i="37"/>
  <c r="M296" i="37"/>
  <c r="M299" i="37"/>
  <c r="M300" i="37"/>
  <c r="M303" i="37"/>
  <c r="M304" i="37"/>
  <c r="M307" i="37"/>
  <c r="M308" i="37"/>
  <c r="M311" i="37"/>
  <c r="M312" i="37"/>
  <c r="M315" i="37"/>
  <c r="M316" i="37"/>
  <c r="M319" i="37"/>
  <c r="M320" i="37"/>
  <c r="M323" i="37"/>
  <c r="M324" i="37"/>
  <c r="M327" i="37"/>
  <c r="M328" i="37"/>
  <c r="M331" i="37"/>
  <c r="M332" i="37"/>
  <c r="M335" i="37"/>
  <c r="M336" i="37"/>
  <c r="M339" i="37"/>
  <c r="M340" i="37"/>
  <c r="M343" i="37"/>
  <c r="M344" i="37"/>
  <c r="M347" i="37"/>
  <c r="M348" i="37"/>
  <c r="M351" i="37"/>
  <c r="M352" i="37"/>
  <c r="M355" i="37"/>
  <c r="M356" i="37"/>
  <c r="M359" i="37"/>
  <c r="M360" i="37"/>
  <c r="M363" i="37"/>
  <c r="M364" i="37"/>
  <c r="M367" i="37"/>
  <c r="M368" i="37"/>
  <c r="M371" i="37"/>
  <c r="M372" i="37"/>
  <c r="M375" i="37"/>
  <c r="M376" i="37"/>
  <c r="M379" i="37"/>
  <c r="M380" i="37"/>
  <c r="M383" i="37"/>
  <c r="M384" i="37"/>
  <c r="M387" i="37"/>
  <c r="M388" i="37"/>
  <c r="M391" i="37"/>
  <c r="M392" i="37"/>
  <c r="M395" i="37"/>
  <c r="M396" i="37"/>
  <c r="M399" i="37"/>
  <c r="M400" i="37"/>
  <c r="M403" i="37"/>
  <c r="M404" i="37"/>
  <c r="M407" i="37"/>
  <c r="M408" i="37"/>
  <c r="M411" i="37"/>
  <c r="M412" i="37"/>
  <c r="M415" i="37"/>
  <c r="M416" i="37"/>
  <c r="M419" i="37"/>
  <c r="M420" i="37"/>
  <c r="M423" i="37"/>
  <c r="M424" i="37"/>
  <c r="M427" i="37"/>
  <c r="M428" i="37"/>
  <c r="M431" i="37"/>
  <c r="M432" i="37"/>
  <c r="M435" i="37"/>
  <c r="M436" i="37"/>
  <c r="M439" i="37"/>
  <c r="M440" i="37"/>
  <c r="M443" i="37"/>
  <c r="M444" i="37"/>
  <c r="M447" i="37"/>
  <c r="M448" i="37"/>
  <c r="M451" i="37"/>
  <c r="M452" i="37"/>
  <c r="M455" i="37"/>
  <c r="M456" i="37"/>
  <c r="M459" i="37"/>
  <c r="M460" i="37"/>
  <c r="M463" i="37"/>
  <c r="M464" i="37"/>
  <c r="M467" i="37"/>
  <c r="M468" i="37"/>
  <c r="M471" i="37"/>
  <c r="M472" i="37"/>
  <c r="M475" i="37"/>
  <c r="M476" i="37"/>
  <c r="M479" i="37"/>
  <c r="M480" i="37"/>
  <c r="M483" i="37"/>
  <c r="M484" i="37"/>
  <c r="M487" i="37"/>
  <c r="M488" i="37"/>
  <c r="M491" i="37"/>
  <c r="M492" i="37"/>
  <c r="M493" i="37"/>
  <c r="M494" i="37"/>
  <c r="M495" i="37"/>
  <c r="M496" i="37"/>
  <c r="M102" i="35"/>
  <c r="M103" i="35"/>
  <c r="M106" i="35"/>
  <c r="M107" i="35"/>
  <c r="M110" i="35"/>
  <c r="M111" i="35"/>
  <c r="M114" i="35"/>
  <c r="M115" i="35"/>
  <c r="M118" i="35"/>
  <c r="M119" i="35"/>
  <c r="M122" i="35"/>
  <c r="M123" i="35"/>
  <c r="M126" i="35"/>
  <c r="M127" i="35"/>
  <c r="M130" i="35"/>
  <c r="M131" i="35"/>
  <c r="M134" i="35"/>
  <c r="M135" i="35"/>
  <c r="M138" i="35"/>
  <c r="M139" i="35"/>
  <c r="M142" i="35"/>
  <c r="M143" i="35"/>
  <c r="M146" i="35"/>
  <c r="M147" i="35"/>
  <c r="M150" i="35"/>
  <c r="M151" i="35"/>
  <c r="M154" i="35"/>
  <c r="M155" i="35"/>
  <c r="M158" i="35"/>
  <c r="M159" i="35"/>
  <c r="M162" i="35"/>
  <c r="M163" i="35"/>
  <c r="M166" i="35"/>
  <c r="M167" i="35"/>
  <c r="M170" i="35"/>
  <c r="M171" i="35"/>
  <c r="M174" i="35"/>
  <c r="M175" i="35"/>
  <c r="M178" i="35"/>
  <c r="M179" i="35"/>
  <c r="M182" i="35"/>
  <c r="M183" i="35"/>
  <c r="M186" i="35"/>
  <c r="M187" i="35"/>
  <c r="M190" i="35"/>
  <c r="M191" i="35"/>
  <c r="M194" i="35"/>
  <c r="M195" i="35"/>
  <c r="M198" i="35"/>
  <c r="M199" i="35"/>
  <c r="M202" i="35"/>
  <c r="M203" i="35"/>
  <c r="M206" i="35"/>
  <c r="M207" i="35"/>
  <c r="M210" i="35"/>
  <c r="M211" i="35"/>
  <c r="M214" i="35"/>
  <c r="M215" i="35"/>
  <c r="M218" i="35"/>
  <c r="M219" i="35"/>
  <c r="M222" i="35"/>
  <c r="M223" i="35"/>
  <c r="M226" i="35"/>
  <c r="M227" i="35"/>
  <c r="M230" i="35"/>
  <c r="M231" i="35"/>
  <c r="M234" i="35"/>
  <c r="M235" i="35"/>
  <c r="M238" i="35"/>
  <c r="M239" i="35"/>
  <c r="M242" i="35"/>
  <c r="M243" i="35"/>
  <c r="M246" i="35"/>
  <c r="M247" i="35"/>
  <c r="M250" i="35"/>
  <c r="M251" i="35"/>
  <c r="M254" i="35"/>
  <c r="M255" i="35"/>
  <c r="M258" i="35"/>
  <c r="M259" i="35"/>
  <c r="M262" i="35"/>
  <c r="M263" i="35"/>
  <c r="M266" i="35"/>
  <c r="M267" i="35"/>
  <c r="M270" i="35"/>
  <c r="M271" i="35"/>
  <c r="M274" i="35"/>
  <c r="M275" i="35"/>
  <c r="M278" i="35"/>
  <c r="M279" i="35"/>
  <c r="M282" i="35"/>
  <c r="M283" i="35"/>
  <c r="M286" i="35"/>
  <c r="M287" i="35"/>
  <c r="M290" i="35"/>
  <c r="M291" i="35"/>
  <c r="M294" i="35"/>
  <c r="M295" i="35"/>
  <c r="M298" i="35"/>
  <c r="M299" i="35"/>
  <c r="M302" i="35"/>
  <c r="M303" i="35"/>
  <c r="M306" i="35"/>
  <c r="M307" i="35"/>
  <c r="M310" i="35"/>
  <c r="M311" i="35"/>
  <c r="M314" i="35"/>
  <c r="M315" i="35"/>
  <c r="M318" i="35"/>
  <c r="M319" i="35"/>
  <c r="M322" i="35"/>
  <c r="M323" i="35"/>
  <c r="M326" i="35"/>
  <c r="M327" i="35"/>
  <c r="M330" i="35"/>
  <c r="M331" i="35"/>
  <c r="M334" i="35"/>
  <c r="M335" i="35"/>
  <c r="M338" i="35"/>
  <c r="M339" i="35"/>
  <c r="M342" i="35"/>
  <c r="M343" i="35"/>
  <c r="M346" i="35"/>
  <c r="M347" i="35"/>
  <c r="M350" i="35"/>
  <c r="M351" i="35"/>
  <c r="M354" i="35"/>
  <c r="M355" i="35"/>
  <c r="M358" i="35"/>
  <c r="M359" i="35"/>
  <c r="M362" i="35"/>
  <c r="M363" i="35"/>
  <c r="M366" i="35"/>
  <c r="M367" i="35"/>
  <c r="M370" i="35"/>
  <c r="M371" i="35"/>
  <c r="M374" i="35"/>
  <c r="M375" i="35"/>
  <c r="M378" i="35"/>
  <c r="M379" i="35"/>
  <c r="M382" i="35"/>
  <c r="M383" i="35"/>
  <c r="M386" i="35"/>
  <c r="M387" i="35"/>
  <c r="M390" i="35"/>
  <c r="M391" i="35"/>
  <c r="M394" i="35"/>
  <c r="M395" i="35"/>
  <c r="M398" i="35"/>
  <c r="M399" i="35"/>
  <c r="M402" i="35"/>
  <c r="M403" i="35"/>
  <c r="M406" i="35"/>
  <c r="M407" i="35"/>
  <c r="M410" i="35"/>
  <c r="M411" i="35"/>
  <c r="M414" i="35"/>
  <c r="M415" i="35"/>
  <c r="M418" i="35"/>
  <c r="M419" i="35"/>
  <c r="M422" i="35"/>
  <c r="M423" i="35"/>
  <c r="M426" i="35"/>
  <c r="M427" i="35"/>
  <c r="M430" i="35"/>
  <c r="M431" i="35"/>
  <c r="M434" i="35"/>
  <c r="M435" i="35"/>
  <c r="M438" i="35"/>
  <c r="M439" i="35"/>
  <c r="M442" i="35"/>
  <c r="M443" i="35"/>
  <c r="M446" i="35"/>
  <c r="M447" i="35"/>
  <c r="M450" i="35"/>
  <c r="M451" i="35"/>
  <c r="M454" i="35"/>
  <c r="M455" i="35"/>
  <c r="M458" i="35"/>
  <c r="M459" i="35"/>
  <c r="M462" i="35"/>
  <c r="M463" i="35"/>
  <c r="M466" i="35"/>
  <c r="M467" i="35"/>
  <c r="M470" i="35"/>
  <c r="M471" i="35"/>
  <c r="M474" i="35"/>
  <c r="M475" i="35"/>
  <c r="M478" i="35"/>
  <c r="M479" i="35"/>
  <c r="M482" i="35"/>
  <c r="M483" i="35"/>
  <c r="M486" i="35"/>
  <c r="M487" i="35"/>
  <c r="M490" i="35"/>
  <c r="M491" i="35"/>
  <c r="M492" i="35"/>
  <c r="M493" i="35"/>
  <c r="M494" i="35"/>
  <c r="M495" i="35"/>
  <c r="M498" i="35"/>
  <c r="M499" i="35"/>
  <c r="M45" i="33"/>
  <c r="M49" i="33"/>
  <c r="M53" i="33"/>
  <c r="M57" i="33"/>
  <c r="M61" i="33"/>
  <c r="M65" i="33"/>
  <c r="M69" i="33"/>
  <c r="M73" i="33"/>
  <c r="M77" i="33"/>
  <c r="M81" i="33"/>
  <c r="M85" i="33"/>
  <c r="M89" i="33"/>
  <c r="M93" i="33"/>
  <c r="M97" i="33"/>
  <c r="M101" i="33"/>
  <c r="M105" i="33"/>
  <c r="M109" i="33"/>
  <c r="M113" i="33"/>
  <c r="M117" i="33"/>
  <c r="M121" i="33"/>
  <c r="M125" i="33"/>
  <c r="M129" i="33"/>
  <c r="M133" i="33"/>
  <c r="M137" i="33"/>
  <c r="M141" i="33"/>
  <c r="M145" i="33"/>
  <c r="M149" i="33"/>
  <c r="M153" i="33"/>
  <c r="M157" i="33"/>
  <c r="M161" i="33"/>
  <c r="M165" i="33"/>
  <c r="M169" i="33"/>
  <c r="M173" i="33"/>
  <c r="M177" i="33"/>
  <c r="M181" i="33"/>
  <c r="M185" i="33"/>
  <c r="M189" i="33"/>
  <c r="M193" i="33"/>
  <c r="M197" i="33"/>
  <c r="M201" i="33"/>
  <c r="M205" i="33"/>
  <c r="M209" i="33"/>
  <c r="M213" i="33"/>
  <c r="M217" i="33"/>
  <c r="M221" i="33"/>
  <c r="M225" i="33"/>
  <c r="M229" i="33"/>
  <c r="M233" i="33"/>
  <c r="M237" i="33"/>
  <c r="M241" i="33"/>
  <c r="M245" i="33"/>
  <c r="M249" i="33"/>
  <c r="M253" i="33"/>
  <c r="M257" i="33"/>
  <c r="M261" i="33"/>
  <c r="M265" i="33"/>
  <c r="M269" i="33"/>
  <c r="M273" i="33"/>
  <c r="M277" i="33"/>
  <c r="M281" i="33"/>
  <c r="M285" i="33"/>
  <c r="M289" i="33"/>
  <c r="M293" i="33"/>
  <c r="M297" i="33"/>
  <c r="M301" i="33"/>
  <c r="M305" i="33"/>
  <c r="M309" i="33"/>
  <c r="M313" i="33"/>
  <c r="M317" i="33"/>
  <c r="M321" i="33"/>
  <c r="M325" i="33"/>
  <c r="M329" i="33"/>
  <c r="M333" i="33"/>
  <c r="M337" i="33"/>
  <c r="M341" i="33"/>
  <c r="M345" i="33"/>
  <c r="M349" i="33"/>
  <c r="M353" i="33"/>
  <c r="M357" i="33"/>
  <c r="M361" i="33"/>
  <c r="M365" i="33"/>
  <c r="M369" i="33"/>
  <c r="M373" i="33"/>
  <c r="M377" i="33"/>
  <c r="M381" i="33"/>
  <c r="M385" i="33"/>
  <c r="M389" i="33"/>
  <c r="M393" i="33"/>
  <c r="M397" i="33"/>
  <c r="M401" i="33"/>
  <c r="M405" i="33"/>
  <c r="M409" i="33"/>
  <c r="M413" i="33"/>
  <c r="M417" i="33"/>
  <c r="M421" i="33"/>
  <c r="M425" i="33"/>
  <c r="M429" i="33"/>
  <c r="M433" i="33"/>
  <c r="M437" i="33"/>
  <c r="M441" i="33"/>
  <c r="M445" i="33"/>
  <c r="M449" i="33"/>
  <c r="M453" i="33"/>
  <c r="M457" i="33"/>
  <c r="M461" i="33"/>
  <c r="M465" i="33"/>
  <c r="M469" i="33"/>
  <c r="M473" i="33"/>
  <c r="M477" i="33"/>
  <c r="M481" i="33"/>
  <c r="M485" i="33"/>
  <c r="M489" i="33"/>
  <c r="M491" i="33"/>
  <c r="M492" i="33"/>
  <c r="M493" i="33"/>
  <c r="M494" i="33"/>
  <c r="M497" i="33"/>
  <c r="M38" i="31"/>
  <c r="M39" i="31"/>
  <c r="M42" i="31"/>
  <c r="M43" i="31"/>
  <c r="M46" i="31"/>
  <c r="M47" i="31"/>
  <c r="M50" i="31"/>
  <c r="M51" i="31"/>
  <c r="M54" i="31"/>
  <c r="M55" i="31"/>
  <c r="M58" i="31"/>
  <c r="M59" i="31"/>
  <c r="M62" i="31"/>
  <c r="M63" i="31"/>
  <c r="M66" i="31"/>
  <c r="M67" i="31"/>
  <c r="M70" i="31"/>
  <c r="M71" i="31"/>
  <c r="M74" i="31"/>
  <c r="M75" i="31"/>
  <c r="M78" i="31"/>
  <c r="M79" i="31"/>
  <c r="M82" i="31"/>
  <c r="M83" i="31"/>
  <c r="M86" i="31"/>
  <c r="M87" i="31"/>
  <c r="M90" i="31"/>
  <c r="M91" i="31"/>
  <c r="M94" i="31"/>
  <c r="M95" i="31"/>
  <c r="M98" i="31"/>
  <c r="M99" i="31"/>
  <c r="M102" i="31"/>
  <c r="M103" i="31"/>
  <c r="M106" i="31"/>
  <c r="M107" i="31"/>
  <c r="M110" i="31"/>
  <c r="M111" i="31"/>
  <c r="M114" i="31"/>
  <c r="M115" i="31"/>
  <c r="M118" i="31"/>
  <c r="M119" i="31"/>
  <c r="M122" i="31"/>
  <c r="M123" i="31"/>
  <c r="M126" i="31"/>
  <c r="M127" i="31"/>
  <c r="M130" i="31"/>
  <c r="M131" i="31"/>
  <c r="M134" i="31"/>
  <c r="M135" i="31"/>
  <c r="M138" i="31"/>
  <c r="M139" i="31"/>
  <c r="M142" i="31"/>
  <c r="M143" i="31"/>
  <c r="M146" i="31"/>
  <c r="M147" i="31"/>
  <c r="M150" i="31"/>
  <c r="M151" i="31"/>
  <c r="M154" i="31"/>
  <c r="M155" i="31"/>
  <c r="M158" i="31"/>
  <c r="M159" i="31"/>
  <c r="M162" i="31"/>
  <c r="M163" i="31"/>
  <c r="M166" i="31"/>
  <c r="M167" i="31"/>
  <c r="M170" i="31"/>
  <c r="M171" i="31"/>
  <c r="M174" i="31"/>
  <c r="M175" i="31"/>
  <c r="M178" i="31"/>
  <c r="M179" i="31"/>
  <c r="M182" i="31"/>
  <c r="M183" i="31"/>
  <c r="M186" i="31"/>
  <c r="M187" i="31"/>
  <c r="M190" i="31"/>
  <c r="M191" i="31"/>
  <c r="M194" i="31"/>
  <c r="M195" i="31"/>
  <c r="M198" i="31"/>
  <c r="M199" i="31"/>
  <c r="M202" i="31"/>
  <c r="M203" i="31"/>
  <c r="M206" i="31"/>
  <c r="M207" i="31"/>
  <c r="M210" i="31"/>
  <c r="M211" i="31"/>
  <c r="M214" i="31"/>
  <c r="M215" i="31"/>
  <c r="M218" i="31"/>
  <c r="M219" i="31"/>
  <c r="M222" i="31"/>
  <c r="M223" i="31"/>
  <c r="M226" i="31"/>
  <c r="M227" i="31"/>
  <c r="M230" i="31"/>
  <c r="M231" i="31"/>
  <c r="M234" i="31"/>
  <c r="M235" i="31"/>
  <c r="M238" i="31"/>
  <c r="M239" i="31"/>
  <c r="M242" i="31"/>
  <c r="M243" i="31"/>
  <c r="M246" i="31"/>
  <c r="M247" i="31"/>
  <c r="M250" i="31"/>
  <c r="M251" i="31"/>
  <c r="M254" i="31"/>
  <c r="M255" i="31"/>
  <c r="M258" i="31"/>
  <c r="M259" i="31"/>
  <c r="M262" i="31"/>
  <c r="M263" i="31"/>
  <c r="M266" i="31"/>
  <c r="M267" i="31"/>
  <c r="M270" i="31"/>
  <c r="M271" i="31"/>
  <c r="M274" i="31"/>
  <c r="M275" i="31"/>
  <c r="M278" i="31"/>
  <c r="M279" i="31"/>
  <c r="M282" i="31"/>
  <c r="M283" i="31"/>
  <c r="M286" i="31"/>
  <c r="M287" i="31"/>
  <c r="M290" i="31"/>
  <c r="M291" i="31"/>
  <c r="M294" i="31"/>
  <c r="M295" i="31"/>
  <c r="M298" i="31"/>
  <c r="M299" i="31"/>
  <c r="M302" i="31"/>
  <c r="M303" i="31"/>
  <c r="M306" i="31"/>
  <c r="M307" i="31"/>
  <c r="M310" i="31"/>
  <c r="M311" i="31"/>
  <c r="M314" i="31"/>
  <c r="M315" i="31"/>
  <c r="M318" i="31"/>
  <c r="M319" i="31"/>
  <c r="M322" i="31"/>
  <c r="M323" i="31"/>
  <c r="M326" i="31"/>
  <c r="M327" i="31"/>
  <c r="M330" i="31"/>
  <c r="M331" i="31"/>
  <c r="M334" i="31"/>
  <c r="M335" i="31"/>
  <c r="M338" i="31"/>
  <c r="M339" i="31"/>
  <c r="M342" i="31"/>
  <c r="M343" i="31"/>
  <c r="M346" i="31"/>
  <c r="M347" i="31"/>
  <c r="M350" i="31"/>
  <c r="M351" i="31"/>
  <c r="M354" i="31"/>
  <c r="M355" i="31"/>
  <c r="M358" i="31"/>
  <c r="M359" i="31"/>
  <c r="M362" i="31"/>
  <c r="M363" i="31"/>
  <c r="M366" i="31"/>
  <c r="M367" i="31"/>
  <c r="M370" i="31"/>
  <c r="M371" i="31"/>
  <c r="M374" i="31"/>
  <c r="M375" i="31"/>
  <c r="M378" i="31"/>
  <c r="M379" i="31"/>
  <c r="M382" i="31"/>
  <c r="M383" i="31"/>
  <c r="M386" i="31"/>
  <c r="M387" i="31"/>
  <c r="M390" i="31"/>
  <c r="M391" i="31"/>
  <c r="M394" i="31"/>
  <c r="M395" i="31"/>
  <c r="M398" i="31"/>
  <c r="M399" i="31"/>
  <c r="M402" i="31"/>
  <c r="M403" i="31"/>
  <c r="M406" i="31"/>
  <c r="M407" i="31"/>
  <c r="M410" i="31"/>
  <c r="M411" i="31"/>
  <c r="M414" i="31"/>
  <c r="M415" i="31"/>
  <c r="M418" i="31"/>
  <c r="M419" i="31"/>
  <c r="M422" i="31"/>
  <c r="M423" i="31"/>
  <c r="M426" i="31"/>
  <c r="M427" i="31"/>
  <c r="M430" i="31"/>
  <c r="M431" i="31"/>
  <c r="M434" i="31"/>
  <c r="M435" i="31"/>
  <c r="M438" i="31"/>
  <c r="M439" i="31"/>
  <c r="M442" i="31"/>
  <c r="M443" i="31"/>
  <c r="M446" i="31"/>
  <c r="M447" i="31"/>
  <c r="M450" i="31"/>
  <c r="M451" i="31"/>
  <c r="M454" i="31"/>
  <c r="M455" i="31"/>
  <c r="M458" i="31"/>
  <c r="M459" i="31"/>
  <c r="M462" i="31"/>
  <c r="M463" i="31"/>
  <c r="M466" i="31"/>
  <c r="M467" i="31"/>
  <c r="M470" i="31"/>
  <c r="M471" i="31"/>
  <c r="M474" i="31"/>
  <c r="M475" i="31"/>
  <c r="M478" i="31"/>
  <c r="M479" i="31"/>
  <c r="M482" i="31"/>
  <c r="M483" i="31"/>
  <c r="M486" i="31"/>
  <c r="M487" i="31"/>
  <c r="M490" i="31"/>
  <c r="M491" i="31"/>
  <c r="M492" i="31"/>
  <c r="M493" i="31"/>
  <c r="M494" i="31"/>
  <c r="M495" i="31"/>
  <c r="M498" i="31"/>
  <c r="M499" i="31"/>
  <c r="M58" i="29"/>
  <c r="M59" i="29"/>
  <c r="M62" i="29"/>
  <c r="M63" i="29"/>
  <c r="M66" i="29"/>
  <c r="M67" i="29"/>
  <c r="M70" i="29"/>
  <c r="M71" i="29"/>
  <c r="M74" i="29"/>
  <c r="M75" i="29"/>
  <c r="M78" i="29"/>
  <c r="M79" i="29"/>
  <c r="M82" i="29"/>
  <c r="M83" i="29"/>
  <c r="M86" i="29"/>
  <c r="M87" i="29"/>
  <c r="M90" i="29"/>
  <c r="M91" i="29"/>
  <c r="M94" i="29"/>
  <c r="M95" i="29"/>
  <c r="M98" i="29"/>
  <c r="M99" i="29"/>
  <c r="M102" i="29"/>
  <c r="M103" i="29"/>
  <c r="M106" i="29"/>
  <c r="M107" i="29"/>
  <c r="M110" i="29"/>
  <c r="M111" i="29"/>
  <c r="M114" i="29"/>
  <c r="M115" i="29"/>
  <c r="M118" i="29"/>
  <c r="M119" i="29"/>
  <c r="M122" i="29"/>
  <c r="M123" i="29"/>
  <c r="M126" i="29"/>
  <c r="M127" i="29"/>
  <c r="M130" i="29"/>
  <c r="M131" i="29"/>
  <c r="M134" i="29"/>
  <c r="M135" i="29"/>
  <c r="M138" i="29"/>
  <c r="M139" i="29"/>
  <c r="M142" i="29"/>
  <c r="M143" i="29"/>
  <c r="M146" i="29"/>
  <c r="M147" i="29"/>
  <c r="M150" i="29"/>
  <c r="M151" i="29"/>
  <c r="M154" i="29"/>
  <c r="M155" i="29"/>
  <c r="M158" i="29"/>
  <c r="M159" i="29"/>
  <c r="M162" i="29"/>
  <c r="M163" i="29"/>
  <c r="M166" i="29"/>
  <c r="M167" i="29"/>
  <c r="M170" i="29"/>
  <c r="M171" i="29"/>
  <c r="M174" i="29"/>
  <c r="M175" i="29"/>
  <c r="M178" i="29"/>
  <c r="M179" i="29"/>
  <c r="M182" i="29"/>
  <c r="M183" i="29"/>
  <c r="M186" i="29"/>
  <c r="M187" i="29"/>
  <c r="M190" i="29"/>
  <c r="M191" i="29"/>
  <c r="M194" i="29"/>
  <c r="M195" i="29"/>
  <c r="M198" i="29"/>
  <c r="M199" i="29"/>
  <c r="M202" i="29"/>
  <c r="M203" i="29"/>
  <c r="M206" i="29"/>
  <c r="M207" i="29"/>
  <c r="M210" i="29"/>
  <c r="M211" i="29"/>
  <c r="M214" i="29"/>
  <c r="M215" i="29"/>
  <c r="M218" i="29"/>
  <c r="M219" i="29"/>
  <c r="M222" i="29"/>
  <c r="M223" i="29"/>
  <c r="M226" i="29"/>
  <c r="M227" i="29"/>
  <c r="M230" i="29"/>
  <c r="M231" i="29"/>
  <c r="M234" i="29"/>
  <c r="M235" i="29"/>
  <c r="M238" i="29"/>
  <c r="M239" i="29"/>
  <c r="M242" i="29"/>
  <c r="M243" i="29"/>
  <c r="M246" i="29"/>
  <c r="M247" i="29"/>
  <c r="M250" i="29"/>
  <c r="M251" i="29"/>
  <c r="M254" i="29"/>
  <c r="M255" i="29"/>
  <c r="M258" i="29"/>
  <c r="M259" i="29"/>
  <c r="M262" i="29"/>
  <c r="M263" i="29"/>
  <c r="M266" i="29"/>
  <c r="M267" i="29"/>
  <c r="M270" i="29"/>
  <c r="M271" i="29"/>
  <c r="M274" i="29"/>
  <c r="M275" i="29"/>
  <c r="M278" i="29"/>
  <c r="M279" i="29"/>
  <c r="M282" i="29"/>
  <c r="M283" i="29"/>
  <c r="M286" i="29"/>
  <c r="M287" i="29"/>
  <c r="M290" i="29"/>
  <c r="M291" i="29"/>
  <c r="M294" i="29"/>
  <c r="M295" i="29"/>
  <c r="M298" i="29"/>
  <c r="M299" i="29"/>
  <c r="M302" i="29"/>
  <c r="M303" i="29"/>
  <c r="M306" i="29"/>
  <c r="M307" i="29"/>
  <c r="M310" i="29"/>
  <c r="M311" i="29"/>
  <c r="M314" i="29"/>
  <c r="M315" i="29"/>
  <c r="M318" i="29"/>
  <c r="M319" i="29"/>
  <c r="M322" i="29"/>
  <c r="M323" i="29"/>
  <c r="M326" i="29"/>
  <c r="M327" i="29"/>
  <c r="M330" i="29"/>
  <c r="M331" i="29"/>
  <c r="M334" i="29"/>
  <c r="M335" i="29"/>
  <c r="M338" i="29"/>
  <c r="M339" i="29"/>
  <c r="M342" i="29"/>
  <c r="M343" i="29"/>
  <c r="M346" i="29"/>
  <c r="M347" i="29"/>
  <c r="M350" i="29"/>
  <c r="M351" i="29"/>
  <c r="M354" i="29"/>
  <c r="M355" i="29"/>
  <c r="M358" i="29"/>
  <c r="M359" i="29"/>
  <c r="M362" i="29"/>
  <c r="M363" i="29"/>
  <c r="M366" i="29"/>
  <c r="M367" i="29"/>
  <c r="M370" i="29"/>
  <c r="M371" i="29"/>
  <c r="M374" i="29"/>
  <c r="M375" i="29"/>
  <c r="M378" i="29"/>
  <c r="M379" i="29"/>
  <c r="M382" i="29"/>
  <c r="M383" i="29"/>
  <c r="M386" i="29"/>
  <c r="M387" i="29"/>
  <c r="M390" i="29"/>
  <c r="M391" i="29"/>
  <c r="M394" i="29"/>
  <c r="M395" i="29"/>
  <c r="M398" i="29"/>
  <c r="M399" i="29"/>
  <c r="M402" i="29"/>
  <c r="M403" i="29"/>
  <c r="M406" i="29"/>
  <c r="M407" i="29"/>
  <c r="M410" i="29"/>
  <c r="M411" i="29"/>
  <c r="M414" i="29"/>
  <c r="M415" i="29"/>
  <c r="M418" i="29"/>
  <c r="M419" i="29"/>
  <c r="M422" i="29"/>
  <c r="M423" i="29"/>
  <c r="M426" i="29"/>
  <c r="M427" i="29"/>
  <c r="M430" i="29"/>
  <c r="M431" i="29"/>
  <c r="M434" i="29"/>
  <c r="M435" i="29"/>
  <c r="M438" i="29"/>
  <c r="M439" i="29"/>
  <c r="M442" i="29"/>
  <c r="M443" i="29"/>
  <c r="M446" i="29"/>
  <c r="M447" i="29"/>
  <c r="M450" i="29"/>
  <c r="M451" i="29"/>
  <c r="M454" i="29"/>
  <c r="M455" i="29"/>
  <c r="M458" i="29"/>
  <c r="M459" i="29"/>
  <c r="M462" i="29"/>
  <c r="M463" i="29"/>
  <c r="M466" i="29"/>
  <c r="M467" i="29"/>
  <c r="M470" i="29"/>
  <c r="M471" i="29"/>
  <c r="M474" i="29"/>
  <c r="M475" i="29"/>
  <c r="M478" i="29"/>
  <c r="M479" i="29"/>
  <c r="M482" i="29"/>
  <c r="M483" i="29"/>
  <c r="M486" i="29"/>
  <c r="M487" i="29"/>
  <c r="M490" i="29"/>
  <c r="M491" i="29"/>
  <c r="M492" i="29"/>
  <c r="M493" i="29"/>
  <c r="M494" i="29"/>
  <c r="M495" i="29"/>
  <c r="M498" i="29"/>
  <c r="M499" i="29"/>
  <c r="I532" i="25"/>
  <c r="G532" i="25"/>
  <c r="J532" i="25"/>
  <c r="H532" i="25"/>
  <c r="F532" i="25"/>
  <c r="J531" i="25"/>
  <c r="H531" i="25"/>
  <c r="F531" i="25"/>
  <c r="I531" i="25"/>
  <c r="G531" i="25"/>
  <c r="I530" i="25"/>
  <c r="G530" i="25"/>
  <c r="J530" i="25"/>
  <c r="H530" i="25"/>
  <c r="F530" i="25"/>
  <c r="J529" i="25"/>
  <c r="H529" i="25"/>
  <c r="F529" i="25"/>
  <c r="I529" i="25"/>
  <c r="G529" i="25"/>
  <c r="I528" i="25"/>
  <c r="G528" i="25"/>
  <c r="J528" i="25"/>
  <c r="H528" i="25"/>
  <c r="F528" i="25"/>
  <c r="I534" i="24"/>
  <c r="G534" i="24"/>
  <c r="H534" i="24"/>
  <c r="J534" i="24"/>
  <c r="F534" i="24"/>
  <c r="I524" i="24"/>
  <c r="G524" i="24"/>
  <c r="J524" i="24"/>
  <c r="F524" i="24"/>
  <c r="H524" i="24"/>
  <c r="J523" i="24"/>
  <c r="H523" i="24"/>
  <c r="F523" i="24"/>
  <c r="I523" i="24"/>
  <c r="G523" i="24"/>
  <c r="I522" i="24"/>
  <c r="G522" i="24"/>
  <c r="H522" i="24"/>
  <c r="F522" i="24"/>
  <c r="J522" i="24"/>
  <c r="J521" i="24"/>
  <c r="H521" i="24"/>
  <c r="F521" i="24"/>
  <c r="G521" i="24"/>
  <c r="I521" i="24"/>
  <c r="J527" i="24"/>
  <c r="H527" i="24"/>
  <c r="F527" i="24"/>
  <c r="I527" i="24"/>
  <c r="G527" i="24"/>
  <c r="I526" i="24"/>
  <c r="G526" i="24"/>
  <c r="H526" i="24"/>
  <c r="J526" i="24"/>
  <c r="F526" i="24"/>
  <c r="K526" i="24" s="1"/>
  <c r="I520" i="24"/>
  <c r="G520" i="24"/>
  <c r="J520" i="24"/>
  <c r="F520" i="24"/>
  <c r="H520" i="24"/>
  <c r="I532" i="23"/>
  <c r="G532" i="23"/>
  <c r="J532" i="23"/>
  <c r="H532" i="23"/>
  <c r="F532" i="23"/>
  <c r="J531" i="23"/>
  <c r="H531" i="23"/>
  <c r="F531" i="23"/>
  <c r="I531" i="23"/>
  <c r="G531" i="23"/>
  <c r="I530" i="23"/>
  <c r="G530" i="23"/>
  <c r="J530" i="23"/>
  <c r="H530" i="23"/>
  <c r="F530" i="23"/>
  <c r="J529" i="23"/>
  <c r="H529" i="23"/>
  <c r="F529" i="23"/>
  <c r="I529" i="23"/>
  <c r="G529" i="23"/>
  <c r="I528" i="23"/>
  <c r="G528" i="23"/>
  <c r="J528" i="23"/>
  <c r="H528" i="23"/>
  <c r="F528" i="23"/>
  <c r="I532" i="22"/>
  <c r="G532" i="22"/>
  <c r="J532" i="22"/>
  <c r="H532" i="22"/>
  <c r="F532" i="22"/>
  <c r="J531" i="22"/>
  <c r="H531" i="22"/>
  <c r="F531" i="22"/>
  <c r="I531" i="22"/>
  <c r="G531" i="22"/>
  <c r="I530" i="22"/>
  <c r="G530" i="22"/>
  <c r="J530" i="22"/>
  <c r="H530" i="22"/>
  <c r="F530" i="22"/>
  <c r="J529" i="22"/>
  <c r="H529" i="22"/>
  <c r="F529" i="22"/>
  <c r="I529" i="22"/>
  <c r="G529" i="22"/>
  <c r="I528" i="22"/>
  <c r="G528" i="22"/>
  <c r="J528" i="22"/>
  <c r="H528" i="22"/>
  <c r="F528" i="22"/>
  <c r="J527" i="21"/>
  <c r="H527" i="21"/>
  <c r="F527" i="21"/>
  <c r="I527" i="21"/>
  <c r="G527" i="21"/>
  <c r="H526" i="21"/>
  <c r="J526" i="21"/>
  <c r="J524" i="21"/>
  <c r="J523" i="21"/>
  <c r="H523" i="21"/>
  <c r="F523" i="21"/>
  <c r="I523" i="21"/>
  <c r="G523" i="21"/>
  <c r="J520" i="21"/>
  <c r="I534" i="21"/>
  <c r="G534" i="21"/>
  <c r="H534" i="21"/>
  <c r="J534" i="21"/>
  <c r="F534" i="21"/>
  <c r="M68" i="25"/>
  <c r="M69" i="25"/>
  <c r="M72" i="25"/>
  <c r="M73" i="25"/>
  <c r="M76" i="25"/>
  <c r="M77" i="25"/>
  <c r="M81" i="25"/>
  <c r="M82" i="25"/>
  <c r="M85" i="25"/>
  <c r="M86" i="25"/>
  <c r="M89" i="25"/>
  <c r="M90" i="25"/>
  <c r="M93" i="25"/>
  <c r="M94" i="25"/>
  <c r="M97" i="25"/>
  <c r="M98" i="25"/>
  <c r="M101" i="25"/>
  <c r="M102" i="25"/>
  <c r="M105" i="25"/>
  <c r="M106" i="25"/>
  <c r="M109" i="25"/>
  <c r="M110" i="25"/>
  <c r="M113" i="25"/>
  <c r="M114" i="25"/>
  <c r="M117" i="25"/>
  <c r="M118" i="25"/>
  <c r="M121" i="25"/>
  <c r="M122" i="25"/>
  <c r="M125" i="25"/>
  <c r="M126" i="25"/>
  <c r="M129" i="25"/>
  <c r="M130" i="25"/>
  <c r="M133" i="25"/>
  <c r="M134" i="25"/>
  <c r="M137" i="25"/>
  <c r="M138" i="25"/>
  <c r="M141" i="25"/>
  <c r="M142" i="25"/>
  <c r="M145" i="25"/>
  <c r="M146" i="25"/>
  <c r="M149" i="25"/>
  <c r="M150" i="25"/>
  <c r="M153" i="25"/>
  <c r="M154" i="25"/>
  <c r="M157" i="25"/>
  <c r="M158" i="25"/>
  <c r="M161" i="25"/>
  <c r="M162" i="25"/>
  <c r="M165" i="25"/>
  <c r="M166" i="25"/>
  <c r="M169" i="25"/>
  <c r="M170" i="25"/>
  <c r="M173" i="25"/>
  <c r="M174" i="25"/>
  <c r="M177" i="25"/>
  <c r="M178" i="25"/>
  <c r="M181" i="25"/>
  <c r="M182" i="25"/>
  <c r="M185" i="25"/>
  <c r="M186" i="25"/>
  <c r="M189" i="25"/>
  <c r="M190" i="25"/>
  <c r="M193" i="25"/>
  <c r="M194" i="25"/>
  <c r="M197" i="25"/>
  <c r="M198" i="25"/>
  <c r="M201" i="25"/>
  <c r="M202" i="25"/>
  <c r="M205" i="25"/>
  <c r="M206" i="25"/>
  <c r="M209" i="25"/>
  <c r="M210" i="25"/>
  <c r="M213" i="25"/>
  <c r="M214" i="25"/>
  <c r="M217" i="25"/>
  <c r="M218" i="25"/>
  <c r="M221" i="25"/>
  <c r="M222" i="25"/>
  <c r="M225" i="25"/>
  <c r="M226" i="25"/>
  <c r="M229" i="25"/>
  <c r="M230" i="25"/>
  <c r="M233" i="25"/>
  <c r="M234" i="25"/>
  <c r="M237" i="25"/>
  <c r="M238" i="25"/>
  <c r="M241" i="25"/>
  <c r="M242" i="25"/>
  <c r="M245" i="25"/>
  <c r="M246" i="25"/>
  <c r="M249" i="25"/>
  <c r="M250" i="25"/>
  <c r="M253" i="25"/>
  <c r="M254" i="25"/>
  <c r="M257" i="25"/>
  <c r="M258" i="25"/>
  <c r="M261" i="25"/>
  <c r="M262" i="25"/>
  <c r="M265" i="25"/>
  <c r="M266" i="25"/>
  <c r="M269" i="25"/>
  <c r="M270" i="25"/>
  <c r="M273" i="25"/>
  <c r="M274" i="25"/>
  <c r="M277" i="25"/>
  <c r="M278" i="25"/>
  <c r="M281" i="25"/>
  <c r="M282" i="25"/>
  <c r="M285" i="25"/>
  <c r="M286" i="25"/>
  <c r="M289" i="25"/>
  <c r="M290" i="25"/>
  <c r="M293" i="25"/>
  <c r="M294" i="25"/>
  <c r="M297" i="25"/>
  <c r="M298" i="25"/>
  <c r="M301" i="25"/>
  <c r="M302" i="25"/>
  <c r="M305" i="25"/>
  <c r="M306" i="25"/>
  <c r="M309" i="25"/>
  <c r="M310" i="25"/>
  <c r="M313" i="25"/>
  <c r="M314" i="25"/>
  <c r="M317" i="25"/>
  <c r="M318" i="25"/>
  <c r="M321" i="25"/>
  <c r="M322" i="25"/>
  <c r="M325" i="25"/>
  <c r="M326" i="25"/>
  <c r="M329" i="25"/>
  <c r="M330" i="25"/>
  <c r="M333" i="25"/>
  <c r="M334" i="25"/>
  <c r="M337" i="25"/>
  <c r="M338" i="25"/>
  <c r="M341" i="25"/>
  <c r="M342" i="25"/>
  <c r="M345" i="25"/>
  <c r="M346" i="25"/>
  <c r="M349" i="25"/>
  <c r="M350" i="25"/>
  <c r="M353" i="25"/>
  <c r="M354" i="25"/>
  <c r="M357" i="25"/>
  <c r="M358" i="25"/>
  <c r="M361" i="25"/>
  <c r="M362" i="25"/>
  <c r="M365" i="25"/>
  <c r="M366" i="25"/>
  <c r="M369" i="25"/>
  <c r="M370" i="25"/>
  <c r="M373" i="25"/>
  <c r="M374" i="25"/>
  <c r="M377" i="25"/>
  <c r="M378" i="25"/>
  <c r="M381" i="25"/>
  <c r="M382" i="25"/>
  <c r="M385" i="25"/>
  <c r="M386" i="25"/>
  <c r="M389" i="25"/>
  <c r="M390" i="25"/>
  <c r="M393" i="25"/>
  <c r="M394" i="25"/>
  <c r="M397" i="25"/>
  <c r="M398" i="25"/>
  <c r="M401" i="25"/>
  <c r="M402" i="25"/>
  <c r="M405" i="25"/>
  <c r="M406" i="25"/>
  <c r="M409" i="25"/>
  <c r="M410" i="25"/>
  <c r="M413" i="25"/>
  <c r="M414" i="25"/>
  <c r="M417" i="25"/>
  <c r="M418" i="25"/>
  <c r="M421" i="25"/>
  <c r="M422" i="25"/>
  <c r="M425" i="25"/>
  <c r="M426" i="25"/>
  <c r="M429" i="25"/>
  <c r="M430" i="25"/>
  <c r="M433" i="25"/>
  <c r="M434" i="25"/>
  <c r="M437" i="25"/>
  <c r="M438" i="25"/>
  <c r="M441" i="25"/>
  <c r="M442" i="25"/>
  <c r="M445" i="25"/>
  <c r="M446" i="25"/>
  <c r="M449" i="25"/>
  <c r="M450" i="25"/>
  <c r="M453" i="25"/>
  <c r="M454" i="25"/>
  <c r="M457" i="25"/>
  <c r="M458" i="25"/>
  <c r="M461" i="25"/>
  <c r="M462" i="25"/>
  <c r="M465" i="25"/>
  <c r="M466" i="25"/>
  <c r="M469" i="25"/>
  <c r="M470" i="25"/>
  <c r="M473" i="25"/>
  <c r="M474" i="25"/>
  <c r="M477" i="25"/>
  <c r="M478" i="25"/>
  <c r="M481" i="25"/>
  <c r="M482" i="25"/>
  <c r="M485" i="25"/>
  <c r="M486" i="25"/>
  <c r="M489" i="25"/>
  <c r="M490" i="25"/>
  <c r="M491" i="25"/>
  <c r="M493" i="25"/>
  <c r="M494" i="25"/>
  <c r="M497" i="25"/>
  <c r="M498" i="25"/>
  <c r="M73" i="24"/>
  <c r="M76" i="24"/>
  <c r="M77" i="24"/>
  <c r="M80" i="24"/>
  <c r="M81" i="24"/>
  <c r="M84" i="24"/>
  <c r="M85" i="24"/>
  <c r="M88" i="24"/>
  <c r="M89" i="24"/>
  <c r="M92" i="24"/>
  <c r="M93" i="24"/>
  <c r="M96" i="24"/>
  <c r="M97" i="24"/>
  <c r="M100" i="24"/>
  <c r="M101" i="24"/>
  <c r="M104" i="24"/>
  <c r="M105" i="24"/>
  <c r="M108" i="24"/>
  <c r="M109" i="24"/>
  <c r="M112" i="24"/>
  <c r="M113" i="24"/>
  <c r="M116" i="24"/>
  <c r="M117" i="24"/>
  <c r="M120" i="24"/>
  <c r="M121" i="24"/>
  <c r="M124" i="24"/>
  <c r="M125" i="24"/>
  <c r="M128" i="24"/>
  <c r="M129" i="24"/>
  <c r="M132" i="24"/>
  <c r="M133" i="24"/>
  <c r="M136" i="24"/>
  <c r="M137" i="24"/>
  <c r="M140" i="24"/>
  <c r="M141" i="24"/>
  <c r="M144" i="24"/>
  <c r="M145" i="24"/>
  <c r="M148" i="24"/>
  <c r="M149" i="24"/>
  <c r="M152" i="24"/>
  <c r="M153" i="24"/>
  <c r="M156" i="24"/>
  <c r="M157" i="24"/>
  <c r="M160" i="24"/>
  <c r="M161" i="24"/>
  <c r="M164" i="24"/>
  <c r="M165" i="24"/>
  <c r="M168" i="24"/>
  <c r="M169" i="24"/>
  <c r="M172" i="24"/>
  <c r="M173" i="24"/>
  <c r="M176" i="24"/>
  <c r="M177" i="24"/>
  <c r="M180" i="24"/>
  <c r="M181" i="24"/>
  <c r="M184" i="24"/>
  <c r="M185" i="24"/>
  <c r="M188" i="24"/>
  <c r="M189" i="24"/>
  <c r="M192" i="24"/>
  <c r="M193" i="24"/>
  <c r="M196" i="24"/>
  <c r="M197" i="24"/>
  <c r="M200" i="24"/>
  <c r="M201" i="24"/>
  <c r="M204" i="24"/>
  <c r="M205" i="24"/>
  <c r="M208" i="24"/>
  <c r="M209" i="24"/>
  <c r="M212" i="24"/>
  <c r="M213" i="24"/>
  <c r="M216" i="24"/>
  <c r="M217" i="24"/>
  <c r="M220" i="24"/>
  <c r="M221" i="24"/>
  <c r="M224" i="24"/>
  <c r="M225" i="24"/>
  <c r="M228" i="24"/>
  <c r="M229" i="24"/>
  <c r="M232" i="24"/>
  <c r="M233" i="24"/>
  <c r="M236" i="24"/>
  <c r="M237" i="24"/>
  <c r="M240" i="24"/>
  <c r="M241" i="24"/>
  <c r="M244" i="24"/>
  <c r="M245" i="24"/>
  <c r="M248" i="24"/>
  <c r="M249" i="24"/>
  <c r="M252" i="24"/>
  <c r="M253" i="24"/>
  <c r="M256" i="24"/>
  <c r="M257" i="24"/>
  <c r="M260" i="24"/>
  <c r="M261" i="24"/>
  <c r="M264" i="24"/>
  <c r="M265" i="24"/>
  <c r="M268" i="24"/>
  <c r="M269" i="24"/>
  <c r="M272" i="24"/>
  <c r="M273" i="24"/>
  <c r="M276" i="24"/>
  <c r="M277" i="24"/>
  <c r="M280" i="24"/>
  <c r="M281" i="24"/>
  <c r="M284" i="24"/>
  <c r="M285" i="24"/>
  <c r="M288" i="24"/>
  <c r="M289" i="24"/>
  <c r="M292" i="24"/>
  <c r="M293" i="24"/>
  <c r="M296" i="24"/>
  <c r="M297" i="24"/>
  <c r="M300" i="24"/>
  <c r="M301" i="24"/>
  <c r="M304" i="24"/>
  <c r="M305" i="24"/>
  <c r="M308" i="24"/>
  <c r="M309" i="24"/>
  <c r="M312" i="24"/>
  <c r="M313" i="24"/>
  <c r="M316" i="24"/>
  <c r="M317" i="24"/>
  <c r="M320" i="24"/>
  <c r="M321" i="24"/>
  <c r="M324" i="24"/>
  <c r="M325" i="24"/>
  <c r="M328" i="24"/>
  <c r="M329" i="24"/>
  <c r="M332" i="24"/>
  <c r="M333" i="24"/>
  <c r="M336" i="24"/>
  <c r="M337" i="24"/>
  <c r="M340" i="24"/>
  <c r="M341" i="24"/>
  <c r="M344" i="24"/>
  <c r="M345" i="24"/>
  <c r="M348" i="24"/>
  <c r="M349" i="24"/>
  <c r="M352" i="24"/>
  <c r="M353" i="24"/>
  <c r="M356" i="24"/>
  <c r="M357" i="24"/>
  <c r="M360" i="24"/>
  <c r="M361" i="24"/>
  <c r="M364" i="24"/>
  <c r="M365" i="24"/>
  <c r="M368" i="24"/>
  <c r="M369" i="24"/>
  <c r="M372" i="24"/>
  <c r="M373" i="24"/>
  <c r="M376" i="24"/>
  <c r="M377" i="24"/>
  <c r="M380" i="24"/>
  <c r="M381" i="24"/>
  <c r="M384" i="24"/>
  <c r="M385" i="24"/>
  <c r="M388" i="24"/>
  <c r="M389" i="24"/>
  <c r="M392" i="24"/>
  <c r="M393" i="24"/>
  <c r="M396" i="24"/>
  <c r="M397" i="24"/>
  <c r="M400" i="24"/>
  <c r="M401" i="24"/>
  <c r="M404" i="24"/>
  <c r="M405" i="24"/>
  <c r="M408" i="24"/>
  <c r="M409" i="24"/>
  <c r="M412" i="24"/>
  <c r="M413" i="24"/>
  <c r="M416" i="24"/>
  <c r="M417" i="24"/>
  <c r="M420" i="24"/>
  <c r="M421" i="24"/>
  <c r="M424" i="24"/>
  <c r="M425" i="24"/>
  <c r="M428" i="24"/>
  <c r="M429" i="24"/>
  <c r="M432" i="24"/>
  <c r="M433" i="24"/>
  <c r="M436" i="24"/>
  <c r="M437" i="24"/>
  <c r="M440" i="24"/>
  <c r="M441" i="24"/>
  <c r="M444" i="24"/>
  <c r="M445" i="24"/>
  <c r="M448" i="24"/>
  <c r="M449" i="24"/>
  <c r="M452" i="24"/>
  <c r="M453" i="24"/>
  <c r="M456" i="24"/>
  <c r="M457" i="24"/>
  <c r="M460" i="24"/>
  <c r="M461" i="24"/>
  <c r="M464" i="24"/>
  <c r="M465" i="24"/>
  <c r="M468" i="24"/>
  <c r="M469" i="24"/>
  <c r="M472" i="24"/>
  <c r="M473" i="24"/>
  <c r="M476" i="24"/>
  <c r="M477" i="24"/>
  <c r="M480" i="24"/>
  <c r="M481" i="24"/>
  <c r="M484" i="24"/>
  <c r="M485" i="24"/>
  <c r="M488" i="24"/>
  <c r="M489" i="24"/>
  <c r="M492" i="24"/>
  <c r="M493" i="24"/>
  <c r="M494" i="24"/>
  <c r="M496" i="24"/>
  <c r="M497" i="24"/>
  <c r="M67" i="23"/>
  <c r="M68" i="23"/>
  <c r="M71" i="23"/>
  <c r="M72" i="23"/>
  <c r="M75" i="23"/>
  <c r="M76" i="23"/>
  <c r="M79" i="23"/>
  <c r="M80" i="23"/>
  <c r="M83" i="23"/>
  <c r="M84" i="23"/>
  <c r="M87" i="23"/>
  <c r="M88" i="23"/>
  <c r="M91" i="23"/>
  <c r="M92" i="23"/>
  <c r="M95" i="23"/>
  <c r="M96" i="23"/>
  <c r="M99" i="23"/>
  <c r="M100" i="23"/>
  <c r="M103" i="23"/>
  <c r="M104" i="23"/>
  <c r="M107" i="23"/>
  <c r="M108" i="23"/>
  <c r="M111" i="23"/>
  <c r="M112" i="23"/>
  <c r="M115" i="23"/>
  <c r="M116" i="23"/>
  <c r="M119" i="23"/>
  <c r="M120" i="23"/>
  <c r="M123" i="23"/>
  <c r="M124" i="23"/>
  <c r="M127" i="23"/>
  <c r="M128" i="23"/>
  <c r="M131" i="23"/>
  <c r="M132" i="23"/>
  <c r="M135" i="23"/>
  <c r="M136" i="23"/>
  <c r="M139" i="23"/>
  <c r="M140" i="23"/>
  <c r="M143" i="23"/>
  <c r="M144" i="23"/>
  <c r="M147" i="23"/>
  <c r="M148" i="23"/>
  <c r="M151" i="23"/>
  <c r="M152" i="23"/>
  <c r="M155" i="23"/>
  <c r="M156" i="23"/>
  <c r="M159" i="23"/>
  <c r="M160" i="23"/>
  <c r="M163" i="23"/>
  <c r="M164" i="23"/>
  <c r="M167" i="23"/>
  <c r="M168" i="23"/>
  <c r="M171" i="23"/>
  <c r="M172" i="23"/>
  <c r="M175" i="23"/>
  <c r="M176" i="23"/>
  <c r="M179" i="23"/>
  <c r="M180" i="23"/>
  <c r="M183" i="23"/>
  <c r="M184" i="23"/>
  <c r="M187" i="23"/>
  <c r="M188" i="23"/>
  <c r="M191" i="23"/>
  <c r="M192" i="23"/>
  <c r="M195" i="23"/>
  <c r="M196" i="23"/>
  <c r="M199" i="23"/>
  <c r="M200" i="23"/>
  <c r="M203" i="23"/>
  <c r="M204" i="23"/>
  <c r="M207" i="23"/>
  <c r="M208" i="23"/>
  <c r="M211" i="23"/>
  <c r="M212" i="23"/>
  <c r="M215" i="23"/>
  <c r="M216" i="23"/>
  <c r="M219" i="23"/>
  <c r="M220" i="23"/>
  <c r="M223" i="23"/>
  <c r="M224" i="23"/>
  <c r="M227" i="23"/>
  <c r="M228" i="23"/>
  <c r="M231" i="23"/>
  <c r="M232" i="23"/>
  <c r="M235" i="23"/>
  <c r="M236" i="23"/>
  <c r="M239" i="23"/>
  <c r="M240" i="23"/>
  <c r="M243" i="23"/>
  <c r="M244" i="23"/>
  <c r="M247" i="23"/>
  <c r="M248" i="23"/>
  <c r="M251" i="23"/>
  <c r="M252" i="23"/>
  <c r="M255" i="23"/>
  <c r="M256" i="23"/>
  <c r="M259" i="23"/>
  <c r="M260" i="23"/>
  <c r="M263" i="23"/>
  <c r="M264" i="23"/>
  <c r="M267" i="23"/>
  <c r="M268" i="23"/>
  <c r="M271" i="23"/>
  <c r="M272" i="23"/>
  <c r="M275" i="23"/>
  <c r="M276" i="23"/>
  <c r="M279" i="23"/>
  <c r="M280" i="23"/>
  <c r="M283" i="23"/>
  <c r="M284" i="23"/>
  <c r="M287" i="23"/>
  <c r="M288" i="23"/>
  <c r="M291" i="23"/>
  <c r="M292" i="23"/>
  <c r="M295" i="23"/>
  <c r="M296" i="23"/>
  <c r="M299" i="23"/>
  <c r="M300" i="23"/>
  <c r="M303" i="23"/>
  <c r="M304" i="23"/>
  <c r="M307" i="23"/>
  <c r="M308" i="23"/>
  <c r="M311" i="23"/>
  <c r="M312" i="23"/>
  <c r="M315" i="23"/>
  <c r="M316" i="23"/>
  <c r="M319" i="23"/>
  <c r="M320" i="23"/>
  <c r="M323" i="23"/>
  <c r="M324" i="23"/>
  <c r="M327" i="23"/>
  <c r="M328" i="23"/>
  <c r="M331" i="23"/>
  <c r="M332" i="23"/>
  <c r="M335" i="23"/>
  <c r="M336" i="23"/>
  <c r="M339" i="23"/>
  <c r="M340" i="23"/>
  <c r="M343" i="23"/>
  <c r="M344" i="23"/>
  <c r="M347" i="23"/>
  <c r="M348" i="23"/>
  <c r="M351" i="23"/>
  <c r="M352" i="23"/>
  <c r="M355" i="23"/>
  <c r="M356" i="23"/>
  <c r="M359" i="23"/>
  <c r="M360" i="23"/>
  <c r="M363" i="23"/>
  <c r="M364" i="23"/>
  <c r="M367" i="23"/>
  <c r="M368" i="23"/>
  <c r="M371" i="23"/>
  <c r="M372" i="23"/>
  <c r="M375" i="23"/>
  <c r="M376" i="23"/>
  <c r="M379" i="23"/>
  <c r="M380" i="23"/>
  <c r="M383" i="23"/>
  <c r="M384" i="23"/>
  <c r="M387" i="23"/>
  <c r="M388" i="23"/>
  <c r="M391" i="23"/>
  <c r="M392" i="23"/>
  <c r="M395" i="23"/>
  <c r="M396" i="23"/>
  <c r="M399" i="23"/>
  <c r="M400" i="23"/>
  <c r="M403" i="23"/>
  <c r="M404" i="23"/>
  <c r="M407" i="23"/>
  <c r="M408" i="23"/>
  <c r="M411" i="23"/>
  <c r="M412" i="23"/>
  <c r="M415" i="23"/>
  <c r="M416" i="23"/>
  <c r="M419" i="23"/>
  <c r="M420" i="23"/>
  <c r="M423" i="23"/>
  <c r="M424" i="23"/>
  <c r="M427" i="23"/>
  <c r="M428" i="23"/>
  <c r="M431" i="23"/>
  <c r="M432" i="23"/>
  <c r="M435" i="23"/>
  <c r="M436" i="23"/>
  <c r="M439" i="23"/>
  <c r="M440" i="23"/>
  <c r="M443" i="23"/>
  <c r="M444" i="23"/>
  <c r="M447" i="23"/>
  <c r="M448" i="23"/>
  <c r="M451" i="23"/>
  <c r="M452" i="23"/>
  <c r="M455" i="23"/>
  <c r="M456" i="23"/>
  <c r="M459" i="23"/>
  <c r="M460" i="23"/>
  <c r="M463" i="23"/>
  <c r="M464" i="23"/>
  <c r="M467" i="23"/>
  <c r="M468" i="23"/>
  <c r="M471" i="23"/>
  <c r="M472" i="23"/>
  <c r="M475" i="23"/>
  <c r="M476" i="23"/>
  <c r="M479" i="23"/>
  <c r="M480" i="23"/>
  <c r="M483" i="23"/>
  <c r="M484" i="23"/>
  <c r="M487" i="23"/>
  <c r="M488" i="23"/>
  <c r="M489" i="23"/>
  <c r="M490" i="23"/>
  <c r="M491" i="23"/>
  <c r="M492" i="23"/>
  <c r="M495" i="23"/>
  <c r="M498" i="23"/>
  <c r="M45" i="22"/>
  <c r="M49" i="22"/>
  <c r="M53" i="22"/>
  <c r="M57" i="22"/>
  <c r="M58" i="22"/>
  <c r="M61" i="22"/>
  <c r="M62" i="22"/>
  <c r="M65" i="22"/>
  <c r="M66" i="22"/>
  <c r="M69" i="22"/>
  <c r="M70" i="22"/>
  <c r="M73" i="22"/>
  <c r="M74" i="22"/>
  <c r="M77" i="22"/>
  <c r="M78" i="22"/>
  <c r="M81" i="22"/>
  <c r="M82" i="22"/>
  <c r="M85" i="22"/>
  <c r="M86" i="22"/>
  <c r="M89" i="22"/>
  <c r="M90" i="22"/>
  <c r="M93" i="22"/>
  <c r="M94" i="22"/>
  <c r="M97" i="22"/>
  <c r="M98" i="22"/>
  <c r="M101" i="22"/>
  <c r="M102" i="22"/>
  <c r="M105" i="22"/>
  <c r="M106" i="22"/>
  <c r="M109" i="22"/>
  <c r="M110" i="22"/>
  <c r="M113" i="22"/>
  <c r="M114" i="22"/>
  <c r="M117" i="22"/>
  <c r="M118" i="22"/>
  <c r="M121" i="22"/>
  <c r="M122" i="22"/>
  <c r="M125" i="22"/>
  <c r="M126" i="22"/>
  <c r="M129" i="22"/>
  <c r="M130" i="22"/>
  <c r="M133" i="22"/>
  <c r="M134" i="22"/>
  <c r="M137" i="22"/>
  <c r="M138" i="22"/>
  <c r="M141" i="22"/>
  <c r="M142" i="22"/>
  <c r="M145" i="22"/>
  <c r="M146" i="22"/>
  <c r="M149" i="22"/>
  <c r="M150" i="22"/>
  <c r="M153" i="22"/>
  <c r="M154" i="22"/>
  <c r="M157" i="22"/>
  <c r="M158" i="22"/>
  <c r="M161" i="22"/>
  <c r="M162" i="22"/>
  <c r="M165" i="22"/>
  <c r="M166" i="22"/>
  <c r="M169" i="22"/>
  <c r="M170" i="22"/>
  <c r="M173" i="22"/>
  <c r="M174" i="22"/>
  <c r="M177" i="22"/>
  <c r="M178" i="22"/>
  <c r="M181" i="22"/>
  <c r="M182" i="22"/>
  <c r="M185" i="22"/>
  <c r="M186" i="22"/>
  <c r="M189" i="22"/>
  <c r="M190" i="22"/>
  <c r="M193" i="22"/>
  <c r="M194" i="22"/>
  <c r="M197" i="22"/>
  <c r="M198" i="22"/>
  <c r="M201" i="22"/>
  <c r="M202" i="22"/>
  <c r="M205" i="22"/>
  <c r="M206" i="22"/>
  <c r="M209" i="22"/>
  <c r="M210" i="22"/>
  <c r="M213" i="22"/>
  <c r="M214" i="22"/>
  <c r="M217" i="22"/>
  <c r="M218" i="22"/>
  <c r="M221" i="22"/>
  <c r="M222" i="22"/>
  <c r="M225" i="22"/>
  <c r="M226" i="22"/>
  <c r="M229" i="22"/>
  <c r="M230" i="22"/>
  <c r="M233" i="22"/>
  <c r="M234" i="22"/>
  <c r="M237" i="22"/>
  <c r="M238" i="22"/>
  <c r="M241" i="22"/>
  <c r="M242" i="22"/>
  <c r="M245" i="22"/>
  <c r="M246" i="22"/>
  <c r="M249" i="22"/>
  <c r="M250" i="22"/>
  <c r="M253" i="22"/>
  <c r="M254" i="22"/>
  <c r="M257" i="22"/>
  <c r="M258" i="22"/>
  <c r="M261" i="22"/>
  <c r="M262" i="22"/>
  <c r="M265" i="22"/>
  <c r="M266" i="22"/>
  <c r="M269" i="22"/>
  <c r="M270" i="22"/>
  <c r="M273" i="22"/>
  <c r="M274" i="22"/>
  <c r="M277" i="22"/>
  <c r="M278" i="22"/>
  <c r="M281" i="22"/>
  <c r="M282" i="22"/>
  <c r="M285" i="22"/>
  <c r="M286" i="22"/>
  <c r="M289" i="22"/>
  <c r="M290" i="22"/>
  <c r="M293" i="22"/>
  <c r="M294" i="22"/>
  <c r="M297" i="22"/>
  <c r="M298" i="22"/>
  <c r="M301" i="22"/>
  <c r="M302" i="22"/>
  <c r="M305" i="22"/>
  <c r="M306" i="22"/>
  <c r="M309" i="22"/>
  <c r="M310" i="22"/>
  <c r="M313" i="22"/>
  <c r="M314" i="22"/>
  <c r="M317" i="22"/>
  <c r="M318" i="22"/>
  <c r="M321" i="22"/>
  <c r="M322" i="22"/>
  <c r="M325" i="22"/>
  <c r="M326" i="22"/>
  <c r="M329" i="22"/>
  <c r="M330" i="22"/>
  <c r="M333" i="22"/>
  <c r="M334" i="22"/>
  <c r="M337" i="22"/>
  <c r="M338" i="22"/>
  <c r="M341" i="22"/>
  <c r="M342" i="22"/>
  <c r="M345" i="22"/>
  <c r="M346" i="22"/>
  <c r="M349" i="22"/>
  <c r="M350" i="22"/>
  <c r="M353" i="22"/>
  <c r="M354" i="22"/>
  <c r="M357" i="22"/>
  <c r="M358" i="22"/>
  <c r="M361" i="22"/>
  <c r="M362" i="22"/>
  <c r="M365" i="22"/>
  <c r="M366" i="22"/>
  <c r="M369" i="22"/>
  <c r="M370" i="22"/>
  <c r="M373" i="22"/>
  <c r="M374" i="22"/>
  <c r="M377" i="22"/>
  <c r="M378" i="22"/>
  <c r="M381" i="22"/>
  <c r="M382" i="22"/>
  <c r="M385" i="22"/>
  <c r="M386" i="22"/>
  <c r="M389" i="22"/>
  <c r="M390" i="22"/>
  <c r="M393" i="22"/>
  <c r="M394" i="22"/>
  <c r="M397" i="22"/>
  <c r="M398" i="22"/>
  <c r="M401" i="22"/>
  <c r="M402" i="22"/>
  <c r="M405" i="22"/>
  <c r="M406" i="22"/>
  <c r="M409" i="22"/>
  <c r="M410" i="22"/>
  <c r="M413" i="22"/>
  <c r="M414" i="22"/>
  <c r="M417" i="22"/>
  <c r="M418" i="22"/>
  <c r="M421" i="22"/>
  <c r="M422" i="22"/>
  <c r="M425" i="22"/>
  <c r="M426" i="22"/>
  <c r="M429" i="22"/>
  <c r="M430" i="22"/>
  <c r="M433" i="22"/>
  <c r="M434" i="22"/>
  <c r="M437" i="22"/>
  <c r="M438" i="22"/>
  <c r="M441" i="22"/>
  <c r="M442" i="22"/>
  <c r="M445" i="22"/>
  <c r="M446" i="22"/>
  <c r="M449" i="22"/>
  <c r="M450" i="22"/>
  <c r="M453" i="22"/>
  <c r="M454" i="22"/>
  <c r="M457" i="22"/>
  <c r="M458" i="22"/>
  <c r="M461" i="22"/>
  <c r="M462" i="22"/>
  <c r="M465" i="22"/>
  <c r="M466" i="22"/>
  <c r="M469" i="22"/>
  <c r="M470" i="22"/>
  <c r="M473" i="22"/>
  <c r="M474" i="22"/>
  <c r="M477" i="22"/>
  <c r="M478" i="22"/>
  <c r="M481" i="22"/>
  <c r="M482" i="22"/>
  <c r="M485" i="22"/>
  <c r="M486" i="22"/>
  <c r="M489" i="22"/>
  <c r="M490" i="22"/>
  <c r="M491" i="22"/>
  <c r="M493" i="22"/>
  <c r="M494" i="22"/>
  <c r="M497" i="22"/>
  <c r="M498" i="22"/>
  <c r="M491" i="21"/>
  <c r="M492" i="21"/>
  <c r="M493" i="21"/>
  <c r="M494" i="21"/>
  <c r="C525" i="5"/>
  <c r="K14" i="4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5" i="1"/>
  <c r="H56" i="4"/>
  <c r="H52" i="4"/>
  <c r="H48" i="4"/>
  <c r="H31" i="4"/>
  <c r="H29" i="4"/>
  <c r="H24" i="4"/>
  <c r="A56" i="4"/>
  <c r="A52" i="4"/>
  <c r="A48" i="4"/>
  <c r="H25" i="4"/>
  <c r="B6" i="4"/>
  <c r="C522" i="5"/>
  <c r="C520" i="5"/>
  <c r="C521" i="5"/>
  <c r="K518" i="20"/>
  <c r="K530" i="69"/>
  <c r="K517" i="33"/>
  <c r="K518" i="41"/>
  <c r="K517" i="61"/>
  <c r="K517" i="63"/>
  <c r="K518" i="31"/>
  <c r="M8" i="61"/>
  <c r="K517" i="21"/>
  <c r="K517" i="25"/>
  <c r="K517" i="67"/>
  <c r="M11" i="61"/>
  <c r="M15" i="61"/>
  <c r="M19" i="61"/>
  <c r="M23" i="61"/>
  <c r="M27" i="61"/>
  <c r="M31" i="61"/>
  <c r="M35" i="61"/>
  <c r="M39" i="61"/>
  <c r="M43" i="61"/>
  <c r="M47" i="61"/>
  <c r="M51" i="61"/>
  <c r="M55" i="61"/>
  <c r="M59" i="61"/>
  <c r="M63" i="61"/>
  <c r="M67" i="61"/>
  <c r="M71" i="61"/>
  <c r="M75" i="61"/>
  <c r="M79" i="61"/>
  <c r="M83" i="61"/>
  <c r="M87" i="61"/>
  <c r="M91" i="61"/>
  <c r="M9" i="61"/>
  <c r="M13" i="61"/>
  <c r="M17" i="61"/>
  <c r="M21" i="61"/>
  <c r="M25" i="61"/>
  <c r="M29" i="61"/>
  <c r="M33" i="61"/>
  <c r="M37" i="61"/>
  <c r="M41" i="61"/>
  <c r="M45" i="61"/>
  <c r="M49" i="61"/>
  <c r="M53" i="61"/>
  <c r="M57" i="61"/>
  <c r="M61" i="61"/>
  <c r="M65" i="61"/>
  <c r="M69" i="61"/>
  <c r="M73" i="61"/>
  <c r="M77" i="61"/>
  <c r="M81" i="61"/>
  <c r="M85" i="61"/>
  <c r="M89" i="61"/>
  <c r="M93" i="61"/>
  <c r="M97" i="61"/>
  <c r="M101" i="61"/>
  <c r="M105" i="61"/>
  <c r="M109" i="61"/>
  <c r="M113" i="61"/>
  <c r="M117" i="61"/>
  <c r="M121" i="61"/>
  <c r="M125" i="61"/>
  <c r="M129" i="61"/>
  <c r="M133" i="61"/>
  <c r="M137" i="61"/>
  <c r="M141" i="61"/>
  <c r="M145" i="61"/>
  <c r="M149" i="61"/>
  <c r="M153" i="61"/>
  <c r="M157" i="61"/>
  <c r="M161" i="61"/>
  <c r="M165" i="61"/>
  <c r="M169" i="61"/>
  <c r="M173" i="61"/>
  <c r="M177" i="61"/>
  <c r="M181" i="61"/>
  <c r="M185" i="61"/>
  <c r="M189" i="61"/>
  <c r="M193" i="61"/>
  <c r="M197" i="61"/>
  <c r="M201" i="61"/>
  <c r="M205" i="61"/>
  <c r="M209" i="61"/>
  <c r="M213" i="61"/>
  <c r="M217" i="61"/>
  <c r="M221" i="61"/>
  <c r="M225" i="61"/>
  <c r="M229" i="61"/>
  <c r="M233" i="61"/>
  <c r="M237" i="61"/>
  <c r="M241" i="61"/>
  <c r="M245" i="61"/>
  <c r="M249" i="61"/>
  <c r="M253" i="61"/>
  <c r="M257" i="61"/>
  <c r="M261" i="61"/>
  <c r="M265" i="61"/>
  <c r="M269" i="61"/>
  <c r="M273" i="61"/>
  <c r="M277" i="61"/>
  <c r="M281" i="61"/>
  <c r="M285" i="61"/>
  <c r="M289" i="61"/>
  <c r="M293" i="61"/>
  <c r="M297" i="61"/>
  <c r="M301" i="61"/>
  <c r="M305" i="61"/>
  <c r="M309" i="61"/>
  <c r="M313" i="61"/>
  <c r="M317" i="61"/>
  <c r="M321" i="61"/>
  <c r="M325" i="61"/>
  <c r="M329" i="61"/>
  <c r="M333" i="61"/>
  <c r="M337" i="61"/>
  <c r="M341" i="61"/>
  <c r="M345" i="61"/>
  <c r="M349" i="61"/>
  <c r="M353" i="61"/>
  <c r="M357" i="61"/>
  <c r="M361" i="61"/>
  <c r="M365" i="61"/>
  <c r="M369" i="61"/>
  <c r="M373" i="61"/>
  <c r="M377" i="61"/>
  <c r="M381" i="61"/>
  <c r="M385" i="61"/>
  <c r="M389" i="61"/>
  <c r="M393" i="61"/>
  <c r="M397" i="61"/>
  <c r="M401" i="61"/>
  <c r="M405" i="61"/>
  <c r="M409" i="61"/>
  <c r="M413" i="61"/>
  <c r="M417" i="61"/>
  <c r="M421" i="61"/>
  <c r="M425" i="61"/>
  <c r="M429" i="61"/>
  <c r="M433" i="61"/>
  <c r="M437" i="61"/>
  <c r="M441" i="61"/>
  <c r="M445" i="61"/>
  <c r="M449" i="61"/>
  <c r="M453" i="61"/>
  <c r="M457" i="61"/>
  <c r="M461" i="61"/>
  <c r="M465" i="61"/>
  <c r="M469" i="61"/>
  <c r="M473" i="61"/>
  <c r="M477" i="61"/>
  <c r="M481" i="61"/>
  <c r="M485" i="61"/>
  <c r="M489" i="61"/>
  <c r="M497" i="61"/>
  <c r="M493" i="61"/>
  <c r="M95" i="61"/>
  <c r="M99" i="61"/>
  <c r="M103" i="61"/>
  <c r="M107" i="61"/>
  <c r="M111" i="61"/>
  <c r="M115" i="61"/>
  <c r="M119" i="61"/>
  <c r="M123" i="61"/>
  <c r="M127" i="61"/>
  <c r="M131" i="61"/>
  <c r="M135" i="61"/>
  <c r="M139" i="61"/>
  <c r="M143" i="61"/>
  <c r="M147" i="61"/>
  <c r="M151" i="61"/>
  <c r="M155" i="61"/>
  <c r="M159" i="61"/>
  <c r="M163" i="61"/>
  <c r="M167" i="61"/>
  <c r="M171" i="61"/>
  <c r="M175" i="61"/>
  <c r="M179" i="61"/>
  <c r="M183" i="61"/>
  <c r="M187" i="61"/>
  <c r="M191" i="61"/>
  <c r="M195" i="61"/>
  <c r="M199" i="61"/>
  <c r="M203" i="61"/>
  <c r="M207" i="61"/>
  <c r="M211" i="61"/>
  <c r="M215" i="61"/>
  <c r="M219" i="61"/>
  <c r="M223" i="61"/>
  <c r="M227" i="61"/>
  <c r="M231" i="61"/>
  <c r="M235" i="61"/>
  <c r="M239" i="61"/>
  <c r="M243" i="61"/>
  <c r="M247" i="61"/>
  <c r="M251" i="61"/>
  <c r="M255" i="61"/>
  <c r="M259" i="61"/>
  <c r="M263" i="61"/>
  <c r="M267" i="61"/>
  <c r="M271" i="61"/>
  <c r="M275" i="61"/>
  <c r="M279" i="61"/>
  <c r="M283" i="61"/>
  <c r="M287" i="61"/>
  <c r="M291" i="61"/>
  <c r="M295" i="61"/>
  <c r="M299" i="61"/>
  <c r="M303" i="61"/>
  <c r="M307" i="61"/>
  <c r="M311" i="61"/>
  <c r="M315" i="61"/>
  <c r="M319" i="61"/>
  <c r="M323" i="61"/>
  <c r="M327" i="61"/>
  <c r="M331" i="61"/>
  <c r="M335" i="61"/>
  <c r="M339" i="61"/>
  <c r="M343" i="61"/>
  <c r="M347" i="61"/>
  <c r="M351" i="61"/>
  <c r="M355" i="61"/>
  <c r="M359" i="61"/>
  <c r="M363" i="61"/>
  <c r="M367" i="61"/>
  <c r="M371" i="61"/>
  <c r="M375" i="61"/>
  <c r="M379" i="61"/>
  <c r="M383" i="61"/>
  <c r="M387" i="61"/>
  <c r="M391" i="61"/>
  <c r="M395" i="61"/>
  <c r="M399" i="61"/>
  <c r="M403" i="61"/>
  <c r="M407" i="61"/>
  <c r="M411" i="61"/>
  <c r="M415" i="61"/>
  <c r="M419" i="61"/>
  <c r="M423" i="61"/>
  <c r="M427" i="61"/>
  <c r="M431" i="61"/>
  <c r="M435" i="61"/>
  <c r="M439" i="61"/>
  <c r="M443" i="61"/>
  <c r="M447" i="61"/>
  <c r="M451" i="61"/>
  <c r="M455" i="61"/>
  <c r="M459" i="61"/>
  <c r="M463" i="61"/>
  <c r="M467" i="61"/>
  <c r="M471" i="61"/>
  <c r="M475" i="61"/>
  <c r="M479" i="61"/>
  <c r="M483" i="61"/>
  <c r="M487" i="61"/>
  <c r="M495" i="61"/>
  <c r="M12" i="61"/>
  <c r="M16" i="61"/>
  <c r="M20" i="61"/>
  <c r="M24" i="61"/>
  <c r="M28" i="61"/>
  <c r="M32" i="61"/>
  <c r="M36" i="61"/>
  <c r="M40" i="61"/>
  <c r="M44" i="61"/>
  <c r="M48" i="61"/>
  <c r="M52" i="61"/>
  <c r="M56" i="61"/>
  <c r="M60" i="61"/>
  <c r="M64" i="61"/>
  <c r="M68" i="61"/>
  <c r="M72" i="61"/>
  <c r="M76" i="61"/>
  <c r="M80" i="61"/>
  <c r="M84" i="61"/>
  <c r="M88" i="61"/>
  <c r="M92" i="61"/>
  <c r="M96" i="61"/>
  <c r="M100" i="61"/>
  <c r="M104" i="61"/>
  <c r="M108" i="61"/>
  <c r="M112" i="61"/>
  <c r="M116" i="61"/>
  <c r="M120" i="61"/>
  <c r="M124" i="61"/>
  <c r="M128" i="61"/>
  <c r="M132" i="61"/>
  <c r="M136" i="61"/>
  <c r="M140" i="61"/>
  <c r="M144" i="61"/>
  <c r="M148" i="61"/>
  <c r="M152" i="61"/>
  <c r="M156" i="61"/>
  <c r="M160" i="61"/>
  <c r="M164" i="61"/>
  <c r="M168" i="61"/>
  <c r="M172" i="61"/>
  <c r="M176" i="61"/>
  <c r="M180" i="61"/>
  <c r="M184" i="61"/>
  <c r="M188" i="61"/>
  <c r="M192" i="61"/>
  <c r="M196" i="61"/>
  <c r="M200" i="61"/>
  <c r="M204" i="61"/>
  <c r="M208" i="61"/>
  <c r="M212" i="61"/>
  <c r="M216" i="61"/>
  <c r="M220" i="61"/>
  <c r="M224" i="61"/>
  <c r="M228" i="61"/>
  <c r="M232" i="61"/>
  <c r="M236" i="61"/>
  <c r="M240" i="61"/>
  <c r="M244" i="61"/>
  <c r="M248" i="61"/>
  <c r="M252" i="61"/>
  <c r="M256" i="61"/>
  <c r="M260" i="61"/>
  <c r="M264" i="61"/>
  <c r="M268" i="61"/>
  <c r="M272" i="61"/>
  <c r="M276" i="61"/>
  <c r="M280" i="61"/>
  <c r="M284" i="61"/>
  <c r="M288" i="61"/>
  <c r="M292" i="61"/>
  <c r="M296" i="61"/>
  <c r="M300" i="61"/>
  <c r="M304" i="61"/>
  <c r="M308" i="61"/>
  <c r="M312" i="61"/>
  <c r="M316" i="61"/>
  <c r="M320" i="61"/>
  <c r="M324" i="61"/>
  <c r="M328" i="61"/>
  <c r="M332" i="61"/>
  <c r="M336" i="61"/>
  <c r="M340" i="61"/>
  <c r="M344" i="61"/>
  <c r="M348" i="61"/>
  <c r="M352" i="61"/>
  <c r="M356" i="61"/>
  <c r="M360" i="61"/>
  <c r="M364" i="61"/>
  <c r="M368" i="61"/>
  <c r="M372" i="61"/>
  <c r="M376" i="61"/>
  <c r="M380" i="61"/>
  <c r="M384" i="61"/>
  <c r="M388" i="61"/>
  <c r="M392" i="61"/>
  <c r="M396" i="61"/>
  <c r="M400" i="61"/>
  <c r="M404" i="61"/>
  <c r="M408" i="61"/>
  <c r="M412" i="61"/>
  <c r="M416" i="61"/>
  <c r="M420" i="61"/>
  <c r="M424" i="61"/>
  <c r="M428" i="61"/>
  <c r="M432" i="61"/>
  <c r="M436" i="61"/>
  <c r="M440" i="61"/>
  <c r="M444" i="61"/>
  <c r="M448" i="61"/>
  <c r="M452" i="61"/>
  <c r="M456" i="61"/>
  <c r="M460" i="61"/>
  <c r="M464" i="61"/>
  <c r="M468" i="61"/>
  <c r="M472" i="61"/>
  <c r="M476" i="61"/>
  <c r="M480" i="61"/>
  <c r="M484" i="61"/>
  <c r="M488" i="61"/>
  <c r="M496" i="61"/>
  <c r="K521" i="33"/>
  <c r="M10" i="61"/>
  <c r="M14" i="61"/>
  <c r="M18" i="61"/>
  <c r="M22" i="61"/>
  <c r="M26" i="61"/>
  <c r="M30" i="61"/>
  <c r="M34" i="61"/>
  <c r="M38" i="61"/>
  <c r="M42" i="61"/>
  <c r="M46" i="61"/>
  <c r="M50" i="61"/>
  <c r="M54" i="61"/>
  <c r="M58" i="61"/>
  <c r="M62" i="61"/>
  <c r="M66" i="61"/>
  <c r="M70" i="61"/>
  <c r="M74" i="61"/>
  <c r="M78" i="61"/>
  <c r="M82" i="61"/>
  <c r="M86" i="61"/>
  <c r="M90" i="61"/>
  <c r="M94" i="61"/>
  <c r="M98" i="61"/>
  <c r="M102" i="61"/>
  <c r="M106" i="61"/>
  <c r="M110" i="61"/>
  <c r="M114" i="61"/>
  <c r="M118" i="61"/>
  <c r="M122" i="61"/>
  <c r="M126" i="61"/>
  <c r="M130" i="61"/>
  <c r="M134" i="61"/>
  <c r="M138" i="61"/>
  <c r="M142" i="61"/>
  <c r="M146" i="61"/>
  <c r="M150" i="61"/>
  <c r="M154" i="61"/>
  <c r="M158" i="61"/>
  <c r="M162" i="61"/>
  <c r="M166" i="61"/>
  <c r="M170" i="61"/>
  <c r="M174" i="61"/>
  <c r="M178" i="61"/>
  <c r="M182" i="61"/>
  <c r="M186" i="61"/>
  <c r="M190" i="61"/>
  <c r="M194" i="61"/>
  <c r="M198" i="61"/>
  <c r="M202" i="61"/>
  <c r="M206" i="61"/>
  <c r="M210" i="61"/>
  <c r="M214" i="61"/>
  <c r="M218" i="61"/>
  <c r="M222" i="61"/>
  <c r="M226" i="61"/>
  <c r="M230" i="61"/>
  <c r="M234" i="61"/>
  <c r="M238" i="61"/>
  <c r="M242" i="61"/>
  <c r="M246" i="61"/>
  <c r="M250" i="61"/>
  <c r="M254" i="61"/>
  <c r="M258" i="61"/>
  <c r="M262" i="61"/>
  <c r="M266" i="61"/>
  <c r="M270" i="61"/>
  <c r="M274" i="61"/>
  <c r="M278" i="61"/>
  <c r="M282" i="61"/>
  <c r="M286" i="61"/>
  <c r="M290" i="61"/>
  <c r="M294" i="61"/>
  <c r="M298" i="61"/>
  <c r="M302" i="61"/>
  <c r="M306" i="61"/>
  <c r="M310" i="61"/>
  <c r="M314" i="61"/>
  <c r="M318" i="61"/>
  <c r="M322" i="61"/>
  <c r="M326" i="61"/>
  <c r="M330" i="61"/>
  <c r="M334" i="61"/>
  <c r="M338" i="61"/>
  <c r="M342" i="61"/>
  <c r="M346" i="61"/>
  <c r="M350" i="61"/>
  <c r="M354" i="61"/>
  <c r="M358" i="61"/>
  <c r="M362" i="61"/>
  <c r="M366" i="61"/>
  <c r="M370" i="61"/>
  <c r="M374" i="61"/>
  <c r="M378" i="61"/>
  <c r="M382" i="61"/>
  <c r="M386" i="61"/>
  <c r="M390" i="61"/>
  <c r="M394" i="61"/>
  <c r="M398" i="61"/>
  <c r="M402" i="61"/>
  <c r="M406" i="61"/>
  <c r="M410" i="61"/>
  <c r="M414" i="61"/>
  <c r="M418" i="61"/>
  <c r="M422" i="61"/>
  <c r="M426" i="61"/>
  <c r="M430" i="61"/>
  <c r="M434" i="61"/>
  <c r="M438" i="61"/>
  <c r="M442" i="61"/>
  <c r="M446" i="61"/>
  <c r="M450" i="61"/>
  <c r="M454" i="61"/>
  <c r="M458" i="61"/>
  <c r="M462" i="61"/>
  <c r="M466" i="61"/>
  <c r="M470" i="61"/>
  <c r="M474" i="61"/>
  <c r="M478" i="61"/>
  <c r="M482" i="61"/>
  <c r="M486" i="61"/>
  <c r="M490" i="61"/>
  <c r="M498" i="61"/>
  <c r="M491" i="61"/>
  <c r="K522" i="27"/>
  <c r="K535" i="31"/>
  <c r="K522" i="35"/>
  <c r="K531" i="51"/>
  <c r="K521" i="25"/>
  <c r="K520" i="43"/>
  <c r="K532" i="55"/>
  <c r="K534" i="59"/>
  <c r="K523" i="67"/>
  <c r="K530" i="25"/>
  <c r="K530" i="55"/>
  <c r="G520" i="65"/>
  <c r="J520" i="65"/>
  <c r="H520" i="65"/>
  <c r="I520" i="65"/>
  <c r="F520" i="65"/>
  <c r="I524" i="65"/>
  <c r="F524" i="65"/>
  <c r="K524" i="65" s="1"/>
  <c r="G524" i="65"/>
  <c r="J524" i="65"/>
  <c r="H524" i="65"/>
  <c r="G522" i="65"/>
  <c r="F522" i="65"/>
  <c r="J526" i="59"/>
  <c r="F526" i="59"/>
  <c r="I521" i="43"/>
  <c r="F521" i="43"/>
  <c r="J521" i="43"/>
  <c r="H522" i="22"/>
  <c r="F522" i="22"/>
  <c r="I522" i="21"/>
  <c r="G522" i="21"/>
  <c r="H522" i="21"/>
  <c r="F522" i="21"/>
  <c r="J522" i="21"/>
  <c r="J521" i="21"/>
  <c r="I521" i="21"/>
  <c r="H521" i="21"/>
  <c r="G521" i="21"/>
  <c r="F521" i="21"/>
  <c r="J525" i="21"/>
  <c r="I525" i="21"/>
  <c r="G525" i="21"/>
  <c r="H525" i="21"/>
  <c r="F525" i="21"/>
  <c r="K525" i="21" s="1"/>
  <c r="G520" i="21"/>
  <c r="G524" i="21"/>
  <c r="H524" i="21"/>
  <c r="I524" i="21"/>
  <c r="H520" i="21"/>
  <c r="I520" i="21"/>
  <c r="K512" i="20"/>
  <c r="J523" i="25"/>
  <c r="G523" i="25"/>
  <c r="K523" i="35"/>
  <c r="H521" i="47"/>
  <c r="G521" i="47"/>
  <c r="H525" i="47"/>
  <c r="G525" i="47"/>
  <c r="H520" i="53"/>
  <c r="G520" i="53"/>
  <c r="J520" i="53"/>
  <c r="J523" i="53"/>
  <c r="G523" i="53"/>
  <c r="F523" i="53"/>
  <c r="I523" i="53"/>
  <c r="K517" i="55"/>
  <c r="I521" i="65"/>
  <c r="H521" i="65"/>
  <c r="F521" i="65"/>
  <c r="I522" i="43"/>
  <c r="F522" i="43"/>
  <c r="I522" i="47"/>
  <c r="F522" i="47"/>
  <c r="H522" i="47"/>
  <c r="F521" i="53"/>
  <c r="J521" i="53"/>
  <c r="G521" i="53"/>
  <c r="H521" i="53"/>
  <c r="K528" i="33"/>
  <c r="K517" i="24"/>
  <c r="K528" i="63"/>
  <c r="K518" i="35"/>
  <c r="I523" i="47"/>
  <c r="F523" i="47"/>
  <c r="I526" i="51"/>
  <c r="F526" i="51"/>
  <c r="J526" i="51"/>
  <c r="H526" i="51"/>
  <c r="H524" i="53"/>
  <c r="K524" i="53" s="1"/>
  <c r="G524" i="53"/>
  <c r="J524" i="53"/>
  <c r="F521" i="67"/>
  <c r="J521" i="67"/>
  <c r="G521" i="67"/>
  <c r="H521" i="67"/>
  <c r="K517" i="39"/>
  <c r="G520" i="47"/>
  <c r="G524" i="47"/>
  <c r="G522" i="53"/>
  <c r="H522" i="53"/>
  <c r="I522" i="53"/>
  <c r="F522" i="53"/>
  <c r="F525" i="53"/>
  <c r="J525" i="53"/>
  <c r="G525" i="53"/>
  <c r="H525" i="53"/>
  <c r="H523" i="65"/>
  <c r="I523" i="65"/>
  <c r="K523" i="65" s="1"/>
  <c r="J523" i="65"/>
  <c r="G523" i="65"/>
  <c r="F525" i="67"/>
  <c r="J525" i="67"/>
  <c r="G525" i="67"/>
  <c r="H525" i="67"/>
  <c r="G526" i="65"/>
  <c r="J524" i="67"/>
  <c r="F526" i="71"/>
  <c r="K517" i="43"/>
  <c r="F526" i="65"/>
  <c r="K526" i="65" s="1"/>
  <c r="I526" i="65"/>
  <c r="G524" i="67"/>
  <c r="G526" i="71"/>
  <c r="K517" i="53"/>
  <c r="K517" i="59"/>
  <c r="K527" i="59"/>
  <c r="K517" i="65"/>
  <c r="K517" i="71"/>
  <c r="M492" i="61"/>
  <c r="M494" i="61"/>
  <c r="K514" i="20"/>
  <c r="M7" i="61"/>
  <c r="M5" i="61"/>
  <c r="K515" i="20"/>
  <c r="K511" i="20"/>
  <c r="K507" i="20"/>
  <c r="H5" i="4"/>
  <c r="M6" i="61"/>
  <c r="M4" i="61"/>
  <c r="K510" i="39"/>
  <c r="K513" i="20"/>
  <c r="B5" i="4"/>
  <c r="A26" i="4"/>
  <c r="D27" i="4"/>
  <c r="A43" i="4"/>
  <c r="A50" i="4"/>
  <c r="A54" i="4"/>
  <c r="A27" i="4"/>
  <c r="D26" i="4"/>
  <c r="H28" i="4"/>
  <c r="H30" i="4"/>
  <c r="H32" i="4"/>
  <c r="H50" i="4"/>
  <c r="H54" i="4"/>
  <c r="I54" i="4" s="1"/>
  <c r="E9" i="4"/>
  <c r="E8" i="4"/>
  <c r="A28" i="4"/>
  <c r="D25" i="4"/>
  <c r="H27" i="4"/>
  <c r="A30" i="4"/>
  <c r="A32" i="4"/>
  <c r="A51" i="4"/>
  <c r="A55" i="4"/>
  <c r="D22" i="4"/>
  <c r="H26" i="4"/>
  <c r="D29" i="4"/>
  <c r="D31" i="4"/>
  <c r="H51" i="4"/>
  <c r="H55" i="4"/>
  <c r="A22" i="4"/>
  <c r="A29" i="4"/>
  <c r="A31" i="4"/>
  <c r="A42" i="4"/>
  <c r="A49" i="4"/>
  <c r="A53" i="4"/>
  <c r="A25" i="4"/>
  <c r="D28" i="4"/>
  <c r="D30" i="4"/>
  <c r="D32" i="4"/>
  <c r="H49" i="4"/>
  <c r="H53" i="4"/>
  <c r="I53" i="4" s="1"/>
  <c r="B4" i="4"/>
  <c r="F81" i="4"/>
  <c r="I535" i="25"/>
  <c r="H526" i="55"/>
  <c r="H526" i="71"/>
  <c r="K507" i="59"/>
  <c r="K510" i="20"/>
  <c r="G526" i="21"/>
  <c r="G526" i="55"/>
  <c r="K526" i="43"/>
  <c r="F526" i="21"/>
  <c r="K526" i="21" s="1"/>
  <c r="F526" i="55"/>
  <c r="K526" i="55" s="1"/>
  <c r="K507" i="41"/>
  <c r="K509" i="25"/>
  <c r="K509" i="20"/>
  <c r="F523" i="61"/>
  <c r="I523" i="61"/>
  <c r="J523" i="61"/>
  <c r="G523" i="61"/>
  <c r="H523" i="61"/>
  <c r="G520" i="61"/>
  <c r="J520" i="61"/>
  <c r="H520" i="61"/>
  <c r="I520" i="61"/>
  <c r="F520" i="61"/>
  <c r="K520" i="61" s="1"/>
  <c r="G524" i="61"/>
  <c r="J524" i="61"/>
  <c r="H524" i="61"/>
  <c r="I524" i="61"/>
  <c r="F524" i="61"/>
  <c r="J521" i="61"/>
  <c r="G521" i="61"/>
  <c r="H521" i="61"/>
  <c r="F521" i="61"/>
  <c r="I521" i="61"/>
  <c r="J525" i="61"/>
  <c r="G525" i="61"/>
  <c r="H525" i="61"/>
  <c r="F525" i="61"/>
  <c r="I525" i="61"/>
  <c r="H522" i="61"/>
  <c r="I522" i="61"/>
  <c r="F522" i="61"/>
  <c r="G522" i="61"/>
  <c r="J522" i="61"/>
  <c r="G525" i="65"/>
  <c r="J525" i="65"/>
  <c r="I525" i="65"/>
  <c r="J521" i="37"/>
  <c r="F521" i="37"/>
  <c r="G521" i="37"/>
  <c r="H521" i="37"/>
  <c r="I521" i="37"/>
  <c r="J523" i="37"/>
  <c r="F523" i="37"/>
  <c r="K523" i="37" s="1"/>
  <c r="G523" i="37"/>
  <c r="H523" i="37"/>
  <c r="I523" i="37"/>
  <c r="J525" i="37"/>
  <c r="F525" i="37"/>
  <c r="G525" i="37"/>
  <c r="H525" i="37"/>
  <c r="I525" i="37"/>
  <c r="G520" i="37"/>
  <c r="H520" i="37"/>
  <c r="I520" i="37"/>
  <c r="J520" i="37"/>
  <c r="F520" i="37"/>
  <c r="G522" i="37"/>
  <c r="H522" i="37"/>
  <c r="I522" i="37"/>
  <c r="J522" i="37"/>
  <c r="F522" i="37"/>
  <c r="G524" i="37"/>
  <c r="H524" i="37"/>
  <c r="I524" i="37"/>
  <c r="J524" i="37"/>
  <c r="F524" i="37"/>
  <c r="H501" i="21"/>
  <c r="J501" i="21"/>
  <c r="I501" i="21"/>
  <c r="H505" i="21"/>
  <c r="J505" i="21"/>
  <c r="I505" i="21"/>
  <c r="H500" i="23"/>
  <c r="J500" i="23"/>
  <c r="I500" i="23"/>
  <c r="H501" i="23"/>
  <c r="J501" i="23"/>
  <c r="I501" i="23"/>
  <c r="H502" i="23"/>
  <c r="J502" i="23"/>
  <c r="I502" i="23"/>
  <c r="H504" i="23"/>
  <c r="J504" i="23"/>
  <c r="I504" i="23"/>
  <c r="H505" i="23"/>
  <c r="J505" i="23"/>
  <c r="I505" i="23"/>
  <c r="H501" i="24"/>
  <c r="J501" i="24"/>
  <c r="I501" i="24"/>
  <c r="H500" i="27"/>
  <c r="J500" i="27"/>
  <c r="I500" i="27"/>
  <c r="H501" i="27"/>
  <c r="J501" i="27"/>
  <c r="I501" i="27"/>
  <c r="H502" i="27"/>
  <c r="J502" i="27"/>
  <c r="I502" i="27"/>
  <c r="I505" i="27"/>
  <c r="J505" i="27"/>
  <c r="H505" i="27"/>
  <c r="I501" i="29"/>
  <c r="H501" i="29"/>
  <c r="J501" i="29"/>
  <c r="I502" i="29"/>
  <c r="J502" i="29"/>
  <c r="H502" i="29"/>
  <c r="I503" i="29"/>
  <c r="H503" i="29"/>
  <c r="J503" i="29"/>
  <c r="I505" i="29"/>
  <c r="H505" i="29"/>
  <c r="J505" i="29"/>
  <c r="I506" i="29"/>
  <c r="J506" i="29"/>
  <c r="H506" i="29"/>
  <c r="I502" i="31"/>
  <c r="J502" i="31"/>
  <c r="H502" i="31"/>
  <c r="I506" i="31"/>
  <c r="J506" i="31"/>
  <c r="H506" i="31"/>
  <c r="I500" i="33"/>
  <c r="H500" i="33"/>
  <c r="J500" i="33"/>
  <c r="I501" i="33"/>
  <c r="J501" i="33"/>
  <c r="H501" i="33"/>
  <c r="I502" i="33"/>
  <c r="H502" i="33"/>
  <c r="J502" i="33"/>
  <c r="I504" i="33"/>
  <c r="H504" i="33"/>
  <c r="J504" i="33"/>
  <c r="I505" i="33"/>
  <c r="J505" i="33"/>
  <c r="H505" i="33"/>
  <c r="I501" i="35"/>
  <c r="H501" i="35"/>
  <c r="J501" i="35"/>
  <c r="I502" i="35"/>
  <c r="J502" i="35"/>
  <c r="H502" i="35"/>
  <c r="I503" i="35"/>
  <c r="H503" i="35"/>
  <c r="J503" i="35"/>
  <c r="I505" i="35"/>
  <c r="H505" i="35"/>
  <c r="J505" i="35"/>
  <c r="I506" i="35"/>
  <c r="J506" i="35"/>
  <c r="H506" i="35"/>
  <c r="H500" i="39"/>
  <c r="J500" i="39"/>
  <c r="I500" i="39"/>
  <c r="H502" i="39"/>
  <c r="J502" i="39"/>
  <c r="I502" i="39"/>
  <c r="H504" i="39"/>
  <c r="J504" i="39"/>
  <c r="I504" i="39"/>
  <c r="H501" i="41"/>
  <c r="J501" i="41"/>
  <c r="I501" i="41"/>
  <c r="H503" i="41"/>
  <c r="J503" i="41"/>
  <c r="I503" i="41"/>
  <c r="H505" i="41"/>
  <c r="J505" i="41"/>
  <c r="I505" i="41"/>
  <c r="H501" i="49"/>
  <c r="J501" i="49"/>
  <c r="I501" i="49"/>
  <c r="H502" i="49"/>
  <c r="J502" i="49"/>
  <c r="I502" i="49"/>
  <c r="H503" i="49"/>
  <c r="J503" i="49"/>
  <c r="I503" i="49"/>
  <c r="H505" i="49"/>
  <c r="J505" i="49"/>
  <c r="I505" i="49"/>
  <c r="H506" i="49"/>
  <c r="J506" i="49"/>
  <c r="I506" i="49"/>
  <c r="H500" i="51"/>
  <c r="J500" i="51"/>
  <c r="I500" i="51"/>
  <c r="H501" i="51"/>
  <c r="J501" i="51"/>
  <c r="I501" i="51"/>
  <c r="H502" i="51"/>
  <c r="J502" i="51"/>
  <c r="I502" i="51"/>
  <c r="H504" i="51"/>
  <c r="J504" i="51"/>
  <c r="I504" i="51"/>
  <c r="H505" i="51"/>
  <c r="J505" i="51"/>
  <c r="I505" i="51"/>
  <c r="H501" i="55"/>
  <c r="J501" i="55"/>
  <c r="I501" i="55"/>
  <c r="H505" i="55"/>
  <c r="J505" i="55"/>
  <c r="I505" i="55"/>
  <c r="H500" i="57"/>
  <c r="J500" i="57"/>
  <c r="I500" i="57"/>
  <c r="H501" i="57"/>
  <c r="J501" i="57"/>
  <c r="I501" i="57"/>
  <c r="H502" i="57"/>
  <c r="J502" i="57"/>
  <c r="I502" i="57"/>
  <c r="H504" i="57"/>
  <c r="J504" i="57"/>
  <c r="I504" i="57"/>
  <c r="H505" i="57"/>
  <c r="J505" i="57"/>
  <c r="I505" i="57"/>
  <c r="H500" i="59"/>
  <c r="J500" i="59"/>
  <c r="I500" i="59"/>
  <c r="H501" i="59"/>
  <c r="J501" i="59"/>
  <c r="I501" i="59"/>
  <c r="H502" i="59"/>
  <c r="J502" i="59"/>
  <c r="I502" i="59"/>
  <c r="H504" i="59"/>
  <c r="J504" i="59"/>
  <c r="I504" i="59"/>
  <c r="H505" i="59"/>
  <c r="J505" i="59"/>
  <c r="I505" i="59"/>
  <c r="I500" i="63"/>
  <c r="H500" i="63"/>
  <c r="J500" i="63"/>
  <c r="I501" i="63"/>
  <c r="J501" i="63"/>
  <c r="H501" i="63"/>
  <c r="I502" i="63"/>
  <c r="H502" i="63"/>
  <c r="J502" i="63"/>
  <c r="I504" i="63"/>
  <c r="H504" i="63"/>
  <c r="J504" i="63"/>
  <c r="I505" i="63"/>
  <c r="J505" i="63"/>
  <c r="H505" i="63"/>
  <c r="H505" i="20"/>
  <c r="J505" i="20"/>
  <c r="I505" i="20"/>
  <c r="H503" i="20"/>
  <c r="J503" i="20"/>
  <c r="I503" i="20"/>
  <c r="H501" i="20"/>
  <c r="J501" i="20"/>
  <c r="I501" i="20"/>
  <c r="K501" i="20" s="1"/>
  <c r="J504" i="71"/>
  <c r="J502" i="71"/>
  <c r="J500" i="71"/>
  <c r="J505" i="71"/>
  <c r="I504" i="71"/>
  <c r="I502" i="71"/>
  <c r="I500" i="71"/>
  <c r="I505" i="71"/>
  <c r="H504" i="71"/>
  <c r="H502" i="71"/>
  <c r="H500" i="71"/>
  <c r="H515" i="71" s="1"/>
  <c r="H505" i="71"/>
  <c r="J501" i="69"/>
  <c r="I501" i="69"/>
  <c r="H501" i="69"/>
  <c r="H500" i="21"/>
  <c r="J500" i="21"/>
  <c r="I500" i="21"/>
  <c r="H502" i="21"/>
  <c r="J502" i="21"/>
  <c r="I502" i="21"/>
  <c r="H504" i="21"/>
  <c r="J504" i="21"/>
  <c r="I504" i="21"/>
  <c r="H500" i="22"/>
  <c r="J500" i="22"/>
  <c r="I500" i="22"/>
  <c r="H501" i="22"/>
  <c r="J501" i="22"/>
  <c r="I501" i="22"/>
  <c r="H502" i="22"/>
  <c r="J502" i="22"/>
  <c r="I502" i="22"/>
  <c r="H504" i="22"/>
  <c r="J504" i="22"/>
  <c r="I504" i="22"/>
  <c r="H505" i="22"/>
  <c r="J505" i="22"/>
  <c r="I505" i="22"/>
  <c r="H500" i="24"/>
  <c r="J500" i="24"/>
  <c r="I500" i="24"/>
  <c r="H502" i="24"/>
  <c r="J502" i="24"/>
  <c r="I502" i="24"/>
  <c r="H504" i="24"/>
  <c r="J504" i="24"/>
  <c r="I504" i="24"/>
  <c r="H505" i="24"/>
  <c r="J505" i="24"/>
  <c r="I505" i="24"/>
  <c r="H500" i="25"/>
  <c r="J500" i="25"/>
  <c r="I500" i="25"/>
  <c r="H501" i="25"/>
  <c r="J501" i="25"/>
  <c r="I501" i="25"/>
  <c r="H502" i="25"/>
  <c r="J502" i="25"/>
  <c r="I502" i="25"/>
  <c r="H504" i="25"/>
  <c r="J504" i="25"/>
  <c r="I504" i="25"/>
  <c r="H505" i="25"/>
  <c r="J505" i="25"/>
  <c r="I505" i="25"/>
  <c r="I501" i="31"/>
  <c r="H501" i="31"/>
  <c r="J501" i="31"/>
  <c r="I503" i="31"/>
  <c r="H503" i="31"/>
  <c r="J503" i="31"/>
  <c r="I505" i="31"/>
  <c r="H505" i="31"/>
  <c r="J505" i="31"/>
  <c r="I500" i="37"/>
  <c r="H500" i="37"/>
  <c r="J500" i="37"/>
  <c r="I501" i="37"/>
  <c r="J501" i="37"/>
  <c r="H501" i="37"/>
  <c r="I502" i="37"/>
  <c r="H502" i="37"/>
  <c r="J502" i="37"/>
  <c r="I504" i="37"/>
  <c r="H504" i="37"/>
  <c r="J504" i="37"/>
  <c r="H505" i="37"/>
  <c r="J505" i="37"/>
  <c r="I505" i="37"/>
  <c r="H501" i="39"/>
  <c r="J501" i="39"/>
  <c r="I501" i="39"/>
  <c r="H505" i="39"/>
  <c r="J505" i="39"/>
  <c r="I505" i="39"/>
  <c r="H502" i="41"/>
  <c r="J502" i="41"/>
  <c r="I502" i="41"/>
  <c r="H506" i="41"/>
  <c r="J506" i="41"/>
  <c r="I506" i="41"/>
  <c r="H500" i="43"/>
  <c r="J500" i="43"/>
  <c r="I500" i="43"/>
  <c r="H501" i="43"/>
  <c r="J501" i="43"/>
  <c r="I501" i="43"/>
  <c r="H502" i="43"/>
  <c r="J502" i="43"/>
  <c r="I502" i="43"/>
  <c r="H504" i="43"/>
  <c r="J504" i="43"/>
  <c r="I504" i="43"/>
  <c r="H505" i="43"/>
  <c r="J505" i="43"/>
  <c r="I505" i="43"/>
  <c r="H500" i="47"/>
  <c r="I500" i="47"/>
  <c r="H501" i="47"/>
  <c r="I501" i="47"/>
  <c r="H502" i="47"/>
  <c r="I502" i="47"/>
  <c r="H504" i="47"/>
  <c r="I504" i="47"/>
  <c r="H505" i="47"/>
  <c r="I505" i="47"/>
  <c r="H500" i="53"/>
  <c r="J500" i="53"/>
  <c r="I500" i="53"/>
  <c r="H501" i="53"/>
  <c r="J501" i="53"/>
  <c r="I501" i="53"/>
  <c r="H502" i="53"/>
  <c r="J502" i="53"/>
  <c r="I502" i="53"/>
  <c r="H504" i="53"/>
  <c r="J504" i="53"/>
  <c r="I504" i="53"/>
  <c r="H505" i="53"/>
  <c r="J505" i="53"/>
  <c r="I505" i="53"/>
  <c r="H500" i="55"/>
  <c r="J500" i="55"/>
  <c r="I500" i="55"/>
  <c r="H502" i="55"/>
  <c r="J502" i="55"/>
  <c r="I502" i="55"/>
  <c r="H504" i="55"/>
  <c r="J504" i="55"/>
  <c r="I504" i="55"/>
  <c r="H500" i="61"/>
  <c r="J500" i="61"/>
  <c r="I500" i="61"/>
  <c r="H501" i="61"/>
  <c r="J501" i="61"/>
  <c r="I501" i="61"/>
  <c r="H502" i="61"/>
  <c r="J502" i="61"/>
  <c r="I502" i="61"/>
  <c r="H504" i="61"/>
  <c r="J504" i="61"/>
  <c r="I504" i="61"/>
  <c r="H505" i="61"/>
  <c r="J505" i="61"/>
  <c r="I505" i="61"/>
  <c r="I500" i="65"/>
  <c r="H500" i="65"/>
  <c r="J500" i="65"/>
  <c r="I501" i="65"/>
  <c r="J501" i="65"/>
  <c r="H501" i="65"/>
  <c r="I502" i="65"/>
  <c r="H502" i="65"/>
  <c r="J502" i="65"/>
  <c r="I504" i="65"/>
  <c r="H504" i="65"/>
  <c r="J504" i="65"/>
  <c r="I505" i="65"/>
  <c r="J505" i="65"/>
  <c r="H505" i="65"/>
  <c r="I500" i="67"/>
  <c r="H500" i="67"/>
  <c r="J500" i="67"/>
  <c r="I501" i="67"/>
  <c r="J501" i="67"/>
  <c r="H501" i="67"/>
  <c r="I502" i="67"/>
  <c r="H502" i="67"/>
  <c r="J502" i="67"/>
  <c r="I504" i="67"/>
  <c r="H504" i="67"/>
  <c r="J504" i="67"/>
  <c r="I505" i="67"/>
  <c r="J505" i="67"/>
  <c r="H505" i="67"/>
  <c r="H506" i="20"/>
  <c r="J506" i="20"/>
  <c r="I506" i="20"/>
  <c r="H502" i="20"/>
  <c r="J502" i="20"/>
  <c r="I502" i="20"/>
  <c r="J501" i="71"/>
  <c r="I501" i="71"/>
  <c r="H501" i="71"/>
  <c r="J504" i="69"/>
  <c r="J502" i="69"/>
  <c r="J500" i="69"/>
  <c r="J505" i="69"/>
  <c r="I504" i="69"/>
  <c r="I502" i="69"/>
  <c r="I500" i="69"/>
  <c r="I515" i="69" s="1"/>
  <c r="I505" i="69"/>
  <c r="H504" i="69"/>
  <c r="H502" i="69"/>
  <c r="H500" i="69"/>
  <c r="H505" i="69"/>
  <c r="K512" i="61"/>
  <c r="K507" i="31"/>
  <c r="K511" i="33"/>
  <c r="M513" i="69"/>
  <c r="M512" i="63"/>
  <c r="M511" i="59"/>
  <c r="M509" i="63"/>
  <c r="M508" i="63"/>
  <c r="M505" i="71"/>
  <c r="M514" i="63"/>
  <c r="M503" i="63"/>
  <c r="M501" i="63"/>
  <c r="M503" i="71"/>
  <c r="M510" i="63"/>
  <c r="M503" i="65"/>
  <c r="M514" i="59"/>
  <c r="M507" i="67"/>
  <c r="M512" i="65"/>
  <c r="M510" i="67"/>
  <c r="M504" i="69"/>
  <c r="M501" i="69"/>
  <c r="M512" i="67"/>
  <c r="M510" i="71"/>
  <c r="M507" i="71"/>
  <c r="M514" i="61"/>
  <c r="M507" i="69"/>
  <c r="M501" i="67"/>
  <c r="M511" i="71"/>
  <c r="M512" i="71"/>
  <c r="M506" i="71"/>
  <c r="M503" i="69"/>
  <c r="M508" i="67"/>
  <c r="M501" i="71"/>
  <c r="M501" i="59"/>
  <c r="K526" i="59"/>
  <c r="K526" i="71"/>
  <c r="M513" i="59"/>
  <c r="M509" i="59"/>
  <c r="M510" i="59"/>
  <c r="M503" i="59"/>
  <c r="M506" i="59"/>
  <c r="M504" i="59"/>
  <c r="M504" i="63"/>
  <c r="M505" i="63"/>
  <c r="K521" i="65"/>
  <c r="G524" i="71"/>
  <c r="J524" i="71"/>
  <c r="H524" i="71"/>
  <c r="I524" i="71"/>
  <c r="F524" i="71"/>
  <c r="F523" i="71"/>
  <c r="I523" i="71"/>
  <c r="J523" i="71"/>
  <c r="G523" i="71"/>
  <c r="H523" i="71"/>
  <c r="H522" i="71"/>
  <c r="I522" i="71"/>
  <c r="F522" i="71"/>
  <c r="G522" i="71"/>
  <c r="J522" i="71"/>
  <c r="J521" i="71"/>
  <c r="G521" i="71"/>
  <c r="H521" i="71"/>
  <c r="F521" i="71"/>
  <c r="I521" i="71"/>
  <c r="M511" i="65"/>
  <c r="G520" i="71"/>
  <c r="J520" i="71"/>
  <c r="H520" i="71"/>
  <c r="I520" i="71"/>
  <c r="F520" i="71"/>
  <c r="J525" i="71"/>
  <c r="G525" i="71"/>
  <c r="H525" i="71"/>
  <c r="F525" i="71"/>
  <c r="I525" i="71"/>
  <c r="M510" i="65"/>
  <c r="M501" i="65"/>
  <c r="M508" i="65"/>
  <c r="M504" i="65"/>
  <c r="M507" i="65"/>
  <c r="J525" i="69"/>
  <c r="F525" i="69"/>
  <c r="G525" i="69"/>
  <c r="H525" i="69"/>
  <c r="I525" i="69"/>
  <c r="J523" i="69"/>
  <c r="F523" i="69"/>
  <c r="G523" i="69"/>
  <c r="H523" i="69"/>
  <c r="I523" i="69"/>
  <c r="J521" i="69"/>
  <c r="F521" i="69"/>
  <c r="G521" i="69"/>
  <c r="H521" i="69"/>
  <c r="I521" i="69"/>
  <c r="J525" i="63"/>
  <c r="F525" i="63"/>
  <c r="G525" i="63"/>
  <c r="H525" i="63"/>
  <c r="I525" i="63"/>
  <c r="J523" i="63"/>
  <c r="F523" i="63"/>
  <c r="G523" i="63"/>
  <c r="H523" i="63"/>
  <c r="I523" i="63"/>
  <c r="J521" i="63"/>
  <c r="F521" i="63"/>
  <c r="G521" i="63"/>
  <c r="H521" i="63"/>
  <c r="I521" i="63"/>
  <c r="J525" i="59"/>
  <c r="F525" i="59"/>
  <c r="G525" i="59"/>
  <c r="H525" i="59"/>
  <c r="I525" i="59"/>
  <c r="H523" i="59"/>
  <c r="I523" i="59"/>
  <c r="J523" i="59"/>
  <c r="F523" i="59"/>
  <c r="G523" i="59"/>
  <c r="J521" i="59"/>
  <c r="F521" i="59"/>
  <c r="K521" i="59" s="1"/>
  <c r="G521" i="59"/>
  <c r="H521" i="59"/>
  <c r="I521" i="59"/>
  <c r="F525" i="57"/>
  <c r="H523" i="57"/>
  <c r="I523" i="57"/>
  <c r="J523" i="57"/>
  <c r="F523" i="57"/>
  <c r="G523" i="57"/>
  <c r="J521" i="57"/>
  <c r="F521" i="57"/>
  <c r="G521" i="57"/>
  <c r="H521" i="57"/>
  <c r="I521" i="57"/>
  <c r="J525" i="51"/>
  <c r="F525" i="51"/>
  <c r="G525" i="51"/>
  <c r="H525" i="51"/>
  <c r="I525" i="51"/>
  <c r="H523" i="51"/>
  <c r="I523" i="51"/>
  <c r="J523" i="51"/>
  <c r="F523" i="51"/>
  <c r="G523" i="51"/>
  <c r="J521" i="51"/>
  <c r="F521" i="51"/>
  <c r="G521" i="51"/>
  <c r="H521" i="51"/>
  <c r="I521" i="51"/>
  <c r="I525" i="49"/>
  <c r="J525" i="49"/>
  <c r="F525" i="49"/>
  <c r="G525" i="49"/>
  <c r="H525" i="49"/>
  <c r="G523" i="49"/>
  <c r="H523" i="49"/>
  <c r="I523" i="49"/>
  <c r="J523" i="49"/>
  <c r="F523" i="49"/>
  <c r="G521" i="49"/>
  <c r="H521" i="49"/>
  <c r="I521" i="49"/>
  <c r="J521" i="49"/>
  <c r="F521" i="49"/>
  <c r="H525" i="23"/>
  <c r="I525" i="23"/>
  <c r="J525" i="23"/>
  <c r="F525" i="23"/>
  <c r="G525" i="23"/>
  <c r="H523" i="23"/>
  <c r="I523" i="23"/>
  <c r="J523" i="23"/>
  <c r="F523" i="23"/>
  <c r="G523" i="23"/>
  <c r="H521" i="23"/>
  <c r="I521" i="23"/>
  <c r="J521" i="23"/>
  <c r="F521" i="23"/>
  <c r="G521" i="23"/>
  <c r="E22" i="4"/>
  <c r="G22" i="4" s="1"/>
  <c r="G524" i="69"/>
  <c r="H524" i="69"/>
  <c r="I524" i="69"/>
  <c r="J524" i="69"/>
  <c r="F524" i="69"/>
  <c r="G522" i="69"/>
  <c r="H522" i="69"/>
  <c r="I522" i="69"/>
  <c r="J522" i="69"/>
  <c r="F522" i="69"/>
  <c r="G520" i="69"/>
  <c r="H520" i="69"/>
  <c r="I520" i="69"/>
  <c r="J520" i="69"/>
  <c r="F520" i="69"/>
  <c r="G524" i="63"/>
  <c r="H524" i="63"/>
  <c r="I524" i="63"/>
  <c r="J524" i="63"/>
  <c r="F524" i="63"/>
  <c r="G522" i="63"/>
  <c r="H522" i="63"/>
  <c r="I522" i="63"/>
  <c r="J522" i="63"/>
  <c r="F522" i="63"/>
  <c r="G520" i="63"/>
  <c r="H520" i="63"/>
  <c r="I520" i="63"/>
  <c r="J520" i="63"/>
  <c r="F520" i="63"/>
  <c r="I524" i="59"/>
  <c r="J524" i="59"/>
  <c r="F524" i="59"/>
  <c r="G524" i="59"/>
  <c r="H524" i="59"/>
  <c r="G522" i="59"/>
  <c r="H522" i="59"/>
  <c r="I522" i="59"/>
  <c r="J522" i="59"/>
  <c r="F522" i="59"/>
  <c r="K522" i="59" s="1"/>
  <c r="G520" i="59"/>
  <c r="H520" i="59"/>
  <c r="I520" i="59"/>
  <c r="J520" i="59"/>
  <c r="F520" i="59"/>
  <c r="I524" i="57"/>
  <c r="J524" i="57"/>
  <c r="F524" i="57"/>
  <c r="G524" i="57"/>
  <c r="H524" i="57"/>
  <c r="H520" i="57"/>
  <c r="I524" i="51"/>
  <c r="J524" i="51"/>
  <c r="F524" i="51"/>
  <c r="G524" i="51"/>
  <c r="H524" i="51"/>
  <c r="G522" i="51"/>
  <c r="H522" i="51"/>
  <c r="I522" i="51"/>
  <c r="J522" i="51"/>
  <c r="F522" i="51"/>
  <c r="G520" i="51"/>
  <c r="H520" i="51"/>
  <c r="I520" i="51"/>
  <c r="J520" i="51"/>
  <c r="F520" i="51"/>
  <c r="J526" i="49"/>
  <c r="F526" i="49"/>
  <c r="G526" i="49"/>
  <c r="H526" i="49"/>
  <c r="I526" i="49"/>
  <c r="H524" i="49"/>
  <c r="I524" i="49"/>
  <c r="J524" i="49"/>
  <c r="F524" i="49"/>
  <c r="G524" i="49"/>
  <c r="J522" i="49"/>
  <c r="F522" i="49"/>
  <c r="G522" i="49"/>
  <c r="H522" i="49"/>
  <c r="I522" i="49"/>
  <c r="I524" i="23"/>
  <c r="J524" i="23"/>
  <c r="F524" i="23"/>
  <c r="G524" i="23"/>
  <c r="H524" i="23"/>
  <c r="I522" i="23"/>
  <c r="J522" i="23"/>
  <c r="F522" i="23"/>
  <c r="G522" i="23"/>
  <c r="H522" i="23"/>
  <c r="I520" i="23"/>
  <c r="J520" i="23"/>
  <c r="F520" i="23"/>
  <c r="G520" i="23"/>
  <c r="H520" i="23"/>
  <c r="K520" i="71"/>
  <c r="K525" i="69"/>
  <c r="E81" i="17"/>
  <c r="E81" i="54"/>
  <c r="I81" i="54" s="1"/>
  <c r="E81" i="34"/>
  <c r="E81" i="40"/>
  <c r="E81" i="15"/>
  <c r="E81" i="14"/>
  <c r="E81" i="28"/>
  <c r="E81" i="18"/>
  <c r="I81" i="18" s="1"/>
  <c r="E81" i="30"/>
  <c r="E81" i="42"/>
  <c r="E81" i="50"/>
  <c r="E81" i="46"/>
  <c r="E81" i="32"/>
  <c r="E81" i="48"/>
  <c r="E81" i="26"/>
  <c r="E81" i="38"/>
  <c r="E81" i="36"/>
  <c r="I81" i="36" s="1"/>
  <c r="E81" i="16"/>
  <c r="E81" i="19"/>
  <c r="H507" i="45"/>
  <c r="I507" i="45"/>
  <c r="J507" i="45"/>
  <c r="H509" i="45"/>
  <c r="I509" i="45"/>
  <c r="J509" i="45"/>
  <c r="H510" i="45"/>
  <c r="I510" i="45"/>
  <c r="J510" i="45"/>
  <c r="H511" i="45"/>
  <c r="I511" i="45"/>
  <c r="J511" i="45"/>
  <c r="H512" i="45"/>
  <c r="I512" i="45"/>
  <c r="J512" i="45"/>
  <c r="H513" i="45"/>
  <c r="I513" i="45"/>
  <c r="J513" i="45"/>
  <c r="H514" i="45"/>
  <c r="I514" i="45"/>
  <c r="J514" i="45"/>
  <c r="H515" i="45"/>
  <c r="I515" i="45"/>
  <c r="J515" i="45"/>
  <c r="J518" i="45"/>
  <c r="I518" i="45"/>
  <c r="H518" i="45"/>
  <c r="G518" i="45"/>
  <c r="I527" i="45"/>
  <c r="G527" i="45"/>
  <c r="J527" i="45"/>
  <c r="H527" i="45"/>
  <c r="J534" i="45"/>
  <c r="H534" i="45"/>
  <c r="I534" i="45"/>
  <c r="G534" i="45"/>
  <c r="I535" i="45"/>
  <c r="G535" i="45"/>
  <c r="J535" i="45"/>
  <c r="H535" i="45"/>
  <c r="I533" i="45"/>
  <c r="G533" i="45"/>
  <c r="J533" i="45"/>
  <c r="H533" i="45"/>
  <c r="J532" i="45"/>
  <c r="H532" i="45"/>
  <c r="I532" i="45"/>
  <c r="G532" i="45"/>
  <c r="I531" i="45"/>
  <c r="G531" i="45"/>
  <c r="J531" i="45"/>
  <c r="H531" i="45"/>
  <c r="J530" i="45"/>
  <c r="H530" i="45"/>
  <c r="I530" i="45"/>
  <c r="G530" i="45"/>
  <c r="I529" i="45"/>
  <c r="G529" i="45"/>
  <c r="J529" i="45"/>
  <c r="H529" i="45"/>
  <c r="I522" i="45"/>
  <c r="J522" i="45"/>
  <c r="G522" i="45"/>
  <c r="H522" i="45"/>
  <c r="H526" i="45"/>
  <c r="I526" i="45"/>
  <c r="J526" i="45"/>
  <c r="G526" i="45"/>
  <c r="G523" i="45"/>
  <c r="J523" i="45"/>
  <c r="H523" i="45"/>
  <c r="I523" i="45"/>
  <c r="J524" i="45"/>
  <c r="G524" i="45"/>
  <c r="H524" i="45"/>
  <c r="I524" i="45"/>
  <c r="H525" i="45"/>
  <c r="I525" i="45"/>
  <c r="G525" i="45"/>
  <c r="J525" i="45"/>
  <c r="H502" i="45"/>
  <c r="J502" i="45"/>
  <c r="I502" i="45"/>
  <c r="H503" i="45"/>
  <c r="J503" i="45"/>
  <c r="I503" i="45"/>
  <c r="H505" i="45"/>
  <c r="J505" i="45"/>
  <c r="I505" i="45"/>
  <c r="H506" i="45"/>
  <c r="J506" i="45"/>
  <c r="I506" i="45"/>
  <c r="J521" i="45"/>
  <c r="H521" i="45"/>
  <c r="I521" i="45"/>
  <c r="G521" i="45"/>
  <c r="I501" i="45"/>
  <c r="J501" i="45"/>
  <c r="H501" i="45"/>
  <c r="F515" i="45"/>
  <c r="E81" i="44"/>
  <c r="F501" i="45"/>
  <c r="F502" i="45"/>
  <c r="F503" i="45"/>
  <c r="F505" i="45"/>
  <c r="F506" i="45"/>
  <c r="F507" i="45"/>
  <c r="F509" i="45"/>
  <c r="F510" i="45"/>
  <c r="F511" i="45"/>
  <c r="F512" i="45"/>
  <c r="F513" i="45"/>
  <c r="F514" i="45"/>
  <c r="F521" i="45"/>
  <c r="F522" i="45"/>
  <c r="F523" i="45"/>
  <c r="F524" i="45"/>
  <c r="F525" i="45"/>
  <c r="F526" i="45"/>
  <c r="F527" i="45"/>
  <c r="F529" i="45"/>
  <c r="F530" i="45"/>
  <c r="F531" i="45"/>
  <c r="F532" i="45"/>
  <c r="F533" i="45"/>
  <c r="F534" i="45"/>
  <c r="F535" i="45"/>
  <c r="F518" i="45"/>
  <c r="K518" i="45"/>
  <c r="J516" i="41" l="1"/>
  <c r="K524" i="39"/>
  <c r="K532" i="94"/>
  <c r="M383" i="90"/>
  <c r="M8" i="80"/>
  <c r="M215" i="82"/>
  <c r="M231" i="82"/>
  <c r="M235" i="82"/>
  <c r="M435" i="82"/>
  <c r="M50" i="84"/>
  <c r="M66" i="84"/>
  <c r="M130" i="84"/>
  <c r="M206" i="84"/>
  <c r="M210" i="84"/>
  <c r="M274" i="84"/>
  <c r="M290" i="84"/>
  <c r="M354" i="84"/>
  <c r="M65" i="86"/>
  <c r="M127" i="90"/>
  <c r="M403" i="90"/>
  <c r="M423" i="90"/>
  <c r="M487" i="90"/>
  <c r="M342" i="92"/>
  <c r="M104" i="80"/>
  <c r="M152" i="80"/>
  <c r="M200" i="80"/>
  <c r="M240" i="80"/>
  <c r="M320" i="80"/>
  <c r="M364" i="80"/>
  <c r="M400" i="80"/>
  <c r="M456" i="80"/>
  <c r="M496" i="80"/>
  <c r="M151" i="82"/>
  <c r="M155" i="82"/>
  <c r="M315" i="82"/>
  <c r="M323" i="82"/>
  <c r="M327" i="82"/>
  <c r="M33" i="86"/>
  <c r="M129" i="86"/>
  <c r="M317" i="86"/>
  <c r="M321" i="86"/>
  <c r="M239" i="90"/>
  <c r="M182" i="92"/>
  <c r="M214" i="92"/>
  <c r="M340" i="92"/>
  <c r="M344" i="92"/>
  <c r="G513" i="84"/>
  <c r="F513" i="84"/>
  <c r="K513" i="84" s="1"/>
  <c r="M226" i="84"/>
  <c r="M370" i="84"/>
  <c r="M438" i="84"/>
  <c r="M97" i="86"/>
  <c r="M4" i="88"/>
  <c r="M8" i="88"/>
  <c r="M12" i="88"/>
  <c r="M16" i="88"/>
  <c r="M32" i="88"/>
  <c r="M36" i="88"/>
  <c r="M40" i="88"/>
  <c r="M44" i="88"/>
  <c r="M48" i="88"/>
  <c r="M60" i="88"/>
  <c r="M68" i="88"/>
  <c r="M72" i="88"/>
  <c r="M76" i="88"/>
  <c r="M84" i="88"/>
  <c r="M92" i="88"/>
  <c r="M96" i="88"/>
  <c r="M104" i="88"/>
  <c r="M108" i="88"/>
  <c r="M112" i="88"/>
  <c r="M124" i="88"/>
  <c r="M132" i="88"/>
  <c r="M136" i="88"/>
  <c r="M140" i="88"/>
  <c r="M144" i="88"/>
  <c r="M160" i="88"/>
  <c r="M168" i="88"/>
  <c r="M172" i="88"/>
  <c r="M188" i="88"/>
  <c r="M196" i="88"/>
  <c r="M200" i="88"/>
  <c r="M204" i="88"/>
  <c r="M208" i="88"/>
  <c r="M220" i="88"/>
  <c r="M224" i="88"/>
  <c r="M228" i="88"/>
  <c r="M232" i="88"/>
  <c r="M236" i="88"/>
  <c r="M252" i="88"/>
  <c r="M260" i="88"/>
  <c r="M264" i="88"/>
  <c r="M268" i="88"/>
  <c r="M272" i="88"/>
  <c r="M288" i="88"/>
  <c r="M292" i="88"/>
  <c r="M300" i="88"/>
  <c r="M304" i="88"/>
  <c r="M320" i="88"/>
  <c r="M324" i="88"/>
  <c r="M328" i="88"/>
  <c r="M332" i="88"/>
  <c r="M336" i="88"/>
  <c r="M344" i="88"/>
  <c r="M356" i="88"/>
  <c r="M364" i="88"/>
  <c r="M368" i="88"/>
  <c r="M372" i="88"/>
  <c r="M376" i="88"/>
  <c r="M388" i="88"/>
  <c r="M392" i="88"/>
  <c r="M396" i="88"/>
  <c r="M400" i="88"/>
  <c r="M440" i="88"/>
  <c r="M464" i="88"/>
  <c r="M472" i="88"/>
  <c r="M480" i="88"/>
  <c r="M63" i="90"/>
  <c r="M367" i="90"/>
  <c r="M42" i="92"/>
  <c r="M450" i="92"/>
  <c r="M71" i="96"/>
  <c r="F507" i="37"/>
  <c r="K531" i="71"/>
  <c r="M111" i="90"/>
  <c r="M271" i="90"/>
  <c r="M10" i="92"/>
  <c r="M246" i="92"/>
  <c r="M426" i="92"/>
  <c r="K527" i="43"/>
  <c r="K528" i="49"/>
  <c r="K533" i="51"/>
  <c r="K523" i="61"/>
  <c r="K523" i="21"/>
  <c r="K534" i="24"/>
  <c r="M23" i="90"/>
  <c r="M118" i="92"/>
  <c r="M64" i="96"/>
  <c r="M40" i="80"/>
  <c r="M216" i="80"/>
  <c r="M256" i="80"/>
  <c r="M300" i="80"/>
  <c r="M304" i="80"/>
  <c r="M384" i="80"/>
  <c r="M432" i="80"/>
  <c r="M436" i="80"/>
  <c r="M476" i="80"/>
  <c r="M480" i="80"/>
  <c r="M247" i="82"/>
  <c r="M251" i="82"/>
  <c r="M259" i="82"/>
  <c r="M263" i="82"/>
  <c r="M279" i="82"/>
  <c r="M291" i="82"/>
  <c r="M295" i="82"/>
  <c r="M299" i="82"/>
  <c r="M317" i="82"/>
  <c r="M329" i="82"/>
  <c r="M333" i="82"/>
  <c r="M162" i="84"/>
  <c r="M166" i="84"/>
  <c r="M242" i="84"/>
  <c r="M306" i="84"/>
  <c r="M322" i="84"/>
  <c r="M386" i="84"/>
  <c r="M450" i="84"/>
  <c r="M462" i="84"/>
  <c r="M17" i="86"/>
  <c r="M81" i="86"/>
  <c r="M145" i="86"/>
  <c r="M149" i="86"/>
  <c r="M157" i="86"/>
  <c r="M161" i="86"/>
  <c r="M193" i="86"/>
  <c r="M205" i="86"/>
  <c r="M209" i="86"/>
  <c r="M221" i="86"/>
  <c r="M225" i="86"/>
  <c r="M257" i="86"/>
  <c r="M269" i="86"/>
  <c r="M273" i="86"/>
  <c r="M285" i="86"/>
  <c r="M289" i="86"/>
  <c r="M31" i="90"/>
  <c r="M143" i="90"/>
  <c r="M319" i="90"/>
  <c r="M134" i="92"/>
  <c r="M205" i="92"/>
  <c r="M212" i="92"/>
  <c r="M216" i="92"/>
  <c r="M278" i="92"/>
  <c r="M410" i="92"/>
  <c r="M103" i="96"/>
  <c r="I521" i="20"/>
  <c r="F507" i="63"/>
  <c r="K507" i="63" s="1"/>
  <c r="J504" i="49"/>
  <c r="I503" i="37"/>
  <c r="M444" i="55"/>
  <c r="M454" i="55"/>
  <c r="I529" i="20"/>
  <c r="F512" i="43"/>
  <c r="K512" i="43" s="1"/>
  <c r="M345" i="55"/>
  <c r="F509" i="41"/>
  <c r="K509" i="41" s="1"/>
  <c r="M86" i="55"/>
  <c r="M94" i="55"/>
  <c r="M413" i="55"/>
  <c r="F504" i="27"/>
  <c r="I504" i="27"/>
  <c r="H504" i="27"/>
  <c r="C524" i="27"/>
  <c r="J504" i="27"/>
  <c r="K524" i="37"/>
  <c r="K521" i="67"/>
  <c r="K526" i="51"/>
  <c r="K521" i="43"/>
  <c r="K522" i="65"/>
  <c r="F535" i="21"/>
  <c r="K520" i="22"/>
  <c r="K526" i="23"/>
  <c r="K528" i="24"/>
  <c r="K529" i="24"/>
  <c r="K534" i="25"/>
  <c r="K521" i="39"/>
  <c r="K527" i="39"/>
  <c r="K532" i="41"/>
  <c r="K527" i="71"/>
  <c r="K524" i="80"/>
  <c r="F508" i="92"/>
  <c r="K508" i="92" s="1"/>
  <c r="G508" i="92"/>
  <c r="F502" i="80"/>
  <c r="G502" i="80"/>
  <c r="G511" i="94"/>
  <c r="F511" i="94"/>
  <c r="G506" i="27"/>
  <c r="F506" i="27"/>
  <c r="K506" i="27" s="1"/>
  <c r="J504" i="45"/>
  <c r="F504" i="45"/>
  <c r="H504" i="45"/>
  <c r="G506" i="20"/>
  <c r="F506" i="20"/>
  <c r="G503" i="20"/>
  <c r="C523" i="20"/>
  <c r="J523" i="20" s="1"/>
  <c r="F503" i="20"/>
  <c r="K503" i="20" s="1"/>
  <c r="K534" i="45"/>
  <c r="K528" i="88"/>
  <c r="K534" i="88"/>
  <c r="K527" i="98"/>
  <c r="M191" i="90"/>
  <c r="M287" i="90"/>
  <c r="M86" i="92"/>
  <c r="M198" i="92"/>
  <c r="M290" i="92"/>
  <c r="M294" i="92"/>
  <c r="M390" i="92"/>
  <c r="M486" i="92"/>
  <c r="M490" i="92"/>
  <c r="M176" i="96"/>
  <c r="M180" i="96"/>
  <c r="H503" i="96"/>
  <c r="I503" i="96"/>
  <c r="J503" i="96"/>
  <c r="F503" i="96"/>
  <c r="G512" i="29"/>
  <c r="F512" i="29"/>
  <c r="K512" i="29" s="1"/>
  <c r="F504" i="29"/>
  <c r="H504" i="29"/>
  <c r="G511" i="71"/>
  <c r="F511" i="71"/>
  <c r="K511" i="71" s="1"/>
  <c r="G500" i="43"/>
  <c r="F500" i="43"/>
  <c r="I503" i="69"/>
  <c r="M380" i="55"/>
  <c r="M400" i="55"/>
  <c r="M402" i="55"/>
  <c r="M406" i="55"/>
  <c r="M79" i="90"/>
  <c r="M159" i="90"/>
  <c r="M255" i="90"/>
  <c r="M335" i="90"/>
  <c r="M5" i="92"/>
  <c r="M70" i="92"/>
  <c r="M77" i="92"/>
  <c r="M150" i="92"/>
  <c r="M230" i="92"/>
  <c r="M374" i="92"/>
  <c r="M438" i="92"/>
  <c r="M457" i="92"/>
  <c r="M19" i="96"/>
  <c r="M23" i="96"/>
  <c r="M128" i="96"/>
  <c r="M135" i="96"/>
  <c r="M5" i="98"/>
  <c r="M9" i="98"/>
  <c r="M17" i="98"/>
  <c r="M21" i="98"/>
  <c r="M25" i="98"/>
  <c r="M29" i="98"/>
  <c r="M33" i="98"/>
  <c r="M37" i="98"/>
  <c r="M41" i="98"/>
  <c r="M45" i="98"/>
  <c r="M53" i="98"/>
  <c r="M57" i="98"/>
  <c r="M61" i="98"/>
  <c r="M69" i="98"/>
  <c r="M73" i="98"/>
  <c r="M81" i="98"/>
  <c r="M85" i="98"/>
  <c r="M89" i="98"/>
  <c r="M93" i="98"/>
  <c r="M97" i="98"/>
  <c r="M105" i="98"/>
  <c r="M109" i="98"/>
  <c r="M117" i="98"/>
  <c r="M121" i="98"/>
  <c r="M125" i="98"/>
  <c r="M129" i="98"/>
  <c r="M137" i="98"/>
  <c r="M141" i="98"/>
  <c r="M145" i="98"/>
  <c r="M149" i="98"/>
  <c r="M157" i="98"/>
  <c r="M161" i="98"/>
  <c r="M165" i="98"/>
  <c r="M177" i="98"/>
  <c r="M181" i="98"/>
  <c r="M193" i="98"/>
  <c r="J527" i="20"/>
  <c r="F503" i="82"/>
  <c r="H503" i="59"/>
  <c r="M102" i="55"/>
  <c r="M118" i="55"/>
  <c r="M126" i="55"/>
  <c r="M182" i="55"/>
  <c r="M190" i="55"/>
  <c r="M198" i="55"/>
  <c r="M220" i="55"/>
  <c r="M228" i="55"/>
  <c r="M230" i="55"/>
  <c r="M256" i="55"/>
  <c r="M258" i="55"/>
  <c r="M262" i="55"/>
  <c r="M278" i="55"/>
  <c r="M284" i="55"/>
  <c r="M292" i="55"/>
  <c r="M294" i="55"/>
  <c r="M300" i="55"/>
  <c r="M304" i="55"/>
  <c r="M306" i="55"/>
  <c r="M308" i="55"/>
  <c r="M310" i="55"/>
  <c r="M349" i="55"/>
  <c r="K525" i="55"/>
  <c r="K528" i="69"/>
  <c r="K529" i="55"/>
  <c r="K533" i="61"/>
  <c r="K533" i="63"/>
  <c r="K527" i="63"/>
  <c r="K526" i="63"/>
  <c r="M121" i="96"/>
  <c r="M125" i="96"/>
  <c r="M193" i="96"/>
  <c r="K522" i="69"/>
  <c r="K523" i="69"/>
  <c r="K525" i="61"/>
  <c r="K534" i="31"/>
  <c r="K534" i="33"/>
  <c r="K527" i="35"/>
  <c r="K526" i="35"/>
  <c r="K525" i="35"/>
  <c r="K521" i="35"/>
  <c r="K526" i="37"/>
  <c r="K530" i="39"/>
  <c r="K528" i="39"/>
  <c r="K529" i="41"/>
  <c r="K529" i="59"/>
  <c r="K530" i="59"/>
  <c r="K528" i="61"/>
  <c r="K532" i="61"/>
  <c r="K530" i="63"/>
  <c r="K532" i="63"/>
  <c r="K529" i="65"/>
  <c r="K530" i="65"/>
  <c r="K531" i="65"/>
  <c r="K528" i="67"/>
  <c r="M301" i="96"/>
  <c r="M305" i="96"/>
  <c r="G509" i="86"/>
  <c r="F509" i="86"/>
  <c r="F510" i="27"/>
  <c r="K510" i="27" s="1"/>
  <c r="G510" i="27"/>
  <c r="K521" i="45"/>
  <c r="K525" i="45"/>
  <c r="K530" i="45"/>
  <c r="K524" i="59"/>
  <c r="K521" i="71"/>
  <c r="K522" i="71"/>
  <c r="K532" i="21"/>
  <c r="K532" i="24"/>
  <c r="K525" i="24"/>
  <c r="K523" i="25"/>
  <c r="K525" i="94"/>
  <c r="K534" i="84"/>
  <c r="K531" i="96"/>
  <c r="K527" i="96"/>
  <c r="F506" i="92"/>
  <c r="K506" i="92" s="1"/>
  <c r="G506" i="92"/>
  <c r="G510" i="65"/>
  <c r="F510" i="65"/>
  <c r="K510" i="65" s="1"/>
  <c r="I535" i="24"/>
  <c r="M492" i="98"/>
  <c r="M496" i="98"/>
  <c r="G508" i="82"/>
  <c r="F511" i="67"/>
  <c r="K511" i="67" s="1"/>
  <c r="G512" i="61"/>
  <c r="G501" i="53"/>
  <c r="I504" i="49"/>
  <c r="F507" i="47"/>
  <c r="F504" i="43"/>
  <c r="F513" i="31"/>
  <c r="K513" i="31" s="1"/>
  <c r="F505" i="31"/>
  <c r="K505" i="31" s="1"/>
  <c r="F505" i="29"/>
  <c r="M134" i="55"/>
  <c r="M150" i="55"/>
  <c r="M158" i="55"/>
  <c r="M217" i="55"/>
  <c r="M233" i="55"/>
  <c r="M237" i="55"/>
  <c r="M245" i="55"/>
  <c r="M253" i="55"/>
  <c r="M269" i="55"/>
  <c r="M330" i="55"/>
  <c r="M342" i="55"/>
  <c r="M437" i="55"/>
  <c r="M492" i="55"/>
  <c r="F508" i="80"/>
  <c r="F507" i="61"/>
  <c r="K507" i="61" s="1"/>
  <c r="J503" i="33"/>
  <c r="F509" i="31"/>
  <c r="K509" i="31" s="1"/>
  <c r="F501" i="31"/>
  <c r="M166" i="55"/>
  <c r="M285" i="55"/>
  <c r="M356" i="55"/>
  <c r="M358" i="55"/>
  <c r="M373" i="55"/>
  <c r="M397" i="55"/>
  <c r="M416" i="55"/>
  <c r="M418" i="55"/>
  <c r="M428" i="55"/>
  <c r="M461" i="55"/>
  <c r="M485" i="55"/>
  <c r="M190" i="82"/>
  <c r="M194" i="82"/>
  <c r="M198" i="82"/>
  <c r="M284" i="82"/>
  <c r="M326" i="82"/>
  <c r="M342" i="82"/>
  <c r="M394" i="82"/>
  <c r="M410" i="82"/>
  <c r="M418" i="82"/>
  <c r="M438" i="82"/>
  <c r="M445" i="82"/>
  <c r="M51" i="84"/>
  <c r="M115" i="84"/>
  <c r="M145" i="84"/>
  <c r="M171" i="84"/>
  <c r="M223" i="84"/>
  <c r="M227" i="84"/>
  <c r="M287" i="84"/>
  <c r="M291" i="84"/>
  <c r="M395" i="84"/>
  <c r="M453" i="84"/>
  <c r="M457" i="84"/>
  <c r="M461" i="84"/>
  <c r="M12" i="86"/>
  <c r="M76" i="86"/>
  <c r="M140" i="86"/>
  <c r="M7" i="88"/>
  <c r="M23" i="88"/>
  <c r="M39" i="88"/>
  <c r="M55" i="88"/>
  <c r="M71" i="88"/>
  <c r="M87" i="88"/>
  <c r="M103" i="88"/>
  <c r="M433" i="92"/>
  <c r="M7" i="96"/>
  <c r="M57" i="96"/>
  <c r="M61" i="96"/>
  <c r="M83" i="96"/>
  <c r="M87" i="96"/>
  <c r="M221" i="96"/>
  <c r="M225" i="96"/>
  <c r="M311" i="96"/>
  <c r="M319" i="96"/>
  <c r="M323" i="96"/>
  <c r="M335" i="96"/>
  <c r="M381" i="96"/>
  <c r="M463" i="96"/>
  <c r="M479" i="96"/>
  <c r="J521" i="20"/>
  <c r="F514" i="84"/>
  <c r="K514" i="84" s="1"/>
  <c r="F510" i="57"/>
  <c r="J504" i="41"/>
  <c r="F513" i="37"/>
  <c r="G511" i="33"/>
  <c r="F508" i="31"/>
  <c r="K508" i="31" s="1"/>
  <c r="K522" i="61"/>
  <c r="K527" i="45"/>
  <c r="I516" i="41"/>
  <c r="M502" i="61"/>
  <c r="K523" i="90"/>
  <c r="K523" i="45"/>
  <c r="K524" i="63"/>
  <c r="K525" i="65"/>
  <c r="K532" i="45"/>
  <c r="K520" i="69"/>
  <c r="K524" i="69"/>
  <c r="K523" i="51"/>
  <c r="K521" i="63"/>
  <c r="K523" i="63"/>
  <c r="K525" i="63"/>
  <c r="K521" i="69"/>
  <c r="K524" i="71"/>
  <c r="M510" i="61"/>
  <c r="K521" i="61"/>
  <c r="K524" i="61"/>
  <c r="K520" i="59"/>
  <c r="K523" i="59"/>
  <c r="K525" i="59"/>
  <c r="M509" i="65"/>
  <c r="M513" i="65"/>
  <c r="M502" i="63"/>
  <c r="M505" i="59"/>
  <c r="M502" i="59"/>
  <c r="M512" i="59"/>
  <c r="M506" i="65"/>
  <c r="M506" i="69"/>
  <c r="M510" i="69"/>
  <c r="M506" i="67"/>
  <c r="M509" i="71"/>
  <c r="M512" i="69"/>
  <c r="M502" i="67"/>
  <c r="M504" i="71"/>
  <c r="M506" i="63"/>
  <c r="M514" i="65"/>
  <c r="M508" i="69"/>
  <c r="M503" i="67"/>
  <c r="M504" i="67"/>
  <c r="M511" i="63"/>
  <c r="M513" i="71"/>
  <c r="M501" i="61"/>
  <c r="K521" i="55"/>
  <c r="K522" i="55"/>
  <c r="J534" i="67"/>
  <c r="K534" i="67" s="1"/>
  <c r="F524" i="67"/>
  <c r="K524" i="67" s="1"/>
  <c r="J533" i="80"/>
  <c r="H526" i="80"/>
  <c r="K526" i="80" s="1"/>
  <c r="H520" i="80"/>
  <c r="H533" i="82"/>
  <c r="F522" i="82"/>
  <c r="K522" i="82" s="1"/>
  <c r="K531" i="82"/>
  <c r="F533" i="84"/>
  <c r="K521" i="84"/>
  <c r="I527" i="90"/>
  <c r="H523" i="90"/>
  <c r="J523" i="90"/>
  <c r="F528" i="90"/>
  <c r="K528" i="90" s="1"/>
  <c r="G521" i="90"/>
  <c r="I531" i="92"/>
  <c r="G523" i="92"/>
  <c r="I529" i="94"/>
  <c r="K533" i="96"/>
  <c r="I525" i="96"/>
  <c r="I520" i="96"/>
  <c r="F528" i="96"/>
  <c r="K528" i="96" s="1"/>
  <c r="G528" i="96"/>
  <c r="K529" i="98"/>
  <c r="F533" i="98"/>
  <c r="H527" i="80"/>
  <c r="K527" i="80" s="1"/>
  <c r="G532" i="84"/>
  <c r="K526" i="96"/>
  <c r="K521" i="80"/>
  <c r="K529" i="80"/>
  <c r="F526" i="82"/>
  <c r="G524" i="84"/>
  <c r="F531" i="84"/>
  <c r="J523" i="84"/>
  <c r="K523" i="84" s="1"/>
  <c r="I530" i="84"/>
  <c r="J529" i="86"/>
  <c r="J528" i="98"/>
  <c r="K528" i="98" s="1"/>
  <c r="I531" i="98"/>
  <c r="I523" i="98"/>
  <c r="J532" i="98"/>
  <c r="K532" i="98" s="1"/>
  <c r="H522" i="98"/>
  <c r="K522" i="98" s="1"/>
  <c r="K529" i="45"/>
  <c r="K522" i="63"/>
  <c r="K521" i="49"/>
  <c r="K521" i="51"/>
  <c r="K525" i="51"/>
  <c r="M505" i="65"/>
  <c r="K525" i="71"/>
  <c r="K523" i="71"/>
  <c r="M507" i="63"/>
  <c r="M507" i="59"/>
  <c r="M505" i="67"/>
  <c r="M511" i="67"/>
  <c r="M511" i="69"/>
  <c r="M514" i="71"/>
  <c r="M513" i="67"/>
  <c r="M509" i="69"/>
  <c r="M508" i="71"/>
  <c r="M514" i="69"/>
  <c r="M509" i="67"/>
  <c r="M502" i="69"/>
  <c r="H515" i="69"/>
  <c r="H515" i="53"/>
  <c r="I515" i="37"/>
  <c r="K501" i="31"/>
  <c r="K505" i="20"/>
  <c r="H515" i="59"/>
  <c r="K523" i="53"/>
  <c r="K524" i="21"/>
  <c r="K521" i="21"/>
  <c r="I535" i="21"/>
  <c r="K533" i="35"/>
  <c r="K529" i="67"/>
  <c r="K530" i="67"/>
  <c r="K531" i="67"/>
  <c r="K532" i="69"/>
  <c r="K534" i="61"/>
  <c r="K527" i="61"/>
  <c r="K533" i="67"/>
  <c r="I524" i="67"/>
  <c r="K534" i="69"/>
  <c r="K527" i="69"/>
  <c r="H533" i="80"/>
  <c r="J526" i="80"/>
  <c r="F520" i="80"/>
  <c r="K520" i="80" s="1"/>
  <c r="J533" i="82"/>
  <c r="J522" i="82"/>
  <c r="I533" i="84"/>
  <c r="J532" i="88"/>
  <c r="K525" i="88"/>
  <c r="F527" i="90"/>
  <c r="G523" i="90"/>
  <c r="J528" i="90"/>
  <c r="F521" i="90"/>
  <c r="H521" i="90"/>
  <c r="F531" i="92"/>
  <c r="I523" i="92"/>
  <c r="G529" i="94"/>
  <c r="K532" i="96"/>
  <c r="F525" i="96"/>
  <c r="K525" i="96" s="1"/>
  <c r="J520" i="96"/>
  <c r="G520" i="96"/>
  <c r="J528" i="96"/>
  <c r="I533" i="98"/>
  <c r="I532" i="84"/>
  <c r="J532" i="84"/>
  <c r="F520" i="86"/>
  <c r="I527" i="80"/>
  <c r="K528" i="82"/>
  <c r="J526" i="82"/>
  <c r="K526" i="82" s="1"/>
  <c r="H523" i="84"/>
  <c r="G523" i="84"/>
  <c r="F532" i="84"/>
  <c r="G530" i="84"/>
  <c r="F529" i="86"/>
  <c r="G535" i="21"/>
  <c r="K525" i="67"/>
  <c r="K525" i="53"/>
  <c r="H535" i="21"/>
  <c r="J535" i="21"/>
  <c r="K530" i="22"/>
  <c r="K531" i="22"/>
  <c r="K529" i="23"/>
  <c r="K530" i="23"/>
  <c r="K531" i="23"/>
  <c r="K523" i="24"/>
  <c r="K524" i="24"/>
  <c r="K528" i="25"/>
  <c r="K528" i="21"/>
  <c r="K534" i="22"/>
  <c r="K526" i="22"/>
  <c r="K524" i="22"/>
  <c r="K523" i="22"/>
  <c r="K521" i="22"/>
  <c r="K534" i="23"/>
  <c r="K533" i="23"/>
  <c r="K527" i="25"/>
  <c r="K526" i="25"/>
  <c r="K524" i="25"/>
  <c r="K522" i="25"/>
  <c r="K520" i="25"/>
  <c r="K529" i="27"/>
  <c r="K532" i="27"/>
  <c r="K532" i="29"/>
  <c r="K529" i="29"/>
  <c r="K530" i="29"/>
  <c r="J536" i="31"/>
  <c r="K523" i="31"/>
  <c r="K531" i="31"/>
  <c r="K530" i="37"/>
  <c r="K529" i="39"/>
  <c r="K522" i="41"/>
  <c r="K523" i="41"/>
  <c r="K524" i="41"/>
  <c r="K525" i="41"/>
  <c r="K526" i="27"/>
  <c r="K529" i="43"/>
  <c r="K530" i="43"/>
  <c r="K532" i="43"/>
  <c r="K529" i="61"/>
  <c r="K525" i="43"/>
  <c r="K524" i="43"/>
  <c r="K533" i="59"/>
  <c r="F533" i="80"/>
  <c r="J520" i="80"/>
  <c r="F533" i="82"/>
  <c r="K523" i="88"/>
  <c r="K527" i="88"/>
  <c r="K524" i="88"/>
  <c r="F532" i="88"/>
  <c r="H527" i="90"/>
  <c r="I528" i="90"/>
  <c r="K525" i="92"/>
  <c r="H531" i="92"/>
  <c r="K531" i="92" s="1"/>
  <c r="K534" i="92"/>
  <c r="K522" i="92"/>
  <c r="K526" i="92"/>
  <c r="K521" i="92"/>
  <c r="F523" i="92"/>
  <c r="F529" i="94"/>
  <c r="K533" i="86"/>
  <c r="K528" i="86"/>
  <c r="I520" i="86"/>
  <c r="K532" i="86"/>
  <c r="H524" i="84"/>
  <c r="G531" i="84"/>
  <c r="F530" i="84"/>
  <c r="K530" i="84" s="1"/>
  <c r="H523" i="98"/>
  <c r="K523" i="98" s="1"/>
  <c r="J531" i="98"/>
  <c r="M209" i="82"/>
  <c r="M217" i="82"/>
  <c r="M221" i="82"/>
  <c r="M237" i="82"/>
  <c r="M114" i="80"/>
  <c r="M250" i="80"/>
  <c r="M374" i="80"/>
  <c r="M378" i="80"/>
  <c r="M410" i="80"/>
  <c r="M169" i="82"/>
  <c r="M189" i="82"/>
  <c r="M305" i="82"/>
  <c r="M357" i="82"/>
  <c r="M68" i="84"/>
  <c r="M39" i="86"/>
  <c r="M103" i="86"/>
  <c r="M105" i="90"/>
  <c r="M361" i="90"/>
  <c r="M12" i="92"/>
  <c r="M88" i="92"/>
  <c r="K511" i="94"/>
  <c r="I503" i="94"/>
  <c r="I515" i="94" s="1"/>
  <c r="G503" i="94"/>
  <c r="H503" i="94"/>
  <c r="G501" i="92"/>
  <c r="F501" i="92"/>
  <c r="F513" i="90"/>
  <c r="K513" i="90" s="1"/>
  <c r="G513" i="90"/>
  <c r="J513" i="90"/>
  <c r="G514" i="82"/>
  <c r="F514" i="82"/>
  <c r="K514" i="82" s="1"/>
  <c r="C534" i="82"/>
  <c r="F506" i="65"/>
  <c r="G506" i="65"/>
  <c r="G502" i="59"/>
  <c r="F502" i="59"/>
  <c r="K502" i="59" s="1"/>
  <c r="G509" i="51"/>
  <c r="F509" i="51"/>
  <c r="K509" i="51" s="1"/>
  <c r="M417" i="82"/>
  <c r="M196" i="84"/>
  <c r="M364" i="84"/>
  <c r="M408" i="84"/>
  <c r="M496" i="84"/>
  <c r="M55" i="86"/>
  <c r="M119" i="86"/>
  <c r="M41" i="90"/>
  <c r="M297" i="90"/>
  <c r="M22" i="80"/>
  <c r="M26" i="80"/>
  <c r="M150" i="80"/>
  <c r="M154" i="80"/>
  <c r="M282" i="80"/>
  <c r="M406" i="80"/>
  <c r="M253" i="82"/>
  <c r="M257" i="82"/>
  <c r="M265" i="82"/>
  <c r="M269" i="82"/>
  <c r="M281" i="82"/>
  <c r="M461" i="82"/>
  <c r="M108" i="84"/>
  <c r="M280" i="84"/>
  <c r="M137" i="90"/>
  <c r="M201" i="90"/>
  <c r="M393" i="90"/>
  <c r="G508" i="98"/>
  <c r="F508" i="90"/>
  <c r="K508" i="90" s="1"/>
  <c r="G508" i="90"/>
  <c r="G505" i="88"/>
  <c r="F505" i="88"/>
  <c r="K505" i="88" s="1"/>
  <c r="F511" i="84"/>
  <c r="G511" i="84"/>
  <c r="F500" i="84"/>
  <c r="G500" i="84"/>
  <c r="F514" i="63"/>
  <c r="G514" i="63"/>
  <c r="F512" i="57"/>
  <c r="G512" i="57"/>
  <c r="G509" i="57"/>
  <c r="F509" i="57"/>
  <c r="K509" i="57" s="1"/>
  <c r="G515" i="41"/>
  <c r="F515" i="41"/>
  <c r="M86" i="80"/>
  <c r="M90" i="80"/>
  <c r="M214" i="80"/>
  <c r="M218" i="80"/>
  <c r="M338" i="80"/>
  <c r="M401" i="82"/>
  <c r="M409" i="82"/>
  <c r="M489" i="82"/>
  <c r="M493" i="82"/>
  <c r="M152" i="84"/>
  <c r="M324" i="84"/>
  <c r="M60" i="86"/>
  <c r="M124" i="86"/>
  <c r="M316" i="86"/>
  <c r="M367" i="86"/>
  <c r="M411" i="86"/>
  <c r="M455" i="86"/>
  <c r="M495" i="86"/>
  <c r="M265" i="90"/>
  <c r="M426" i="90"/>
  <c r="M433" i="90"/>
  <c r="M441" i="90"/>
  <c r="M445" i="90"/>
  <c r="M180" i="92"/>
  <c r="M308" i="92"/>
  <c r="M315" i="92"/>
  <c r="M51" i="96"/>
  <c r="M55" i="96"/>
  <c r="M115" i="96"/>
  <c r="M119" i="96"/>
  <c r="M157" i="96"/>
  <c r="M161" i="96"/>
  <c r="M247" i="96"/>
  <c r="M255" i="96"/>
  <c r="M259" i="96"/>
  <c r="M271" i="96"/>
  <c r="M291" i="96"/>
  <c r="M313" i="96"/>
  <c r="M317" i="96"/>
  <c r="M325" i="96"/>
  <c r="M329" i="96"/>
  <c r="M333" i="96"/>
  <c r="M349" i="96"/>
  <c r="M375" i="96"/>
  <c r="M495" i="96"/>
  <c r="G502" i="84"/>
  <c r="F502" i="84"/>
  <c r="G511" i="65"/>
  <c r="F511" i="65"/>
  <c r="K511" i="65" s="1"/>
  <c r="F503" i="51"/>
  <c r="G503" i="51"/>
  <c r="H503" i="51"/>
  <c r="J503" i="51"/>
  <c r="M73" i="90"/>
  <c r="M169" i="90"/>
  <c r="M233" i="90"/>
  <c r="M329" i="90"/>
  <c r="M457" i="90"/>
  <c r="M461" i="90"/>
  <c r="M460" i="92"/>
  <c r="M386" i="96"/>
  <c r="M390" i="96"/>
  <c r="M418" i="96"/>
  <c r="F508" i="98"/>
  <c r="K508" i="98" s="1"/>
  <c r="G506" i="96"/>
  <c r="F506" i="96"/>
  <c r="K506" i="96" s="1"/>
  <c r="F508" i="94"/>
  <c r="K508" i="94" s="1"/>
  <c r="G508" i="94"/>
  <c r="F511" i="57"/>
  <c r="G511" i="57"/>
  <c r="G508" i="53"/>
  <c r="F508" i="53"/>
  <c r="M197" i="98"/>
  <c r="M201" i="98"/>
  <c r="M209" i="98"/>
  <c r="M213" i="98"/>
  <c r="M217" i="98"/>
  <c r="M221" i="98"/>
  <c r="M229" i="98"/>
  <c r="M233" i="98"/>
  <c r="M237" i="98"/>
  <c r="M241" i="98"/>
  <c r="M245" i="98"/>
  <c r="M253" i="98"/>
  <c r="M257" i="98"/>
  <c r="M261" i="98"/>
  <c r="M265" i="98"/>
  <c r="M273" i="98"/>
  <c r="M277" i="98"/>
  <c r="M281" i="98"/>
  <c r="M285" i="98"/>
  <c r="M293" i="98"/>
  <c r="M297" i="98"/>
  <c r="M301" i="98"/>
  <c r="M305" i="98"/>
  <c r="M309" i="98"/>
  <c r="M317" i="98"/>
  <c r="M321" i="98"/>
  <c r="M325" i="98"/>
  <c r="M329" i="98"/>
  <c r="M337" i="98"/>
  <c r="M341" i="98"/>
  <c r="M345" i="98"/>
  <c r="M349" i="98"/>
  <c r="M357" i="98"/>
  <c r="M361" i="98"/>
  <c r="M365" i="98"/>
  <c r="M369" i="98"/>
  <c r="M373" i="98"/>
  <c r="M381" i="98"/>
  <c r="M385" i="98"/>
  <c r="M389" i="98"/>
  <c r="M393" i="98"/>
  <c r="M401" i="98"/>
  <c r="M405" i="98"/>
  <c r="M409" i="98"/>
  <c r="M413" i="98"/>
  <c r="M432" i="98"/>
  <c r="J535" i="20"/>
  <c r="H529" i="20"/>
  <c r="I527" i="20"/>
  <c r="I522" i="20"/>
  <c r="F521" i="20"/>
  <c r="G513" i="98"/>
  <c r="K513" i="98" s="1"/>
  <c r="G514" i="92"/>
  <c r="K514" i="92" s="1"/>
  <c r="F506" i="90"/>
  <c r="K506" i="90" s="1"/>
  <c r="F505" i="86"/>
  <c r="K505" i="86" s="1"/>
  <c r="J503" i="84"/>
  <c r="G505" i="67"/>
  <c r="K505" i="67" s="1"/>
  <c r="G506" i="63"/>
  <c r="K506" i="63" s="1"/>
  <c r="G500" i="63"/>
  <c r="F500" i="63"/>
  <c r="K500" i="63" s="1"/>
  <c r="F501" i="61"/>
  <c r="K501" i="61" s="1"/>
  <c r="G501" i="59"/>
  <c r="K501" i="59" s="1"/>
  <c r="F501" i="51"/>
  <c r="G501" i="51"/>
  <c r="F506" i="49"/>
  <c r="K506" i="49" s="1"/>
  <c r="G514" i="41"/>
  <c r="F514" i="41"/>
  <c r="G502" i="39"/>
  <c r="F502" i="39"/>
  <c r="K502" i="39" s="1"/>
  <c r="G504" i="37"/>
  <c r="F504" i="37"/>
  <c r="K504" i="37" s="1"/>
  <c r="G513" i="29"/>
  <c r="F513" i="29"/>
  <c r="K513" i="29" s="1"/>
  <c r="G509" i="29"/>
  <c r="F509" i="29"/>
  <c r="G501" i="29"/>
  <c r="F501" i="29"/>
  <c r="K501" i="29" s="1"/>
  <c r="I535" i="20"/>
  <c r="G533" i="20"/>
  <c r="G529" i="20"/>
  <c r="F527" i="20"/>
  <c r="J524" i="20"/>
  <c r="F505" i="90"/>
  <c r="K505" i="90" s="1"/>
  <c r="F501" i="86"/>
  <c r="I503" i="84"/>
  <c r="F503" i="84"/>
  <c r="K503" i="84" s="1"/>
  <c r="H503" i="84"/>
  <c r="H515" i="84" s="1"/>
  <c r="G506" i="80"/>
  <c r="G511" i="69"/>
  <c r="K511" i="69" s="1"/>
  <c r="J503" i="69"/>
  <c r="J515" i="69" s="1"/>
  <c r="H503" i="69"/>
  <c r="F505" i="53"/>
  <c r="K505" i="53" s="1"/>
  <c r="G500" i="51"/>
  <c r="F500" i="51"/>
  <c r="K500" i="51" s="1"/>
  <c r="G510" i="49"/>
  <c r="F510" i="49"/>
  <c r="G502" i="33"/>
  <c r="F502" i="33"/>
  <c r="K502" i="33" s="1"/>
  <c r="F500" i="55"/>
  <c r="K500" i="55" s="1"/>
  <c r="G500" i="55"/>
  <c r="G505" i="49"/>
  <c r="F505" i="49"/>
  <c r="K505" i="49" s="1"/>
  <c r="G501" i="49"/>
  <c r="F501" i="49"/>
  <c r="G512" i="47"/>
  <c r="F512" i="47"/>
  <c r="G507" i="35"/>
  <c r="F507" i="35"/>
  <c r="K507" i="35" s="1"/>
  <c r="F501" i="25"/>
  <c r="K501" i="25" s="1"/>
  <c r="G504" i="24"/>
  <c r="F504" i="24"/>
  <c r="G500" i="23"/>
  <c r="F500" i="23"/>
  <c r="K500" i="23" s="1"/>
  <c r="G501" i="21"/>
  <c r="F501" i="21"/>
  <c r="F509" i="43"/>
  <c r="K509" i="43" s="1"/>
  <c r="I504" i="41"/>
  <c r="F508" i="39"/>
  <c r="K508" i="39" s="1"/>
  <c r="J504" i="35"/>
  <c r="F512" i="35"/>
  <c r="K512" i="35" s="1"/>
  <c r="F510" i="33"/>
  <c r="K510" i="33" s="1"/>
  <c r="G503" i="33"/>
  <c r="F511" i="31"/>
  <c r="K511" i="31" s="1"/>
  <c r="M497" i="23"/>
  <c r="M77" i="55"/>
  <c r="M110" i="55"/>
  <c r="M142" i="55"/>
  <c r="M174" i="55"/>
  <c r="M206" i="55"/>
  <c r="M221" i="55"/>
  <c r="M250" i="55"/>
  <c r="M261" i="55"/>
  <c r="M297" i="55"/>
  <c r="M301" i="55"/>
  <c r="M325" i="55"/>
  <c r="M390" i="55"/>
  <c r="M421" i="55"/>
  <c r="M464" i="55"/>
  <c r="M466" i="55"/>
  <c r="M470" i="55"/>
  <c r="M477" i="55"/>
  <c r="M480" i="55"/>
  <c r="M482" i="55"/>
  <c r="F508" i="35"/>
  <c r="K508" i="35" s="1"/>
  <c r="F503" i="31"/>
  <c r="K503" i="31" s="1"/>
  <c r="F502" i="27"/>
  <c r="K502" i="27" s="1"/>
  <c r="K524" i="51"/>
  <c r="K523" i="23"/>
  <c r="K535" i="45"/>
  <c r="K526" i="45"/>
  <c r="K521" i="23"/>
  <c r="K525" i="23"/>
  <c r="H516" i="31"/>
  <c r="M511" i="61"/>
  <c r="M505" i="61"/>
  <c r="M506" i="61"/>
  <c r="M512" i="61"/>
  <c r="M504" i="61"/>
  <c r="K522" i="21"/>
  <c r="H515" i="37"/>
  <c r="J516" i="31"/>
  <c r="K501" i="51"/>
  <c r="J515" i="33"/>
  <c r="K522" i="53"/>
  <c r="K521" i="53"/>
  <c r="K527" i="21"/>
  <c r="K528" i="22"/>
  <c r="F535" i="24"/>
  <c r="K522" i="24"/>
  <c r="K533" i="21"/>
  <c r="K533" i="24"/>
  <c r="K531" i="24"/>
  <c r="K530" i="24"/>
  <c r="K533" i="25"/>
  <c r="K531" i="45"/>
  <c r="K522" i="45"/>
  <c r="K509" i="45"/>
  <c r="M500" i="61"/>
  <c r="K520" i="63"/>
  <c r="K523" i="49"/>
  <c r="K525" i="49"/>
  <c r="K520" i="21"/>
  <c r="M508" i="61"/>
  <c r="M503" i="61"/>
  <c r="K506" i="20"/>
  <c r="K501" i="53"/>
  <c r="K500" i="43"/>
  <c r="H516" i="35"/>
  <c r="K503" i="35"/>
  <c r="H516" i="29"/>
  <c r="K520" i="37"/>
  <c r="K525" i="37"/>
  <c r="F535" i="25"/>
  <c r="K530" i="27"/>
  <c r="K531" i="27"/>
  <c r="K525" i="31"/>
  <c r="K530" i="31"/>
  <c r="K531" i="33"/>
  <c r="K530" i="35"/>
  <c r="K531" i="35"/>
  <c r="K532" i="35"/>
  <c r="K533" i="45"/>
  <c r="K524" i="45"/>
  <c r="H535" i="23"/>
  <c r="K522" i="51"/>
  <c r="K520" i="65"/>
  <c r="M509" i="61"/>
  <c r="M507" i="61"/>
  <c r="M513" i="61"/>
  <c r="K502" i="20"/>
  <c r="K504" i="43"/>
  <c r="J515" i="22"/>
  <c r="K529" i="21"/>
  <c r="G535" i="22"/>
  <c r="K533" i="22"/>
  <c r="H535" i="22"/>
  <c r="I535" i="22"/>
  <c r="F529" i="71"/>
  <c r="J529" i="71"/>
  <c r="J535" i="71" s="1"/>
  <c r="G529" i="71"/>
  <c r="H529" i="71"/>
  <c r="H535" i="71" s="1"/>
  <c r="H534" i="71"/>
  <c r="G534" i="71"/>
  <c r="J534" i="71"/>
  <c r="G526" i="69"/>
  <c r="G535" i="69" s="1"/>
  <c r="H526" i="69"/>
  <c r="I526" i="69"/>
  <c r="F526" i="69"/>
  <c r="I531" i="69"/>
  <c r="H531" i="69"/>
  <c r="F531" i="69"/>
  <c r="H531" i="57"/>
  <c r="I531" i="57"/>
  <c r="J531" i="57"/>
  <c r="G531" i="57"/>
  <c r="J528" i="57"/>
  <c r="I528" i="57"/>
  <c r="F528" i="57"/>
  <c r="G528" i="57"/>
  <c r="J523" i="55"/>
  <c r="G523" i="55"/>
  <c r="F523" i="55"/>
  <c r="I523" i="55"/>
  <c r="J528" i="55"/>
  <c r="G528" i="55"/>
  <c r="F528" i="55"/>
  <c r="H533" i="55"/>
  <c r="H535" i="55" s="1"/>
  <c r="G533" i="55"/>
  <c r="J533" i="55"/>
  <c r="J535" i="55" s="1"/>
  <c r="I533" i="55"/>
  <c r="G534" i="55"/>
  <c r="J534" i="55"/>
  <c r="I534" i="55"/>
  <c r="F534" i="55"/>
  <c r="J530" i="53"/>
  <c r="I530" i="53"/>
  <c r="F530" i="53"/>
  <c r="G530" i="53"/>
  <c r="F520" i="53"/>
  <c r="I520" i="53"/>
  <c r="I535" i="53" s="1"/>
  <c r="H532" i="51"/>
  <c r="G532" i="51"/>
  <c r="J532" i="51"/>
  <c r="G530" i="51"/>
  <c r="H530" i="51"/>
  <c r="I530" i="51"/>
  <c r="F530" i="51"/>
  <c r="I530" i="49"/>
  <c r="H530" i="49"/>
  <c r="H536" i="49" s="1"/>
  <c r="F530" i="49"/>
  <c r="G535" i="49"/>
  <c r="H535" i="49"/>
  <c r="I535" i="49"/>
  <c r="F535" i="49"/>
  <c r="J533" i="49"/>
  <c r="I533" i="49"/>
  <c r="F533" i="49"/>
  <c r="G533" i="49"/>
  <c r="I524" i="47"/>
  <c r="F524" i="47"/>
  <c r="F529" i="47"/>
  <c r="G529" i="47"/>
  <c r="G535" i="47" s="1"/>
  <c r="H529" i="47"/>
  <c r="H535" i="47" s="1"/>
  <c r="H523" i="43"/>
  <c r="G523" i="43"/>
  <c r="G535" i="43" s="1"/>
  <c r="I523" i="43"/>
  <c r="J523" i="43"/>
  <c r="G528" i="43"/>
  <c r="H528" i="43"/>
  <c r="I528" i="43"/>
  <c r="F528" i="43"/>
  <c r="F533" i="43"/>
  <c r="J533" i="43"/>
  <c r="G533" i="43"/>
  <c r="H533" i="43"/>
  <c r="G534" i="43"/>
  <c r="H534" i="43"/>
  <c r="H535" i="43" s="1"/>
  <c r="I534" i="43"/>
  <c r="F534" i="43"/>
  <c r="J526" i="41"/>
  <c r="G526" i="41"/>
  <c r="K526" i="41" s="1"/>
  <c r="I526" i="41"/>
  <c r="I531" i="41"/>
  <c r="F531" i="41"/>
  <c r="J531" i="41"/>
  <c r="H531" i="41"/>
  <c r="H521" i="41"/>
  <c r="K521" i="41" s="1"/>
  <c r="J521" i="41"/>
  <c r="H520" i="39"/>
  <c r="H535" i="39" s="1"/>
  <c r="J520" i="39"/>
  <c r="J525" i="39"/>
  <c r="G525" i="39"/>
  <c r="I525" i="39"/>
  <c r="I535" i="39" s="1"/>
  <c r="I531" i="39"/>
  <c r="F531" i="39"/>
  <c r="K531" i="39" s="1"/>
  <c r="G526" i="39"/>
  <c r="I526" i="39"/>
  <c r="F526" i="39"/>
  <c r="J527" i="37"/>
  <c r="G527" i="37"/>
  <c r="G535" i="37" s="1"/>
  <c r="F527" i="37"/>
  <c r="I527" i="37"/>
  <c r="I533" i="37"/>
  <c r="H533" i="37"/>
  <c r="F533" i="37"/>
  <c r="H528" i="37"/>
  <c r="H535" i="37" s="1"/>
  <c r="J528" i="37"/>
  <c r="H524" i="35"/>
  <c r="I524" i="35"/>
  <c r="I536" i="35" s="1"/>
  <c r="J524" i="35"/>
  <c r="G524" i="35"/>
  <c r="K529" i="35"/>
  <c r="J534" i="35"/>
  <c r="G534" i="35"/>
  <c r="F534" i="35"/>
  <c r="I534" i="35"/>
  <c r="H535" i="35"/>
  <c r="G535" i="35"/>
  <c r="J535" i="35"/>
  <c r="J525" i="33"/>
  <c r="G525" i="33"/>
  <c r="F525" i="33"/>
  <c r="I525" i="33"/>
  <c r="G520" i="33"/>
  <c r="H520" i="33"/>
  <c r="I520" i="33"/>
  <c r="F520" i="33"/>
  <c r="J523" i="29"/>
  <c r="I523" i="29"/>
  <c r="F523" i="29"/>
  <c r="G523" i="29"/>
  <c r="H528" i="29"/>
  <c r="H536" i="29" s="1"/>
  <c r="I528" i="29"/>
  <c r="J528" i="29"/>
  <c r="G528" i="29"/>
  <c r="J534" i="29"/>
  <c r="G534" i="29"/>
  <c r="F534" i="29"/>
  <c r="I534" i="29"/>
  <c r="I523" i="27"/>
  <c r="H523" i="27"/>
  <c r="H535" i="27" s="1"/>
  <c r="F523" i="27"/>
  <c r="F533" i="27"/>
  <c r="J533" i="27"/>
  <c r="J535" i="27" s="1"/>
  <c r="G533" i="27"/>
  <c r="H533" i="27"/>
  <c r="G534" i="27"/>
  <c r="H534" i="27"/>
  <c r="I534" i="27"/>
  <c r="F534" i="27"/>
  <c r="K533" i="84"/>
  <c r="K532" i="92"/>
  <c r="I523" i="80"/>
  <c r="I535" i="80" s="1"/>
  <c r="H523" i="80"/>
  <c r="J523" i="80"/>
  <c r="F523" i="80"/>
  <c r="G522" i="80"/>
  <c r="H522" i="80"/>
  <c r="I522" i="80"/>
  <c r="F522" i="80"/>
  <c r="J528" i="80"/>
  <c r="J535" i="80" s="1"/>
  <c r="G528" i="80"/>
  <c r="I528" i="80"/>
  <c r="H528" i="80"/>
  <c r="H529" i="88"/>
  <c r="F529" i="88"/>
  <c r="G529" i="88"/>
  <c r="H533" i="90"/>
  <c r="J533" i="90"/>
  <c r="I533" i="90"/>
  <c r="F533" i="90"/>
  <c r="F522" i="90"/>
  <c r="I522" i="90"/>
  <c r="J522" i="90"/>
  <c r="G522" i="90"/>
  <c r="I525" i="90"/>
  <c r="H525" i="90"/>
  <c r="F525" i="90"/>
  <c r="G525" i="90"/>
  <c r="J524" i="92"/>
  <c r="H524" i="92"/>
  <c r="G524" i="92"/>
  <c r="I524" i="92"/>
  <c r="F529" i="96"/>
  <c r="H529" i="96"/>
  <c r="G529" i="96"/>
  <c r="J529" i="96"/>
  <c r="M511" i="88"/>
  <c r="J522" i="96"/>
  <c r="I522" i="96"/>
  <c r="H522" i="96"/>
  <c r="G522" i="96"/>
  <c r="G523" i="96"/>
  <c r="F523" i="96"/>
  <c r="H523" i="96"/>
  <c r="J523" i="96"/>
  <c r="H534" i="98"/>
  <c r="G534" i="98"/>
  <c r="I534" i="98"/>
  <c r="F534" i="98"/>
  <c r="H530" i="98"/>
  <c r="I530" i="98"/>
  <c r="F530" i="98"/>
  <c r="J531" i="69"/>
  <c r="J535" i="49"/>
  <c r="I528" i="55"/>
  <c r="I534" i="71"/>
  <c r="I535" i="71" s="1"/>
  <c r="I529" i="63"/>
  <c r="I535" i="63" s="1"/>
  <c r="H529" i="63"/>
  <c r="H535" i="63" s="1"/>
  <c r="F529" i="63"/>
  <c r="H534" i="63"/>
  <c r="G534" i="63"/>
  <c r="G535" i="63" s="1"/>
  <c r="J534" i="63"/>
  <c r="J535" i="63" s="1"/>
  <c r="I526" i="61"/>
  <c r="F526" i="61"/>
  <c r="J526" i="61"/>
  <c r="J535" i="61" s="1"/>
  <c r="H526" i="61"/>
  <c r="H535" i="61" s="1"/>
  <c r="J531" i="61"/>
  <c r="G531" i="61"/>
  <c r="G535" i="61" s="1"/>
  <c r="F531" i="61"/>
  <c r="I531" i="61"/>
  <c r="I531" i="59"/>
  <c r="H531" i="59"/>
  <c r="F531" i="59"/>
  <c r="K525" i="82"/>
  <c r="K529" i="82"/>
  <c r="H520" i="82"/>
  <c r="F520" i="82"/>
  <c r="G520" i="82"/>
  <c r="J520" i="82"/>
  <c r="J521" i="82"/>
  <c r="H521" i="82"/>
  <c r="I521" i="82"/>
  <c r="F521" i="82"/>
  <c r="H525" i="84"/>
  <c r="F525" i="84"/>
  <c r="I525" i="84"/>
  <c r="J525" i="84"/>
  <c r="K500" i="84"/>
  <c r="I515" i="84"/>
  <c r="K529" i="86"/>
  <c r="I515" i="33"/>
  <c r="K522" i="37"/>
  <c r="J535" i="53"/>
  <c r="K534" i="21"/>
  <c r="K532" i="22"/>
  <c r="J535" i="24"/>
  <c r="K527" i="24"/>
  <c r="K525" i="22"/>
  <c r="K528" i="27"/>
  <c r="K530" i="33"/>
  <c r="J535" i="33"/>
  <c r="F535" i="35"/>
  <c r="J528" i="43"/>
  <c r="J530" i="49"/>
  <c r="F532" i="51"/>
  <c r="H530" i="53"/>
  <c r="H528" i="57"/>
  <c r="J534" i="43"/>
  <c r="J526" i="69"/>
  <c r="J535" i="69" s="1"/>
  <c r="H526" i="67"/>
  <c r="G526" i="67"/>
  <c r="K526" i="67" s="1"/>
  <c r="J526" i="67"/>
  <c r="J532" i="67"/>
  <c r="I532" i="67"/>
  <c r="F532" i="67"/>
  <c r="G532" i="67"/>
  <c r="F527" i="67"/>
  <c r="J527" i="67"/>
  <c r="G527" i="67"/>
  <c r="H527" i="67"/>
  <c r="I528" i="65"/>
  <c r="F528" i="65"/>
  <c r="J528" i="65"/>
  <c r="J535" i="65" s="1"/>
  <c r="H528" i="65"/>
  <c r="I534" i="65"/>
  <c r="F534" i="65"/>
  <c r="J534" i="65"/>
  <c r="H534" i="65"/>
  <c r="H533" i="65"/>
  <c r="I533" i="65"/>
  <c r="J533" i="65"/>
  <c r="G533" i="65"/>
  <c r="J522" i="80"/>
  <c r="K521" i="94"/>
  <c r="F523" i="82"/>
  <c r="G523" i="82"/>
  <c r="J523" i="82"/>
  <c r="H523" i="82"/>
  <c r="H527" i="84"/>
  <c r="H535" i="84" s="1"/>
  <c r="J527" i="84"/>
  <c r="I527" i="84"/>
  <c r="G527" i="84"/>
  <c r="F527" i="84"/>
  <c r="I509" i="96"/>
  <c r="J509" i="96"/>
  <c r="H509" i="96"/>
  <c r="I501" i="96"/>
  <c r="H501" i="96"/>
  <c r="C521" i="96"/>
  <c r="J501" i="96"/>
  <c r="J524" i="86"/>
  <c r="I524" i="86"/>
  <c r="G524" i="86"/>
  <c r="H524" i="86"/>
  <c r="F531" i="80"/>
  <c r="G531" i="80"/>
  <c r="H531" i="80"/>
  <c r="J520" i="67"/>
  <c r="I520" i="67"/>
  <c r="I535" i="67" s="1"/>
  <c r="F520" i="67"/>
  <c r="G520" i="67"/>
  <c r="H516" i="49"/>
  <c r="K501" i="49"/>
  <c r="I516" i="31"/>
  <c r="I515" i="27"/>
  <c r="K528" i="23"/>
  <c r="K532" i="23"/>
  <c r="G535" i="24"/>
  <c r="H535" i="24"/>
  <c r="K521" i="24"/>
  <c r="G535" i="25"/>
  <c r="K529" i="25"/>
  <c r="K531" i="25"/>
  <c r="K532" i="25"/>
  <c r="K535" i="25" s="1"/>
  <c r="K527" i="23"/>
  <c r="H535" i="25"/>
  <c r="F536" i="29"/>
  <c r="G536" i="31"/>
  <c r="K522" i="31"/>
  <c r="H536" i="31"/>
  <c r="K524" i="31"/>
  <c r="K526" i="31"/>
  <c r="K529" i="31"/>
  <c r="K533" i="31"/>
  <c r="K534" i="41"/>
  <c r="K535" i="41"/>
  <c r="H535" i="33"/>
  <c r="G533" i="37"/>
  <c r="I529" i="47"/>
  <c r="I532" i="51"/>
  <c r="I533" i="43"/>
  <c r="I535" i="43" s="1"/>
  <c r="F523" i="43"/>
  <c r="F533" i="55"/>
  <c r="F535" i="55" s="1"/>
  <c r="G535" i="92"/>
  <c r="K530" i="80"/>
  <c r="G523" i="80"/>
  <c r="K520" i="90"/>
  <c r="I522" i="88"/>
  <c r="H522" i="88"/>
  <c r="J522" i="88"/>
  <c r="F531" i="88"/>
  <c r="K531" i="88" s="1"/>
  <c r="G531" i="88"/>
  <c r="H531" i="88"/>
  <c r="I531" i="88"/>
  <c r="G535" i="33"/>
  <c r="K529" i="33"/>
  <c r="K532" i="33"/>
  <c r="K525" i="27"/>
  <c r="K527" i="33"/>
  <c r="K524" i="33"/>
  <c r="M500" i="67"/>
  <c r="M500" i="69"/>
  <c r="M515" i="69" s="1"/>
  <c r="M500" i="65"/>
  <c r="J512" i="59"/>
  <c r="J508" i="55"/>
  <c r="K533" i="94"/>
  <c r="K506" i="80"/>
  <c r="K525" i="80"/>
  <c r="K508" i="80"/>
  <c r="H507" i="82"/>
  <c r="K522" i="84"/>
  <c r="K534" i="86"/>
  <c r="I513" i="88"/>
  <c r="H504" i="86"/>
  <c r="I531" i="94"/>
  <c r="H531" i="94"/>
  <c r="J531" i="94"/>
  <c r="F531" i="94"/>
  <c r="K526" i="29"/>
  <c r="K522" i="29"/>
  <c r="K531" i="43"/>
  <c r="K529" i="49"/>
  <c r="K531" i="49"/>
  <c r="K532" i="49"/>
  <c r="K529" i="53"/>
  <c r="K534" i="49"/>
  <c r="K534" i="53"/>
  <c r="K527" i="53"/>
  <c r="K526" i="53"/>
  <c r="M500" i="63"/>
  <c r="M515" i="63" s="1"/>
  <c r="I508" i="55"/>
  <c r="K526" i="88"/>
  <c r="K502" i="80"/>
  <c r="C527" i="82"/>
  <c r="I507" i="82"/>
  <c r="K532" i="82"/>
  <c r="G524" i="98"/>
  <c r="I524" i="98"/>
  <c r="F524" i="98"/>
  <c r="H524" i="98"/>
  <c r="H534" i="90"/>
  <c r="G534" i="90"/>
  <c r="I534" i="90"/>
  <c r="G504" i="90"/>
  <c r="H504" i="90"/>
  <c r="C524" i="90"/>
  <c r="J504" i="90"/>
  <c r="F513" i="88"/>
  <c r="G513" i="88"/>
  <c r="H513" i="88"/>
  <c r="C533" i="88"/>
  <c r="G501" i="88"/>
  <c r="F501" i="88"/>
  <c r="C521" i="88"/>
  <c r="H501" i="88"/>
  <c r="F511" i="86"/>
  <c r="G511" i="86"/>
  <c r="J511" i="86"/>
  <c r="C531" i="86"/>
  <c r="H511" i="86"/>
  <c r="G504" i="86"/>
  <c r="F504" i="86"/>
  <c r="I504" i="86"/>
  <c r="J504" i="86"/>
  <c r="G511" i="80"/>
  <c r="F511" i="80"/>
  <c r="I511" i="80"/>
  <c r="G512" i="59"/>
  <c r="F512" i="59"/>
  <c r="K529" i="37"/>
  <c r="K531" i="37"/>
  <c r="K532" i="37"/>
  <c r="K534" i="39"/>
  <c r="K525" i="29"/>
  <c r="K521" i="29"/>
  <c r="K528" i="31"/>
  <c r="K528" i="51"/>
  <c r="K529" i="51"/>
  <c r="K528" i="53"/>
  <c r="K532" i="53"/>
  <c r="M500" i="59"/>
  <c r="M515" i="59" s="1"/>
  <c r="K534" i="51"/>
  <c r="M500" i="71"/>
  <c r="K513" i="37"/>
  <c r="K507" i="37"/>
  <c r="C532" i="59"/>
  <c r="K533" i="80"/>
  <c r="K530" i="90"/>
  <c r="K521" i="90"/>
  <c r="K529" i="90"/>
  <c r="K527" i="92"/>
  <c r="K524" i="96"/>
  <c r="K525" i="98"/>
  <c r="K521" i="98"/>
  <c r="H511" i="80"/>
  <c r="H515" i="80" s="1"/>
  <c r="C530" i="88"/>
  <c r="J501" i="88"/>
  <c r="F530" i="82"/>
  <c r="G530" i="82"/>
  <c r="G523" i="94"/>
  <c r="G535" i="94" s="1"/>
  <c r="F523" i="94"/>
  <c r="H523" i="94"/>
  <c r="I523" i="94"/>
  <c r="H534" i="96"/>
  <c r="G534" i="96"/>
  <c r="G500" i="98"/>
  <c r="F500" i="98"/>
  <c r="J500" i="98"/>
  <c r="C520" i="98"/>
  <c r="H500" i="98"/>
  <c r="K531" i="98"/>
  <c r="J515" i="84"/>
  <c r="K532" i="90"/>
  <c r="H527" i="94"/>
  <c r="K527" i="94" s="1"/>
  <c r="I524" i="94"/>
  <c r="K524" i="94" s="1"/>
  <c r="M91" i="92"/>
  <c r="M347" i="92"/>
  <c r="M205" i="96"/>
  <c r="M209" i="96"/>
  <c r="M429" i="96"/>
  <c r="M433" i="96"/>
  <c r="M441" i="96"/>
  <c r="M453" i="96"/>
  <c r="M457" i="96"/>
  <c r="M464" i="98"/>
  <c r="F532" i="20"/>
  <c r="J532" i="20"/>
  <c r="G532" i="20"/>
  <c r="H532" i="20"/>
  <c r="F507" i="98"/>
  <c r="G507" i="98"/>
  <c r="J507" i="98"/>
  <c r="G511" i="96"/>
  <c r="F511" i="96"/>
  <c r="G502" i="96"/>
  <c r="F502" i="96"/>
  <c r="G505" i="92"/>
  <c r="F505" i="92"/>
  <c r="G500" i="92"/>
  <c r="F500" i="92"/>
  <c r="G512" i="86"/>
  <c r="F512" i="86"/>
  <c r="G511" i="82"/>
  <c r="F511" i="82"/>
  <c r="G509" i="80"/>
  <c r="F509" i="80"/>
  <c r="G507" i="65"/>
  <c r="F507" i="65"/>
  <c r="G512" i="63"/>
  <c r="F512" i="63"/>
  <c r="F504" i="61"/>
  <c r="G504" i="61"/>
  <c r="G512" i="51"/>
  <c r="F512" i="51"/>
  <c r="K530" i="94"/>
  <c r="K522" i="94"/>
  <c r="K530" i="86"/>
  <c r="G531" i="20"/>
  <c r="F531" i="20"/>
  <c r="I531" i="20"/>
  <c r="J531" i="20"/>
  <c r="F525" i="20"/>
  <c r="G525" i="20"/>
  <c r="H525" i="20"/>
  <c r="I525" i="20"/>
  <c r="G523" i="20"/>
  <c r="F523" i="20"/>
  <c r="H523" i="20"/>
  <c r="I523" i="20"/>
  <c r="G514" i="96"/>
  <c r="F514" i="96"/>
  <c r="F510" i="96"/>
  <c r="G510" i="96"/>
  <c r="F509" i="92"/>
  <c r="G509" i="92"/>
  <c r="F508" i="88"/>
  <c r="G508" i="88"/>
  <c r="G514" i="86"/>
  <c r="F514" i="86"/>
  <c r="K514" i="86" s="1"/>
  <c r="G505" i="80"/>
  <c r="F505" i="80"/>
  <c r="G503" i="80"/>
  <c r="I503" i="80"/>
  <c r="I515" i="80" s="1"/>
  <c r="F503" i="80"/>
  <c r="G508" i="63"/>
  <c r="F508" i="63"/>
  <c r="K501" i="86"/>
  <c r="K521" i="86"/>
  <c r="K501" i="92"/>
  <c r="K528" i="84"/>
  <c r="K509" i="86"/>
  <c r="M29" i="80"/>
  <c r="M205" i="80"/>
  <c r="M433" i="80"/>
  <c r="M437" i="80"/>
  <c r="M441" i="80"/>
  <c r="M473" i="80"/>
  <c r="M136" i="82"/>
  <c r="M140" i="82"/>
  <c r="M144" i="82"/>
  <c r="M160" i="82"/>
  <c r="M436" i="82"/>
  <c r="M59" i="84"/>
  <c r="M63" i="84"/>
  <c r="M67" i="84"/>
  <c r="M107" i="84"/>
  <c r="M187" i="84"/>
  <c r="M191" i="84"/>
  <c r="M195" i="84"/>
  <c r="M235" i="84"/>
  <c r="M315" i="84"/>
  <c r="M319" i="84"/>
  <c r="M323" i="84"/>
  <c r="M363" i="84"/>
  <c r="M411" i="84"/>
  <c r="M415" i="84"/>
  <c r="M7" i="90"/>
  <c r="M11" i="90"/>
  <c r="M47" i="90"/>
  <c r="M95" i="90"/>
  <c r="M175" i="90"/>
  <c r="M223" i="90"/>
  <c r="M303" i="90"/>
  <c r="M351" i="90"/>
  <c r="M460" i="90"/>
  <c r="M54" i="92"/>
  <c r="M58" i="92"/>
  <c r="M102" i="92"/>
  <c r="M162" i="92"/>
  <c r="M166" i="92"/>
  <c r="M262" i="92"/>
  <c r="M310" i="92"/>
  <c r="M358" i="92"/>
  <c r="M474" i="92"/>
  <c r="M141" i="96"/>
  <c r="M145" i="96"/>
  <c r="M173" i="96"/>
  <c r="M177" i="96"/>
  <c r="M237" i="96"/>
  <c r="M241" i="96"/>
  <c r="M397" i="96"/>
  <c r="M405" i="96"/>
  <c r="M409" i="96"/>
  <c r="M421" i="96"/>
  <c r="M448" i="98"/>
  <c r="I532" i="20"/>
  <c r="G505" i="98"/>
  <c r="F505" i="98"/>
  <c r="K505" i="98" s="1"/>
  <c r="G502" i="98"/>
  <c r="F502" i="98"/>
  <c r="J502" i="98"/>
  <c r="F507" i="96"/>
  <c r="K507" i="96" s="1"/>
  <c r="G512" i="96"/>
  <c r="F512" i="96"/>
  <c r="G513" i="94"/>
  <c r="F513" i="94"/>
  <c r="K513" i="94" s="1"/>
  <c r="G507" i="94"/>
  <c r="F507" i="94"/>
  <c r="G502" i="94"/>
  <c r="F502" i="94"/>
  <c r="K502" i="94" s="1"/>
  <c r="G511" i="92"/>
  <c r="F511" i="92"/>
  <c r="G512" i="90"/>
  <c r="F512" i="90"/>
  <c r="K512" i="90" s="1"/>
  <c r="F500" i="90"/>
  <c r="G500" i="90"/>
  <c r="F500" i="88"/>
  <c r="K500" i="88" s="1"/>
  <c r="G500" i="88"/>
  <c r="F503" i="86"/>
  <c r="G503" i="86"/>
  <c r="G509" i="82"/>
  <c r="F509" i="82"/>
  <c r="K509" i="82" s="1"/>
  <c r="G513" i="80"/>
  <c r="F513" i="80"/>
  <c r="F513" i="71"/>
  <c r="G513" i="71"/>
  <c r="F509" i="71"/>
  <c r="G509" i="71"/>
  <c r="G514" i="69"/>
  <c r="F514" i="69"/>
  <c r="K514" i="69" s="1"/>
  <c r="G506" i="69"/>
  <c r="F506" i="69"/>
  <c r="F513" i="67"/>
  <c r="G513" i="67"/>
  <c r="F509" i="67"/>
  <c r="G509" i="67"/>
  <c r="H503" i="67"/>
  <c r="H515" i="67" s="1"/>
  <c r="F503" i="67"/>
  <c r="G502" i="65"/>
  <c r="F502" i="65"/>
  <c r="F510" i="63"/>
  <c r="G510" i="63"/>
  <c r="G513" i="82"/>
  <c r="F513" i="82"/>
  <c r="K513" i="82" s="1"/>
  <c r="I503" i="82"/>
  <c r="I515" i="82" s="1"/>
  <c r="J503" i="82"/>
  <c r="F510" i="80"/>
  <c r="G510" i="80"/>
  <c r="F505" i="71"/>
  <c r="G505" i="71"/>
  <c r="G510" i="59"/>
  <c r="F510" i="59"/>
  <c r="G504" i="51"/>
  <c r="F504" i="51"/>
  <c r="K504" i="51" s="1"/>
  <c r="F513" i="47"/>
  <c r="G513" i="47"/>
  <c r="F510" i="47"/>
  <c r="G510" i="47"/>
  <c r="F501" i="47"/>
  <c r="G501" i="47"/>
  <c r="M249" i="96"/>
  <c r="M253" i="96"/>
  <c r="M269" i="96"/>
  <c r="M285" i="96"/>
  <c r="M289" i="96"/>
  <c r="M473" i="96"/>
  <c r="M489" i="96"/>
  <c r="M416" i="98"/>
  <c r="M480" i="98"/>
  <c r="F535" i="20"/>
  <c r="I533" i="20"/>
  <c r="F524" i="20"/>
  <c r="H522" i="20"/>
  <c r="H521" i="20"/>
  <c r="K521" i="20" s="1"/>
  <c r="G500" i="94"/>
  <c r="K500" i="94" s="1"/>
  <c r="F501" i="90"/>
  <c r="K501" i="90" s="1"/>
  <c r="F512" i="88"/>
  <c r="K512" i="88" s="1"/>
  <c r="G510" i="84"/>
  <c r="K510" i="84" s="1"/>
  <c r="G508" i="84"/>
  <c r="K508" i="84" s="1"/>
  <c r="G510" i="82"/>
  <c r="K510" i="82" s="1"/>
  <c r="G502" i="82"/>
  <c r="K502" i="82" s="1"/>
  <c r="G500" i="82"/>
  <c r="K500" i="82" s="1"/>
  <c r="G514" i="80"/>
  <c r="K514" i="80" s="1"/>
  <c r="G504" i="80"/>
  <c r="F504" i="80"/>
  <c r="G501" i="71"/>
  <c r="K501" i="71" s="1"/>
  <c r="G501" i="67"/>
  <c r="K501" i="67" s="1"/>
  <c r="G514" i="65"/>
  <c r="K514" i="65" s="1"/>
  <c r="G503" i="65"/>
  <c r="H503" i="65"/>
  <c r="H515" i="65" s="1"/>
  <c r="G510" i="61"/>
  <c r="F510" i="61"/>
  <c r="F511" i="49"/>
  <c r="K511" i="49" s="1"/>
  <c r="G510" i="41"/>
  <c r="F510" i="41"/>
  <c r="G506" i="41"/>
  <c r="F506" i="41"/>
  <c r="K506" i="41" s="1"/>
  <c r="G502" i="41"/>
  <c r="F502" i="41"/>
  <c r="F502" i="37"/>
  <c r="G502" i="37"/>
  <c r="G507" i="23"/>
  <c r="F507" i="23"/>
  <c r="G512" i="21"/>
  <c r="F512" i="21"/>
  <c r="H533" i="20"/>
  <c r="F509" i="84"/>
  <c r="K509" i="84" s="1"/>
  <c r="H503" i="82"/>
  <c r="F507" i="69"/>
  <c r="G507" i="69"/>
  <c r="F504" i="63"/>
  <c r="K504" i="63" s="1"/>
  <c r="F506" i="61"/>
  <c r="K506" i="61" s="1"/>
  <c r="F509" i="59"/>
  <c r="G509" i="59"/>
  <c r="F510" i="55"/>
  <c r="K510" i="55" s="1"/>
  <c r="G513" i="53"/>
  <c r="F513" i="53"/>
  <c r="G500" i="53"/>
  <c r="F500" i="53"/>
  <c r="G514" i="51"/>
  <c r="F514" i="51"/>
  <c r="K514" i="51" s="1"/>
  <c r="G515" i="49"/>
  <c r="F515" i="49"/>
  <c r="G507" i="49"/>
  <c r="F507" i="49"/>
  <c r="F506" i="47"/>
  <c r="G506" i="47"/>
  <c r="F508" i="43"/>
  <c r="K508" i="43" s="1"/>
  <c r="G512" i="39"/>
  <c r="F512" i="39"/>
  <c r="K512" i="39" s="1"/>
  <c r="G506" i="39"/>
  <c r="F506" i="39"/>
  <c r="F503" i="39"/>
  <c r="J503" i="39"/>
  <c r="J515" i="39" s="1"/>
  <c r="I503" i="39"/>
  <c r="I515" i="39" s="1"/>
  <c r="F500" i="39"/>
  <c r="K500" i="39" s="1"/>
  <c r="G500" i="39"/>
  <c r="G513" i="35"/>
  <c r="F513" i="35"/>
  <c r="G509" i="35"/>
  <c r="F509" i="35"/>
  <c r="G501" i="35"/>
  <c r="F501" i="35"/>
  <c r="G512" i="33"/>
  <c r="F512" i="33"/>
  <c r="G507" i="33"/>
  <c r="F507" i="33"/>
  <c r="F512" i="53"/>
  <c r="G512" i="53"/>
  <c r="G509" i="53"/>
  <c r="K509" i="53" s="1"/>
  <c r="G504" i="53"/>
  <c r="K504" i="53" s="1"/>
  <c r="F511" i="51"/>
  <c r="G511" i="51"/>
  <c r="G514" i="49"/>
  <c r="F514" i="49"/>
  <c r="G502" i="49"/>
  <c r="F502" i="49"/>
  <c r="G514" i="47"/>
  <c r="F514" i="47"/>
  <c r="G508" i="47"/>
  <c r="F508" i="47"/>
  <c r="G502" i="47"/>
  <c r="F502" i="47"/>
  <c r="F503" i="43"/>
  <c r="J503" i="43"/>
  <c r="J515" i="43" s="1"/>
  <c r="G503" i="43"/>
  <c r="I503" i="43"/>
  <c r="I515" i="43" s="1"/>
  <c r="H503" i="39"/>
  <c r="H515" i="39" s="1"/>
  <c r="F511" i="39"/>
  <c r="G511" i="39"/>
  <c r="G505" i="39"/>
  <c r="F505" i="39"/>
  <c r="G512" i="37"/>
  <c r="F512" i="37"/>
  <c r="K512" i="37" s="1"/>
  <c r="F505" i="35"/>
  <c r="K505" i="35" s="1"/>
  <c r="F514" i="33"/>
  <c r="G514" i="33"/>
  <c r="G508" i="29"/>
  <c r="F508" i="29"/>
  <c r="G504" i="29"/>
  <c r="I504" i="29"/>
  <c r="I516" i="29" s="1"/>
  <c r="J504" i="29"/>
  <c r="J516" i="29" s="1"/>
  <c r="G500" i="27"/>
  <c r="F500" i="27"/>
  <c r="K500" i="27" s="1"/>
  <c r="F507" i="25"/>
  <c r="G507" i="25"/>
  <c r="G505" i="25"/>
  <c r="F505" i="25"/>
  <c r="F503" i="49"/>
  <c r="K503" i="49" s="1"/>
  <c r="F511" i="47"/>
  <c r="F513" i="43"/>
  <c r="K513" i="43" s="1"/>
  <c r="F511" i="41"/>
  <c r="K511" i="41" s="1"/>
  <c r="F506" i="33"/>
  <c r="G506" i="33"/>
  <c r="G504" i="33"/>
  <c r="F504" i="33"/>
  <c r="G508" i="27"/>
  <c r="F508" i="27"/>
  <c r="K508" i="27" s="1"/>
  <c r="F503" i="25"/>
  <c r="H503" i="25"/>
  <c r="H515" i="25" s="1"/>
  <c r="G503" i="25"/>
  <c r="G514" i="27"/>
  <c r="F514" i="27"/>
  <c r="F514" i="57"/>
  <c r="I503" i="51"/>
  <c r="F503" i="41"/>
  <c r="K503" i="41" s="1"/>
  <c r="F510" i="37"/>
  <c r="K510" i="37" s="1"/>
  <c r="G511" i="25"/>
  <c r="K511" i="25" s="1"/>
  <c r="G508" i="24"/>
  <c r="F508" i="24"/>
  <c r="K508" i="24" s="1"/>
  <c r="G507" i="22"/>
  <c r="F507" i="22"/>
  <c r="F504" i="31"/>
  <c r="K504" i="31" s="1"/>
  <c r="G512" i="27"/>
  <c r="K512" i="27" s="1"/>
  <c r="G504" i="27"/>
  <c r="K504" i="27" s="1"/>
  <c r="I503" i="22"/>
  <c r="I515" i="22" s="1"/>
  <c r="M326" i="55"/>
  <c r="M333" i="55"/>
  <c r="M348" i="55"/>
  <c r="M374" i="55"/>
  <c r="M381" i="55"/>
  <c r="M384" i="55"/>
  <c r="M386" i="55"/>
  <c r="M405" i="55"/>
  <c r="M412" i="55"/>
  <c r="M438" i="55"/>
  <c r="M445" i="55"/>
  <c r="M448" i="55"/>
  <c r="M450" i="55"/>
  <c r="M469" i="55"/>
  <c r="M476" i="55"/>
  <c r="F512" i="24"/>
  <c r="K512" i="24" s="1"/>
  <c r="F512" i="31"/>
  <c r="K512" i="31" s="1"/>
  <c r="H503" i="23"/>
  <c r="H515" i="23" s="1"/>
  <c r="F504" i="23"/>
  <c r="K504" i="23" s="1"/>
  <c r="F506" i="21"/>
  <c r="K506" i="21" s="1"/>
  <c r="F506" i="55"/>
  <c r="K506" i="55" s="1"/>
  <c r="M73" i="55"/>
  <c r="M76" i="55"/>
  <c r="M82" i="55"/>
  <c r="M85" i="55"/>
  <c r="M90" i="55"/>
  <c r="M93" i="55"/>
  <c r="M98" i="55"/>
  <c r="M101" i="55"/>
  <c r="M106" i="55"/>
  <c r="M114" i="55"/>
  <c r="M122" i="55"/>
  <c r="M130" i="55"/>
  <c r="M138" i="55"/>
  <c r="M146" i="55"/>
  <c r="M154" i="55"/>
  <c r="M162" i="55"/>
  <c r="M170" i="55"/>
  <c r="M178" i="55"/>
  <c r="M186" i="55"/>
  <c r="M194" i="55"/>
  <c r="M202" i="55"/>
  <c r="M210" i="55"/>
  <c r="M213" i="55"/>
  <c r="M240" i="55"/>
  <c r="M242" i="55"/>
  <c r="M244" i="55"/>
  <c r="M246" i="55"/>
  <c r="M266" i="55"/>
  <c r="M281" i="55"/>
  <c r="M309" i="55"/>
  <c r="M314" i="55"/>
  <c r="M317" i="55"/>
  <c r="M320" i="55"/>
  <c r="M322" i="55"/>
  <c r="M365" i="55"/>
  <c r="M370" i="55"/>
  <c r="M389" i="55"/>
  <c r="M396" i="55"/>
  <c r="M422" i="55"/>
  <c r="M429" i="55"/>
  <c r="M432" i="55"/>
  <c r="M434" i="55"/>
  <c r="M453" i="55"/>
  <c r="M460" i="55"/>
  <c r="M486" i="55"/>
  <c r="M493" i="55"/>
  <c r="I56" i="4"/>
  <c r="I55" i="4"/>
  <c r="I66" i="4"/>
  <c r="I81" i="16"/>
  <c r="I81" i="50"/>
  <c r="I81" i="34"/>
  <c r="I81" i="42"/>
  <c r="I81" i="26"/>
  <c r="C17" i="100"/>
  <c r="C19" i="100" s="1"/>
  <c r="E17" i="100"/>
  <c r="E12" i="100"/>
  <c r="E100" i="14"/>
  <c r="I14" i="14" s="1"/>
  <c r="I13" i="14" s="1"/>
  <c r="F13" i="14" s="1"/>
  <c r="E100" i="15"/>
  <c r="I14" i="15" s="1"/>
  <c r="I11" i="15" s="1"/>
  <c r="E100" i="58"/>
  <c r="I14" i="58" s="1"/>
  <c r="I11" i="58" s="1"/>
  <c r="E100" i="60"/>
  <c r="I14" i="60" s="1"/>
  <c r="I12" i="60" s="1"/>
  <c r="F12" i="60" s="1"/>
  <c r="E100" i="62"/>
  <c r="I14" i="62" s="1"/>
  <c r="E100" i="64"/>
  <c r="I14" i="64" s="1"/>
  <c r="I12" i="64" s="1"/>
  <c r="F12" i="64" s="1"/>
  <c r="E100" i="66"/>
  <c r="I14" i="66" s="1"/>
  <c r="I12" i="66" s="1"/>
  <c r="F12" i="66" s="1"/>
  <c r="E100" i="68"/>
  <c r="I14" i="68" s="1"/>
  <c r="I13" i="68" s="1"/>
  <c r="F13" i="68" s="1"/>
  <c r="E100" i="79"/>
  <c r="I14" i="79" s="1"/>
  <c r="I13" i="79" s="1"/>
  <c r="F13" i="79" s="1"/>
  <c r="E100" i="83"/>
  <c r="I14" i="83" s="1"/>
  <c r="E100" i="87"/>
  <c r="I14" i="87" s="1"/>
  <c r="I12" i="87" s="1"/>
  <c r="F12" i="87" s="1"/>
  <c r="E100" i="89"/>
  <c r="I14" i="89" s="1"/>
  <c r="I13" i="89" s="1"/>
  <c r="F13" i="89" s="1"/>
  <c r="E100" i="91"/>
  <c r="I14" i="91" s="1"/>
  <c r="I12" i="91" s="1"/>
  <c r="F12" i="91" s="1"/>
  <c r="E100" i="93"/>
  <c r="I14" i="93" s="1"/>
  <c r="I13" i="93" s="1"/>
  <c r="F13" i="93" s="1"/>
  <c r="E100" i="52"/>
  <c r="I14" i="52" s="1"/>
  <c r="I12" i="52" s="1"/>
  <c r="F12" i="52" s="1"/>
  <c r="E100" i="36"/>
  <c r="I14" i="36" s="1"/>
  <c r="E100" i="50"/>
  <c r="I14" i="50" s="1"/>
  <c r="E100" i="16"/>
  <c r="I14" i="16" s="1"/>
  <c r="I12" i="15"/>
  <c r="F12" i="15" s="1"/>
  <c r="I13" i="15"/>
  <c r="F13" i="15" s="1"/>
  <c r="F11" i="15"/>
  <c r="I78" i="15"/>
  <c r="E100" i="54"/>
  <c r="I14" i="54" s="1"/>
  <c r="E100" i="19"/>
  <c r="I14" i="19" s="1"/>
  <c r="J14" i="19" s="1"/>
  <c r="F16" i="19" s="1"/>
  <c r="I11" i="70"/>
  <c r="I13" i="70"/>
  <c r="F13" i="70" s="1"/>
  <c r="I11" i="62"/>
  <c r="I12" i="62"/>
  <c r="F12" i="62" s="1"/>
  <c r="I13" i="62"/>
  <c r="F13" i="62" s="1"/>
  <c r="I13" i="64"/>
  <c r="F13" i="64" s="1"/>
  <c r="I11" i="64"/>
  <c r="I11" i="66"/>
  <c r="I11" i="68"/>
  <c r="I12" i="79"/>
  <c r="F12" i="79" s="1"/>
  <c r="I11" i="79"/>
  <c r="I11" i="91"/>
  <c r="I13" i="91"/>
  <c r="F13" i="91" s="1"/>
  <c r="I12" i="14"/>
  <c r="F12" i="14" s="1"/>
  <c r="I11" i="14"/>
  <c r="I13" i="52"/>
  <c r="F13" i="52" s="1"/>
  <c r="E100" i="28"/>
  <c r="I14" i="28" s="1"/>
  <c r="E100" i="40"/>
  <c r="I14" i="40" s="1"/>
  <c r="E100" i="38"/>
  <c r="I14" i="38" s="1"/>
  <c r="J14" i="38" s="1"/>
  <c r="J14" i="62"/>
  <c r="E100" i="56"/>
  <c r="I14" i="56" s="1"/>
  <c r="I13" i="56" s="1"/>
  <c r="F13" i="56" s="1"/>
  <c r="E100" i="81"/>
  <c r="I14" i="81" s="1"/>
  <c r="J14" i="81" s="1"/>
  <c r="E100" i="85"/>
  <c r="I14" i="85" s="1"/>
  <c r="I12" i="85" s="1"/>
  <c r="E100" i="95"/>
  <c r="I14" i="95" s="1"/>
  <c r="J14" i="95" s="1"/>
  <c r="J11" i="95" s="1"/>
  <c r="H11" i="95" s="1"/>
  <c r="E100" i="97"/>
  <c r="I14" i="97" s="1"/>
  <c r="I12" i="97" s="1"/>
  <c r="C36" i="99"/>
  <c r="F505" i="55"/>
  <c r="K505" i="55" s="1"/>
  <c r="F513" i="55"/>
  <c r="K513" i="55" s="1"/>
  <c r="F508" i="55"/>
  <c r="K508" i="55" s="1"/>
  <c r="K520" i="55"/>
  <c r="F512" i="55"/>
  <c r="K512" i="55" s="1"/>
  <c r="F501" i="55"/>
  <c r="K501" i="55" s="1"/>
  <c r="G535" i="55"/>
  <c r="H535" i="53"/>
  <c r="G535" i="53"/>
  <c r="K533" i="53"/>
  <c r="K520" i="51"/>
  <c r="J516" i="49"/>
  <c r="I516" i="49"/>
  <c r="K526" i="49"/>
  <c r="K522" i="49"/>
  <c r="K524" i="49"/>
  <c r="I54" i="97"/>
  <c r="K522" i="43"/>
  <c r="F536" i="41"/>
  <c r="H516" i="41"/>
  <c r="G535" i="39"/>
  <c r="K521" i="37"/>
  <c r="F535" i="37"/>
  <c r="I81" i="15"/>
  <c r="J516" i="35"/>
  <c r="I43" i="70"/>
  <c r="F536" i="31"/>
  <c r="K505" i="29"/>
  <c r="I55" i="87"/>
  <c r="K531" i="29"/>
  <c r="K504" i="29"/>
  <c r="K527" i="27"/>
  <c r="J535" i="25"/>
  <c r="K520" i="24"/>
  <c r="K535" i="24" s="1"/>
  <c r="I535" i="23"/>
  <c r="J535" i="23"/>
  <c r="K524" i="23"/>
  <c r="I30" i="30"/>
  <c r="F535" i="22"/>
  <c r="K529" i="22"/>
  <c r="K522" i="22"/>
  <c r="I42" i="54"/>
  <c r="I41" i="50"/>
  <c r="J535" i="22"/>
  <c r="K530" i="21"/>
  <c r="K504" i="20"/>
  <c r="I22" i="58"/>
  <c r="I40" i="70"/>
  <c r="I81" i="19"/>
  <c r="I81" i="32"/>
  <c r="I30" i="95"/>
  <c r="I28" i="95"/>
  <c r="I26" i="89"/>
  <c r="I40" i="89"/>
  <c r="I29" i="81"/>
  <c r="I23" i="44"/>
  <c r="I81" i="48"/>
  <c r="I81" i="40"/>
  <c r="I42" i="81"/>
  <c r="I56" i="83"/>
  <c r="I41" i="16"/>
  <c r="I24" i="66"/>
  <c r="I53" i="70"/>
  <c r="I55" i="19"/>
  <c r="I32" i="18"/>
  <c r="I29" i="17"/>
  <c r="I43" i="30"/>
  <c r="I29" i="66"/>
  <c r="I29" i="34"/>
  <c r="I30" i="32"/>
  <c r="I48" i="44"/>
  <c r="I23" i="95"/>
  <c r="I31" i="89"/>
  <c r="I31" i="87"/>
  <c r="I26" i="81"/>
  <c r="I31" i="40"/>
  <c r="I29" i="40"/>
  <c r="I27" i="40"/>
  <c r="I25" i="40"/>
  <c r="I23" i="40"/>
  <c r="I40" i="40"/>
  <c r="I31" i="18"/>
  <c r="I27" i="18"/>
  <c r="I25" i="18"/>
  <c r="I23" i="18"/>
  <c r="I30" i="16"/>
  <c r="I28" i="16"/>
  <c r="I32" i="15"/>
  <c r="I24" i="15"/>
  <c r="I25" i="62"/>
  <c r="I22" i="60"/>
  <c r="I28" i="56"/>
  <c r="I27" i="26"/>
  <c r="I81" i="30"/>
  <c r="I81" i="14"/>
  <c r="I53" i="64"/>
  <c r="I28" i="83"/>
  <c r="I40" i="60"/>
  <c r="I27" i="50"/>
  <c r="I25" i="50"/>
  <c r="I32" i="40"/>
  <c r="I30" i="40"/>
  <c r="I28" i="40"/>
  <c r="I26" i="40"/>
  <c r="I24" i="40"/>
  <c r="I22" i="40"/>
  <c r="I23" i="30"/>
  <c r="I27" i="15"/>
  <c r="I23" i="15"/>
  <c r="I81" i="46"/>
  <c r="I41" i="40"/>
  <c r="I31" i="14"/>
  <c r="I29" i="14"/>
  <c r="I27" i="14"/>
  <c r="I25" i="14"/>
  <c r="I23" i="14"/>
  <c r="I32" i="97"/>
  <c r="I30" i="97"/>
  <c r="I28" i="97"/>
  <c r="I26" i="97"/>
  <c r="I24" i="97"/>
  <c r="I28" i="68"/>
  <c r="I31" i="60"/>
  <c r="I22" i="50"/>
  <c r="I48" i="28"/>
  <c r="I42" i="97"/>
  <c r="I54" i="66"/>
  <c r="I23" i="56"/>
  <c r="I30" i="50"/>
  <c r="I48" i="46"/>
  <c r="I25" i="44"/>
  <c r="I22" i="42"/>
  <c r="I29" i="32"/>
  <c r="I31" i="30"/>
  <c r="I25" i="17"/>
  <c r="I22" i="17"/>
  <c r="I25" i="79"/>
  <c r="I41" i="87"/>
  <c r="I43" i="64"/>
  <c r="I30" i="87"/>
  <c r="I31" i="79"/>
  <c r="I27" i="64"/>
  <c r="I22" i="64"/>
  <c r="I31" i="56"/>
  <c r="I40" i="54"/>
  <c r="I23" i="50"/>
  <c r="I29" i="44"/>
  <c r="I27" i="44"/>
  <c r="I29" i="36"/>
  <c r="I23" i="36"/>
  <c r="I24" i="26"/>
  <c r="I24" i="87"/>
  <c r="I43" i="46"/>
  <c r="I27" i="95"/>
  <c r="I30" i="89"/>
  <c r="I25" i="89"/>
  <c r="I23" i="89"/>
  <c r="I25" i="81"/>
  <c r="I29" i="79"/>
  <c r="I26" i="50"/>
  <c r="I24" i="50"/>
  <c r="I27" i="46"/>
  <c r="I22" i="26"/>
  <c r="I30" i="17"/>
  <c r="I28" i="17"/>
  <c r="I31" i="15"/>
  <c r="I43" i="26"/>
  <c r="I42" i="44"/>
  <c r="I40" i="14"/>
  <c r="I32" i="95"/>
  <c r="I30" i="81"/>
  <c r="I30" i="66"/>
  <c r="I26" i="60"/>
  <c r="I29" i="50"/>
  <c r="I32" i="44"/>
  <c r="I30" i="44"/>
  <c r="I24" i="42"/>
  <c r="I30" i="36"/>
  <c r="I26" i="34"/>
  <c r="I27" i="30"/>
  <c r="I30" i="26"/>
  <c r="I28" i="26"/>
  <c r="I48" i="19"/>
  <c r="I32" i="16"/>
  <c r="J14" i="83"/>
  <c r="J14" i="89"/>
  <c r="J14" i="15"/>
  <c r="J14" i="93"/>
  <c r="J14" i="60"/>
  <c r="J14" i="28"/>
  <c r="J14" i="64"/>
  <c r="J14" i="54"/>
  <c r="J14" i="91"/>
  <c r="J14" i="50"/>
  <c r="F16" i="50" s="1"/>
  <c r="J14" i="14"/>
  <c r="K520" i="23"/>
  <c r="F535" i="23"/>
  <c r="G535" i="23"/>
  <c r="K522" i="23"/>
  <c r="K517" i="23"/>
  <c r="F536" i="49"/>
  <c r="K527" i="57"/>
  <c r="K518" i="49"/>
  <c r="K529" i="57"/>
  <c r="K532" i="57"/>
  <c r="D2" i="33"/>
  <c r="D2" i="41"/>
  <c r="F535" i="80"/>
  <c r="I13" i="83"/>
  <c r="F13" i="83" s="1"/>
  <c r="I12" i="83"/>
  <c r="I11" i="83"/>
  <c r="J535" i="94"/>
  <c r="M504" i="94"/>
  <c r="M505" i="94"/>
  <c r="M503" i="94"/>
  <c r="M507" i="94"/>
  <c r="M506" i="94"/>
  <c r="M510" i="94"/>
  <c r="M508" i="94"/>
  <c r="M511" i="94"/>
  <c r="M509" i="94"/>
  <c r="M500" i="94"/>
  <c r="M502" i="94"/>
  <c r="M512" i="94"/>
  <c r="M514" i="94"/>
  <c r="M513" i="94"/>
  <c r="M501" i="94"/>
  <c r="I535" i="84"/>
  <c r="E40" i="4"/>
  <c r="G40" i="4" s="1"/>
  <c r="I40" i="4" s="1"/>
  <c r="H37" i="4"/>
  <c r="H40" i="4"/>
  <c r="H38" i="4"/>
  <c r="H39" i="4"/>
  <c r="H42" i="4"/>
  <c r="E31" i="4"/>
  <c r="G31" i="4" s="1"/>
  <c r="I31" i="4" s="1"/>
  <c r="E26" i="4"/>
  <c r="G26" i="4" s="1"/>
  <c r="I26" i="4" s="1"/>
  <c r="E27" i="4"/>
  <c r="G27" i="4" s="1"/>
  <c r="I27" i="4" s="1"/>
  <c r="H41" i="4"/>
  <c r="E30" i="4"/>
  <c r="G30" i="4" s="1"/>
  <c r="I30" i="4" s="1"/>
  <c r="E25" i="4"/>
  <c r="G25" i="4" s="1"/>
  <c r="I25" i="4" s="1"/>
  <c r="H43" i="4"/>
  <c r="E28" i="4"/>
  <c r="G28" i="4" s="1"/>
  <c r="I28" i="4" s="1"/>
  <c r="H22" i="4"/>
  <c r="I22" i="4" s="1"/>
  <c r="E24" i="4"/>
  <c r="G24" i="4" s="1"/>
  <c r="I24" i="4" s="1"/>
  <c r="E32" i="4"/>
  <c r="G32" i="4" s="1"/>
  <c r="I32" i="4" s="1"/>
  <c r="E23" i="4"/>
  <c r="G23" i="4" s="1"/>
  <c r="E48" i="4"/>
  <c r="I48" i="4" s="1"/>
  <c r="E29" i="4"/>
  <c r="G29" i="4" s="1"/>
  <c r="I29" i="4" s="1"/>
  <c r="A24" i="4"/>
  <c r="D23" i="4"/>
  <c r="H23" i="4"/>
  <c r="K520" i="88"/>
  <c r="K531" i="90"/>
  <c r="I12" i="81"/>
  <c r="I11" i="85"/>
  <c r="I12" i="95"/>
  <c r="I13" i="97"/>
  <c r="F13" i="97" s="1"/>
  <c r="D2" i="65"/>
  <c r="D2" i="45"/>
  <c r="D2" i="51"/>
  <c r="D1" i="51"/>
  <c r="D24" i="4"/>
  <c r="A1" i="5"/>
  <c r="K532" i="80"/>
  <c r="K534" i="80"/>
  <c r="K525" i="84"/>
  <c r="M500" i="88"/>
  <c r="M507" i="88"/>
  <c r="M506" i="88"/>
  <c r="M503" i="88"/>
  <c r="M509" i="88"/>
  <c r="M505" i="88"/>
  <c r="M508" i="88"/>
  <c r="M513" i="88"/>
  <c r="M504" i="88"/>
  <c r="M512" i="88"/>
  <c r="M501" i="88"/>
  <c r="M510" i="88"/>
  <c r="M514" i="88"/>
  <c r="M502" i="88"/>
  <c r="D1" i="55"/>
  <c r="D2" i="55"/>
  <c r="F529" i="84"/>
  <c r="K529" i="84" s="1"/>
  <c r="I529" i="88"/>
  <c r="H532" i="88"/>
  <c r="F522" i="88"/>
  <c r="G526" i="90"/>
  <c r="K526" i="90" s="1"/>
  <c r="F530" i="92"/>
  <c r="K530" i="92" s="1"/>
  <c r="F524" i="84"/>
  <c r="J531" i="84"/>
  <c r="J535" i="84" s="1"/>
  <c r="G526" i="84"/>
  <c r="K526" i="84" s="1"/>
  <c r="H528" i="92"/>
  <c r="K528" i="92" s="1"/>
  <c r="I529" i="92"/>
  <c r="K529" i="92" s="1"/>
  <c r="H520" i="92"/>
  <c r="K520" i="92" s="1"/>
  <c r="I528" i="94"/>
  <c r="I534" i="96"/>
  <c r="F522" i="96"/>
  <c r="G526" i="98"/>
  <c r="G530" i="98"/>
  <c r="J534" i="98"/>
  <c r="J530" i="98"/>
  <c r="J526" i="98"/>
  <c r="M10" i="80"/>
  <c r="M74" i="80"/>
  <c r="M138" i="80"/>
  <c r="M202" i="80"/>
  <c r="M362" i="80"/>
  <c r="M285" i="82"/>
  <c r="M425" i="82"/>
  <c r="M429" i="82"/>
  <c r="M465" i="82"/>
  <c r="M473" i="82"/>
  <c r="M456" i="84"/>
  <c r="M7" i="86"/>
  <c r="M71" i="86"/>
  <c r="M135" i="86"/>
  <c r="M331" i="86"/>
  <c r="M343" i="86"/>
  <c r="M355" i="86"/>
  <c r="M359" i="86"/>
  <c r="M363" i="86"/>
  <c r="M371" i="86"/>
  <c r="M379" i="86"/>
  <c r="M383" i="86"/>
  <c r="M387" i="86"/>
  <c r="M399" i="86"/>
  <c r="M403" i="86"/>
  <c r="M407" i="86"/>
  <c r="M419" i="86"/>
  <c r="M423" i="86"/>
  <c r="M427" i="86"/>
  <c r="M435" i="86"/>
  <c r="M443" i="86"/>
  <c r="M447" i="86"/>
  <c r="M451" i="86"/>
  <c r="M463" i="86"/>
  <c r="M467" i="86"/>
  <c r="M471" i="86"/>
  <c r="M483" i="86"/>
  <c r="M487" i="86"/>
  <c r="M491" i="86"/>
  <c r="M477" i="90"/>
  <c r="M489" i="90"/>
  <c r="M496" i="92"/>
  <c r="F534" i="96"/>
  <c r="J533" i="92"/>
  <c r="M149" i="82"/>
  <c r="M321" i="82"/>
  <c r="M481" i="82"/>
  <c r="M428" i="84"/>
  <c r="M476" i="84"/>
  <c r="M23" i="86"/>
  <c r="M87" i="86"/>
  <c r="M151" i="86"/>
  <c r="M155" i="86"/>
  <c r="M163" i="86"/>
  <c r="M167" i="86"/>
  <c r="M17" i="90"/>
  <c r="M57" i="90"/>
  <c r="M89" i="90"/>
  <c r="M121" i="90"/>
  <c r="M153" i="90"/>
  <c r="M185" i="90"/>
  <c r="M217" i="90"/>
  <c r="M249" i="90"/>
  <c r="M281" i="90"/>
  <c r="M313" i="90"/>
  <c r="M345" i="90"/>
  <c r="M377" i="90"/>
  <c r="M413" i="90"/>
  <c r="M425" i="90"/>
  <c r="M497" i="90"/>
  <c r="M452" i="92"/>
  <c r="K517" i="88"/>
  <c r="M337" i="82"/>
  <c r="M449" i="82"/>
  <c r="M417" i="90"/>
  <c r="M481" i="90"/>
  <c r="M28" i="92"/>
  <c r="M64" i="92"/>
  <c r="M92" i="92"/>
  <c r="M124" i="92"/>
  <c r="M156" i="92"/>
  <c r="M188" i="92"/>
  <c r="M220" i="92"/>
  <c r="M252" i="92"/>
  <c r="M284" i="92"/>
  <c r="M316" i="92"/>
  <c r="M348" i="92"/>
  <c r="M380" i="92"/>
  <c r="M416" i="92"/>
  <c r="M444" i="92"/>
  <c r="M112" i="57"/>
  <c r="M124" i="57"/>
  <c r="M128" i="57"/>
  <c r="M506" i="57" s="1"/>
  <c r="M140" i="57"/>
  <c r="M144" i="57"/>
  <c r="M156" i="57"/>
  <c r="M160" i="57"/>
  <c r="M172" i="57"/>
  <c r="M176" i="57"/>
  <c r="M188" i="57"/>
  <c r="M192" i="57"/>
  <c r="M204" i="57"/>
  <c r="M208" i="57"/>
  <c r="M220" i="57"/>
  <c r="M224" i="57"/>
  <c r="M236" i="57"/>
  <c r="M240" i="57"/>
  <c r="M252" i="57"/>
  <c r="M256" i="57"/>
  <c r="M268" i="57"/>
  <c r="M272" i="57"/>
  <c r="M284" i="57"/>
  <c r="M288" i="57"/>
  <c r="M300" i="57"/>
  <c r="M304" i="57"/>
  <c r="M316" i="57"/>
  <c r="M320" i="57"/>
  <c r="M332" i="57"/>
  <c r="M336" i="57"/>
  <c r="M348" i="57"/>
  <c r="M352" i="57"/>
  <c r="M364" i="57"/>
  <c r="M368" i="57"/>
  <c r="M380" i="57"/>
  <c r="M384" i="57"/>
  <c r="M396" i="57"/>
  <c r="M400" i="57"/>
  <c r="M412" i="57"/>
  <c r="M416" i="57"/>
  <c r="M428" i="57"/>
  <c r="M432" i="57"/>
  <c r="M444" i="57"/>
  <c r="M448" i="57"/>
  <c r="M460" i="57"/>
  <c r="M464" i="57"/>
  <c r="M476" i="57"/>
  <c r="M480" i="57"/>
  <c r="M492" i="57"/>
  <c r="M496" i="57"/>
  <c r="G514" i="98"/>
  <c r="F514" i="98"/>
  <c r="G509" i="98"/>
  <c r="F509" i="98"/>
  <c r="F503" i="98"/>
  <c r="J503" i="98"/>
  <c r="H503" i="98"/>
  <c r="H515" i="98" s="1"/>
  <c r="G503" i="98"/>
  <c r="I503" i="98"/>
  <c r="I515" i="98" s="1"/>
  <c r="F505" i="96"/>
  <c r="G505" i="96"/>
  <c r="G514" i="94"/>
  <c r="F514" i="94"/>
  <c r="K514" i="94" s="1"/>
  <c r="F510" i="92"/>
  <c r="G510" i="92"/>
  <c r="F504" i="92"/>
  <c r="G504" i="92"/>
  <c r="F511" i="90"/>
  <c r="G511" i="90"/>
  <c r="I26" i="87"/>
  <c r="G510" i="88"/>
  <c r="F510" i="88"/>
  <c r="G506" i="88"/>
  <c r="H506" i="88"/>
  <c r="G510" i="86"/>
  <c r="H510" i="86"/>
  <c r="F512" i="84"/>
  <c r="G512" i="84"/>
  <c r="G506" i="84"/>
  <c r="F506" i="84"/>
  <c r="G512" i="71"/>
  <c r="F512" i="71"/>
  <c r="G504" i="71"/>
  <c r="F504" i="71"/>
  <c r="G513" i="65"/>
  <c r="F513" i="65"/>
  <c r="G505" i="65"/>
  <c r="F505" i="65"/>
  <c r="I56" i="62"/>
  <c r="M42" i="80"/>
  <c r="M106" i="80"/>
  <c r="M170" i="80"/>
  <c r="M193" i="82"/>
  <c r="M273" i="82"/>
  <c r="M433" i="82"/>
  <c r="M497" i="82"/>
  <c r="M36" i="84"/>
  <c r="M464" i="84"/>
  <c r="M323" i="86"/>
  <c r="M5" i="90"/>
  <c r="M401" i="90"/>
  <c r="M465" i="90"/>
  <c r="M16" i="92"/>
  <c r="M480" i="92"/>
  <c r="E100" i="44"/>
  <c r="I14" i="44" s="1"/>
  <c r="H534" i="20"/>
  <c r="F534" i="20"/>
  <c r="J534" i="20"/>
  <c r="G534" i="20"/>
  <c r="F511" i="98"/>
  <c r="J511" i="98"/>
  <c r="G511" i="98"/>
  <c r="F509" i="96"/>
  <c r="G509" i="96"/>
  <c r="G504" i="96"/>
  <c r="F504" i="96"/>
  <c r="G500" i="96"/>
  <c r="F500" i="96"/>
  <c r="G509" i="94"/>
  <c r="F509" i="94"/>
  <c r="H509" i="94"/>
  <c r="F512" i="92"/>
  <c r="G512" i="92"/>
  <c r="I53" i="89"/>
  <c r="G510" i="90"/>
  <c r="F510" i="90"/>
  <c r="I53" i="87"/>
  <c r="F503" i="88"/>
  <c r="H503" i="88"/>
  <c r="G503" i="88"/>
  <c r="J503" i="88"/>
  <c r="I503" i="88"/>
  <c r="I515" i="88" s="1"/>
  <c r="I42" i="85"/>
  <c r="F510" i="86"/>
  <c r="G513" i="86"/>
  <c r="F513" i="86"/>
  <c r="F507" i="86"/>
  <c r="G507" i="86"/>
  <c r="I43" i="81"/>
  <c r="F507" i="82"/>
  <c r="G507" i="82"/>
  <c r="G501" i="82"/>
  <c r="F501" i="82"/>
  <c r="I41" i="79"/>
  <c r="G512" i="67"/>
  <c r="F512" i="67"/>
  <c r="G504" i="67"/>
  <c r="F504" i="67"/>
  <c r="K504" i="67" s="1"/>
  <c r="D1" i="84"/>
  <c r="M20" i="84"/>
  <c r="M424" i="84"/>
  <c r="M171" i="86"/>
  <c r="M449" i="90"/>
  <c r="M13" i="92"/>
  <c r="M48" i="92"/>
  <c r="M76" i="92"/>
  <c r="M108" i="92"/>
  <c r="M140" i="92"/>
  <c r="M172" i="92"/>
  <c r="M204" i="92"/>
  <c r="M236" i="92"/>
  <c r="M268" i="92"/>
  <c r="M300" i="92"/>
  <c r="M332" i="92"/>
  <c r="M364" i="92"/>
  <c r="M396" i="92"/>
  <c r="M432" i="92"/>
  <c r="M275" i="96"/>
  <c r="M339" i="96"/>
  <c r="M403" i="96"/>
  <c r="M447" i="96"/>
  <c r="M483" i="96"/>
  <c r="M426" i="98"/>
  <c r="M502" i="98" s="1"/>
  <c r="E100" i="4"/>
  <c r="I14" i="4" s="1"/>
  <c r="H530" i="20"/>
  <c r="F530" i="20"/>
  <c r="J530" i="20"/>
  <c r="G530" i="20"/>
  <c r="H526" i="20"/>
  <c r="F526" i="20"/>
  <c r="J526" i="20"/>
  <c r="G526" i="20"/>
  <c r="G504" i="98"/>
  <c r="F504" i="98"/>
  <c r="J504" i="98"/>
  <c r="F513" i="96"/>
  <c r="G513" i="96"/>
  <c r="G506" i="94"/>
  <c r="F506" i="94"/>
  <c r="F503" i="90"/>
  <c r="H503" i="90"/>
  <c r="H515" i="90" s="1"/>
  <c r="G503" i="90"/>
  <c r="I503" i="90"/>
  <c r="I515" i="90" s="1"/>
  <c r="J503" i="90"/>
  <c r="G514" i="88"/>
  <c r="F514" i="88"/>
  <c r="H514" i="88"/>
  <c r="F507" i="88"/>
  <c r="G507" i="88"/>
  <c r="G502" i="88"/>
  <c r="F502" i="88"/>
  <c r="I54" i="85"/>
  <c r="G500" i="86"/>
  <c r="J500" i="86"/>
  <c r="I54" i="83"/>
  <c r="F507" i="84"/>
  <c r="G507" i="84"/>
  <c r="G515" i="84" s="1"/>
  <c r="G501" i="84"/>
  <c r="F501" i="84"/>
  <c r="F504" i="82"/>
  <c r="G504" i="82"/>
  <c r="C524" i="82"/>
  <c r="I55" i="79"/>
  <c r="G508" i="71"/>
  <c r="F508" i="71"/>
  <c r="K508" i="71" s="1"/>
  <c r="G500" i="71"/>
  <c r="F500" i="71"/>
  <c r="G509" i="65"/>
  <c r="F509" i="65"/>
  <c r="K509" i="65" s="1"/>
  <c r="G501" i="65"/>
  <c r="F501" i="65"/>
  <c r="G502" i="63"/>
  <c r="F502" i="63"/>
  <c r="K502" i="63" s="1"/>
  <c r="G508" i="57"/>
  <c r="F508" i="57"/>
  <c r="F512" i="98"/>
  <c r="K512" i="98" s="1"/>
  <c r="G512" i="98"/>
  <c r="G506" i="98"/>
  <c r="F506" i="98"/>
  <c r="J506" i="98"/>
  <c r="F501" i="98"/>
  <c r="G501" i="98"/>
  <c r="G508" i="96"/>
  <c r="F508" i="96"/>
  <c r="F501" i="96"/>
  <c r="G501" i="96"/>
  <c r="I54" i="93"/>
  <c r="G510" i="94"/>
  <c r="F510" i="94"/>
  <c r="G505" i="94"/>
  <c r="F505" i="94"/>
  <c r="K505" i="94" s="1"/>
  <c r="G501" i="94"/>
  <c r="F501" i="94"/>
  <c r="H501" i="94"/>
  <c r="G513" i="92"/>
  <c r="F513" i="92"/>
  <c r="G507" i="92"/>
  <c r="F507" i="92"/>
  <c r="K507" i="92" s="1"/>
  <c r="F502" i="92"/>
  <c r="G502" i="92"/>
  <c r="H502" i="92"/>
  <c r="H515" i="92" s="1"/>
  <c r="G514" i="90"/>
  <c r="F514" i="90"/>
  <c r="F507" i="90"/>
  <c r="G507" i="90"/>
  <c r="G502" i="90"/>
  <c r="F502" i="90"/>
  <c r="F511" i="88"/>
  <c r="G511" i="88"/>
  <c r="I56" i="85"/>
  <c r="G508" i="86"/>
  <c r="F508" i="86"/>
  <c r="G502" i="86"/>
  <c r="F502" i="86"/>
  <c r="K502" i="86" s="1"/>
  <c r="C522" i="86"/>
  <c r="F504" i="84"/>
  <c r="G504" i="84"/>
  <c r="F512" i="82"/>
  <c r="G512" i="82"/>
  <c r="J512" i="82"/>
  <c r="G506" i="82"/>
  <c r="F506" i="82"/>
  <c r="K506" i="82" s="1"/>
  <c r="G508" i="67"/>
  <c r="F508" i="67"/>
  <c r="G500" i="67"/>
  <c r="F500" i="67"/>
  <c r="I53" i="60"/>
  <c r="C37" i="99"/>
  <c r="M500" i="53"/>
  <c r="M501" i="29"/>
  <c r="I53" i="14"/>
  <c r="H535" i="20"/>
  <c r="J533" i="20"/>
  <c r="H531" i="20"/>
  <c r="J529" i="20"/>
  <c r="K529" i="20" s="1"/>
  <c r="H527" i="20"/>
  <c r="K527" i="20" s="1"/>
  <c r="J525" i="20"/>
  <c r="I524" i="20"/>
  <c r="I41" i="14"/>
  <c r="I55" i="97"/>
  <c r="F510" i="98"/>
  <c r="K510" i="98" s="1"/>
  <c r="I31" i="95"/>
  <c r="I56" i="95"/>
  <c r="I41" i="95"/>
  <c r="G503" i="96"/>
  <c r="K503" i="96" s="1"/>
  <c r="E22" i="95" s="1"/>
  <c r="G22" i="95" s="1"/>
  <c r="I22" i="95" s="1"/>
  <c r="I56" i="93"/>
  <c r="I41" i="93"/>
  <c r="G512" i="94"/>
  <c r="K512" i="94" s="1"/>
  <c r="G504" i="94"/>
  <c r="K504" i="94" s="1"/>
  <c r="J503" i="92"/>
  <c r="J515" i="92" s="1"/>
  <c r="F503" i="92"/>
  <c r="I55" i="89"/>
  <c r="F509" i="90"/>
  <c r="K509" i="90" s="1"/>
  <c r="F504" i="90"/>
  <c r="I28" i="87"/>
  <c r="I25" i="87"/>
  <c r="F509" i="88"/>
  <c r="K509" i="88" s="1"/>
  <c r="F504" i="88"/>
  <c r="K504" i="88" s="1"/>
  <c r="J503" i="86"/>
  <c r="I40" i="85"/>
  <c r="I23" i="83"/>
  <c r="I30" i="79"/>
  <c r="I23" i="79"/>
  <c r="J503" i="80"/>
  <c r="J515" i="80" s="1"/>
  <c r="I56" i="79"/>
  <c r="I53" i="79"/>
  <c r="I42" i="79"/>
  <c r="F512" i="80"/>
  <c r="K512" i="80" s="1"/>
  <c r="F507" i="80"/>
  <c r="K507" i="80" s="1"/>
  <c r="F501" i="80"/>
  <c r="K501" i="80" s="1"/>
  <c r="F507" i="71"/>
  <c r="K507" i="71" s="1"/>
  <c r="G514" i="71"/>
  <c r="K514" i="71" s="1"/>
  <c r="G510" i="71"/>
  <c r="K510" i="71" s="1"/>
  <c r="G506" i="71"/>
  <c r="K506" i="71" s="1"/>
  <c r="G502" i="71"/>
  <c r="K502" i="71" s="1"/>
  <c r="F510" i="69"/>
  <c r="K510" i="69" s="1"/>
  <c r="F502" i="69"/>
  <c r="K502" i="69" s="1"/>
  <c r="I28" i="66"/>
  <c r="I503" i="67"/>
  <c r="I515" i="67" s="1"/>
  <c r="I55" i="66"/>
  <c r="I41" i="66"/>
  <c r="F507" i="67"/>
  <c r="K507" i="67" s="1"/>
  <c r="G514" i="67"/>
  <c r="K514" i="67" s="1"/>
  <c r="G510" i="67"/>
  <c r="K510" i="67" s="1"/>
  <c r="G506" i="67"/>
  <c r="K506" i="67" s="1"/>
  <c r="G502" i="67"/>
  <c r="K502" i="67" s="1"/>
  <c r="I30" i="64"/>
  <c r="J503" i="63"/>
  <c r="J515" i="63" s="1"/>
  <c r="F511" i="63"/>
  <c r="K511" i="63" s="1"/>
  <c r="G513" i="63"/>
  <c r="K513" i="63" s="1"/>
  <c r="G509" i="63"/>
  <c r="K509" i="63" s="1"/>
  <c r="G505" i="63"/>
  <c r="K505" i="63" s="1"/>
  <c r="G501" i="63"/>
  <c r="F501" i="63"/>
  <c r="F511" i="61"/>
  <c r="K511" i="61" s="1"/>
  <c r="F505" i="61"/>
  <c r="K505" i="61" s="1"/>
  <c r="G513" i="61"/>
  <c r="F513" i="61"/>
  <c r="F508" i="61"/>
  <c r="K508" i="61" s="1"/>
  <c r="G508" i="61"/>
  <c r="F502" i="61"/>
  <c r="G502" i="61"/>
  <c r="F514" i="59"/>
  <c r="K514" i="59" s="1"/>
  <c r="F513" i="59"/>
  <c r="G513" i="59"/>
  <c r="G504" i="59"/>
  <c r="F504" i="59"/>
  <c r="K504" i="59" s="1"/>
  <c r="G506" i="57"/>
  <c r="F506" i="57"/>
  <c r="G501" i="57"/>
  <c r="F501" i="57"/>
  <c r="K501" i="57" s="1"/>
  <c r="I41" i="52"/>
  <c r="F514" i="53"/>
  <c r="K514" i="53" s="1"/>
  <c r="F511" i="53"/>
  <c r="G511" i="53"/>
  <c r="G506" i="53"/>
  <c r="F506" i="53"/>
  <c r="G502" i="53"/>
  <c r="F502" i="53"/>
  <c r="K502" i="53" s="1"/>
  <c r="F505" i="47"/>
  <c r="G505" i="47"/>
  <c r="G508" i="37"/>
  <c r="F508" i="37"/>
  <c r="G524" i="20"/>
  <c r="F522" i="20"/>
  <c r="J522" i="20"/>
  <c r="I41" i="97"/>
  <c r="I24" i="95"/>
  <c r="I55" i="95"/>
  <c r="J503" i="94"/>
  <c r="J515" i="94" s="1"/>
  <c r="I55" i="93"/>
  <c r="I40" i="93"/>
  <c r="F503" i="94"/>
  <c r="I54" i="91"/>
  <c r="I43" i="91"/>
  <c r="I27" i="89"/>
  <c r="I54" i="89"/>
  <c r="I43" i="89"/>
  <c r="I32" i="87"/>
  <c r="I54" i="87"/>
  <c r="I43" i="87"/>
  <c r="I503" i="86"/>
  <c r="F506" i="86"/>
  <c r="K506" i="86" s="1"/>
  <c r="I55" i="83"/>
  <c r="F505" i="84"/>
  <c r="K505" i="84" s="1"/>
  <c r="I32" i="81"/>
  <c r="I41" i="81"/>
  <c r="F505" i="82"/>
  <c r="K505" i="82" s="1"/>
  <c r="I27" i="79"/>
  <c r="F500" i="80"/>
  <c r="I56" i="68"/>
  <c r="I41" i="68"/>
  <c r="F512" i="69"/>
  <c r="G512" i="69"/>
  <c r="F508" i="69"/>
  <c r="G508" i="69"/>
  <c r="F504" i="69"/>
  <c r="G504" i="69"/>
  <c r="F500" i="69"/>
  <c r="G500" i="69"/>
  <c r="I503" i="65"/>
  <c r="J503" i="65"/>
  <c r="J515" i="65" s="1"/>
  <c r="I53" i="62"/>
  <c r="I42" i="62"/>
  <c r="H503" i="63"/>
  <c r="H515" i="63" s="1"/>
  <c r="G503" i="63"/>
  <c r="I503" i="63"/>
  <c r="I515" i="63" s="1"/>
  <c r="G514" i="61"/>
  <c r="K514" i="61" s="1"/>
  <c r="I503" i="59"/>
  <c r="I515" i="59" s="1"/>
  <c r="I55" i="58"/>
  <c r="G506" i="59"/>
  <c r="F506" i="59"/>
  <c r="G500" i="59"/>
  <c r="F500" i="59"/>
  <c r="F503" i="57"/>
  <c r="G503" i="57"/>
  <c r="H503" i="57"/>
  <c r="J503" i="57"/>
  <c r="F503" i="55"/>
  <c r="I503" i="55"/>
  <c r="I515" i="55" s="1"/>
  <c r="G503" i="55"/>
  <c r="H503" i="55"/>
  <c r="H515" i="55" s="1"/>
  <c r="J503" i="55"/>
  <c r="J515" i="55" s="1"/>
  <c r="F505" i="51"/>
  <c r="K505" i="51" s="1"/>
  <c r="G508" i="51"/>
  <c r="F508" i="51"/>
  <c r="G502" i="51"/>
  <c r="F502" i="51"/>
  <c r="G514" i="39"/>
  <c r="F514" i="39"/>
  <c r="G509" i="61"/>
  <c r="F509" i="61"/>
  <c r="J503" i="61"/>
  <c r="J515" i="61" s="1"/>
  <c r="G503" i="61"/>
  <c r="H503" i="61"/>
  <c r="H515" i="61" s="1"/>
  <c r="F503" i="61"/>
  <c r="I503" i="61"/>
  <c r="I515" i="61" s="1"/>
  <c r="I54" i="58"/>
  <c r="I43" i="58"/>
  <c r="G503" i="59"/>
  <c r="J503" i="59"/>
  <c r="J515" i="59" s="1"/>
  <c r="I42" i="56"/>
  <c r="G513" i="57"/>
  <c r="F513" i="57"/>
  <c r="G505" i="57"/>
  <c r="F505" i="57"/>
  <c r="G514" i="55"/>
  <c r="F514" i="55"/>
  <c r="F507" i="55"/>
  <c r="G507" i="55"/>
  <c r="G502" i="55"/>
  <c r="G515" i="55" s="1"/>
  <c r="F502" i="55"/>
  <c r="G510" i="53"/>
  <c r="F510" i="53"/>
  <c r="F503" i="53"/>
  <c r="G503" i="53"/>
  <c r="I503" i="53"/>
  <c r="I515" i="53" s="1"/>
  <c r="J503" i="53"/>
  <c r="J515" i="53" s="1"/>
  <c r="E100" i="48"/>
  <c r="I14" i="48" s="1"/>
  <c r="I42" i="48"/>
  <c r="G504" i="47"/>
  <c r="F504" i="47"/>
  <c r="G500" i="47"/>
  <c r="F500" i="47"/>
  <c r="G505" i="43"/>
  <c r="F505" i="43"/>
  <c r="G501" i="43"/>
  <c r="F501" i="43"/>
  <c r="E100" i="26"/>
  <c r="I14" i="26" s="1"/>
  <c r="I32" i="14"/>
  <c r="I30" i="14"/>
  <c r="I28" i="14"/>
  <c r="I26" i="14"/>
  <c r="I24" i="14"/>
  <c r="I22" i="14"/>
  <c r="I55" i="14"/>
  <c r="I42" i="14"/>
  <c r="I56" i="97"/>
  <c r="I53" i="97"/>
  <c r="I40" i="97"/>
  <c r="I53" i="95"/>
  <c r="I42" i="95"/>
  <c r="I53" i="93"/>
  <c r="I42" i="93"/>
  <c r="I56" i="91"/>
  <c r="I41" i="91"/>
  <c r="G503" i="92"/>
  <c r="I503" i="92"/>
  <c r="I515" i="92" s="1"/>
  <c r="I56" i="89"/>
  <c r="F515" i="90"/>
  <c r="I53" i="83"/>
  <c r="I42" i="83"/>
  <c r="I40" i="83"/>
  <c r="I56" i="81"/>
  <c r="I53" i="81"/>
  <c r="I40" i="81"/>
  <c r="I26" i="79"/>
  <c r="K503" i="80"/>
  <c r="E22" i="79" s="1"/>
  <c r="G22" i="79" s="1"/>
  <c r="I22" i="79" s="1"/>
  <c r="I54" i="70"/>
  <c r="I41" i="70"/>
  <c r="I503" i="71"/>
  <c r="I515" i="71" s="1"/>
  <c r="G503" i="71"/>
  <c r="K503" i="71" s="1"/>
  <c r="E22" i="70" s="1"/>
  <c r="G22" i="70" s="1"/>
  <c r="I22" i="70" s="1"/>
  <c r="J503" i="71"/>
  <c r="J515" i="71" s="1"/>
  <c r="K503" i="69"/>
  <c r="E22" i="68" s="1"/>
  <c r="G22" i="68" s="1"/>
  <c r="I22" i="68" s="1"/>
  <c r="G513" i="69"/>
  <c r="F513" i="69"/>
  <c r="K513" i="69" s="1"/>
  <c r="G509" i="69"/>
  <c r="F509" i="69"/>
  <c r="K509" i="69" s="1"/>
  <c r="G505" i="69"/>
  <c r="F505" i="69"/>
  <c r="K505" i="69" s="1"/>
  <c r="G501" i="69"/>
  <c r="F501" i="69"/>
  <c r="K501" i="69" s="1"/>
  <c r="I42" i="66"/>
  <c r="J503" i="67"/>
  <c r="J515" i="67" s="1"/>
  <c r="G503" i="67"/>
  <c r="I54" i="64"/>
  <c r="I41" i="64"/>
  <c r="F512" i="65"/>
  <c r="K512" i="65" s="1"/>
  <c r="G512" i="65"/>
  <c r="F508" i="65"/>
  <c r="G508" i="65"/>
  <c r="F504" i="65"/>
  <c r="K504" i="65" s="1"/>
  <c r="G504" i="65"/>
  <c r="F500" i="65"/>
  <c r="G500" i="65"/>
  <c r="I41" i="60"/>
  <c r="F500" i="61"/>
  <c r="G500" i="61"/>
  <c r="F508" i="59"/>
  <c r="K508" i="59" s="1"/>
  <c r="G511" i="59"/>
  <c r="F511" i="59"/>
  <c r="F505" i="59"/>
  <c r="G505" i="59"/>
  <c r="I56" i="56"/>
  <c r="I41" i="56"/>
  <c r="F502" i="57"/>
  <c r="K502" i="57" s="1"/>
  <c r="K511" i="57"/>
  <c r="F507" i="57"/>
  <c r="G507" i="57"/>
  <c r="G504" i="57"/>
  <c r="F504" i="57"/>
  <c r="F511" i="55"/>
  <c r="K511" i="55" s="1"/>
  <c r="G511" i="55"/>
  <c r="F507" i="53"/>
  <c r="G507" i="53"/>
  <c r="F510" i="51"/>
  <c r="K510" i="51" s="1"/>
  <c r="G513" i="51"/>
  <c r="F513" i="51"/>
  <c r="L32" i="51"/>
  <c r="M32" i="51" s="1"/>
  <c r="L30" i="51"/>
  <c r="L26" i="51"/>
  <c r="M26" i="51" s="1"/>
  <c r="L24" i="51"/>
  <c r="M24" i="51" s="1"/>
  <c r="L22" i="51"/>
  <c r="M22" i="51" s="1"/>
  <c r="L20" i="51"/>
  <c r="M20" i="51" s="1"/>
  <c r="L18" i="51"/>
  <c r="L16" i="51"/>
  <c r="M16" i="51" s="1"/>
  <c r="L10" i="51"/>
  <c r="M10" i="51" s="1"/>
  <c r="L8" i="51"/>
  <c r="M8" i="51" s="1"/>
  <c r="L6" i="51"/>
  <c r="M6" i="51" s="1"/>
  <c r="L4" i="51"/>
  <c r="M4" i="51" s="1"/>
  <c r="L33" i="51"/>
  <c r="M33" i="51" s="1"/>
  <c r="L31" i="51"/>
  <c r="M31" i="51" s="1"/>
  <c r="L29" i="51"/>
  <c r="M29" i="51" s="1"/>
  <c r="L25" i="51"/>
  <c r="M25" i="51" s="1"/>
  <c r="L23" i="51"/>
  <c r="M23" i="51" s="1"/>
  <c r="L21" i="51"/>
  <c r="M21" i="51" s="1"/>
  <c r="L19" i="51"/>
  <c r="M19" i="51" s="1"/>
  <c r="L17" i="51"/>
  <c r="M17" i="51" s="1"/>
  <c r="L11" i="51"/>
  <c r="M11" i="51" s="1"/>
  <c r="L9" i="51"/>
  <c r="M9" i="51" s="1"/>
  <c r="L7" i="51"/>
  <c r="M7" i="51" s="1"/>
  <c r="L5" i="51"/>
  <c r="M5" i="51" s="1"/>
  <c r="C507" i="51"/>
  <c r="H503" i="47"/>
  <c r="H515" i="47" s="1"/>
  <c r="G503" i="47"/>
  <c r="I503" i="47"/>
  <c r="I515" i="47" s="1"/>
  <c r="F503" i="47"/>
  <c r="I31" i="97"/>
  <c r="I29" i="97"/>
  <c r="I27" i="97"/>
  <c r="I25" i="97"/>
  <c r="I23" i="97"/>
  <c r="I43" i="97"/>
  <c r="I26" i="95"/>
  <c r="I54" i="95"/>
  <c r="I43" i="95"/>
  <c r="I40" i="95"/>
  <c r="I55" i="91"/>
  <c r="I29" i="89"/>
  <c r="I41" i="89"/>
  <c r="I27" i="87"/>
  <c r="I23" i="87"/>
  <c r="I41" i="83"/>
  <c r="I28" i="81"/>
  <c r="I23" i="81"/>
  <c r="I55" i="81"/>
  <c r="I32" i="79"/>
  <c r="I28" i="79"/>
  <c r="I24" i="79"/>
  <c r="I54" i="79"/>
  <c r="I43" i="79"/>
  <c r="I56" i="70"/>
  <c r="I25" i="68"/>
  <c r="I54" i="68"/>
  <c r="I43" i="68"/>
  <c r="I40" i="68"/>
  <c r="I27" i="66"/>
  <c r="I43" i="66"/>
  <c r="I26" i="64"/>
  <c r="I56" i="64"/>
  <c r="I40" i="64"/>
  <c r="I29" i="62"/>
  <c r="I22" i="62"/>
  <c r="I55" i="62"/>
  <c r="I32" i="60"/>
  <c r="I55" i="60"/>
  <c r="I42" i="58"/>
  <c r="I28" i="54"/>
  <c r="I25" i="54"/>
  <c r="F509" i="55"/>
  <c r="K509" i="55" s="1"/>
  <c r="F504" i="55"/>
  <c r="K504" i="55" s="1"/>
  <c r="I42" i="52"/>
  <c r="I32" i="50"/>
  <c r="I56" i="48"/>
  <c r="I54" i="48"/>
  <c r="F513" i="49"/>
  <c r="K513" i="49" s="1"/>
  <c r="G512" i="49"/>
  <c r="F512" i="49"/>
  <c r="G508" i="49"/>
  <c r="F508" i="49"/>
  <c r="K508" i="49" s="1"/>
  <c r="G504" i="49"/>
  <c r="F504" i="49"/>
  <c r="I42" i="46"/>
  <c r="G509" i="47"/>
  <c r="E100" i="42"/>
  <c r="I14" i="42" s="1"/>
  <c r="I43" i="42"/>
  <c r="F514" i="43"/>
  <c r="G514" i="43"/>
  <c r="G502" i="43"/>
  <c r="F502" i="43"/>
  <c r="I42" i="38"/>
  <c r="F501" i="39"/>
  <c r="K501" i="39" s="1"/>
  <c r="G509" i="39"/>
  <c r="F509" i="39"/>
  <c r="G504" i="39"/>
  <c r="F504" i="39"/>
  <c r="K504" i="39" s="1"/>
  <c r="I41" i="32"/>
  <c r="I55" i="70"/>
  <c r="I42" i="70"/>
  <c r="I53" i="68"/>
  <c r="I42" i="68"/>
  <c r="I25" i="66"/>
  <c r="I56" i="66"/>
  <c r="I53" i="66"/>
  <c r="I55" i="64"/>
  <c r="I42" i="64"/>
  <c r="I54" i="62"/>
  <c r="I43" i="62"/>
  <c r="I54" i="60"/>
  <c r="I43" i="60"/>
  <c r="I56" i="58"/>
  <c r="I41" i="58"/>
  <c r="I43" i="56"/>
  <c r="I43" i="54"/>
  <c r="I42" i="50"/>
  <c r="F506" i="51"/>
  <c r="K506" i="51" s="1"/>
  <c r="I41" i="46"/>
  <c r="I31" i="44"/>
  <c r="I24" i="44"/>
  <c r="I43" i="44"/>
  <c r="G511" i="43"/>
  <c r="F511" i="43"/>
  <c r="G506" i="43"/>
  <c r="F506" i="43"/>
  <c r="G505" i="37"/>
  <c r="F505" i="37"/>
  <c r="G514" i="35"/>
  <c r="F514" i="35"/>
  <c r="G510" i="35"/>
  <c r="F510" i="35"/>
  <c r="G506" i="35"/>
  <c r="F506" i="35"/>
  <c r="G502" i="35"/>
  <c r="F502" i="35"/>
  <c r="L69" i="55"/>
  <c r="M69" i="55" s="1"/>
  <c r="L67" i="55"/>
  <c r="M67" i="55" s="1"/>
  <c r="L65" i="55"/>
  <c r="M65" i="55" s="1"/>
  <c r="L63" i="55"/>
  <c r="M63" i="55" s="1"/>
  <c r="L61" i="55"/>
  <c r="M61" i="55" s="1"/>
  <c r="L59" i="55"/>
  <c r="M59" i="55" s="1"/>
  <c r="L57" i="55"/>
  <c r="M57" i="55" s="1"/>
  <c r="L55" i="55"/>
  <c r="M55" i="55" s="1"/>
  <c r="L53" i="55"/>
  <c r="M53" i="55" s="1"/>
  <c r="L51" i="55"/>
  <c r="M51" i="55" s="1"/>
  <c r="L49" i="55"/>
  <c r="M49" i="55" s="1"/>
  <c r="L47" i="55"/>
  <c r="M47" i="55" s="1"/>
  <c r="L43" i="55"/>
  <c r="M43" i="55" s="1"/>
  <c r="L41" i="55"/>
  <c r="M41" i="55" s="1"/>
  <c r="L29" i="55"/>
  <c r="M29" i="55" s="1"/>
  <c r="L27" i="55"/>
  <c r="M27" i="55" s="1"/>
  <c r="L25" i="55"/>
  <c r="M25" i="55" s="1"/>
  <c r="L21" i="55"/>
  <c r="M21" i="55" s="1"/>
  <c r="L19" i="55"/>
  <c r="M19" i="55" s="1"/>
  <c r="L17" i="55"/>
  <c r="M17" i="55" s="1"/>
  <c r="L15" i="55"/>
  <c r="M15" i="55" s="1"/>
  <c r="L13" i="55"/>
  <c r="M13" i="55" s="1"/>
  <c r="L11" i="55"/>
  <c r="M11" i="55" s="1"/>
  <c r="L9" i="55"/>
  <c r="M9" i="55" s="1"/>
  <c r="L7" i="55"/>
  <c r="M7" i="55" s="1"/>
  <c r="L5" i="55"/>
  <c r="M5" i="55" s="1"/>
  <c r="L68" i="55"/>
  <c r="M68" i="55" s="1"/>
  <c r="L60" i="55"/>
  <c r="M60" i="55" s="1"/>
  <c r="L52" i="55"/>
  <c r="M52" i="55" s="1"/>
  <c r="L40" i="55"/>
  <c r="M40" i="55" s="1"/>
  <c r="L18" i="55"/>
  <c r="M18" i="55" s="1"/>
  <c r="L10" i="55"/>
  <c r="M10" i="55" s="1"/>
  <c r="L64" i="55"/>
  <c r="M64" i="55" s="1"/>
  <c r="L56" i="55"/>
  <c r="M56" i="55" s="1"/>
  <c r="L48" i="55"/>
  <c r="M48" i="55" s="1"/>
  <c r="L28" i="55"/>
  <c r="M28" i="55" s="1"/>
  <c r="L22" i="55"/>
  <c r="L6" i="55"/>
  <c r="M6" i="55" s="1"/>
  <c r="L70" i="55"/>
  <c r="M70" i="55" s="1"/>
  <c r="L62" i="55"/>
  <c r="M62" i="55" s="1"/>
  <c r="L54" i="55"/>
  <c r="M54" i="55" s="1"/>
  <c r="L46" i="55"/>
  <c r="M46" i="55" s="1"/>
  <c r="L42" i="55"/>
  <c r="M42" i="55" s="1"/>
  <c r="L26" i="55"/>
  <c r="M26" i="55" s="1"/>
  <c r="L20" i="55"/>
  <c r="M20" i="55" s="1"/>
  <c r="L12" i="55"/>
  <c r="M12" i="55" s="1"/>
  <c r="L50" i="55"/>
  <c r="M50" i="55" s="1"/>
  <c r="L66" i="55"/>
  <c r="M66" i="55" s="1"/>
  <c r="L16" i="55"/>
  <c r="M16" i="55" s="1"/>
  <c r="L8" i="55"/>
  <c r="M8" i="55" s="1"/>
  <c r="I28" i="52"/>
  <c r="I31" i="50"/>
  <c r="K503" i="51"/>
  <c r="I43" i="48"/>
  <c r="E100" i="46"/>
  <c r="I14" i="46" s="1"/>
  <c r="I55" i="46"/>
  <c r="I53" i="46"/>
  <c r="F510" i="43"/>
  <c r="G510" i="43"/>
  <c r="I43" i="40"/>
  <c r="G513" i="41"/>
  <c r="F513" i="41"/>
  <c r="G505" i="41"/>
  <c r="F505" i="41"/>
  <c r="G501" i="41"/>
  <c r="F501" i="41"/>
  <c r="F507" i="39"/>
  <c r="G507" i="39"/>
  <c r="G514" i="37"/>
  <c r="F514" i="37"/>
  <c r="I43" i="34"/>
  <c r="G508" i="33"/>
  <c r="F508" i="33"/>
  <c r="K508" i="33" s="1"/>
  <c r="F501" i="33"/>
  <c r="G501" i="33"/>
  <c r="I56" i="46"/>
  <c r="I22" i="44"/>
  <c r="I27" i="42"/>
  <c r="H503" i="43"/>
  <c r="H515" i="43" s="1"/>
  <c r="I41" i="42"/>
  <c r="F507" i="43"/>
  <c r="K507" i="43" s="1"/>
  <c r="I24" i="36"/>
  <c r="I42" i="36"/>
  <c r="G509" i="37"/>
  <c r="F509" i="37"/>
  <c r="G506" i="37"/>
  <c r="K506" i="37" s="1"/>
  <c r="G503" i="37"/>
  <c r="J503" i="37"/>
  <c r="J515" i="37" s="1"/>
  <c r="G500" i="37"/>
  <c r="I41" i="34"/>
  <c r="G504" i="35"/>
  <c r="I504" i="35"/>
  <c r="I516" i="35" s="1"/>
  <c r="F504" i="35"/>
  <c r="F509" i="33"/>
  <c r="G509" i="33"/>
  <c r="G500" i="33"/>
  <c r="F500" i="33"/>
  <c r="I41" i="28"/>
  <c r="F507" i="29"/>
  <c r="K507" i="29" s="1"/>
  <c r="G514" i="29"/>
  <c r="F514" i="29"/>
  <c r="F507" i="24"/>
  <c r="G507" i="24"/>
  <c r="G502" i="24"/>
  <c r="F502" i="24"/>
  <c r="G500" i="24"/>
  <c r="F500" i="24"/>
  <c r="I23" i="60"/>
  <c r="I56" i="60"/>
  <c r="I53" i="58"/>
  <c r="I32" i="54"/>
  <c r="I29" i="54"/>
  <c r="I24" i="54"/>
  <c r="I56" i="54"/>
  <c r="I54" i="54"/>
  <c r="I41" i="54"/>
  <c r="I55" i="52"/>
  <c r="I43" i="52"/>
  <c r="I28" i="50"/>
  <c r="I55" i="50"/>
  <c r="I53" i="50"/>
  <c r="I43" i="50"/>
  <c r="I55" i="48"/>
  <c r="I53" i="48"/>
  <c r="I41" i="48"/>
  <c r="I29" i="46"/>
  <c r="I54" i="46"/>
  <c r="I28" i="44"/>
  <c r="I26" i="44"/>
  <c r="I41" i="44"/>
  <c r="I25" i="42"/>
  <c r="I23" i="42"/>
  <c r="I43" i="38"/>
  <c r="F513" i="39"/>
  <c r="K513" i="39" s="1"/>
  <c r="G511" i="37"/>
  <c r="F511" i="37"/>
  <c r="G515" i="35"/>
  <c r="F515" i="35"/>
  <c r="F505" i="33"/>
  <c r="G505" i="33"/>
  <c r="I41" i="26"/>
  <c r="G511" i="27"/>
  <c r="F511" i="27"/>
  <c r="G503" i="27"/>
  <c r="J503" i="27"/>
  <c r="J515" i="27" s="1"/>
  <c r="H503" i="27"/>
  <c r="H515" i="27" s="1"/>
  <c r="I56" i="42"/>
  <c r="I54" i="42"/>
  <c r="I42" i="42"/>
  <c r="I56" i="40"/>
  <c r="I54" i="40"/>
  <c r="I42" i="40"/>
  <c r="G512" i="41"/>
  <c r="F512" i="41"/>
  <c r="G508" i="41"/>
  <c r="F508" i="41"/>
  <c r="K508" i="41" s="1"/>
  <c r="G504" i="41"/>
  <c r="F504" i="41"/>
  <c r="I41" i="38"/>
  <c r="I54" i="36"/>
  <c r="I43" i="36"/>
  <c r="G501" i="37"/>
  <c r="F501" i="37"/>
  <c r="E100" i="34"/>
  <c r="I14" i="34" s="1"/>
  <c r="F511" i="35"/>
  <c r="K511" i="35" s="1"/>
  <c r="E100" i="32"/>
  <c r="I14" i="32" s="1"/>
  <c r="F513" i="33"/>
  <c r="G513" i="33"/>
  <c r="I26" i="30"/>
  <c r="G515" i="29"/>
  <c r="F515" i="29"/>
  <c r="G511" i="29"/>
  <c r="F511" i="29"/>
  <c r="G503" i="29"/>
  <c r="F503" i="29"/>
  <c r="G513" i="25"/>
  <c r="F513" i="25"/>
  <c r="G508" i="25"/>
  <c r="F508" i="25"/>
  <c r="G506" i="25"/>
  <c r="F506" i="25"/>
  <c r="I41" i="30"/>
  <c r="G510" i="31"/>
  <c r="F510" i="31"/>
  <c r="G506" i="31"/>
  <c r="F506" i="31"/>
  <c r="K506" i="31" s="1"/>
  <c r="G502" i="31"/>
  <c r="F502" i="31"/>
  <c r="I43" i="28"/>
  <c r="I41" i="19"/>
  <c r="G514" i="25"/>
  <c r="F514" i="25"/>
  <c r="K514" i="25" s="1"/>
  <c r="G500" i="25"/>
  <c r="F500" i="25"/>
  <c r="E100" i="18"/>
  <c r="I14" i="18" s="1"/>
  <c r="I43" i="18"/>
  <c r="G510" i="24"/>
  <c r="F510" i="24"/>
  <c r="E100" i="17"/>
  <c r="I14" i="17" s="1"/>
  <c r="F514" i="23"/>
  <c r="G514" i="23"/>
  <c r="G509" i="23"/>
  <c r="F509" i="23"/>
  <c r="I42" i="16"/>
  <c r="G509" i="22"/>
  <c r="F509" i="22"/>
  <c r="K509" i="22" s="1"/>
  <c r="G514" i="21"/>
  <c r="F514" i="21"/>
  <c r="F507" i="21"/>
  <c r="G507" i="21"/>
  <c r="G502" i="21"/>
  <c r="F502" i="21"/>
  <c r="M500" i="27"/>
  <c r="I55" i="40"/>
  <c r="I55" i="38"/>
  <c r="I40" i="38"/>
  <c r="I26" i="36"/>
  <c r="I41" i="36"/>
  <c r="I30" i="34"/>
  <c r="I22" i="34"/>
  <c r="I40" i="34"/>
  <c r="H503" i="33"/>
  <c r="H515" i="33" s="1"/>
  <c r="I42" i="32"/>
  <c r="I25" i="30"/>
  <c r="I55" i="30"/>
  <c r="I53" i="30"/>
  <c r="F515" i="31"/>
  <c r="I32" i="26"/>
  <c r="I42" i="26"/>
  <c r="G509" i="27"/>
  <c r="F509" i="27"/>
  <c r="G501" i="27"/>
  <c r="F501" i="27"/>
  <c r="G504" i="25"/>
  <c r="F504" i="25"/>
  <c r="G502" i="25"/>
  <c r="F502" i="25"/>
  <c r="K502" i="25" s="1"/>
  <c r="I24" i="18"/>
  <c r="I42" i="18"/>
  <c r="G514" i="24"/>
  <c r="F514" i="24"/>
  <c r="K514" i="24" s="1"/>
  <c r="F503" i="24"/>
  <c r="J503" i="24"/>
  <c r="J515" i="24" s="1"/>
  <c r="H503" i="24"/>
  <c r="H515" i="24" s="1"/>
  <c r="G503" i="24"/>
  <c r="I503" i="24"/>
  <c r="I515" i="24" s="1"/>
  <c r="I43" i="17"/>
  <c r="G513" i="23"/>
  <c r="F513" i="23"/>
  <c r="K513" i="23" s="1"/>
  <c r="G511" i="23"/>
  <c r="K511" i="23" s="1"/>
  <c r="G508" i="23"/>
  <c r="K508" i="23" s="1"/>
  <c r="F502" i="23"/>
  <c r="G502" i="23"/>
  <c r="F513" i="22"/>
  <c r="K513" i="22" s="1"/>
  <c r="G506" i="22"/>
  <c r="F506" i="22"/>
  <c r="F511" i="21"/>
  <c r="G511" i="21"/>
  <c r="F511" i="22"/>
  <c r="K511" i="22" s="1"/>
  <c r="F503" i="22"/>
  <c r="G514" i="31"/>
  <c r="K514" i="31" s="1"/>
  <c r="G512" i="23"/>
  <c r="K512" i="23" s="1"/>
  <c r="F506" i="23"/>
  <c r="G506" i="23"/>
  <c r="G501" i="23"/>
  <c r="F501" i="23"/>
  <c r="G510" i="22"/>
  <c r="F510" i="22"/>
  <c r="G505" i="22"/>
  <c r="F505" i="22"/>
  <c r="H503" i="22"/>
  <c r="H515" i="22" s="1"/>
  <c r="G501" i="22"/>
  <c r="F501" i="22"/>
  <c r="I42" i="15"/>
  <c r="G510" i="21"/>
  <c r="F510" i="21"/>
  <c r="F501" i="24"/>
  <c r="K501" i="24" s="1"/>
  <c r="F505" i="24"/>
  <c r="K505" i="24" s="1"/>
  <c r="F509" i="24"/>
  <c r="K509" i="24" s="1"/>
  <c r="F513" i="24"/>
  <c r="K513" i="24" s="1"/>
  <c r="E40" i="19"/>
  <c r="G40" i="19" s="1"/>
  <c r="I40" i="19" s="1"/>
  <c r="J503" i="25"/>
  <c r="J515" i="25" s="1"/>
  <c r="G515" i="45"/>
  <c r="K515" i="45" s="1"/>
  <c r="G513" i="45"/>
  <c r="K513" i="45" s="1"/>
  <c r="G511" i="45"/>
  <c r="K511" i="45" s="1"/>
  <c r="G501" i="45"/>
  <c r="K501" i="45" s="1"/>
  <c r="C508" i="45"/>
  <c r="I32" i="32"/>
  <c r="I53" i="32"/>
  <c r="E100" i="30"/>
  <c r="I14" i="30" s="1"/>
  <c r="I42" i="30"/>
  <c r="I32" i="28"/>
  <c r="I30" i="28"/>
  <c r="I28" i="28"/>
  <c r="I26" i="28"/>
  <c r="I24" i="28"/>
  <c r="I22" i="28"/>
  <c r="I55" i="28"/>
  <c r="G510" i="29"/>
  <c r="F510" i="29"/>
  <c r="G506" i="29"/>
  <c r="F506" i="29"/>
  <c r="G502" i="29"/>
  <c r="F502" i="29"/>
  <c r="F507" i="27"/>
  <c r="K507" i="27" s="1"/>
  <c r="G513" i="27"/>
  <c r="F513" i="27"/>
  <c r="G505" i="27"/>
  <c r="F505" i="27"/>
  <c r="K505" i="27" s="1"/>
  <c r="G512" i="25"/>
  <c r="F512" i="25"/>
  <c r="G510" i="25"/>
  <c r="F510" i="25"/>
  <c r="F511" i="24"/>
  <c r="G511" i="24"/>
  <c r="G506" i="24"/>
  <c r="F506" i="24"/>
  <c r="I41" i="17"/>
  <c r="F510" i="23"/>
  <c r="G510" i="23"/>
  <c r="G505" i="23"/>
  <c r="F505" i="23"/>
  <c r="G503" i="23"/>
  <c r="I503" i="23"/>
  <c r="I515" i="23" s="1"/>
  <c r="J503" i="23"/>
  <c r="J515" i="23" s="1"/>
  <c r="F502" i="22"/>
  <c r="K502" i="22" s="1"/>
  <c r="G514" i="22"/>
  <c r="F514" i="22"/>
  <c r="F503" i="21"/>
  <c r="H503" i="21"/>
  <c r="H515" i="21" s="1"/>
  <c r="G503" i="21"/>
  <c r="J503" i="21"/>
  <c r="J515" i="21" s="1"/>
  <c r="I503" i="21"/>
  <c r="I515" i="21" s="1"/>
  <c r="F500" i="21"/>
  <c r="F505" i="21"/>
  <c r="K505" i="21" s="1"/>
  <c r="F508" i="21"/>
  <c r="K508" i="21" s="1"/>
  <c r="F513" i="21"/>
  <c r="K513" i="21" s="1"/>
  <c r="I31" i="34"/>
  <c r="I23" i="34"/>
  <c r="I56" i="34"/>
  <c r="I42" i="34"/>
  <c r="I31" i="32"/>
  <c r="I26" i="32"/>
  <c r="I56" i="32"/>
  <c r="I43" i="32"/>
  <c r="I29" i="30"/>
  <c r="I56" i="28"/>
  <c r="I42" i="28"/>
  <c r="I26" i="26"/>
  <c r="I503" i="25"/>
  <c r="I515" i="25" s="1"/>
  <c r="I56" i="19"/>
  <c r="I53" i="19"/>
  <c r="I43" i="19"/>
  <c r="I28" i="18"/>
  <c r="I26" i="18"/>
  <c r="I56" i="18"/>
  <c r="I26" i="17"/>
  <c r="I55" i="17"/>
  <c r="I31" i="16"/>
  <c r="I22" i="16"/>
  <c r="I26" i="15"/>
  <c r="F509" i="21"/>
  <c r="K509" i="21" s="1"/>
  <c r="F504" i="21"/>
  <c r="K504" i="21" s="1"/>
  <c r="C508" i="20"/>
  <c r="I42" i="19"/>
  <c r="I22" i="18"/>
  <c r="I32" i="17"/>
  <c r="I24" i="17"/>
  <c r="I29" i="16"/>
  <c r="I27" i="16"/>
  <c r="I43" i="16"/>
  <c r="F512" i="22"/>
  <c r="K512" i="22" s="1"/>
  <c r="F504" i="22"/>
  <c r="K504" i="22" s="1"/>
  <c r="I43" i="15"/>
  <c r="G507" i="45"/>
  <c r="K507" i="45" s="1"/>
  <c r="G505" i="45"/>
  <c r="K505" i="45" s="1"/>
  <c r="I31" i="26"/>
  <c r="I23" i="26"/>
  <c r="I55" i="26"/>
  <c r="I53" i="26"/>
  <c r="I41" i="18"/>
  <c r="I48" i="17"/>
  <c r="I42" i="17"/>
  <c r="I56" i="16"/>
  <c r="I54" i="16"/>
  <c r="F508" i="22"/>
  <c r="K508" i="22" s="1"/>
  <c r="F500" i="22"/>
  <c r="I28" i="15"/>
  <c r="I56" i="15"/>
  <c r="I54" i="15"/>
  <c r="I48" i="15"/>
  <c r="G506" i="45"/>
  <c r="K506" i="45" s="1"/>
  <c r="G503" i="45"/>
  <c r="K503" i="45" s="1"/>
  <c r="I30" i="15"/>
  <c r="I22" i="15"/>
  <c r="E40" i="15"/>
  <c r="G40" i="15" s="1"/>
  <c r="I40" i="15" s="1"/>
  <c r="E40" i="26"/>
  <c r="G40" i="26" s="1"/>
  <c r="I40" i="26" s="1"/>
  <c r="G504" i="45"/>
  <c r="K504" i="45" s="1"/>
  <c r="M236" i="55"/>
  <c r="M30" i="51"/>
  <c r="M18" i="51"/>
  <c r="M34" i="55"/>
  <c r="M30" i="55"/>
  <c r="M22" i="55"/>
  <c r="M14" i="55"/>
  <c r="M109" i="55"/>
  <c r="M117" i="55"/>
  <c r="M125" i="55"/>
  <c r="M133" i="55"/>
  <c r="M141" i="55"/>
  <c r="M149" i="55"/>
  <c r="M157" i="55"/>
  <c r="M165" i="55"/>
  <c r="M173" i="55"/>
  <c r="M181" i="55"/>
  <c r="M189" i="55"/>
  <c r="M197" i="55"/>
  <c r="M205" i="55"/>
  <c r="M216" i="55"/>
  <c r="G514" i="45"/>
  <c r="K514" i="45" s="1"/>
  <c r="G512" i="45"/>
  <c r="K512" i="45" s="1"/>
  <c r="G510" i="45"/>
  <c r="K510" i="45" s="1"/>
  <c r="G502" i="45"/>
  <c r="K502" i="45" s="1"/>
  <c r="M501" i="20"/>
  <c r="M72" i="55"/>
  <c r="M81" i="55"/>
  <c r="M89" i="55"/>
  <c r="M97" i="55"/>
  <c r="M105" i="55"/>
  <c r="M113" i="55"/>
  <c r="M121" i="55"/>
  <c r="M129" i="55"/>
  <c r="M137" i="55"/>
  <c r="M145" i="55"/>
  <c r="M153" i="55"/>
  <c r="M161" i="55"/>
  <c r="M169" i="55"/>
  <c r="M177" i="55"/>
  <c r="M185" i="55"/>
  <c r="M193" i="55"/>
  <c r="M201" i="55"/>
  <c r="M209" i="55"/>
  <c r="M249" i="55"/>
  <c r="M272" i="55"/>
  <c r="M277" i="55"/>
  <c r="M313" i="55"/>
  <c r="M336" i="55"/>
  <c r="M341" i="55"/>
  <c r="M368" i="55"/>
  <c r="E40" i="46"/>
  <c r="G40" i="46" s="1"/>
  <c r="I40" i="46" s="1"/>
  <c r="E40" i="32"/>
  <c r="G40" i="32" s="1"/>
  <c r="I40" i="32" s="1"/>
  <c r="E40" i="36"/>
  <c r="G40" i="36" s="1"/>
  <c r="I40" i="36" s="1"/>
  <c r="E40" i="42"/>
  <c r="G40" i="42" s="1"/>
  <c r="I40" i="42" s="1"/>
  <c r="E40" i="44"/>
  <c r="G40" i="44" s="1"/>
  <c r="I40" i="44" s="1"/>
  <c r="M224" i="55"/>
  <c r="M229" i="55"/>
  <c r="M265" i="55"/>
  <c r="M288" i="55"/>
  <c r="M293" i="55"/>
  <c r="M329" i="55"/>
  <c r="M352" i="55"/>
  <c r="M357" i="55"/>
  <c r="M361" i="55"/>
  <c r="M377" i="55"/>
  <c r="M393" i="55"/>
  <c r="M409" i="55"/>
  <c r="M425" i="55"/>
  <c r="M441" i="55"/>
  <c r="M457" i="55"/>
  <c r="M473" i="55"/>
  <c r="M489" i="55"/>
  <c r="M225" i="55"/>
  <c r="M241" i="55"/>
  <c r="M257" i="55"/>
  <c r="M273" i="55"/>
  <c r="M289" i="55"/>
  <c r="M305" i="55"/>
  <c r="M321" i="55"/>
  <c r="M337" i="55"/>
  <c r="M353" i="55"/>
  <c r="M369" i="55"/>
  <c r="M385" i="55"/>
  <c r="M401" i="55"/>
  <c r="M417" i="55"/>
  <c r="M433" i="55"/>
  <c r="M449" i="55"/>
  <c r="M465" i="55"/>
  <c r="M481" i="55"/>
  <c r="M71" i="55"/>
  <c r="I54" i="56"/>
  <c r="I53" i="56"/>
  <c r="I55" i="56"/>
  <c r="I11" i="56"/>
  <c r="I12" i="56"/>
  <c r="I32" i="56"/>
  <c r="I27" i="56"/>
  <c r="I24" i="56"/>
  <c r="M508" i="57"/>
  <c r="F520" i="57"/>
  <c r="G520" i="57"/>
  <c r="K524" i="57"/>
  <c r="K523" i="57"/>
  <c r="I525" i="57"/>
  <c r="J525" i="57"/>
  <c r="H515" i="57"/>
  <c r="F530" i="57"/>
  <c r="I530" i="57"/>
  <c r="K533" i="57"/>
  <c r="K517" i="57"/>
  <c r="C526" i="57"/>
  <c r="J520" i="57"/>
  <c r="K521" i="57"/>
  <c r="H525" i="57"/>
  <c r="H530" i="57"/>
  <c r="J514" i="57"/>
  <c r="J510" i="57"/>
  <c r="J506" i="57"/>
  <c r="C522" i="57"/>
  <c r="K512" i="57"/>
  <c r="K508" i="57"/>
  <c r="I514" i="57"/>
  <c r="K514" i="57" s="1"/>
  <c r="I510" i="57"/>
  <c r="I506" i="57"/>
  <c r="C534" i="57"/>
  <c r="I503" i="57"/>
  <c r="K500" i="57"/>
  <c r="I81" i="44"/>
  <c r="I81" i="38"/>
  <c r="I81" i="17"/>
  <c r="I31" i="93"/>
  <c r="I29" i="93"/>
  <c r="I27" i="93"/>
  <c r="I25" i="93"/>
  <c r="I23" i="93"/>
  <c r="I40" i="91"/>
  <c r="I31" i="85"/>
  <c r="I29" i="85"/>
  <c r="I27" i="85"/>
  <c r="I25" i="85"/>
  <c r="I23" i="85"/>
  <c r="I40" i="79"/>
  <c r="I32" i="70"/>
  <c r="I30" i="70"/>
  <c r="I28" i="70"/>
  <c r="I26" i="70"/>
  <c r="I24" i="70"/>
  <c r="I23" i="66"/>
  <c r="I32" i="64"/>
  <c r="I23" i="64"/>
  <c r="I32" i="62"/>
  <c r="I28" i="62"/>
  <c r="I24" i="62"/>
  <c r="I28" i="60"/>
  <c r="I32" i="58"/>
  <c r="I30" i="58"/>
  <c r="I28" i="58"/>
  <c r="I26" i="58"/>
  <c r="I24" i="58"/>
  <c r="I22" i="81"/>
  <c r="I48" i="14"/>
  <c r="I32" i="93"/>
  <c r="I30" i="93"/>
  <c r="I28" i="93"/>
  <c r="I26" i="93"/>
  <c r="I24" i="93"/>
  <c r="I40" i="87"/>
  <c r="I31" i="83"/>
  <c r="I31" i="66"/>
  <c r="I31" i="64"/>
  <c r="I24" i="64"/>
  <c r="I30" i="62"/>
  <c r="I26" i="62"/>
  <c r="I30" i="60"/>
  <c r="I27" i="60"/>
  <c r="I31" i="58"/>
  <c r="I29" i="58"/>
  <c r="I27" i="58"/>
  <c r="I25" i="58"/>
  <c r="I23" i="58"/>
  <c r="I81" i="28"/>
  <c r="I29" i="95"/>
  <c r="I25" i="95"/>
  <c r="I32" i="89"/>
  <c r="I28" i="89"/>
  <c r="I24" i="89"/>
  <c r="I29" i="87"/>
  <c r="I31" i="81"/>
  <c r="I27" i="81"/>
  <c r="I24" i="81"/>
  <c r="I32" i="66"/>
  <c r="I26" i="66"/>
  <c r="I28" i="64"/>
  <c r="I31" i="62"/>
  <c r="I27" i="62"/>
  <c r="I23" i="62"/>
  <c r="I24" i="60"/>
  <c r="I31" i="70"/>
  <c r="I29" i="70"/>
  <c r="I27" i="70"/>
  <c r="I25" i="70"/>
  <c r="I23" i="70"/>
  <c r="I29" i="64"/>
  <c r="I25" i="64"/>
  <c r="I29" i="60"/>
  <c r="I25" i="60"/>
  <c r="I29" i="56"/>
  <c r="I25" i="56"/>
  <c r="I40" i="56"/>
  <c r="I30" i="54"/>
  <c r="I26" i="54"/>
  <c r="I22" i="54"/>
  <c r="I25" i="46"/>
  <c r="I48" i="30"/>
  <c r="I48" i="26"/>
  <c r="I30" i="56"/>
  <c r="I26" i="56"/>
  <c r="I22" i="56"/>
  <c r="I31" i="54"/>
  <c r="I27" i="54"/>
  <c r="I23" i="54"/>
  <c r="I40" i="50"/>
  <c r="I22" i="48"/>
  <c r="I31" i="46"/>
  <c r="I23" i="46"/>
  <c r="I48" i="50"/>
  <c r="I31" i="48"/>
  <c r="I29" i="48"/>
  <c r="I27" i="48"/>
  <c r="I25" i="48"/>
  <c r="I23" i="48"/>
  <c r="I32" i="46"/>
  <c r="I28" i="46"/>
  <c r="I24" i="46"/>
  <c r="I32" i="36"/>
  <c r="I27" i="36"/>
  <c r="I27" i="34"/>
  <c r="I25" i="34"/>
  <c r="I48" i="34"/>
  <c r="I27" i="32"/>
  <c r="I24" i="32"/>
  <c r="I22" i="32"/>
  <c r="I48" i="32"/>
  <c r="I29" i="18"/>
  <c r="I25" i="16"/>
  <c r="I23" i="16"/>
  <c r="I40" i="16"/>
  <c r="I30" i="42"/>
  <c r="I26" i="42"/>
  <c r="I25" i="36"/>
  <c r="I22" i="36"/>
  <c r="I28" i="32"/>
  <c r="I25" i="32"/>
  <c r="I32" i="30"/>
  <c r="I28" i="30"/>
  <c r="I24" i="30"/>
  <c r="I40" i="28"/>
  <c r="I29" i="26"/>
  <c r="I25" i="26"/>
  <c r="I48" i="18"/>
  <c r="I31" i="17"/>
  <c r="I27" i="17"/>
  <c r="I23" i="17"/>
  <c r="I26" i="16"/>
  <c r="I29" i="15"/>
  <c r="I25" i="15"/>
  <c r="I30" i="46"/>
  <c r="I26" i="46"/>
  <c r="I22" i="46"/>
  <c r="I31" i="42"/>
  <c r="I32" i="38"/>
  <c r="I30" i="38"/>
  <c r="I28" i="38"/>
  <c r="I26" i="38"/>
  <c r="I24" i="38"/>
  <c r="I22" i="38"/>
  <c r="I31" i="36"/>
  <c r="I28" i="36"/>
  <c r="I28" i="34"/>
  <c r="I23" i="32"/>
  <c r="I31" i="19"/>
  <c r="I29" i="19"/>
  <c r="I27" i="19"/>
  <c r="I25" i="19"/>
  <c r="I23" i="19"/>
  <c r="I30" i="18"/>
  <c r="I24" i="16"/>
  <c r="I31" i="91"/>
  <c r="I29" i="91"/>
  <c r="I27" i="91"/>
  <c r="I25" i="91"/>
  <c r="I32" i="91"/>
  <c r="I30" i="91"/>
  <c r="I28" i="91"/>
  <c r="I26" i="91"/>
  <c r="I22" i="83"/>
  <c r="I23" i="91"/>
  <c r="I32" i="83"/>
  <c r="I27" i="83"/>
  <c r="I24" i="83"/>
  <c r="I32" i="52"/>
  <c r="I32" i="68"/>
  <c r="I29" i="68"/>
  <c r="I24" i="68"/>
  <c r="I24" i="91"/>
  <c r="I24" i="52"/>
  <c r="I32" i="85"/>
  <c r="I30" i="85"/>
  <c r="I28" i="85"/>
  <c r="I26" i="85"/>
  <c r="I24" i="85"/>
  <c r="I29" i="83"/>
  <c r="I25" i="83"/>
  <c r="I30" i="68"/>
  <c r="I26" i="68"/>
  <c r="I40" i="66"/>
  <c r="I40" i="62"/>
  <c r="I40" i="58"/>
  <c r="I29" i="52"/>
  <c r="I25" i="52"/>
  <c r="I32" i="34"/>
  <c r="I24" i="34"/>
  <c r="I30" i="83"/>
  <c r="I26" i="83"/>
  <c r="I31" i="68"/>
  <c r="I27" i="68"/>
  <c r="I23" i="68"/>
  <c r="I30" i="52"/>
  <c r="I26" i="52"/>
  <c r="I22" i="52"/>
  <c r="I40" i="52"/>
  <c r="I32" i="48"/>
  <c r="I30" i="48"/>
  <c r="I28" i="48"/>
  <c r="I26" i="48"/>
  <c r="I24" i="48"/>
  <c r="I48" i="48"/>
  <c r="I48" i="38"/>
  <c r="I31" i="52"/>
  <c r="I27" i="52"/>
  <c r="I23" i="52"/>
  <c r="I48" i="40"/>
  <c r="I40" i="30"/>
  <c r="I32" i="42"/>
  <c r="I28" i="42"/>
  <c r="I31" i="28"/>
  <c r="I29" i="28"/>
  <c r="I27" i="28"/>
  <c r="I25" i="28"/>
  <c r="I23" i="28"/>
  <c r="I32" i="19"/>
  <c r="I30" i="19"/>
  <c r="I28" i="19"/>
  <c r="I26" i="19"/>
  <c r="I24" i="19"/>
  <c r="I22" i="19"/>
  <c r="I40" i="48"/>
  <c r="I29" i="42"/>
  <c r="I48" i="42"/>
  <c r="I31" i="38"/>
  <c r="I29" i="38"/>
  <c r="I27" i="38"/>
  <c r="I25" i="38"/>
  <c r="I23" i="38"/>
  <c r="I48" i="36"/>
  <c r="I40" i="17"/>
  <c r="I40" i="18"/>
  <c r="I48" i="16"/>
  <c r="E81" i="52"/>
  <c r="I81" i="52" s="1"/>
  <c r="E19" i="100" l="1"/>
  <c r="K523" i="20"/>
  <c r="K504" i="24"/>
  <c r="K503" i="86"/>
  <c r="E22" i="85" s="1"/>
  <c r="G22" i="85" s="1"/>
  <c r="I22" i="85" s="1"/>
  <c r="G524" i="27"/>
  <c r="J524" i="27"/>
  <c r="H524" i="27"/>
  <c r="I524" i="27"/>
  <c r="F524" i="27"/>
  <c r="K524" i="27" s="1"/>
  <c r="I535" i="33"/>
  <c r="J535" i="39"/>
  <c r="J536" i="41"/>
  <c r="K520" i="86"/>
  <c r="K527" i="90"/>
  <c r="K533" i="82"/>
  <c r="G516" i="35"/>
  <c r="H515" i="94"/>
  <c r="G515" i="98"/>
  <c r="K504" i="61"/>
  <c r="K523" i="92"/>
  <c r="K504" i="57"/>
  <c r="K505" i="57"/>
  <c r="J515" i="88"/>
  <c r="K512" i="84"/>
  <c r="K506" i="88"/>
  <c r="M501" i="57"/>
  <c r="K514" i="33"/>
  <c r="K511" i="51"/>
  <c r="K512" i="53"/>
  <c r="H515" i="82"/>
  <c r="K502" i="37"/>
  <c r="K509" i="92"/>
  <c r="K512" i="51"/>
  <c r="K512" i="63"/>
  <c r="K509" i="80"/>
  <c r="K503" i="82"/>
  <c r="K500" i="98"/>
  <c r="M515" i="67"/>
  <c r="G535" i="80"/>
  <c r="K523" i="43"/>
  <c r="K520" i="39"/>
  <c r="K524" i="86"/>
  <c r="H535" i="80"/>
  <c r="I535" i="27"/>
  <c r="K525" i="39"/>
  <c r="F535" i="47"/>
  <c r="I536" i="49"/>
  <c r="G535" i="71"/>
  <c r="K514" i="63"/>
  <c r="K511" i="84"/>
  <c r="K533" i="98"/>
  <c r="K520" i="96"/>
  <c r="G515" i="90"/>
  <c r="G515" i="21"/>
  <c r="K513" i="27"/>
  <c r="K504" i="25"/>
  <c r="K509" i="27"/>
  <c r="G516" i="49"/>
  <c r="K535" i="20"/>
  <c r="J515" i="82"/>
  <c r="G515" i="82"/>
  <c r="K510" i="86"/>
  <c r="K510" i="90"/>
  <c r="K505" i="65"/>
  <c r="K504" i="71"/>
  <c r="K506" i="84"/>
  <c r="H515" i="86"/>
  <c r="K510" i="88"/>
  <c r="K505" i="96"/>
  <c r="K514" i="98"/>
  <c r="K514" i="27"/>
  <c r="K504" i="33"/>
  <c r="K505" i="25"/>
  <c r="K508" i="29"/>
  <c r="K505" i="39"/>
  <c r="K514" i="49"/>
  <c r="K507" i="33"/>
  <c r="K501" i="35"/>
  <c r="K513" i="35"/>
  <c r="K515" i="49"/>
  <c r="K500" i="53"/>
  <c r="K507" i="23"/>
  <c r="K502" i="41"/>
  <c r="K510" i="41"/>
  <c r="K510" i="80"/>
  <c r="K509" i="67"/>
  <c r="K509" i="71"/>
  <c r="G515" i="80"/>
  <c r="K500" i="90"/>
  <c r="K505" i="80"/>
  <c r="K512" i="86"/>
  <c r="K505" i="92"/>
  <c r="K511" i="96"/>
  <c r="K513" i="88"/>
  <c r="G536" i="41"/>
  <c r="H515" i="96"/>
  <c r="I535" i="65"/>
  <c r="K534" i="63"/>
  <c r="K525" i="90"/>
  <c r="K533" i="90"/>
  <c r="K533" i="27"/>
  <c r="I536" i="29"/>
  <c r="K528" i="29"/>
  <c r="J536" i="35"/>
  <c r="K534" i="35"/>
  <c r="K524" i="35"/>
  <c r="K533" i="37"/>
  <c r="J535" i="37"/>
  <c r="J535" i="43"/>
  <c r="F535" i="53"/>
  <c r="I535" i="55"/>
  <c r="K528" i="57"/>
  <c r="K531" i="57"/>
  <c r="K531" i="69"/>
  <c r="I535" i="69"/>
  <c r="K510" i="49"/>
  <c r="K508" i="53"/>
  <c r="K515" i="41"/>
  <c r="K506" i="65"/>
  <c r="M515" i="71"/>
  <c r="K524" i="98"/>
  <c r="M515" i="65"/>
  <c r="K533" i="65"/>
  <c r="H535" i="65"/>
  <c r="J536" i="49"/>
  <c r="K521" i="82"/>
  <c r="K528" i="37"/>
  <c r="G536" i="49"/>
  <c r="K501" i="21"/>
  <c r="K509" i="29"/>
  <c r="K514" i="41"/>
  <c r="K502" i="84"/>
  <c r="H534" i="82"/>
  <c r="J534" i="82"/>
  <c r="F534" i="82"/>
  <c r="I534" i="82"/>
  <c r="G534" i="82"/>
  <c r="K529" i="94"/>
  <c r="K532" i="84"/>
  <c r="J533" i="88"/>
  <c r="G533" i="88"/>
  <c r="H533" i="88"/>
  <c r="I533" i="88"/>
  <c r="F533" i="88"/>
  <c r="K526" i="61"/>
  <c r="F535" i="61"/>
  <c r="G536" i="29"/>
  <c r="F535" i="33"/>
  <c r="K520" i="33"/>
  <c r="I535" i="47"/>
  <c r="K534" i="71"/>
  <c r="M500" i="98"/>
  <c r="I531" i="86"/>
  <c r="F531" i="86"/>
  <c r="H531" i="86"/>
  <c r="J531" i="86"/>
  <c r="G531" i="86"/>
  <c r="K520" i="67"/>
  <c r="F535" i="67"/>
  <c r="K505" i="22"/>
  <c r="K513" i="33"/>
  <c r="K501" i="37"/>
  <c r="K511" i="27"/>
  <c r="G515" i="39"/>
  <c r="K505" i="41"/>
  <c r="K502" i="35"/>
  <c r="K510" i="35"/>
  <c r="K505" i="37"/>
  <c r="K511" i="43"/>
  <c r="G515" i="53"/>
  <c r="G515" i="65"/>
  <c r="K505" i="43"/>
  <c r="K514" i="39"/>
  <c r="K503" i="63"/>
  <c r="I515" i="86"/>
  <c r="K513" i="61"/>
  <c r="K504" i="90"/>
  <c r="K531" i="20"/>
  <c r="K512" i="82"/>
  <c r="J515" i="90"/>
  <c r="M509" i="96"/>
  <c r="K509" i="96"/>
  <c r="K534" i="98"/>
  <c r="K529" i="88"/>
  <c r="K531" i="84"/>
  <c r="K535" i="21"/>
  <c r="K535" i="22"/>
  <c r="G536" i="35"/>
  <c r="K508" i="88"/>
  <c r="K510" i="96"/>
  <c r="K507" i="98"/>
  <c r="K532" i="20"/>
  <c r="H535" i="94"/>
  <c r="K530" i="82"/>
  <c r="K511" i="80"/>
  <c r="K504" i="86"/>
  <c r="F521" i="88"/>
  <c r="H521" i="88"/>
  <c r="I521" i="88"/>
  <c r="J521" i="88"/>
  <c r="G521" i="88"/>
  <c r="J524" i="90"/>
  <c r="J535" i="90" s="1"/>
  <c r="H524" i="90"/>
  <c r="H535" i="90" s="1"/>
  <c r="G524" i="90"/>
  <c r="G535" i="90" s="1"/>
  <c r="I524" i="90"/>
  <c r="I535" i="90" s="1"/>
  <c r="F524" i="90"/>
  <c r="F535" i="27"/>
  <c r="F535" i="43"/>
  <c r="K531" i="80"/>
  <c r="I515" i="96"/>
  <c r="K532" i="67"/>
  <c r="I535" i="61"/>
  <c r="K529" i="63"/>
  <c r="F535" i="63"/>
  <c r="K523" i="96"/>
  <c r="K524" i="92"/>
  <c r="K522" i="80"/>
  <c r="K534" i="27"/>
  <c r="K523" i="27"/>
  <c r="K534" i="29"/>
  <c r="K536" i="29" s="1"/>
  <c r="K523" i="29"/>
  <c r="K525" i="33"/>
  <c r="I535" i="37"/>
  <c r="K526" i="39"/>
  <c r="K535" i="39" s="1"/>
  <c r="I536" i="41"/>
  <c r="K533" i="43"/>
  <c r="K534" i="55"/>
  <c r="K528" i="55"/>
  <c r="K523" i="55"/>
  <c r="H535" i="69"/>
  <c r="K529" i="71"/>
  <c r="K535" i="71" s="1"/>
  <c r="F535" i="39"/>
  <c r="K520" i="53"/>
  <c r="K504" i="69"/>
  <c r="K512" i="69"/>
  <c r="K506" i="53"/>
  <c r="K525" i="20"/>
  <c r="K533" i="20"/>
  <c r="K510" i="94"/>
  <c r="F515" i="57"/>
  <c r="K502" i="88"/>
  <c r="M513" i="92"/>
  <c r="M508" i="84"/>
  <c r="K513" i="86"/>
  <c r="K509" i="94"/>
  <c r="K504" i="96"/>
  <c r="K504" i="92"/>
  <c r="M506" i="82"/>
  <c r="M514" i="80"/>
  <c r="K530" i="98"/>
  <c r="K506" i="33"/>
  <c r="K507" i="25"/>
  <c r="K511" i="39"/>
  <c r="K502" i="49"/>
  <c r="K512" i="33"/>
  <c r="K509" i="35"/>
  <c r="K507" i="49"/>
  <c r="K513" i="53"/>
  <c r="K509" i="59"/>
  <c r="K507" i="69"/>
  <c r="K512" i="21"/>
  <c r="K504" i="80"/>
  <c r="K505" i="71"/>
  <c r="K510" i="63"/>
  <c r="K513" i="67"/>
  <c r="K513" i="71"/>
  <c r="K514" i="96"/>
  <c r="K507" i="65"/>
  <c r="K511" i="82"/>
  <c r="F520" i="98"/>
  <c r="G520" i="98"/>
  <c r="J520" i="98"/>
  <c r="I520" i="98"/>
  <c r="I535" i="98" s="1"/>
  <c r="H520" i="98"/>
  <c r="H535" i="98" s="1"/>
  <c r="K523" i="94"/>
  <c r="F535" i="94"/>
  <c r="K512" i="59"/>
  <c r="K501" i="88"/>
  <c r="K534" i="90"/>
  <c r="I527" i="82"/>
  <c r="J527" i="82"/>
  <c r="H527" i="82"/>
  <c r="F527" i="82"/>
  <c r="G527" i="82"/>
  <c r="K531" i="94"/>
  <c r="J535" i="67"/>
  <c r="J515" i="96"/>
  <c r="K527" i="84"/>
  <c r="K523" i="82"/>
  <c r="K534" i="65"/>
  <c r="K528" i="65"/>
  <c r="K535" i="65" s="1"/>
  <c r="H535" i="67"/>
  <c r="K535" i="35"/>
  <c r="K536" i="35" s="1"/>
  <c r="K520" i="82"/>
  <c r="K523" i="80"/>
  <c r="G535" i="27"/>
  <c r="K534" i="43"/>
  <c r="K528" i="43"/>
  <c r="K535" i="43" s="1"/>
  <c r="K533" i="49"/>
  <c r="K530" i="49"/>
  <c r="K532" i="51"/>
  <c r="K530" i="53"/>
  <c r="F536" i="35"/>
  <c r="M515" i="61"/>
  <c r="F535" i="71"/>
  <c r="G515" i="23"/>
  <c r="M513" i="57"/>
  <c r="K510" i="57"/>
  <c r="K502" i="29"/>
  <c r="K510" i="29"/>
  <c r="K510" i="21"/>
  <c r="G515" i="22"/>
  <c r="K510" i="22"/>
  <c r="G515" i="27"/>
  <c r="K502" i="24"/>
  <c r="K509" i="37"/>
  <c r="K503" i="39"/>
  <c r="K514" i="37"/>
  <c r="K513" i="41"/>
  <c r="K503" i="67"/>
  <c r="E22" i="66" s="1"/>
  <c r="G22" i="66" s="1"/>
  <c r="I22" i="66" s="1"/>
  <c r="F515" i="88"/>
  <c r="K506" i="59"/>
  <c r="K508" i="67"/>
  <c r="K508" i="86"/>
  <c r="G515" i="92"/>
  <c r="K513" i="92"/>
  <c r="G515" i="94"/>
  <c r="G515" i="88"/>
  <c r="K504" i="98"/>
  <c r="M513" i="96"/>
  <c r="M504" i="92"/>
  <c r="M512" i="84"/>
  <c r="K512" i="67"/>
  <c r="J535" i="98"/>
  <c r="G535" i="98"/>
  <c r="K528" i="80"/>
  <c r="K535" i="80" s="1"/>
  <c r="K532" i="88"/>
  <c r="H536" i="41"/>
  <c r="K535" i="55"/>
  <c r="K507" i="22"/>
  <c r="K506" i="39"/>
  <c r="K510" i="61"/>
  <c r="K510" i="59"/>
  <c r="K502" i="65"/>
  <c r="K506" i="69"/>
  <c r="K513" i="80"/>
  <c r="K511" i="92"/>
  <c r="K507" i="94"/>
  <c r="K512" i="96"/>
  <c r="K502" i="98"/>
  <c r="K508" i="63"/>
  <c r="K500" i="92"/>
  <c r="K502" i="96"/>
  <c r="I530" i="88"/>
  <c r="F530" i="88"/>
  <c r="K530" i="88" s="1"/>
  <c r="H530" i="88"/>
  <c r="J530" i="88"/>
  <c r="G530" i="88"/>
  <c r="I532" i="59"/>
  <c r="I535" i="59" s="1"/>
  <c r="F532" i="59"/>
  <c r="J532" i="59"/>
  <c r="J535" i="59" s="1"/>
  <c r="H532" i="59"/>
  <c r="H535" i="59" s="1"/>
  <c r="G532" i="59"/>
  <c r="G535" i="59" s="1"/>
  <c r="K511" i="86"/>
  <c r="K533" i="55"/>
  <c r="K536" i="31"/>
  <c r="G535" i="67"/>
  <c r="J521" i="96"/>
  <c r="J535" i="96" s="1"/>
  <c r="I521" i="96"/>
  <c r="I535" i="96" s="1"/>
  <c r="H521" i="96"/>
  <c r="H535" i="96" s="1"/>
  <c r="G521" i="96"/>
  <c r="G535" i="96" s="1"/>
  <c r="F521" i="96"/>
  <c r="K527" i="67"/>
  <c r="K531" i="59"/>
  <c r="K531" i="61"/>
  <c r="K529" i="96"/>
  <c r="K522" i="90"/>
  <c r="J536" i="29"/>
  <c r="H536" i="35"/>
  <c r="K527" i="37"/>
  <c r="K535" i="37" s="1"/>
  <c r="K531" i="41"/>
  <c r="K536" i="41" s="1"/>
  <c r="K535" i="49"/>
  <c r="K530" i="51"/>
  <c r="K526" i="69"/>
  <c r="K535" i="69" s="1"/>
  <c r="G535" i="65"/>
  <c r="K535" i="63"/>
  <c r="F535" i="65"/>
  <c r="F535" i="69"/>
  <c r="I13" i="85"/>
  <c r="F13" i="85" s="1"/>
  <c r="J14" i="58"/>
  <c r="J11" i="58" s="1"/>
  <c r="J14" i="87"/>
  <c r="F16" i="87" s="1"/>
  <c r="J14" i="66"/>
  <c r="F16" i="66" s="1"/>
  <c r="I11" i="52"/>
  <c r="I13" i="87"/>
  <c r="F13" i="87" s="1"/>
  <c r="I13" i="66"/>
  <c r="F13" i="66" s="1"/>
  <c r="I12" i="58"/>
  <c r="J14" i="52"/>
  <c r="F16" i="52" s="1"/>
  <c r="I11" i="87"/>
  <c r="I13" i="58"/>
  <c r="F13" i="58" s="1"/>
  <c r="I11" i="95"/>
  <c r="I12" i="68"/>
  <c r="I11" i="60"/>
  <c r="I12" i="89"/>
  <c r="I13" i="60"/>
  <c r="F13" i="60" s="1"/>
  <c r="J14" i="68"/>
  <c r="F16" i="68" s="1"/>
  <c r="I13" i="95"/>
  <c r="F13" i="95" s="1"/>
  <c r="I12" i="93"/>
  <c r="I11" i="93"/>
  <c r="J12" i="95"/>
  <c r="F16" i="95"/>
  <c r="G16" i="95"/>
  <c r="I11" i="89"/>
  <c r="I11" i="97"/>
  <c r="G11" i="95"/>
  <c r="J13" i="95"/>
  <c r="J14" i="85"/>
  <c r="J14" i="70"/>
  <c r="J14" i="16"/>
  <c r="F16" i="16" s="1"/>
  <c r="J14" i="79"/>
  <c r="F14" i="15"/>
  <c r="F16" i="62"/>
  <c r="J13" i="62"/>
  <c r="G13" i="62" s="1"/>
  <c r="G16" i="62"/>
  <c r="J12" i="62"/>
  <c r="J11" i="62"/>
  <c r="I11" i="28"/>
  <c r="I12" i="28"/>
  <c r="I13" i="28"/>
  <c r="F13" i="28" s="1"/>
  <c r="I78" i="70"/>
  <c r="F11" i="70"/>
  <c r="I13" i="50"/>
  <c r="F13" i="50" s="1"/>
  <c r="I11" i="50"/>
  <c r="I12" i="50"/>
  <c r="F11" i="58"/>
  <c r="I78" i="58"/>
  <c r="J14" i="56"/>
  <c r="F16" i="56" s="1"/>
  <c r="I11" i="81"/>
  <c r="F16" i="70"/>
  <c r="J14" i="97"/>
  <c r="I12" i="38"/>
  <c r="I13" i="38"/>
  <c r="F13" i="38" s="1"/>
  <c r="I11" i="38"/>
  <c r="I78" i="91"/>
  <c r="F11" i="91"/>
  <c r="F11" i="66"/>
  <c r="I78" i="66"/>
  <c r="I12" i="54"/>
  <c r="I13" i="54"/>
  <c r="F13" i="54" s="1"/>
  <c r="I11" i="54"/>
  <c r="I12" i="40"/>
  <c r="I13" i="40"/>
  <c r="F13" i="40" s="1"/>
  <c r="J14" i="40"/>
  <c r="I11" i="40"/>
  <c r="F11" i="14"/>
  <c r="I78" i="14"/>
  <c r="I78" i="68"/>
  <c r="F11" i="68"/>
  <c r="I78" i="64"/>
  <c r="F11" i="64"/>
  <c r="F11" i="62"/>
  <c r="I78" i="62"/>
  <c r="I11" i="16"/>
  <c r="I13" i="16"/>
  <c r="F13" i="16" s="1"/>
  <c r="I12" i="16"/>
  <c r="I78" i="89"/>
  <c r="F11" i="89"/>
  <c r="F11" i="60"/>
  <c r="I78" i="60"/>
  <c r="I78" i="93"/>
  <c r="F11" i="93"/>
  <c r="I13" i="81"/>
  <c r="F13" i="81" s="1"/>
  <c r="J11" i="79"/>
  <c r="G16" i="70"/>
  <c r="F11" i="52"/>
  <c r="I78" i="52"/>
  <c r="F11" i="87"/>
  <c r="I78" i="87"/>
  <c r="I78" i="79"/>
  <c r="F11" i="79"/>
  <c r="I11" i="19"/>
  <c r="I12" i="19"/>
  <c r="I13" i="19"/>
  <c r="F13" i="19" s="1"/>
  <c r="I11" i="36"/>
  <c r="J14" i="36"/>
  <c r="I12" i="36"/>
  <c r="I13" i="36"/>
  <c r="F13" i="36" s="1"/>
  <c r="E39" i="44"/>
  <c r="G39" i="44" s="1"/>
  <c r="I39" i="44" s="1"/>
  <c r="E50" i="62"/>
  <c r="G50" i="62" s="1"/>
  <c r="I50" i="62" s="1"/>
  <c r="E51" i="93"/>
  <c r="G51" i="93" s="1"/>
  <c r="I51" i="93" s="1"/>
  <c r="E47" i="40"/>
  <c r="G47" i="40" s="1"/>
  <c r="I47" i="40" s="1"/>
  <c r="E47" i="95"/>
  <c r="G47" i="95" s="1"/>
  <c r="I47" i="95" s="1"/>
  <c r="E51" i="83"/>
  <c r="G51" i="83" s="1"/>
  <c r="I51" i="83" s="1"/>
  <c r="E51" i="30"/>
  <c r="G51" i="30" s="1"/>
  <c r="I51" i="30" s="1"/>
  <c r="E48" i="64"/>
  <c r="G48" i="64" s="1"/>
  <c r="I48" i="64" s="1"/>
  <c r="E51" i="62"/>
  <c r="G51" i="62" s="1"/>
  <c r="I51" i="62" s="1"/>
  <c r="E49" i="64"/>
  <c r="G49" i="64" s="1"/>
  <c r="I49" i="64" s="1"/>
  <c r="E52" i="28"/>
  <c r="G52" i="28" s="1"/>
  <c r="I52" i="28" s="1"/>
  <c r="E51" i="14"/>
  <c r="G51" i="14" s="1"/>
  <c r="I51" i="14" s="1"/>
  <c r="E47" i="15"/>
  <c r="G47" i="15" s="1"/>
  <c r="I47" i="15" s="1"/>
  <c r="E51" i="79"/>
  <c r="G51" i="79" s="1"/>
  <c r="I51" i="79" s="1"/>
  <c r="E49" i="97"/>
  <c r="G49" i="97" s="1"/>
  <c r="I49" i="97" s="1"/>
  <c r="E47" i="91"/>
  <c r="G47" i="91" s="1"/>
  <c r="I47" i="91" s="1"/>
  <c r="E50" i="93"/>
  <c r="G50" i="93" s="1"/>
  <c r="I50" i="93" s="1"/>
  <c r="E51" i="32"/>
  <c r="G51" i="32" s="1"/>
  <c r="I51" i="32" s="1"/>
  <c r="E48" i="85"/>
  <c r="G48" i="85" s="1"/>
  <c r="I48" i="85" s="1"/>
  <c r="E49" i="19"/>
  <c r="G49" i="19" s="1"/>
  <c r="I49" i="19" s="1"/>
  <c r="E50" i="36"/>
  <c r="G50" i="36" s="1"/>
  <c r="I50" i="36" s="1"/>
  <c r="E50" i="97"/>
  <c r="G50" i="97" s="1"/>
  <c r="I50" i="97" s="1"/>
  <c r="E48" i="66"/>
  <c r="G48" i="66" s="1"/>
  <c r="I48" i="66" s="1"/>
  <c r="E50" i="56"/>
  <c r="G50" i="56" s="1"/>
  <c r="I50" i="56" s="1"/>
  <c r="E51" i="50"/>
  <c r="G51" i="50" s="1"/>
  <c r="I51" i="50" s="1"/>
  <c r="E49" i="40"/>
  <c r="G49" i="40" s="1"/>
  <c r="I49" i="40" s="1"/>
  <c r="E49" i="68"/>
  <c r="G49" i="68" s="1"/>
  <c r="I49" i="68" s="1"/>
  <c r="E47" i="32"/>
  <c r="G47" i="32" s="1"/>
  <c r="I47" i="32" s="1"/>
  <c r="E50" i="60"/>
  <c r="G50" i="60" s="1"/>
  <c r="I50" i="60" s="1"/>
  <c r="E48" i="83"/>
  <c r="G48" i="83" s="1"/>
  <c r="I48" i="83" s="1"/>
  <c r="E49" i="14"/>
  <c r="G49" i="14" s="1"/>
  <c r="I49" i="14" s="1"/>
  <c r="E52" i="19"/>
  <c r="G52" i="19" s="1"/>
  <c r="I52" i="19" s="1"/>
  <c r="E50" i="28"/>
  <c r="G50" i="28" s="1"/>
  <c r="I50" i="28" s="1"/>
  <c r="E51" i="42"/>
  <c r="G51" i="42" s="1"/>
  <c r="I51" i="42" s="1"/>
  <c r="E50" i="40"/>
  <c r="G50" i="40" s="1"/>
  <c r="I50" i="40" s="1"/>
  <c r="E49" i="4"/>
  <c r="I49" i="4" s="1"/>
  <c r="E49" i="95"/>
  <c r="G49" i="95" s="1"/>
  <c r="I49" i="95" s="1"/>
  <c r="E51" i="70"/>
  <c r="G51" i="70" s="1"/>
  <c r="I51" i="70" s="1"/>
  <c r="E49" i="18"/>
  <c r="G49" i="18" s="1"/>
  <c r="I49" i="18" s="1"/>
  <c r="E47" i="52"/>
  <c r="G47" i="52" s="1"/>
  <c r="I47" i="52" s="1"/>
  <c r="E48" i="68"/>
  <c r="G48" i="68" s="1"/>
  <c r="I48" i="68" s="1"/>
  <c r="E50" i="68"/>
  <c r="G50" i="68" s="1"/>
  <c r="I50" i="68" s="1"/>
  <c r="E51" i="34"/>
  <c r="G51" i="34" s="1"/>
  <c r="I51" i="34" s="1"/>
  <c r="E50" i="95"/>
  <c r="G50" i="95" s="1"/>
  <c r="I50" i="95" s="1"/>
  <c r="E52" i="4"/>
  <c r="I52" i="4" s="1"/>
  <c r="E52" i="62"/>
  <c r="G52" i="62" s="1"/>
  <c r="I52" i="62" s="1"/>
  <c r="E47" i="46"/>
  <c r="G47" i="46" s="1"/>
  <c r="I47" i="46" s="1"/>
  <c r="E52" i="85"/>
  <c r="G52" i="85" s="1"/>
  <c r="I52" i="85" s="1"/>
  <c r="E50" i="15"/>
  <c r="G50" i="15" s="1"/>
  <c r="I50" i="15" s="1"/>
  <c r="E52" i="56"/>
  <c r="G52" i="56" s="1"/>
  <c r="I52" i="56" s="1"/>
  <c r="E47" i="79"/>
  <c r="G47" i="79" s="1"/>
  <c r="I47" i="79" s="1"/>
  <c r="E47" i="18"/>
  <c r="G47" i="18" s="1"/>
  <c r="I47" i="18" s="1"/>
  <c r="E49" i="87"/>
  <c r="G49" i="87" s="1"/>
  <c r="I49" i="87" s="1"/>
  <c r="E47" i="70"/>
  <c r="G47" i="70" s="1"/>
  <c r="I47" i="70" s="1"/>
  <c r="E49" i="79"/>
  <c r="G49" i="79" s="1"/>
  <c r="I49" i="79" s="1"/>
  <c r="E51" i="64"/>
  <c r="G51" i="64" s="1"/>
  <c r="I51" i="64" s="1"/>
  <c r="E52" i="91"/>
  <c r="G52" i="91" s="1"/>
  <c r="I52" i="91" s="1"/>
  <c r="E47" i="42"/>
  <c r="G47" i="42" s="1"/>
  <c r="I47" i="42" s="1"/>
  <c r="E50" i="19"/>
  <c r="G50" i="19" s="1"/>
  <c r="I50" i="19" s="1"/>
  <c r="E51" i="58"/>
  <c r="G51" i="58" s="1"/>
  <c r="I51" i="58" s="1"/>
  <c r="E52" i="16"/>
  <c r="G52" i="16" s="1"/>
  <c r="I52" i="16" s="1"/>
  <c r="E49" i="52"/>
  <c r="G49" i="52" s="1"/>
  <c r="I49" i="52" s="1"/>
  <c r="E47" i="62"/>
  <c r="G47" i="62" s="1"/>
  <c r="I47" i="62" s="1"/>
  <c r="E47" i="36"/>
  <c r="G47" i="36" s="1"/>
  <c r="I47" i="36" s="1"/>
  <c r="E47" i="17"/>
  <c r="G47" i="17" s="1"/>
  <c r="I47" i="17" s="1"/>
  <c r="E52" i="54"/>
  <c r="G52" i="54" s="1"/>
  <c r="I52" i="54" s="1"/>
  <c r="E51" i="19"/>
  <c r="G51" i="19" s="1"/>
  <c r="I51" i="19" s="1"/>
  <c r="E51" i="95"/>
  <c r="G51" i="95" s="1"/>
  <c r="I51" i="95" s="1"/>
  <c r="E47" i="26"/>
  <c r="G47" i="26" s="1"/>
  <c r="I47" i="26" s="1"/>
  <c r="E47" i="56"/>
  <c r="G47" i="56" s="1"/>
  <c r="I47" i="56" s="1"/>
  <c r="E47" i="68"/>
  <c r="G47" i="68" s="1"/>
  <c r="I47" i="68" s="1"/>
  <c r="E52" i="60"/>
  <c r="G52" i="60" s="1"/>
  <c r="I52" i="60" s="1"/>
  <c r="E47" i="14"/>
  <c r="G47" i="14" s="1"/>
  <c r="I47" i="14" s="1"/>
  <c r="E50" i="89"/>
  <c r="G50" i="89" s="1"/>
  <c r="I50" i="89" s="1"/>
  <c r="E50" i="18"/>
  <c r="G50" i="18" s="1"/>
  <c r="I50" i="18" s="1"/>
  <c r="E39" i="48"/>
  <c r="G39" i="48" s="1"/>
  <c r="I39" i="48" s="1"/>
  <c r="E52" i="40"/>
  <c r="G52" i="40" s="1"/>
  <c r="I52" i="40" s="1"/>
  <c r="E51" i="4"/>
  <c r="I51" i="4" s="1"/>
  <c r="E47" i="85"/>
  <c r="G47" i="85" s="1"/>
  <c r="I47" i="85" s="1"/>
  <c r="E52" i="48"/>
  <c r="G52" i="48" s="1"/>
  <c r="I52" i="48" s="1"/>
  <c r="E49" i="83"/>
  <c r="G49" i="83" s="1"/>
  <c r="I49" i="83" s="1"/>
  <c r="E48" i="70"/>
  <c r="G48" i="70" s="1"/>
  <c r="I48" i="70" s="1"/>
  <c r="E49" i="93"/>
  <c r="G49" i="93" s="1"/>
  <c r="I49" i="93" s="1"/>
  <c r="E52" i="44"/>
  <c r="G52" i="44" s="1"/>
  <c r="I52" i="44" s="1"/>
  <c r="E47" i="28"/>
  <c r="G47" i="28" s="1"/>
  <c r="I47" i="28" s="1"/>
  <c r="E52" i="89"/>
  <c r="G52" i="89" s="1"/>
  <c r="I52" i="89" s="1"/>
  <c r="E48" i="97"/>
  <c r="G48" i="97" s="1"/>
  <c r="I48" i="97" s="1"/>
  <c r="E50" i="64"/>
  <c r="G50" i="64" s="1"/>
  <c r="I50" i="64" s="1"/>
  <c r="E47" i="64"/>
  <c r="G47" i="64" s="1"/>
  <c r="I47" i="64" s="1"/>
  <c r="E52" i="79"/>
  <c r="G52" i="79" s="1"/>
  <c r="I52" i="79" s="1"/>
  <c r="E50" i="54"/>
  <c r="G50" i="54" s="1"/>
  <c r="I50" i="54" s="1"/>
  <c r="E48" i="95"/>
  <c r="G48" i="95" s="1"/>
  <c r="I48" i="95" s="1"/>
  <c r="E49" i="58"/>
  <c r="G49" i="58" s="1"/>
  <c r="I49" i="58" s="1"/>
  <c r="E50" i="91"/>
  <c r="G50" i="91" s="1"/>
  <c r="I50" i="91" s="1"/>
  <c r="E52" i="81"/>
  <c r="G52" i="81" s="1"/>
  <c r="I52" i="81" s="1"/>
  <c r="E47" i="19"/>
  <c r="G47" i="19" s="1"/>
  <c r="I47" i="19" s="1"/>
  <c r="E52" i="46"/>
  <c r="G52" i="46" s="1"/>
  <c r="I52" i="46" s="1"/>
  <c r="E47" i="50"/>
  <c r="G47" i="50" s="1"/>
  <c r="I47" i="50" s="1"/>
  <c r="E50" i="79"/>
  <c r="G50" i="79" s="1"/>
  <c r="I50" i="79" s="1"/>
  <c r="E49" i="38"/>
  <c r="G49" i="38" s="1"/>
  <c r="I49" i="38" s="1"/>
  <c r="E48" i="91"/>
  <c r="G48" i="91" s="1"/>
  <c r="I48" i="91" s="1"/>
  <c r="E47" i="54"/>
  <c r="G47" i="54" s="1"/>
  <c r="I47" i="54" s="1"/>
  <c r="E51" i="16"/>
  <c r="G51" i="16" s="1"/>
  <c r="I51" i="16" s="1"/>
  <c r="E47" i="93"/>
  <c r="G47" i="93" s="1"/>
  <c r="I47" i="93" s="1"/>
  <c r="E50" i="30"/>
  <c r="G50" i="30" s="1"/>
  <c r="I50" i="30" s="1"/>
  <c r="E49" i="32"/>
  <c r="G49" i="32" s="1"/>
  <c r="I49" i="32" s="1"/>
  <c r="E49" i="42"/>
  <c r="G49" i="42" s="1"/>
  <c r="I49" i="42" s="1"/>
  <c r="E50" i="14"/>
  <c r="G50" i="14" s="1"/>
  <c r="I50" i="14" s="1"/>
  <c r="E48" i="81"/>
  <c r="G48" i="81" s="1"/>
  <c r="I48" i="81" s="1"/>
  <c r="E51" i="81"/>
  <c r="G51" i="81" s="1"/>
  <c r="I51" i="81" s="1"/>
  <c r="E50" i="81"/>
  <c r="G50" i="81" s="1"/>
  <c r="I50" i="81" s="1"/>
  <c r="E49" i="16"/>
  <c r="G49" i="16" s="1"/>
  <c r="I49" i="16" s="1"/>
  <c r="E49" i="54"/>
  <c r="G49" i="54" s="1"/>
  <c r="I49" i="54" s="1"/>
  <c r="E52" i="97"/>
  <c r="G52" i="97" s="1"/>
  <c r="I52" i="97" s="1"/>
  <c r="E48" i="79"/>
  <c r="G48" i="79" s="1"/>
  <c r="I48" i="79" s="1"/>
  <c r="E49" i="91"/>
  <c r="G49" i="91" s="1"/>
  <c r="I49" i="91" s="1"/>
  <c r="E50" i="87"/>
  <c r="G50" i="87" s="1"/>
  <c r="I50" i="87" s="1"/>
  <c r="E50" i="46"/>
  <c r="G50" i="46" s="1"/>
  <c r="I50" i="46" s="1"/>
  <c r="E52" i="17"/>
  <c r="G52" i="17" s="1"/>
  <c r="I52" i="17" s="1"/>
  <c r="E52" i="66"/>
  <c r="G52" i="66" s="1"/>
  <c r="I52" i="66" s="1"/>
  <c r="E47" i="30"/>
  <c r="G47" i="30" s="1"/>
  <c r="I47" i="30" s="1"/>
  <c r="E52" i="38"/>
  <c r="G52" i="38" s="1"/>
  <c r="I52" i="38" s="1"/>
  <c r="E51" i="97"/>
  <c r="G51" i="97" s="1"/>
  <c r="I51" i="97" s="1"/>
  <c r="E52" i="32"/>
  <c r="G52" i="32" s="1"/>
  <c r="I52" i="32" s="1"/>
  <c r="E52" i="93"/>
  <c r="G52" i="93" s="1"/>
  <c r="I52" i="93" s="1"/>
  <c r="E51" i="87"/>
  <c r="G51" i="87" s="1"/>
  <c r="I51" i="87" s="1"/>
  <c r="E47" i="16"/>
  <c r="G47" i="16" s="1"/>
  <c r="I47" i="16" s="1"/>
  <c r="E52" i="95"/>
  <c r="G52" i="95" s="1"/>
  <c r="I52" i="95" s="1"/>
  <c r="E52" i="26"/>
  <c r="G52" i="26" s="1"/>
  <c r="I52" i="26" s="1"/>
  <c r="E49" i="28"/>
  <c r="G49" i="28" s="1"/>
  <c r="I49" i="28" s="1"/>
  <c r="E52" i="52"/>
  <c r="G52" i="52" s="1"/>
  <c r="I52" i="52" s="1"/>
  <c r="E51" i="15"/>
  <c r="G51" i="15" s="1"/>
  <c r="I51" i="15" s="1"/>
  <c r="E49" i="70"/>
  <c r="G49" i="70" s="1"/>
  <c r="I49" i="70" s="1"/>
  <c r="E49" i="46"/>
  <c r="G49" i="46" s="1"/>
  <c r="I49" i="46" s="1"/>
  <c r="E49" i="17"/>
  <c r="G49" i="17" s="1"/>
  <c r="I49" i="17" s="1"/>
  <c r="E49" i="81"/>
  <c r="G49" i="81" s="1"/>
  <c r="I49" i="81" s="1"/>
  <c r="E52" i="14"/>
  <c r="G52" i="14" s="1"/>
  <c r="I52" i="14" s="1"/>
  <c r="E50" i="58"/>
  <c r="G50" i="58" s="1"/>
  <c r="I50" i="58" s="1"/>
  <c r="E48" i="93"/>
  <c r="G48" i="93" s="1"/>
  <c r="I48" i="93" s="1"/>
  <c r="E50" i="44"/>
  <c r="G50" i="44" s="1"/>
  <c r="I50" i="44" s="1"/>
  <c r="E49" i="60"/>
  <c r="G49" i="60" s="1"/>
  <c r="I49" i="60" s="1"/>
  <c r="E51" i="85"/>
  <c r="G51" i="85" s="1"/>
  <c r="I51" i="85" s="1"/>
  <c r="E51" i="40"/>
  <c r="G51" i="40" s="1"/>
  <c r="I51" i="40" s="1"/>
  <c r="E50" i="50"/>
  <c r="G50" i="50" s="1"/>
  <c r="I50" i="50" s="1"/>
  <c r="E51" i="48"/>
  <c r="G51" i="48" s="1"/>
  <c r="I51" i="48" s="1"/>
  <c r="E49" i="15"/>
  <c r="G49" i="15" s="1"/>
  <c r="I49" i="15" s="1"/>
  <c r="E50" i="85"/>
  <c r="G50" i="85" s="1"/>
  <c r="I50" i="85" s="1"/>
  <c r="E48" i="56"/>
  <c r="G48" i="56" s="1"/>
  <c r="I48" i="56" s="1"/>
  <c r="E50" i="26"/>
  <c r="G50" i="26" s="1"/>
  <c r="I50" i="26" s="1"/>
  <c r="E50" i="38"/>
  <c r="G50" i="38" s="1"/>
  <c r="I50" i="38" s="1"/>
  <c r="E50" i="16"/>
  <c r="G50" i="16" s="1"/>
  <c r="I50" i="16" s="1"/>
  <c r="E47" i="83"/>
  <c r="G47" i="83" s="1"/>
  <c r="I47" i="83" s="1"/>
  <c r="E49" i="44"/>
  <c r="G49" i="44" s="1"/>
  <c r="I49" i="44" s="1"/>
  <c r="E49" i="50"/>
  <c r="G49" i="50" s="1"/>
  <c r="I49" i="50" s="1"/>
  <c r="E51" i="26"/>
  <c r="G51" i="26" s="1"/>
  <c r="I51" i="26" s="1"/>
  <c r="E50" i="52"/>
  <c r="G50" i="52" s="1"/>
  <c r="I50" i="52" s="1"/>
  <c r="E50" i="17"/>
  <c r="G50" i="17" s="1"/>
  <c r="I50" i="17" s="1"/>
  <c r="E52" i="36"/>
  <c r="G52" i="36" s="1"/>
  <c r="I52" i="36" s="1"/>
  <c r="E49" i="62"/>
  <c r="G49" i="62" s="1"/>
  <c r="I49" i="62" s="1"/>
  <c r="E39" i="40"/>
  <c r="G39" i="40" s="1"/>
  <c r="I39" i="40" s="1"/>
  <c r="E50" i="42"/>
  <c r="G50" i="42" s="1"/>
  <c r="I50" i="42" s="1"/>
  <c r="E51" i="52"/>
  <c r="G51" i="52" s="1"/>
  <c r="I51" i="52" s="1"/>
  <c r="E49" i="85"/>
  <c r="G49" i="85" s="1"/>
  <c r="I49" i="85" s="1"/>
  <c r="E47" i="66"/>
  <c r="G47" i="66" s="1"/>
  <c r="I47" i="66" s="1"/>
  <c r="E52" i="42"/>
  <c r="G52" i="42" s="1"/>
  <c r="I52" i="42" s="1"/>
  <c r="E48" i="87"/>
  <c r="G48" i="87" s="1"/>
  <c r="I48" i="87" s="1"/>
  <c r="E48" i="89"/>
  <c r="G48" i="89" s="1"/>
  <c r="I48" i="89" s="1"/>
  <c r="E51" i="36"/>
  <c r="G51" i="36" s="1"/>
  <c r="I51" i="36" s="1"/>
  <c r="E52" i="70"/>
  <c r="G52" i="70" s="1"/>
  <c r="I52" i="70" s="1"/>
  <c r="E50" i="66"/>
  <c r="G50" i="66" s="1"/>
  <c r="I50" i="66" s="1"/>
  <c r="E52" i="15"/>
  <c r="G52" i="15" s="1"/>
  <c r="I52" i="15" s="1"/>
  <c r="E52" i="87"/>
  <c r="G52" i="87" s="1"/>
  <c r="I52" i="87" s="1"/>
  <c r="E51" i="60"/>
  <c r="G51" i="60" s="1"/>
  <c r="I51" i="60" s="1"/>
  <c r="E49" i="30"/>
  <c r="G49" i="30" s="1"/>
  <c r="I49" i="30" s="1"/>
  <c r="E50" i="70"/>
  <c r="G50" i="70" s="1"/>
  <c r="I50" i="70" s="1"/>
  <c r="E47" i="60"/>
  <c r="G47" i="60" s="1"/>
  <c r="I47" i="60" s="1"/>
  <c r="E47" i="58"/>
  <c r="G47" i="58" s="1"/>
  <c r="I47" i="58" s="1"/>
  <c r="E51" i="28"/>
  <c r="G51" i="28" s="1"/>
  <c r="I51" i="28" s="1"/>
  <c r="E50" i="4"/>
  <c r="I50" i="4" s="1"/>
  <c r="E51" i="91"/>
  <c r="G51" i="91" s="1"/>
  <c r="I51" i="91" s="1"/>
  <c r="E47" i="89"/>
  <c r="G47" i="89" s="1"/>
  <c r="I47" i="89" s="1"/>
  <c r="E47" i="48"/>
  <c r="G47" i="48" s="1"/>
  <c r="I47" i="48" s="1"/>
  <c r="E51" i="38"/>
  <c r="G51" i="38" s="1"/>
  <c r="I51" i="38" s="1"/>
  <c r="E50" i="32"/>
  <c r="G50" i="32" s="1"/>
  <c r="I50" i="32" s="1"/>
  <c r="E39" i="14"/>
  <c r="G39" i="14" s="1"/>
  <c r="I39" i="14" s="1"/>
  <c r="E48" i="52"/>
  <c r="G48" i="52" s="1"/>
  <c r="I48" i="52" s="1"/>
  <c r="E47" i="38"/>
  <c r="G47" i="38" s="1"/>
  <c r="I47" i="38" s="1"/>
  <c r="E52" i="30"/>
  <c r="G52" i="30" s="1"/>
  <c r="I52" i="30" s="1"/>
  <c r="E49" i="36"/>
  <c r="G49" i="36" s="1"/>
  <c r="I49" i="36" s="1"/>
  <c r="E52" i="34"/>
  <c r="G52" i="34" s="1"/>
  <c r="I52" i="34" s="1"/>
  <c r="E51" i="68"/>
  <c r="G51" i="68" s="1"/>
  <c r="I51" i="68" s="1"/>
  <c r="E52" i="18"/>
  <c r="G52" i="18" s="1"/>
  <c r="I52" i="18" s="1"/>
  <c r="E52" i="64"/>
  <c r="G52" i="64" s="1"/>
  <c r="I52" i="64" s="1"/>
  <c r="E52" i="58"/>
  <c r="G52" i="58" s="1"/>
  <c r="I52" i="58" s="1"/>
  <c r="E51" i="18"/>
  <c r="G51" i="18" s="1"/>
  <c r="I51" i="18" s="1"/>
  <c r="E48" i="60"/>
  <c r="G48" i="60" s="1"/>
  <c r="I48" i="60" s="1"/>
  <c r="E52" i="83"/>
  <c r="G52" i="83" s="1"/>
  <c r="I52" i="83" s="1"/>
  <c r="E51" i="54"/>
  <c r="G51" i="54" s="1"/>
  <c r="I51" i="54" s="1"/>
  <c r="E51" i="17"/>
  <c r="G51" i="17" s="1"/>
  <c r="I51" i="17" s="1"/>
  <c r="E51" i="89"/>
  <c r="G51" i="89" s="1"/>
  <c r="I51" i="89" s="1"/>
  <c r="E47" i="44"/>
  <c r="G47" i="44" s="1"/>
  <c r="I47" i="44" s="1"/>
  <c r="E51" i="46"/>
  <c r="G51" i="46" s="1"/>
  <c r="I51" i="46" s="1"/>
  <c r="E51" i="56"/>
  <c r="G51" i="56" s="1"/>
  <c r="I51" i="56" s="1"/>
  <c r="E49" i="56"/>
  <c r="G49" i="56" s="1"/>
  <c r="I49" i="56" s="1"/>
  <c r="E47" i="87"/>
  <c r="G47" i="87" s="1"/>
  <c r="I47" i="87" s="1"/>
  <c r="E49" i="66"/>
  <c r="G49" i="66" s="1"/>
  <c r="I49" i="66" s="1"/>
  <c r="E47" i="34"/>
  <c r="G47" i="34" s="1"/>
  <c r="I47" i="34" s="1"/>
  <c r="E49" i="89"/>
  <c r="G49" i="89" s="1"/>
  <c r="I49" i="89" s="1"/>
  <c r="E47" i="97"/>
  <c r="G47" i="97" s="1"/>
  <c r="I47" i="97" s="1"/>
  <c r="E51" i="66"/>
  <c r="G51" i="66" s="1"/>
  <c r="I51" i="66" s="1"/>
  <c r="E49" i="26"/>
  <c r="G49" i="26" s="1"/>
  <c r="I49" i="26" s="1"/>
  <c r="E49" i="48"/>
  <c r="G49" i="48" s="1"/>
  <c r="I49" i="48" s="1"/>
  <c r="E50" i="34"/>
  <c r="G50" i="34" s="1"/>
  <c r="I50" i="34" s="1"/>
  <c r="E52" i="68"/>
  <c r="G52" i="68" s="1"/>
  <c r="I52" i="68" s="1"/>
  <c r="E49" i="34"/>
  <c r="G49" i="34" s="1"/>
  <c r="I49" i="34" s="1"/>
  <c r="E51" i="44"/>
  <c r="G51" i="44" s="1"/>
  <c r="I51" i="44" s="1"/>
  <c r="E48" i="58"/>
  <c r="G48" i="58" s="1"/>
  <c r="I48" i="58" s="1"/>
  <c r="E50" i="48"/>
  <c r="G50" i="48" s="1"/>
  <c r="I50" i="48" s="1"/>
  <c r="E48" i="54"/>
  <c r="G48" i="54" s="1"/>
  <c r="I48" i="54" s="1"/>
  <c r="E48" i="62"/>
  <c r="G48" i="62" s="1"/>
  <c r="I48" i="62" s="1"/>
  <c r="E50" i="83"/>
  <c r="G50" i="83" s="1"/>
  <c r="I50" i="83" s="1"/>
  <c r="E47" i="81"/>
  <c r="G47" i="81" s="1"/>
  <c r="I47" i="81" s="1"/>
  <c r="E52" i="50"/>
  <c r="G52" i="50" s="1"/>
  <c r="I52" i="50" s="1"/>
  <c r="K507" i="57"/>
  <c r="K513" i="57"/>
  <c r="G515" i="57"/>
  <c r="K506" i="57"/>
  <c r="F515" i="55"/>
  <c r="K510" i="53"/>
  <c r="K503" i="53"/>
  <c r="K513" i="51"/>
  <c r="K508" i="51"/>
  <c r="G515" i="47"/>
  <c r="K501" i="43"/>
  <c r="K502" i="43"/>
  <c r="K503" i="43"/>
  <c r="G515" i="43"/>
  <c r="K504" i="41"/>
  <c r="K512" i="41"/>
  <c r="K509" i="39"/>
  <c r="K504" i="35"/>
  <c r="I33" i="50"/>
  <c r="G515" i="33"/>
  <c r="K501" i="33"/>
  <c r="K510" i="31"/>
  <c r="G516" i="29"/>
  <c r="K511" i="29"/>
  <c r="K514" i="29"/>
  <c r="K510" i="25"/>
  <c r="K512" i="25"/>
  <c r="K506" i="25"/>
  <c r="K513" i="25"/>
  <c r="K510" i="24"/>
  <c r="K506" i="24"/>
  <c r="I33" i="40"/>
  <c r="K503" i="23"/>
  <c r="K514" i="22"/>
  <c r="K501" i="22"/>
  <c r="K502" i="21"/>
  <c r="K514" i="21"/>
  <c r="I33" i="44"/>
  <c r="I33" i="17"/>
  <c r="I33" i="79"/>
  <c r="I33" i="30"/>
  <c r="I33" i="18"/>
  <c r="I33" i="81"/>
  <c r="I33" i="62"/>
  <c r="E37" i="15"/>
  <c r="G37" i="15" s="1"/>
  <c r="I37" i="15" s="1"/>
  <c r="E38" i="15"/>
  <c r="G38" i="15" s="1"/>
  <c r="I38" i="15" s="1"/>
  <c r="E36" i="15"/>
  <c r="G36" i="15" s="1"/>
  <c r="I36" i="15" s="1"/>
  <c r="E36" i="48"/>
  <c r="G36" i="48" s="1"/>
  <c r="I36" i="48" s="1"/>
  <c r="E37" i="48"/>
  <c r="G37" i="48" s="1"/>
  <c r="I37" i="48" s="1"/>
  <c r="E38" i="48"/>
  <c r="G38" i="48" s="1"/>
  <c r="I38" i="48" s="1"/>
  <c r="E36" i="54"/>
  <c r="G36" i="54" s="1"/>
  <c r="I36" i="54" s="1"/>
  <c r="E37" i="54"/>
  <c r="G37" i="54" s="1"/>
  <c r="I37" i="54" s="1"/>
  <c r="E38" i="54"/>
  <c r="G38" i="54" s="1"/>
  <c r="I38" i="54" s="1"/>
  <c r="E38" i="91"/>
  <c r="G38" i="91" s="1"/>
  <c r="I38" i="91" s="1"/>
  <c r="E37" i="91"/>
  <c r="G37" i="91" s="1"/>
  <c r="I37" i="91" s="1"/>
  <c r="E36" i="91"/>
  <c r="G36" i="91" s="1"/>
  <c r="I36" i="91" s="1"/>
  <c r="E37" i="93"/>
  <c r="G37" i="93" s="1"/>
  <c r="I37" i="93" s="1"/>
  <c r="E36" i="93"/>
  <c r="G36" i="93" s="1"/>
  <c r="I36" i="93" s="1"/>
  <c r="E38" i="93"/>
  <c r="G38" i="93" s="1"/>
  <c r="I38" i="93" s="1"/>
  <c r="E37" i="87"/>
  <c r="G37" i="87" s="1"/>
  <c r="I37" i="87" s="1"/>
  <c r="E38" i="87"/>
  <c r="G38" i="87" s="1"/>
  <c r="I38" i="87" s="1"/>
  <c r="E36" i="87"/>
  <c r="G36" i="87" s="1"/>
  <c r="I36" i="87" s="1"/>
  <c r="E38" i="26"/>
  <c r="G38" i="26" s="1"/>
  <c r="I38" i="26" s="1"/>
  <c r="E37" i="26"/>
  <c r="G37" i="26" s="1"/>
  <c r="I37" i="26" s="1"/>
  <c r="E36" i="26"/>
  <c r="G36" i="26" s="1"/>
  <c r="I36" i="26" s="1"/>
  <c r="E36" i="17"/>
  <c r="G36" i="17" s="1"/>
  <c r="I36" i="17" s="1"/>
  <c r="E37" i="17"/>
  <c r="G37" i="17" s="1"/>
  <c r="I37" i="17" s="1"/>
  <c r="E38" i="17"/>
  <c r="G38" i="17" s="1"/>
  <c r="I38" i="17" s="1"/>
  <c r="E38" i="89"/>
  <c r="G38" i="89" s="1"/>
  <c r="I38" i="89" s="1"/>
  <c r="E36" i="89"/>
  <c r="G36" i="89" s="1"/>
  <c r="I36" i="89" s="1"/>
  <c r="E37" i="89"/>
  <c r="G37" i="89" s="1"/>
  <c r="I37" i="89" s="1"/>
  <c r="E39" i="28"/>
  <c r="G39" i="28" s="1"/>
  <c r="I39" i="28" s="1"/>
  <c r="E38" i="97"/>
  <c r="G38" i="97" s="1"/>
  <c r="I38" i="97" s="1"/>
  <c r="E36" i="97"/>
  <c r="G36" i="97" s="1"/>
  <c r="I36" i="97" s="1"/>
  <c r="E37" i="97"/>
  <c r="G37" i="97" s="1"/>
  <c r="I37" i="97" s="1"/>
  <c r="E39" i="34"/>
  <c r="G39" i="34" s="1"/>
  <c r="I39" i="34" s="1"/>
  <c r="E38" i="38"/>
  <c r="G38" i="38" s="1"/>
  <c r="I38" i="38" s="1"/>
  <c r="E36" i="38"/>
  <c r="G36" i="38" s="1"/>
  <c r="I36" i="38" s="1"/>
  <c r="E37" i="38"/>
  <c r="G37" i="38" s="1"/>
  <c r="I37" i="38" s="1"/>
  <c r="E36" i="64"/>
  <c r="G36" i="64" s="1"/>
  <c r="I36" i="64" s="1"/>
  <c r="E37" i="64"/>
  <c r="G37" i="64" s="1"/>
  <c r="I37" i="64" s="1"/>
  <c r="E38" i="64"/>
  <c r="G38" i="64" s="1"/>
  <c r="I38" i="64" s="1"/>
  <c r="E37" i="79"/>
  <c r="G37" i="79" s="1"/>
  <c r="I37" i="79" s="1"/>
  <c r="E38" i="79"/>
  <c r="G38" i="79" s="1"/>
  <c r="I38" i="79" s="1"/>
  <c r="E36" i="79"/>
  <c r="G36" i="79" s="1"/>
  <c r="I36" i="79" s="1"/>
  <c r="E38" i="16"/>
  <c r="G38" i="16" s="1"/>
  <c r="I38" i="16" s="1"/>
  <c r="E37" i="16"/>
  <c r="G37" i="16" s="1"/>
  <c r="I37" i="16" s="1"/>
  <c r="E36" i="16"/>
  <c r="G36" i="16" s="1"/>
  <c r="I36" i="16" s="1"/>
  <c r="E36" i="34"/>
  <c r="G36" i="34" s="1"/>
  <c r="I36" i="34" s="1"/>
  <c r="E37" i="34"/>
  <c r="G37" i="34" s="1"/>
  <c r="I37" i="34" s="1"/>
  <c r="E38" i="34"/>
  <c r="G38" i="34" s="1"/>
  <c r="I38" i="34" s="1"/>
  <c r="E36" i="52"/>
  <c r="G36" i="52" s="1"/>
  <c r="I36" i="52" s="1"/>
  <c r="E37" i="52"/>
  <c r="G37" i="52" s="1"/>
  <c r="I37" i="52" s="1"/>
  <c r="E38" i="52"/>
  <c r="G38" i="52" s="1"/>
  <c r="I38" i="52" s="1"/>
  <c r="E39" i="87"/>
  <c r="G39" i="87" s="1"/>
  <c r="I39" i="87" s="1"/>
  <c r="E39" i="30"/>
  <c r="G39" i="30" s="1"/>
  <c r="I39" i="30" s="1"/>
  <c r="E38" i="81"/>
  <c r="G38" i="81" s="1"/>
  <c r="I38" i="81" s="1"/>
  <c r="E36" i="81"/>
  <c r="G36" i="81" s="1"/>
  <c r="I36" i="81" s="1"/>
  <c r="E37" i="81"/>
  <c r="G37" i="81" s="1"/>
  <c r="I37" i="81" s="1"/>
  <c r="E38" i="83"/>
  <c r="G38" i="83" s="1"/>
  <c r="I38" i="83" s="1"/>
  <c r="E37" i="83"/>
  <c r="G37" i="83" s="1"/>
  <c r="I37" i="83" s="1"/>
  <c r="E36" i="83"/>
  <c r="G36" i="83" s="1"/>
  <c r="I36" i="83" s="1"/>
  <c r="E39" i="89"/>
  <c r="G39" i="89" s="1"/>
  <c r="I39" i="89" s="1"/>
  <c r="I33" i="70"/>
  <c r="G508" i="45"/>
  <c r="C528" i="45"/>
  <c r="H508" i="45"/>
  <c r="H516" i="45" s="1"/>
  <c r="M508" i="45"/>
  <c r="I508" i="45"/>
  <c r="I516" i="45" s="1"/>
  <c r="J508" i="45"/>
  <c r="J516" i="45" s="1"/>
  <c r="F508" i="45"/>
  <c r="F515" i="23"/>
  <c r="K501" i="23"/>
  <c r="F515" i="25"/>
  <c r="K500" i="25"/>
  <c r="F515" i="24"/>
  <c r="K500" i="24"/>
  <c r="F515" i="33"/>
  <c r="K500" i="33"/>
  <c r="F516" i="41"/>
  <c r="K501" i="41"/>
  <c r="K503" i="27"/>
  <c r="I33" i="95"/>
  <c r="I33" i="64"/>
  <c r="M512" i="57"/>
  <c r="M510" i="57"/>
  <c r="M507" i="57"/>
  <c r="M500" i="37"/>
  <c r="M508" i="37"/>
  <c r="M513" i="37"/>
  <c r="M511" i="37"/>
  <c r="M510" i="37"/>
  <c r="M504" i="37"/>
  <c r="M514" i="37"/>
  <c r="M509" i="37"/>
  <c r="M502" i="37"/>
  <c r="M507" i="37"/>
  <c r="M501" i="37"/>
  <c r="M503" i="37"/>
  <c r="M512" i="37"/>
  <c r="M506" i="37"/>
  <c r="M505" i="37"/>
  <c r="K503" i="21"/>
  <c r="K505" i="23"/>
  <c r="K511" i="24"/>
  <c r="K506" i="29"/>
  <c r="I13" i="30"/>
  <c r="F13" i="30" s="1"/>
  <c r="J14" i="30"/>
  <c r="I12" i="30"/>
  <c r="I11" i="30"/>
  <c r="M511" i="45"/>
  <c r="M505" i="45"/>
  <c r="M506" i="45"/>
  <c r="M509" i="45"/>
  <c r="M513" i="45"/>
  <c r="M510" i="45"/>
  <c r="M503" i="45"/>
  <c r="M504" i="45"/>
  <c r="M514" i="45"/>
  <c r="M502" i="45"/>
  <c r="M515" i="45"/>
  <c r="M512" i="45"/>
  <c r="M507" i="45"/>
  <c r="K506" i="23"/>
  <c r="K503" i="22"/>
  <c r="K506" i="22"/>
  <c r="K502" i="23"/>
  <c r="K501" i="27"/>
  <c r="K509" i="23"/>
  <c r="I12" i="17"/>
  <c r="I13" i="17"/>
  <c r="F13" i="17" s="1"/>
  <c r="J14" i="17"/>
  <c r="I11" i="17"/>
  <c r="I11" i="18"/>
  <c r="I13" i="18"/>
  <c r="F13" i="18" s="1"/>
  <c r="I12" i="18"/>
  <c r="J14" i="18"/>
  <c r="K508" i="25"/>
  <c r="K503" i="29"/>
  <c r="K515" i="29"/>
  <c r="I12" i="34"/>
  <c r="I13" i="34"/>
  <c r="F13" i="34" s="1"/>
  <c r="I11" i="34"/>
  <c r="J14" i="34"/>
  <c r="K505" i="33"/>
  <c r="K511" i="37"/>
  <c r="F515" i="27"/>
  <c r="K509" i="33"/>
  <c r="K507" i="39"/>
  <c r="K506" i="35"/>
  <c r="K514" i="35"/>
  <c r="K506" i="43"/>
  <c r="F516" i="49"/>
  <c r="F516" i="35"/>
  <c r="K504" i="49"/>
  <c r="K512" i="49"/>
  <c r="K511" i="59"/>
  <c r="F515" i="61"/>
  <c r="K500" i="61"/>
  <c r="F515" i="47"/>
  <c r="K502" i="55"/>
  <c r="K514" i="55"/>
  <c r="K503" i="61"/>
  <c r="K509" i="61"/>
  <c r="K502" i="51"/>
  <c r="F515" i="59"/>
  <c r="K500" i="59"/>
  <c r="F515" i="80"/>
  <c r="K500" i="80"/>
  <c r="K515" i="80" s="1"/>
  <c r="K508" i="37"/>
  <c r="K513" i="59"/>
  <c r="G515" i="63"/>
  <c r="F515" i="98"/>
  <c r="M515" i="31"/>
  <c r="M508" i="31"/>
  <c r="M511" i="31"/>
  <c r="M506" i="31"/>
  <c r="M504" i="31"/>
  <c r="M509" i="31"/>
  <c r="M512" i="31"/>
  <c r="M514" i="31"/>
  <c r="M507" i="31"/>
  <c r="M502" i="31"/>
  <c r="M513" i="31"/>
  <c r="M510" i="31"/>
  <c r="M503" i="31"/>
  <c r="M505" i="31"/>
  <c r="M512" i="41"/>
  <c r="M514" i="41"/>
  <c r="M513" i="41"/>
  <c r="M503" i="41"/>
  <c r="M505" i="41"/>
  <c r="M510" i="41"/>
  <c r="M511" i="41"/>
  <c r="M515" i="41"/>
  <c r="M508" i="41"/>
  <c r="M509" i="41"/>
  <c r="M506" i="41"/>
  <c r="M504" i="41"/>
  <c r="M507" i="41"/>
  <c r="M502" i="41"/>
  <c r="I522" i="86"/>
  <c r="I535" i="86" s="1"/>
  <c r="G522" i="86"/>
  <c r="G535" i="86" s="1"/>
  <c r="J522" i="86"/>
  <c r="J535" i="86" s="1"/>
  <c r="F522" i="86"/>
  <c r="H522" i="86"/>
  <c r="H535" i="86" s="1"/>
  <c r="K502" i="90"/>
  <c r="K514" i="90"/>
  <c r="K502" i="92"/>
  <c r="K508" i="96"/>
  <c r="K501" i="98"/>
  <c r="K501" i="65"/>
  <c r="K504" i="82"/>
  <c r="K507" i="84"/>
  <c r="K514" i="88"/>
  <c r="K506" i="94"/>
  <c r="M513" i="21"/>
  <c r="M506" i="21"/>
  <c r="M505" i="21"/>
  <c r="M500" i="21"/>
  <c r="M508" i="21"/>
  <c r="M503" i="21"/>
  <c r="M502" i="21"/>
  <c r="M512" i="21"/>
  <c r="M511" i="21"/>
  <c r="M510" i="21"/>
  <c r="M514" i="21"/>
  <c r="M501" i="21"/>
  <c r="M509" i="21"/>
  <c r="M507" i="21"/>
  <c r="M504" i="21"/>
  <c r="M501" i="49"/>
  <c r="M511" i="49"/>
  <c r="M506" i="49"/>
  <c r="M503" i="49"/>
  <c r="M514" i="49"/>
  <c r="M504" i="49"/>
  <c r="M512" i="49"/>
  <c r="M510" i="49"/>
  <c r="M502" i="49"/>
  <c r="M508" i="49"/>
  <c r="M509" i="49"/>
  <c r="M513" i="49"/>
  <c r="M515" i="49"/>
  <c r="M507" i="49"/>
  <c r="M505" i="49"/>
  <c r="F515" i="82"/>
  <c r="K501" i="82"/>
  <c r="K503" i="88"/>
  <c r="E22" i="87" s="1"/>
  <c r="G22" i="87" s="1"/>
  <c r="I22" i="87" s="1"/>
  <c r="I33" i="87" s="1"/>
  <c r="K511" i="98"/>
  <c r="K534" i="20"/>
  <c r="K512" i="71"/>
  <c r="K522" i="96"/>
  <c r="F535" i="96"/>
  <c r="K524" i="84"/>
  <c r="K535" i="84" s="1"/>
  <c r="F535" i="84"/>
  <c r="I535" i="92"/>
  <c r="C2" i="5"/>
  <c r="C1" i="5"/>
  <c r="F11" i="97"/>
  <c r="I78" i="97"/>
  <c r="F12" i="95"/>
  <c r="I78" i="85"/>
  <c r="F11" i="85"/>
  <c r="F535" i="92"/>
  <c r="M508" i="82"/>
  <c r="M507" i="82"/>
  <c r="M511" i="82"/>
  <c r="M514" i="82"/>
  <c r="M512" i="92"/>
  <c r="I535" i="88"/>
  <c r="M503" i="84"/>
  <c r="M500" i="84"/>
  <c r="M506" i="92"/>
  <c r="M514" i="92"/>
  <c r="M509" i="92"/>
  <c r="M502" i="96"/>
  <c r="M500" i="96"/>
  <c r="M505" i="96"/>
  <c r="M513" i="98"/>
  <c r="M510" i="98"/>
  <c r="M514" i="98"/>
  <c r="M505" i="98"/>
  <c r="K535" i="23"/>
  <c r="H11" i="62"/>
  <c r="G11" i="62"/>
  <c r="J11" i="50"/>
  <c r="G16" i="50"/>
  <c r="J12" i="50"/>
  <c r="J13" i="50"/>
  <c r="J13" i="28"/>
  <c r="F16" i="28"/>
  <c r="G16" i="28"/>
  <c r="J12" i="28"/>
  <c r="J11" i="28"/>
  <c r="J13" i="87"/>
  <c r="J12" i="87"/>
  <c r="G16" i="87"/>
  <c r="J11" i="87"/>
  <c r="J13" i="66"/>
  <c r="J12" i="66"/>
  <c r="J12" i="68"/>
  <c r="J13" i="68"/>
  <c r="J11" i="68"/>
  <c r="G16" i="68"/>
  <c r="G12" i="95"/>
  <c r="K503" i="59"/>
  <c r="F515" i="71"/>
  <c r="K500" i="71"/>
  <c r="K515" i="71" s="1"/>
  <c r="F515" i="84"/>
  <c r="K501" i="84"/>
  <c r="F515" i="86"/>
  <c r="G515" i="96"/>
  <c r="M502" i="90"/>
  <c r="M503" i="90"/>
  <c r="M507" i="90"/>
  <c r="M514" i="90"/>
  <c r="M504" i="90"/>
  <c r="M505" i="90"/>
  <c r="M500" i="90"/>
  <c r="M512" i="90"/>
  <c r="M511" i="90"/>
  <c r="M509" i="90"/>
  <c r="M513" i="90"/>
  <c r="M508" i="90"/>
  <c r="M510" i="90"/>
  <c r="M506" i="90"/>
  <c r="M501" i="90"/>
  <c r="J515" i="98"/>
  <c r="M510" i="92"/>
  <c r="F11" i="95"/>
  <c r="I78" i="95"/>
  <c r="F12" i="81"/>
  <c r="M501" i="82"/>
  <c r="M510" i="82"/>
  <c r="M512" i="82"/>
  <c r="M509" i="82"/>
  <c r="M504" i="84"/>
  <c r="M510" i="84"/>
  <c r="M502" i="92"/>
  <c r="M507" i="92"/>
  <c r="M506" i="96"/>
  <c r="M508" i="96"/>
  <c r="M511" i="96"/>
  <c r="M511" i="98"/>
  <c r="M509" i="98"/>
  <c r="M503" i="98"/>
  <c r="J11" i="14"/>
  <c r="F16" i="14"/>
  <c r="J12" i="14"/>
  <c r="J13" i="14"/>
  <c r="G16" i="14"/>
  <c r="J11" i="91"/>
  <c r="J12" i="91"/>
  <c r="G16" i="91"/>
  <c r="J13" i="91"/>
  <c r="F16" i="91"/>
  <c r="J11" i="60"/>
  <c r="G16" i="60"/>
  <c r="J13" i="60"/>
  <c r="J12" i="60"/>
  <c r="J11" i="38"/>
  <c r="G16" i="38"/>
  <c r="J13" i="38"/>
  <c r="J12" i="38"/>
  <c r="F16" i="38"/>
  <c r="J13" i="81"/>
  <c r="F16" i="81"/>
  <c r="J11" i="81"/>
  <c r="J12" i="81"/>
  <c r="G16" i="81"/>
  <c r="K515" i="35"/>
  <c r="I13" i="46"/>
  <c r="F13" i="46" s="1"/>
  <c r="I11" i="46"/>
  <c r="J14" i="46"/>
  <c r="I12" i="46"/>
  <c r="K515" i="39"/>
  <c r="I12" i="48"/>
  <c r="J14" i="48"/>
  <c r="I13" i="48"/>
  <c r="F13" i="48" s="1"/>
  <c r="I11" i="48"/>
  <c r="M500" i="43"/>
  <c r="M510" i="43"/>
  <c r="M505" i="43"/>
  <c r="M502" i="43"/>
  <c r="M511" i="43"/>
  <c r="M503" i="43"/>
  <c r="M501" i="43"/>
  <c r="M509" i="43"/>
  <c r="M508" i="43"/>
  <c r="M507" i="43"/>
  <c r="M506" i="43"/>
  <c r="M512" i="43"/>
  <c r="M513" i="43"/>
  <c r="M504" i="43"/>
  <c r="M514" i="43"/>
  <c r="M505" i="53"/>
  <c r="M503" i="53"/>
  <c r="M509" i="53"/>
  <c r="M514" i="53"/>
  <c r="M502" i="53"/>
  <c r="M501" i="53"/>
  <c r="M510" i="53"/>
  <c r="M506" i="53"/>
  <c r="M507" i="53"/>
  <c r="M508" i="53"/>
  <c r="M513" i="53"/>
  <c r="M512" i="53"/>
  <c r="M511" i="53"/>
  <c r="M504" i="53"/>
  <c r="I33" i="15"/>
  <c r="K520" i="57"/>
  <c r="M503" i="57"/>
  <c r="M505" i="57"/>
  <c r="M502" i="57"/>
  <c r="M509" i="57"/>
  <c r="J503" i="47"/>
  <c r="J508" i="47"/>
  <c r="K508" i="47" s="1"/>
  <c r="J512" i="47"/>
  <c r="K512" i="47" s="1"/>
  <c r="J506" i="47"/>
  <c r="K506" i="47" s="1"/>
  <c r="J509" i="47"/>
  <c r="J511" i="47"/>
  <c r="K511" i="47" s="1"/>
  <c r="J514" i="47"/>
  <c r="K514" i="47" s="1"/>
  <c r="J517" i="47"/>
  <c r="K517" i="47" s="1"/>
  <c r="J507" i="47"/>
  <c r="K507" i="47" s="1"/>
  <c r="J510" i="47"/>
  <c r="K510" i="47" s="1"/>
  <c r="J513" i="47"/>
  <c r="K513" i="47" s="1"/>
  <c r="J526" i="47"/>
  <c r="K526" i="47" s="1"/>
  <c r="J533" i="47"/>
  <c r="K533" i="47" s="1"/>
  <c r="J530" i="47"/>
  <c r="K530" i="47" s="1"/>
  <c r="J522" i="47"/>
  <c r="K522" i="47" s="1"/>
  <c r="J531" i="47"/>
  <c r="K531" i="47" s="1"/>
  <c r="J523" i="47"/>
  <c r="K523" i="47" s="1"/>
  <c r="J532" i="47"/>
  <c r="K532" i="47" s="1"/>
  <c r="J528" i="47"/>
  <c r="K528" i="47" s="1"/>
  <c r="J527" i="47"/>
  <c r="K527" i="47" s="1"/>
  <c r="J534" i="47"/>
  <c r="K534" i="47" s="1"/>
  <c r="J529" i="47"/>
  <c r="K529" i="47" s="1"/>
  <c r="J521" i="47"/>
  <c r="K521" i="47" s="1"/>
  <c r="J502" i="47"/>
  <c r="K502" i="47" s="1"/>
  <c r="J524" i="47"/>
  <c r="K524" i="47" s="1"/>
  <c r="J501" i="47"/>
  <c r="K501" i="47" s="1"/>
  <c r="J500" i="47"/>
  <c r="J505" i="47"/>
  <c r="J525" i="47"/>
  <c r="K525" i="47" s="1"/>
  <c r="J520" i="47"/>
  <c r="J504" i="47"/>
  <c r="K504" i="47" s="1"/>
  <c r="G508" i="20"/>
  <c r="G516" i="20" s="1"/>
  <c r="F508" i="20"/>
  <c r="C528" i="20"/>
  <c r="J508" i="20"/>
  <c r="J516" i="20" s="1"/>
  <c r="H508" i="20"/>
  <c r="H516" i="20" s="1"/>
  <c r="I508" i="20"/>
  <c r="I516" i="20" s="1"/>
  <c r="M508" i="20"/>
  <c r="F515" i="21"/>
  <c r="K500" i="21"/>
  <c r="K516" i="29"/>
  <c r="G516" i="45"/>
  <c r="K503" i="24"/>
  <c r="G516" i="31"/>
  <c r="M512" i="27"/>
  <c r="M508" i="27"/>
  <c r="M505" i="27"/>
  <c r="M501" i="27"/>
  <c r="M509" i="27"/>
  <c r="M503" i="27"/>
  <c r="M506" i="27"/>
  <c r="M510" i="27"/>
  <c r="M513" i="27"/>
  <c r="M514" i="27"/>
  <c r="M504" i="27"/>
  <c r="M511" i="27"/>
  <c r="M507" i="27"/>
  <c r="M502" i="27"/>
  <c r="K507" i="21"/>
  <c r="G515" i="25"/>
  <c r="F516" i="29"/>
  <c r="I12" i="32"/>
  <c r="I11" i="32"/>
  <c r="J14" i="32"/>
  <c r="I13" i="32"/>
  <c r="F13" i="32" s="1"/>
  <c r="K503" i="33"/>
  <c r="G515" i="24"/>
  <c r="K507" i="24"/>
  <c r="G516" i="41"/>
  <c r="K510" i="43"/>
  <c r="K516" i="35"/>
  <c r="K514" i="43"/>
  <c r="K509" i="47"/>
  <c r="M500" i="51"/>
  <c r="M512" i="51"/>
  <c r="M510" i="51"/>
  <c r="M513" i="51"/>
  <c r="M503" i="51"/>
  <c r="M501" i="51"/>
  <c r="M511" i="51"/>
  <c r="M509" i="51"/>
  <c r="M506" i="51"/>
  <c r="M514" i="51"/>
  <c r="M504" i="51"/>
  <c r="M508" i="51"/>
  <c r="M505" i="51"/>
  <c r="M502" i="51"/>
  <c r="J14" i="26"/>
  <c r="I12" i="26"/>
  <c r="I11" i="26"/>
  <c r="I13" i="26"/>
  <c r="F13" i="26" s="1"/>
  <c r="K503" i="55"/>
  <c r="G515" i="69"/>
  <c r="K503" i="94"/>
  <c r="E22" i="93" s="1"/>
  <c r="G22" i="93" s="1"/>
  <c r="I22" i="93" s="1"/>
  <c r="I33" i="93" s="1"/>
  <c r="K522" i="20"/>
  <c r="K511" i="53"/>
  <c r="K503" i="92"/>
  <c r="E22" i="91" s="1"/>
  <c r="G22" i="91" s="1"/>
  <c r="I22" i="91" s="1"/>
  <c r="I33" i="91" s="1"/>
  <c r="M513" i="29"/>
  <c r="M504" i="29"/>
  <c r="M503" i="29"/>
  <c r="M511" i="29"/>
  <c r="M514" i="29"/>
  <c r="M515" i="29"/>
  <c r="M507" i="29"/>
  <c r="M509" i="29"/>
  <c r="M510" i="29"/>
  <c r="M502" i="29"/>
  <c r="M505" i="29"/>
  <c r="M512" i="29"/>
  <c r="M506" i="29"/>
  <c r="M508" i="29"/>
  <c r="M500" i="39"/>
  <c r="M512" i="39"/>
  <c r="M513" i="39"/>
  <c r="M509" i="39"/>
  <c r="M503" i="39"/>
  <c r="M504" i="39"/>
  <c r="M507" i="39"/>
  <c r="M506" i="39"/>
  <c r="M510" i="39"/>
  <c r="M502" i="39"/>
  <c r="M501" i="39"/>
  <c r="M508" i="39"/>
  <c r="M511" i="39"/>
  <c r="M505" i="39"/>
  <c r="M514" i="39"/>
  <c r="G515" i="67"/>
  <c r="K506" i="98"/>
  <c r="G515" i="71"/>
  <c r="I524" i="82"/>
  <c r="I535" i="82" s="1"/>
  <c r="H524" i="82"/>
  <c r="H535" i="82" s="1"/>
  <c r="G524" i="82"/>
  <c r="G535" i="82" s="1"/>
  <c r="J524" i="82"/>
  <c r="J535" i="82" s="1"/>
  <c r="F524" i="82"/>
  <c r="J515" i="86"/>
  <c r="K507" i="88"/>
  <c r="K526" i="20"/>
  <c r="I12" i="4"/>
  <c r="I13" i="4"/>
  <c r="F13" i="4" s="1"/>
  <c r="I11" i="4"/>
  <c r="J14" i="4"/>
  <c r="M501" i="84"/>
  <c r="M505" i="84"/>
  <c r="M502" i="84"/>
  <c r="K507" i="86"/>
  <c r="K512" i="92"/>
  <c r="I12" i="44"/>
  <c r="I11" i="44"/>
  <c r="I13" i="44"/>
  <c r="F13" i="44" s="1"/>
  <c r="J14" i="44"/>
  <c r="K511" i="90"/>
  <c r="K510" i="92"/>
  <c r="K503" i="98"/>
  <c r="E22" i="97" s="1"/>
  <c r="G22" i="97" s="1"/>
  <c r="I22" i="97" s="1"/>
  <c r="I33" i="97" s="1"/>
  <c r="M508" i="33"/>
  <c r="M506" i="33"/>
  <c r="M502" i="33"/>
  <c r="M512" i="33"/>
  <c r="M514" i="33"/>
  <c r="M507" i="33"/>
  <c r="M509" i="33"/>
  <c r="M510" i="33"/>
  <c r="M513" i="33"/>
  <c r="M511" i="33"/>
  <c r="M501" i="33"/>
  <c r="M505" i="33"/>
  <c r="M504" i="33"/>
  <c r="M503" i="33"/>
  <c r="K533" i="92"/>
  <c r="K535" i="92" s="1"/>
  <c r="J535" i="92"/>
  <c r="M513" i="80"/>
  <c r="M509" i="80"/>
  <c r="M504" i="80"/>
  <c r="M512" i="80"/>
  <c r="M505" i="80"/>
  <c r="M511" i="80"/>
  <c r="M503" i="80"/>
  <c r="M508" i="80"/>
  <c r="M510" i="80"/>
  <c r="M500" i="80"/>
  <c r="M506" i="80"/>
  <c r="M507" i="80"/>
  <c r="M502" i="80"/>
  <c r="K528" i="94"/>
  <c r="I535" i="94"/>
  <c r="M500" i="92"/>
  <c r="M515" i="88"/>
  <c r="F16" i="60"/>
  <c r="F12" i="97"/>
  <c r="F12" i="85"/>
  <c r="M501" i="80"/>
  <c r="M503" i="82"/>
  <c r="M505" i="82"/>
  <c r="M502" i="82"/>
  <c r="M509" i="84"/>
  <c r="M513" i="84"/>
  <c r="M506" i="84"/>
  <c r="M501" i="92"/>
  <c r="M511" i="92"/>
  <c r="M503" i="92"/>
  <c r="M512" i="96"/>
  <c r="M501" i="96"/>
  <c r="M503" i="96"/>
  <c r="M507" i="96"/>
  <c r="M512" i="98"/>
  <c r="M507" i="98"/>
  <c r="M506" i="98"/>
  <c r="M501" i="98"/>
  <c r="I78" i="83"/>
  <c r="F11" i="83"/>
  <c r="G11" i="79"/>
  <c r="M501" i="31"/>
  <c r="G12" i="62"/>
  <c r="M501" i="41"/>
  <c r="J12" i="16"/>
  <c r="J13" i="16"/>
  <c r="J12" i="97"/>
  <c r="G16" i="97"/>
  <c r="J11" i="97"/>
  <c r="J13" i="97"/>
  <c r="F16" i="97"/>
  <c r="J13" i="54"/>
  <c r="G16" i="54"/>
  <c r="J12" i="54"/>
  <c r="J11" i="54"/>
  <c r="F16" i="54"/>
  <c r="J12" i="52"/>
  <c r="G16" i="52"/>
  <c r="J13" i="52"/>
  <c r="J11" i="52"/>
  <c r="F16" i="15"/>
  <c r="J12" i="15"/>
  <c r="G16" i="15"/>
  <c r="J13" i="15"/>
  <c r="J11" i="15"/>
  <c r="F16" i="89"/>
  <c r="G16" i="89"/>
  <c r="J12" i="89"/>
  <c r="J13" i="89"/>
  <c r="J11" i="89"/>
  <c r="F515" i="22"/>
  <c r="K500" i="22"/>
  <c r="K515" i="22" s="1"/>
  <c r="G515" i="37"/>
  <c r="K500" i="37"/>
  <c r="I11" i="42"/>
  <c r="I12" i="42"/>
  <c r="I13" i="42"/>
  <c r="F13" i="42" s="1"/>
  <c r="J14" i="42"/>
  <c r="K503" i="47"/>
  <c r="F507" i="51"/>
  <c r="F515" i="51" s="1"/>
  <c r="G507" i="51"/>
  <c r="G515" i="51" s="1"/>
  <c r="C527" i="51"/>
  <c r="H507" i="51"/>
  <c r="H515" i="51" s="1"/>
  <c r="I507" i="51"/>
  <c r="I515" i="51" s="1"/>
  <c r="J507" i="51"/>
  <c r="J515" i="51" s="1"/>
  <c r="M507" i="51"/>
  <c r="G515" i="59"/>
  <c r="K503" i="65"/>
  <c r="I515" i="65"/>
  <c r="F515" i="67"/>
  <c r="K500" i="67"/>
  <c r="K515" i="67" s="1"/>
  <c r="I33" i="26"/>
  <c r="I33" i="14"/>
  <c r="I515" i="57"/>
  <c r="J515" i="57"/>
  <c r="K525" i="57"/>
  <c r="K530" i="57"/>
  <c r="M500" i="57"/>
  <c r="M511" i="57"/>
  <c r="M514" i="57"/>
  <c r="M504" i="57"/>
  <c r="M510" i="20"/>
  <c r="M512" i="20"/>
  <c r="M509" i="20"/>
  <c r="M513" i="20"/>
  <c r="M502" i="20"/>
  <c r="M514" i="20"/>
  <c r="M507" i="20"/>
  <c r="M504" i="20"/>
  <c r="M505" i="20"/>
  <c r="M503" i="20"/>
  <c r="M506" i="20"/>
  <c r="M511" i="20"/>
  <c r="M515" i="20"/>
  <c r="K510" i="23"/>
  <c r="K511" i="21"/>
  <c r="K515" i="31"/>
  <c r="K514" i="23"/>
  <c r="F516" i="31"/>
  <c r="K502" i="31"/>
  <c r="F515" i="39"/>
  <c r="F515" i="37"/>
  <c r="K503" i="25"/>
  <c r="K503" i="37"/>
  <c r="M500" i="55"/>
  <c r="M509" i="55"/>
  <c r="M505" i="55"/>
  <c r="M504" i="55"/>
  <c r="M514" i="55"/>
  <c r="M502" i="55"/>
  <c r="M506" i="55"/>
  <c r="M511" i="55"/>
  <c r="M501" i="55"/>
  <c r="M512" i="55"/>
  <c r="M503" i="55"/>
  <c r="M513" i="55"/>
  <c r="M508" i="55"/>
  <c r="M510" i="55"/>
  <c r="M507" i="55"/>
  <c r="F515" i="53"/>
  <c r="F515" i="43"/>
  <c r="K507" i="53"/>
  <c r="K515" i="53" s="1"/>
  <c r="K505" i="59"/>
  <c r="G515" i="61"/>
  <c r="F515" i="65"/>
  <c r="K500" i="65"/>
  <c r="K508" i="65"/>
  <c r="K507" i="55"/>
  <c r="F515" i="69"/>
  <c r="K500" i="69"/>
  <c r="K508" i="69"/>
  <c r="K524" i="20"/>
  <c r="K505" i="47"/>
  <c r="K502" i="61"/>
  <c r="F515" i="63"/>
  <c r="K501" i="63"/>
  <c r="K515" i="63" s="1"/>
  <c r="M511" i="22"/>
  <c r="M507" i="22"/>
  <c r="M506" i="22"/>
  <c r="M500" i="22"/>
  <c r="M513" i="22"/>
  <c r="M512" i="22"/>
  <c r="M514" i="22"/>
  <c r="M501" i="22"/>
  <c r="M510" i="22"/>
  <c r="M502" i="22"/>
  <c r="M503" i="22"/>
  <c r="M509" i="22"/>
  <c r="M508" i="22"/>
  <c r="M505" i="22"/>
  <c r="M504" i="22"/>
  <c r="M508" i="25"/>
  <c r="M502" i="25"/>
  <c r="M501" i="25"/>
  <c r="M509" i="25"/>
  <c r="M512" i="25"/>
  <c r="M504" i="25"/>
  <c r="M503" i="25"/>
  <c r="M510" i="25"/>
  <c r="M513" i="25"/>
  <c r="M505" i="25"/>
  <c r="M506" i="25"/>
  <c r="M500" i="25"/>
  <c r="M511" i="25"/>
  <c r="M507" i="25"/>
  <c r="M514" i="25"/>
  <c r="M515" i="35"/>
  <c r="M502" i="35"/>
  <c r="M511" i="35"/>
  <c r="M510" i="35"/>
  <c r="M508" i="35"/>
  <c r="M505" i="35"/>
  <c r="M503" i="35"/>
  <c r="M513" i="35"/>
  <c r="M507" i="35"/>
  <c r="M514" i="35"/>
  <c r="M504" i="35"/>
  <c r="M501" i="35"/>
  <c r="M512" i="35"/>
  <c r="M509" i="35"/>
  <c r="M506" i="35"/>
  <c r="K504" i="84"/>
  <c r="K511" i="88"/>
  <c r="K515" i="88" s="1"/>
  <c r="K507" i="90"/>
  <c r="K501" i="94"/>
  <c r="K515" i="94" s="1"/>
  <c r="K501" i="96"/>
  <c r="G515" i="86"/>
  <c r="K500" i="86"/>
  <c r="K503" i="90"/>
  <c r="E22" i="89" s="1"/>
  <c r="G22" i="89" s="1"/>
  <c r="I22" i="89" s="1"/>
  <c r="I33" i="89" s="1"/>
  <c r="K513" i="96"/>
  <c r="K530" i="20"/>
  <c r="M503" i="23"/>
  <c r="M502" i="23"/>
  <c r="M512" i="23"/>
  <c r="M508" i="23"/>
  <c r="M501" i="23"/>
  <c r="M504" i="23"/>
  <c r="M500" i="23"/>
  <c r="M509" i="23"/>
  <c r="M511" i="23"/>
  <c r="M507" i="23"/>
  <c r="M505" i="23"/>
  <c r="M510" i="23"/>
  <c r="M513" i="23"/>
  <c r="M506" i="23"/>
  <c r="M514" i="23"/>
  <c r="K507" i="82"/>
  <c r="H515" i="88"/>
  <c r="F515" i="94"/>
  <c r="F515" i="96"/>
  <c r="K500" i="96"/>
  <c r="K513" i="65"/>
  <c r="F515" i="92"/>
  <c r="K509" i="98"/>
  <c r="M511" i="24"/>
  <c r="M510" i="24"/>
  <c r="M501" i="24"/>
  <c r="M504" i="24"/>
  <c r="M512" i="24"/>
  <c r="M502" i="24"/>
  <c r="M506" i="24"/>
  <c r="M513" i="24"/>
  <c r="M508" i="24"/>
  <c r="M507" i="24"/>
  <c r="M503" i="24"/>
  <c r="M509" i="24"/>
  <c r="M514" i="24"/>
  <c r="M505" i="24"/>
  <c r="K534" i="96"/>
  <c r="M505" i="86"/>
  <c r="M508" i="86"/>
  <c r="M504" i="86"/>
  <c r="M512" i="86"/>
  <c r="M501" i="86"/>
  <c r="M513" i="86"/>
  <c r="M514" i="86"/>
  <c r="M506" i="86"/>
  <c r="M507" i="86"/>
  <c r="M511" i="86"/>
  <c r="M503" i="86"/>
  <c r="M502" i="86"/>
  <c r="M500" i="86"/>
  <c r="M510" i="86"/>
  <c r="M509" i="86"/>
  <c r="K526" i="98"/>
  <c r="H535" i="92"/>
  <c r="K522" i="88"/>
  <c r="F535" i="88"/>
  <c r="G535" i="84"/>
  <c r="F11" i="81"/>
  <c r="I78" i="81"/>
  <c r="I23" i="4"/>
  <c r="I33" i="4" s="1"/>
  <c r="M504" i="82"/>
  <c r="M500" i="82"/>
  <c r="M513" i="82"/>
  <c r="M507" i="84"/>
  <c r="M514" i="84"/>
  <c r="M511" i="84"/>
  <c r="M505" i="92"/>
  <c r="M508" i="92"/>
  <c r="M515" i="94"/>
  <c r="M504" i="96"/>
  <c r="M514" i="96"/>
  <c r="M510" i="96"/>
  <c r="M508" i="98"/>
  <c r="M504" i="98"/>
  <c r="K535" i="94"/>
  <c r="F12" i="83"/>
  <c r="M500" i="47"/>
  <c r="M507" i="47"/>
  <c r="M501" i="47"/>
  <c r="M502" i="47"/>
  <c r="M503" i="47"/>
  <c r="M508" i="47"/>
  <c r="M509" i="47"/>
  <c r="M510" i="47"/>
  <c r="M504" i="47"/>
  <c r="M514" i="47"/>
  <c r="M513" i="47"/>
  <c r="M512" i="47"/>
  <c r="M511" i="47"/>
  <c r="M505" i="47"/>
  <c r="M506" i="47"/>
  <c r="M501" i="45"/>
  <c r="M500" i="24"/>
  <c r="M500" i="33"/>
  <c r="J12" i="58"/>
  <c r="F16" i="58"/>
  <c r="G16" i="58"/>
  <c r="G16" i="64"/>
  <c r="J13" i="64"/>
  <c r="J12" i="64"/>
  <c r="F16" i="64"/>
  <c r="J11" i="64"/>
  <c r="G16" i="93"/>
  <c r="F16" i="93"/>
  <c r="J13" i="93"/>
  <c r="J11" i="93"/>
  <c r="J12" i="93"/>
  <c r="J11" i="19"/>
  <c r="G16" i="19"/>
  <c r="J13" i="19"/>
  <c r="J12" i="19"/>
  <c r="J11" i="83"/>
  <c r="J12" i="83"/>
  <c r="G16" i="83"/>
  <c r="F16" i="83"/>
  <c r="J13" i="83"/>
  <c r="G13" i="95"/>
  <c r="J13" i="56"/>
  <c r="J12" i="56"/>
  <c r="J11" i="56"/>
  <c r="F12" i="56"/>
  <c r="F11" i="56"/>
  <c r="I78" i="56"/>
  <c r="E39" i="56"/>
  <c r="G39" i="56" s="1"/>
  <c r="I39" i="56" s="1"/>
  <c r="I526" i="57"/>
  <c r="F526" i="57"/>
  <c r="G526" i="57"/>
  <c r="J526" i="57"/>
  <c r="H526" i="57"/>
  <c r="G534" i="57"/>
  <c r="J534" i="57"/>
  <c r="I534" i="57"/>
  <c r="H534" i="57"/>
  <c r="F534" i="57"/>
  <c r="I522" i="57"/>
  <c r="J522" i="57"/>
  <c r="J535" i="57" s="1"/>
  <c r="G522" i="57"/>
  <c r="F522" i="57"/>
  <c r="H522" i="57"/>
  <c r="K503" i="57"/>
  <c r="K515" i="57" s="1"/>
  <c r="I33" i="54"/>
  <c r="I33" i="56"/>
  <c r="I33" i="38"/>
  <c r="I33" i="16"/>
  <c r="I33" i="32"/>
  <c r="I33" i="60"/>
  <c r="I33" i="36"/>
  <c r="I33" i="46"/>
  <c r="I33" i="58"/>
  <c r="I33" i="28"/>
  <c r="I33" i="66"/>
  <c r="I33" i="34"/>
  <c r="I33" i="48"/>
  <c r="I33" i="19"/>
  <c r="I33" i="85"/>
  <c r="I33" i="68"/>
  <c r="I33" i="42"/>
  <c r="I33" i="52"/>
  <c r="I33" i="83"/>
  <c r="G16" i="56" l="1"/>
  <c r="J13" i="58"/>
  <c r="J11" i="16"/>
  <c r="H11" i="16" s="1"/>
  <c r="G16" i="66"/>
  <c r="G16" i="16"/>
  <c r="J11" i="66"/>
  <c r="H535" i="88"/>
  <c r="K534" i="82"/>
  <c r="K536" i="49"/>
  <c r="K535" i="53"/>
  <c r="G535" i="88"/>
  <c r="K535" i="33"/>
  <c r="K521" i="88"/>
  <c r="K535" i="61"/>
  <c r="M515" i="98"/>
  <c r="I535" i="57"/>
  <c r="K515" i="86"/>
  <c r="K516" i="31"/>
  <c r="K515" i="43"/>
  <c r="K535" i="27"/>
  <c r="J535" i="88"/>
  <c r="K527" i="82"/>
  <c r="K535" i="67"/>
  <c r="K531" i="86"/>
  <c r="K533" i="88"/>
  <c r="G535" i="57"/>
  <c r="K516" i="41"/>
  <c r="K521" i="96"/>
  <c r="K532" i="59"/>
  <c r="K535" i="59" s="1"/>
  <c r="F535" i="59"/>
  <c r="K520" i="98"/>
  <c r="K535" i="98" s="1"/>
  <c r="F535" i="98"/>
  <c r="K524" i="90"/>
  <c r="K535" i="90" s="1"/>
  <c r="F535" i="90"/>
  <c r="I57" i="62"/>
  <c r="I57" i="70"/>
  <c r="I57" i="91"/>
  <c r="I57" i="15"/>
  <c r="I57" i="18"/>
  <c r="I57" i="14"/>
  <c r="F12" i="58"/>
  <c r="I57" i="36"/>
  <c r="I57" i="38"/>
  <c r="I57" i="19"/>
  <c r="I57" i="68"/>
  <c r="I57" i="26"/>
  <c r="I57" i="97"/>
  <c r="I57" i="58"/>
  <c r="I57" i="16"/>
  <c r="I57" i="93"/>
  <c r="I57" i="42"/>
  <c r="I57" i="79"/>
  <c r="I57" i="46"/>
  <c r="I57" i="32"/>
  <c r="I57" i="28"/>
  <c r="I57" i="95"/>
  <c r="I57" i="40"/>
  <c r="I57" i="81"/>
  <c r="I57" i="64"/>
  <c r="I57" i="87"/>
  <c r="F12" i="89"/>
  <c r="F12" i="68"/>
  <c r="F12" i="93"/>
  <c r="F14" i="93" s="1"/>
  <c r="I57" i="50"/>
  <c r="J11" i="70"/>
  <c r="J13" i="70"/>
  <c r="J12" i="70"/>
  <c r="J12" i="79"/>
  <c r="J13" i="79"/>
  <c r="G16" i="79"/>
  <c r="G14" i="95"/>
  <c r="J12" i="85"/>
  <c r="J11" i="85"/>
  <c r="F16" i="85"/>
  <c r="G16" i="85"/>
  <c r="J13" i="85"/>
  <c r="I57" i="60"/>
  <c r="F16" i="79"/>
  <c r="F11" i="36"/>
  <c r="I78" i="36"/>
  <c r="F14" i="79"/>
  <c r="F14" i="60"/>
  <c r="F14" i="64"/>
  <c r="F14" i="91"/>
  <c r="I78" i="50"/>
  <c r="F11" i="50"/>
  <c r="F14" i="89"/>
  <c r="I78" i="16"/>
  <c r="F11" i="16"/>
  <c r="F14" i="14"/>
  <c r="F12" i="40"/>
  <c r="F12" i="54"/>
  <c r="F12" i="38"/>
  <c r="F12" i="28"/>
  <c r="F12" i="36"/>
  <c r="F12" i="19"/>
  <c r="F14" i="68"/>
  <c r="F11" i="40"/>
  <c r="I78" i="40"/>
  <c r="F14" i="52"/>
  <c r="F14" i="58"/>
  <c r="F14" i="70"/>
  <c r="F11" i="28"/>
  <c r="I78" i="28"/>
  <c r="G16" i="36"/>
  <c r="F16" i="36"/>
  <c r="J12" i="36"/>
  <c r="J13" i="36"/>
  <c r="J11" i="36"/>
  <c r="F11" i="19"/>
  <c r="I78" i="19"/>
  <c r="F14" i="87"/>
  <c r="H11" i="79"/>
  <c r="F12" i="16"/>
  <c r="F14" i="62"/>
  <c r="J11" i="40"/>
  <c r="J12" i="40"/>
  <c r="F16" i="40"/>
  <c r="G16" i="40"/>
  <c r="J13" i="40"/>
  <c r="F11" i="54"/>
  <c r="I78" i="54"/>
  <c r="F14" i="66"/>
  <c r="I78" i="38"/>
  <c r="F11" i="38"/>
  <c r="F12" i="50"/>
  <c r="I57" i="83"/>
  <c r="I57" i="34"/>
  <c r="I57" i="89"/>
  <c r="I57" i="30"/>
  <c r="I57" i="85"/>
  <c r="I57" i="52"/>
  <c r="I57" i="48"/>
  <c r="I57" i="56"/>
  <c r="I57" i="4"/>
  <c r="I57" i="54"/>
  <c r="I57" i="44"/>
  <c r="I44" i="48"/>
  <c r="I57" i="66"/>
  <c r="I57" i="17"/>
  <c r="E38" i="56"/>
  <c r="G38" i="56" s="1"/>
  <c r="I38" i="56" s="1"/>
  <c r="E36" i="56"/>
  <c r="G36" i="56" s="1"/>
  <c r="I36" i="56" s="1"/>
  <c r="E37" i="56"/>
  <c r="G37" i="56" s="1"/>
  <c r="I37" i="56" s="1"/>
  <c r="E39" i="54"/>
  <c r="G39" i="54" s="1"/>
  <c r="I39" i="54" s="1"/>
  <c r="I44" i="54" s="1"/>
  <c r="K516" i="49"/>
  <c r="E36" i="46"/>
  <c r="G36" i="46" s="1"/>
  <c r="I36" i="46" s="1"/>
  <c r="E37" i="46"/>
  <c r="G37" i="46" s="1"/>
  <c r="I37" i="46" s="1"/>
  <c r="E38" i="46"/>
  <c r="G38" i="46" s="1"/>
  <c r="I38" i="46" s="1"/>
  <c r="E37" i="42"/>
  <c r="G37" i="42" s="1"/>
  <c r="I37" i="42" s="1"/>
  <c r="E36" i="42"/>
  <c r="G36" i="42" s="1"/>
  <c r="I36" i="42" s="1"/>
  <c r="E38" i="42"/>
  <c r="G38" i="42" s="1"/>
  <c r="I38" i="42" s="1"/>
  <c r="E37" i="32"/>
  <c r="G37" i="32" s="1"/>
  <c r="I37" i="32" s="1"/>
  <c r="E38" i="32"/>
  <c r="G38" i="32" s="1"/>
  <c r="I38" i="32" s="1"/>
  <c r="E36" i="32"/>
  <c r="G36" i="32" s="1"/>
  <c r="I36" i="32" s="1"/>
  <c r="E38" i="28"/>
  <c r="G38" i="28" s="1"/>
  <c r="I38" i="28" s="1"/>
  <c r="E36" i="28"/>
  <c r="G36" i="28" s="1"/>
  <c r="I36" i="28" s="1"/>
  <c r="E37" i="28"/>
  <c r="G37" i="28" s="1"/>
  <c r="I37" i="28" s="1"/>
  <c r="K515" i="27"/>
  <c r="I44" i="34"/>
  <c r="I76" i="34" s="1"/>
  <c r="I44" i="87"/>
  <c r="I44" i="89"/>
  <c r="M516" i="20"/>
  <c r="E38" i="50"/>
  <c r="G38" i="50" s="1"/>
  <c r="I38" i="50" s="1"/>
  <c r="E36" i="50"/>
  <c r="G36" i="50" s="1"/>
  <c r="I36" i="50" s="1"/>
  <c r="E37" i="50"/>
  <c r="G37" i="50" s="1"/>
  <c r="I37" i="50" s="1"/>
  <c r="E39" i="50"/>
  <c r="G39" i="50" s="1"/>
  <c r="I39" i="50" s="1"/>
  <c r="E39" i="62"/>
  <c r="G39" i="62" s="1"/>
  <c r="I39" i="62" s="1"/>
  <c r="E39" i="64"/>
  <c r="G39" i="64" s="1"/>
  <c r="I39" i="64" s="1"/>
  <c r="E39" i="42"/>
  <c r="G39" i="42" s="1"/>
  <c r="I39" i="42" s="1"/>
  <c r="E39" i="38"/>
  <c r="G39" i="38" s="1"/>
  <c r="I39" i="38" s="1"/>
  <c r="E39" i="66"/>
  <c r="G39" i="66" s="1"/>
  <c r="I39" i="66" s="1"/>
  <c r="E39" i="16"/>
  <c r="G39" i="16" s="1"/>
  <c r="I39" i="16" s="1"/>
  <c r="E38" i="68"/>
  <c r="G38" i="68" s="1"/>
  <c r="I38" i="68" s="1"/>
  <c r="E37" i="68"/>
  <c r="G37" i="68" s="1"/>
  <c r="I37" i="68" s="1"/>
  <c r="E36" i="68"/>
  <c r="G36" i="68" s="1"/>
  <c r="I36" i="68" s="1"/>
  <c r="E38" i="44"/>
  <c r="G38" i="44" s="1"/>
  <c r="I38" i="44" s="1"/>
  <c r="E36" i="44"/>
  <c r="G36" i="44" s="1"/>
  <c r="I36" i="44" s="1"/>
  <c r="E37" i="44"/>
  <c r="G37" i="44" s="1"/>
  <c r="I37" i="44" s="1"/>
  <c r="E39" i="46"/>
  <c r="G39" i="46" s="1"/>
  <c r="I39" i="46" s="1"/>
  <c r="E39" i="32"/>
  <c r="G39" i="32" s="1"/>
  <c r="I39" i="32" s="1"/>
  <c r="E39" i="19"/>
  <c r="G39" i="19" s="1"/>
  <c r="I39" i="19" s="1"/>
  <c r="E39" i="95"/>
  <c r="G39" i="95" s="1"/>
  <c r="I39" i="95" s="1"/>
  <c r="E81" i="87"/>
  <c r="I81" i="87" s="1"/>
  <c r="E37" i="60"/>
  <c r="G37" i="60" s="1"/>
  <c r="I37" i="60" s="1"/>
  <c r="E36" i="60"/>
  <c r="G36" i="60" s="1"/>
  <c r="I36" i="60" s="1"/>
  <c r="E38" i="60"/>
  <c r="G38" i="60" s="1"/>
  <c r="I38" i="60" s="1"/>
  <c r="E39" i="52"/>
  <c r="G39" i="52" s="1"/>
  <c r="I39" i="52" s="1"/>
  <c r="E38" i="66"/>
  <c r="G38" i="66" s="1"/>
  <c r="I38" i="66" s="1"/>
  <c r="E36" i="66"/>
  <c r="G36" i="66" s="1"/>
  <c r="I36" i="66" s="1"/>
  <c r="E37" i="66"/>
  <c r="G37" i="66" s="1"/>
  <c r="I37" i="66" s="1"/>
  <c r="E36" i="40"/>
  <c r="G36" i="40" s="1"/>
  <c r="I36" i="40" s="1"/>
  <c r="E37" i="40"/>
  <c r="G37" i="40" s="1"/>
  <c r="I37" i="40" s="1"/>
  <c r="E38" i="40"/>
  <c r="G38" i="40" s="1"/>
  <c r="I38" i="40" s="1"/>
  <c r="E39" i="83"/>
  <c r="G39" i="83" s="1"/>
  <c r="I39" i="83" s="1"/>
  <c r="I44" i="83" s="1"/>
  <c r="I76" i="83" s="1"/>
  <c r="E39" i="97"/>
  <c r="G39" i="97" s="1"/>
  <c r="I39" i="97" s="1"/>
  <c r="I44" i="97" s="1"/>
  <c r="E39" i="58"/>
  <c r="G39" i="58" s="1"/>
  <c r="I39" i="58" s="1"/>
  <c r="E39" i="26"/>
  <c r="G39" i="26" s="1"/>
  <c r="I39" i="26" s="1"/>
  <c r="E39" i="91"/>
  <c r="G39" i="91" s="1"/>
  <c r="I39" i="91" s="1"/>
  <c r="I44" i="91" s="1"/>
  <c r="E39" i="93"/>
  <c r="G39" i="93" s="1"/>
  <c r="I39" i="93" s="1"/>
  <c r="I44" i="93" s="1"/>
  <c r="E81" i="85"/>
  <c r="I81" i="85" s="1"/>
  <c r="E81" i="93"/>
  <c r="I81" i="93" s="1"/>
  <c r="E38" i="36"/>
  <c r="G38" i="36" s="1"/>
  <c r="I38" i="36" s="1"/>
  <c r="E37" i="36"/>
  <c r="G37" i="36" s="1"/>
  <c r="I37" i="36" s="1"/>
  <c r="E36" i="36"/>
  <c r="G36" i="36" s="1"/>
  <c r="I36" i="36" s="1"/>
  <c r="G36" i="4"/>
  <c r="I36" i="4" s="1"/>
  <c r="E37" i="4"/>
  <c r="G37" i="4" s="1"/>
  <c r="I37" i="4" s="1"/>
  <c r="E38" i="4"/>
  <c r="G38" i="4" s="1"/>
  <c r="I38" i="4" s="1"/>
  <c r="E37" i="70"/>
  <c r="G37" i="70" s="1"/>
  <c r="I37" i="70" s="1"/>
  <c r="E36" i="70"/>
  <c r="G36" i="70" s="1"/>
  <c r="I36" i="70" s="1"/>
  <c r="E38" i="70"/>
  <c r="G38" i="70" s="1"/>
  <c r="I38" i="70" s="1"/>
  <c r="E37" i="19"/>
  <c r="G37" i="19" s="1"/>
  <c r="I37" i="19" s="1"/>
  <c r="E38" i="19"/>
  <c r="G38" i="19" s="1"/>
  <c r="I38" i="19" s="1"/>
  <c r="E36" i="19"/>
  <c r="G36" i="19" s="1"/>
  <c r="I36" i="19" s="1"/>
  <c r="E37" i="30"/>
  <c r="G37" i="30" s="1"/>
  <c r="I37" i="30" s="1"/>
  <c r="E38" i="30"/>
  <c r="G38" i="30" s="1"/>
  <c r="I38" i="30" s="1"/>
  <c r="E36" i="30"/>
  <c r="G36" i="30" s="1"/>
  <c r="I36" i="30" s="1"/>
  <c r="E36" i="14"/>
  <c r="G36" i="14" s="1"/>
  <c r="I36" i="14" s="1"/>
  <c r="E37" i="14"/>
  <c r="G37" i="14" s="1"/>
  <c r="I37" i="14" s="1"/>
  <c r="E38" i="14"/>
  <c r="G38" i="14" s="1"/>
  <c r="I38" i="14" s="1"/>
  <c r="E37" i="95"/>
  <c r="G37" i="95" s="1"/>
  <c r="I37" i="95" s="1"/>
  <c r="E38" i="95"/>
  <c r="G38" i="95" s="1"/>
  <c r="I38" i="95" s="1"/>
  <c r="E36" i="95"/>
  <c r="G36" i="95" s="1"/>
  <c r="I36" i="95" s="1"/>
  <c r="E81" i="70"/>
  <c r="I81" i="70" s="1"/>
  <c r="E39" i="81"/>
  <c r="G39" i="81" s="1"/>
  <c r="I39" i="81" s="1"/>
  <c r="I44" i="81" s="1"/>
  <c r="E38" i="62"/>
  <c r="G38" i="62" s="1"/>
  <c r="I38" i="62" s="1"/>
  <c r="E37" i="62"/>
  <c r="G37" i="62" s="1"/>
  <c r="I37" i="62" s="1"/>
  <c r="E36" i="62"/>
  <c r="G36" i="62" s="1"/>
  <c r="I36" i="62" s="1"/>
  <c r="E81" i="79"/>
  <c r="I81" i="79" s="1"/>
  <c r="E39" i="60"/>
  <c r="G39" i="60" s="1"/>
  <c r="I39" i="60" s="1"/>
  <c r="E39" i="18"/>
  <c r="G39" i="18" s="1"/>
  <c r="I39" i="18" s="1"/>
  <c r="E39" i="17"/>
  <c r="G39" i="17" s="1"/>
  <c r="I39" i="17" s="1"/>
  <c r="E39" i="4"/>
  <c r="G39" i="4" s="1"/>
  <c r="I39" i="4" s="1"/>
  <c r="E37" i="85"/>
  <c r="G37" i="85" s="1"/>
  <c r="I37" i="85" s="1"/>
  <c r="E36" i="85"/>
  <c r="G36" i="85" s="1"/>
  <c r="I36" i="85" s="1"/>
  <c r="E38" i="85"/>
  <c r="G38" i="85" s="1"/>
  <c r="I38" i="85" s="1"/>
  <c r="E81" i="62"/>
  <c r="I81" i="62" s="1"/>
  <c r="E39" i="68"/>
  <c r="G39" i="68" s="1"/>
  <c r="I39" i="68" s="1"/>
  <c r="E39" i="36"/>
  <c r="G39" i="36" s="1"/>
  <c r="I39" i="36" s="1"/>
  <c r="E81" i="66"/>
  <c r="I81" i="66" s="1"/>
  <c r="E36" i="58"/>
  <c r="G36" i="58" s="1"/>
  <c r="I36" i="58" s="1"/>
  <c r="E37" i="58"/>
  <c r="G37" i="58" s="1"/>
  <c r="I37" i="58" s="1"/>
  <c r="E38" i="58"/>
  <c r="G38" i="58" s="1"/>
  <c r="I38" i="58" s="1"/>
  <c r="E36" i="18"/>
  <c r="G36" i="18" s="1"/>
  <c r="I36" i="18" s="1"/>
  <c r="E37" i="18"/>
  <c r="G37" i="18" s="1"/>
  <c r="I37" i="18" s="1"/>
  <c r="E38" i="18"/>
  <c r="G38" i="18" s="1"/>
  <c r="I38" i="18" s="1"/>
  <c r="E39" i="15"/>
  <c r="G39" i="15" s="1"/>
  <c r="I39" i="15" s="1"/>
  <c r="E39" i="85"/>
  <c r="G39" i="85" s="1"/>
  <c r="I39" i="85" s="1"/>
  <c r="E39" i="70"/>
  <c r="G39" i="70" s="1"/>
  <c r="I39" i="70" s="1"/>
  <c r="E39" i="79"/>
  <c r="G39" i="79" s="1"/>
  <c r="I39" i="79" s="1"/>
  <c r="I44" i="79" s="1"/>
  <c r="M516" i="45"/>
  <c r="G13" i="19"/>
  <c r="H11" i="93"/>
  <c r="G11" i="93"/>
  <c r="H11" i="64"/>
  <c r="G11" i="64"/>
  <c r="G12" i="58"/>
  <c r="M515" i="33"/>
  <c r="K515" i="96"/>
  <c r="M515" i="25"/>
  <c r="M515" i="55"/>
  <c r="F11" i="42"/>
  <c r="I78" i="42"/>
  <c r="G13" i="52"/>
  <c r="G11" i="54"/>
  <c r="H11" i="54"/>
  <c r="G12" i="97"/>
  <c r="G11" i="16"/>
  <c r="M515" i="80"/>
  <c r="I78" i="44"/>
  <c r="F11" i="44"/>
  <c r="J12" i="4"/>
  <c r="J13" i="4"/>
  <c r="J11" i="4"/>
  <c r="G16" i="4"/>
  <c r="F16" i="4"/>
  <c r="M515" i="39"/>
  <c r="I78" i="26"/>
  <c r="F11" i="26"/>
  <c r="M515" i="51"/>
  <c r="F12" i="32"/>
  <c r="F528" i="20"/>
  <c r="J528" i="20"/>
  <c r="J536" i="20" s="1"/>
  <c r="H528" i="20"/>
  <c r="H536" i="20" s="1"/>
  <c r="I528" i="20"/>
  <c r="I536" i="20" s="1"/>
  <c r="G528" i="20"/>
  <c r="G536" i="20" s="1"/>
  <c r="J535" i="47"/>
  <c r="K520" i="47"/>
  <c r="K535" i="47" s="1"/>
  <c r="M515" i="43"/>
  <c r="J13" i="48"/>
  <c r="F16" i="48"/>
  <c r="J11" i="48"/>
  <c r="G16" i="48"/>
  <c r="J12" i="48"/>
  <c r="G16" i="46"/>
  <c r="J13" i="46"/>
  <c r="J11" i="46"/>
  <c r="F16" i="46"/>
  <c r="J12" i="46"/>
  <c r="G11" i="81"/>
  <c r="H11" i="81"/>
  <c r="G12" i="38"/>
  <c r="G12" i="60"/>
  <c r="G11" i="91"/>
  <c r="H11" i="91"/>
  <c r="F14" i="95"/>
  <c r="K515" i="84"/>
  <c r="G11" i="68"/>
  <c r="H11" i="68"/>
  <c r="G12" i="66"/>
  <c r="G11" i="87"/>
  <c r="H11" i="87"/>
  <c r="G11" i="28"/>
  <c r="H11" i="28"/>
  <c r="G13" i="28"/>
  <c r="G11" i="50"/>
  <c r="H11" i="50"/>
  <c r="M515" i="84"/>
  <c r="K535" i="96"/>
  <c r="K515" i="92"/>
  <c r="K522" i="86"/>
  <c r="K535" i="86" s="1"/>
  <c r="F535" i="86"/>
  <c r="K515" i="59"/>
  <c r="J13" i="34"/>
  <c r="J11" i="34"/>
  <c r="F16" i="34"/>
  <c r="J12" i="34"/>
  <c r="G16" i="34"/>
  <c r="F12" i="18"/>
  <c r="J11" i="17"/>
  <c r="G16" i="17"/>
  <c r="J13" i="17"/>
  <c r="J12" i="17"/>
  <c r="F16" i="17"/>
  <c r="F16" i="30"/>
  <c r="J12" i="30"/>
  <c r="G16" i="30"/>
  <c r="J13" i="30"/>
  <c r="J11" i="30"/>
  <c r="M515" i="37"/>
  <c r="J528" i="45"/>
  <c r="J536" i="45" s="1"/>
  <c r="I528" i="45"/>
  <c r="I536" i="45" s="1"/>
  <c r="G528" i="45"/>
  <c r="G536" i="45" s="1"/>
  <c r="H528" i="45"/>
  <c r="H536" i="45" s="1"/>
  <c r="F528" i="45"/>
  <c r="F535" i="57"/>
  <c r="G12" i="83"/>
  <c r="G13" i="93"/>
  <c r="G13" i="58"/>
  <c r="G11" i="58"/>
  <c r="H11" i="58"/>
  <c r="M515" i="82"/>
  <c r="F14" i="81"/>
  <c r="M515" i="86"/>
  <c r="M515" i="23"/>
  <c r="M516" i="35"/>
  <c r="J527" i="51"/>
  <c r="J535" i="51" s="1"/>
  <c r="G527" i="51"/>
  <c r="G535" i="51" s="1"/>
  <c r="H527" i="51"/>
  <c r="H535" i="51" s="1"/>
  <c r="F527" i="51"/>
  <c r="I527" i="51"/>
  <c r="I535" i="51" s="1"/>
  <c r="J11" i="42"/>
  <c r="J13" i="42"/>
  <c r="F16" i="42"/>
  <c r="G16" i="42"/>
  <c r="J12" i="42"/>
  <c r="K515" i="37"/>
  <c r="H11" i="89"/>
  <c r="G11" i="89"/>
  <c r="G12" i="15"/>
  <c r="G12" i="54"/>
  <c r="G13" i="97"/>
  <c r="G13" i="16"/>
  <c r="M516" i="41"/>
  <c r="F14" i="83"/>
  <c r="F12" i="44"/>
  <c r="I78" i="4"/>
  <c r="F11" i="4"/>
  <c r="K524" i="82"/>
  <c r="K535" i="82" s="1"/>
  <c r="F535" i="82"/>
  <c r="F12" i="26"/>
  <c r="K508" i="20"/>
  <c r="K516" i="20" s="1"/>
  <c r="F516" i="20"/>
  <c r="F12" i="48"/>
  <c r="F11" i="46"/>
  <c r="I78" i="46"/>
  <c r="G13" i="38"/>
  <c r="G13" i="60"/>
  <c r="G13" i="91"/>
  <c r="H11" i="14"/>
  <c r="G11" i="14"/>
  <c r="G13" i="68"/>
  <c r="G12" i="28"/>
  <c r="G13" i="50"/>
  <c r="F14" i="85"/>
  <c r="F14" i="97"/>
  <c r="K515" i="82"/>
  <c r="M516" i="49"/>
  <c r="M515" i="21"/>
  <c r="K515" i="61"/>
  <c r="F11" i="34"/>
  <c r="I78" i="34"/>
  <c r="K515" i="24"/>
  <c r="K515" i="23"/>
  <c r="G13" i="83"/>
  <c r="G11" i="83"/>
  <c r="H11" i="83"/>
  <c r="G11" i="19"/>
  <c r="H11" i="19"/>
  <c r="G12" i="64"/>
  <c r="M515" i="24"/>
  <c r="M515" i="47"/>
  <c r="K515" i="69"/>
  <c r="G13" i="89"/>
  <c r="H11" i="15"/>
  <c r="G11" i="15"/>
  <c r="G12" i="52"/>
  <c r="G11" i="97"/>
  <c r="H11" i="97"/>
  <c r="M515" i="92"/>
  <c r="J13" i="44"/>
  <c r="G16" i="44"/>
  <c r="J12" i="44"/>
  <c r="J11" i="44"/>
  <c r="F16" i="44"/>
  <c r="J12" i="26"/>
  <c r="G16" i="26"/>
  <c r="J13" i="26"/>
  <c r="J11" i="26"/>
  <c r="F16" i="26"/>
  <c r="G16" i="32"/>
  <c r="J12" i="32"/>
  <c r="J13" i="32"/>
  <c r="J11" i="32"/>
  <c r="F16" i="32"/>
  <c r="K515" i="21"/>
  <c r="F11" i="48"/>
  <c r="I78" i="48"/>
  <c r="G13" i="81"/>
  <c r="G13" i="14"/>
  <c r="G12" i="68"/>
  <c r="G13" i="66"/>
  <c r="G12" i="87"/>
  <c r="G12" i="50"/>
  <c r="K515" i="98"/>
  <c r="K515" i="90"/>
  <c r="K515" i="55"/>
  <c r="F11" i="18"/>
  <c r="I78" i="18"/>
  <c r="F12" i="17"/>
  <c r="I78" i="30"/>
  <c r="F11" i="30"/>
  <c r="M515" i="53"/>
  <c r="M516" i="29"/>
  <c r="G12" i="19"/>
  <c r="G12" i="93"/>
  <c r="G13" i="64"/>
  <c r="M515" i="22"/>
  <c r="K515" i="65"/>
  <c r="M515" i="57"/>
  <c r="K507" i="51"/>
  <c r="K515" i="51" s="1"/>
  <c r="F12" i="42"/>
  <c r="G12" i="89"/>
  <c r="G13" i="15"/>
  <c r="H11" i="52"/>
  <c r="G11" i="52"/>
  <c r="G13" i="54"/>
  <c r="G12" i="16"/>
  <c r="M516" i="31"/>
  <c r="F12" i="4"/>
  <c r="F11" i="32"/>
  <c r="I78" i="32"/>
  <c r="J515" i="47"/>
  <c r="F12" i="46"/>
  <c r="G12" i="81"/>
  <c r="H11" i="38"/>
  <c r="G11" i="38"/>
  <c r="G11" i="60"/>
  <c r="H11" i="60"/>
  <c r="G12" i="91"/>
  <c r="G12" i="14"/>
  <c r="M515" i="90"/>
  <c r="G11" i="66"/>
  <c r="H11" i="66"/>
  <c r="G13" i="87"/>
  <c r="G14" i="62"/>
  <c r="M515" i="96"/>
  <c r="K500" i="47"/>
  <c r="K515" i="47" s="1"/>
  <c r="F12" i="34"/>
  <c r="J11" i="18"/>
  <c r="J13" i="18"/>
  <c r="F16" i="18"/>
  <c r="J12" i="18"/>
  <c r="G16" i="18"/>
  <c r="F11" i="17"/>
  <c r="I78" i="17"/>
  <c r="F12" i="30"/>
  <c r="K515" i="33"/>
  <c r="K515" i="25"/>
  <c r="K508" i="45"/>
  <c r="K516" i="45" s="1"/>
  <c r="F516" i="45"/>
  <c r="M515" i="27"/>
  <c r="G13" i="56"/>
  <c r="G11" i="56"/>
  <c r="H11" i="56"/>
  <c r="F14" i="56"/>
  <c r="G12" i="56"/>
  <c r="E81" i="56"/>
  <c r="I81" i="56" s="1"/>
  <c r="K534" i="57"/>
  <c r="K522" i="57"/>
  <c r="H535" i="57"/>
  <c r="K526" i="57"/>
  <c r="K535" i="88" l="1"/>
  <c r="I76" i="48"/>
  <c r="I76" i="91"/>
  <c r="I76" i="81"/>
  <c r="I76" i="93"/>
  <c r="I76" i="54"/>
  <c r="I76" i="97"/>
  <c r="I76" i="87"/>
  <c r="I76" i="79"/>
  <c r="I76" i="89"/>
  <c r="G14" i="38"/>
  <c r="G12" i="70"/>
  <c r="G13" i="70"/>
  <c r="H11" i="85"/>
  <c r="G11" i="85"/>
  <c r="G13" i="79"/>
  <c r="G11" i="70"/>
  <c r="H11" i="70"/>
  <c r="G14" i="58"/>
  <c r="G13" i="85"/>
  <c r="G12" i="85"/>
  <c r="G12" i="79"/>
  <c r="G14" i="60"/>
  <c r="G14" i="52"/>
  <c r="G14" i="97"/>
  <c r="G12" i="36"/>
  <c r="F14" i="28"/>
  <c r="F14" i="19"/>
  <c r="F14" i="40"/>
  <c r="F14" i="36"/>
  <c r="G14" i="15"/>
  <c r="F14" i="38"/>
  <c r="F14" i="54"/>
  <c r="G12" i="40"/>
  <c r="H11" i="36"/>
  <c r="G11" i="36"/>
  <c r="F14" i="16"/>
  <c r="F14" i="50"/>
  <c r="G14" i="89"/>
  <c r="G13" i="40"/>
  <c r="H11" i="40"/>
  <c r="G11" i="40"/>
  <c r="G13" i="36"/>
  <c r="I44" i="56"/>
  <c r="I44" i="28"/>
  <c r="I76" i="28" s="1"/>
  <c r="I44" i="16"/>
  <c r="I44" i="17"/>
  <c r="I44" i="32"/>
  <c r="I44" i="42"/>
  <c r="I44" i="26"/>
  <c r="I44" i="52"/>
  <c r="I44" i="38"/>
  <c r="I44" i="15"/>
  <c r="I44" i="46"/>
  <c r="I44" i="95"/>
  <c r="E81" i="97"/>
  <c r="I81" i="97" s="1"/>
  <c r="E81" i="60"/>
  <c r="I81" i="60" s="1"/>
  <c r="E81" i="91"/>
  <c r="I81" i="91" s="1"/>
  <c r="E81" i="64"/>
  <c r="I81" i="64" s="1"/>
  <c r="E81" i="68"/>
  <c r="I81" i="68" s="1"/>
  <c r="E81" i="58"/>
  <c r="I81" i="58" s="1"/>
  <c r="E81" i="83"/>
  <c r="I81" i="83" s="1"/>
  <c r="E81" i="95"/>
  <c r="I81" i="95" s="1"/>
  <c r="E81" i="89"/>
  <c r="I81" i="89" s="1"/>
  <c r="E81" i="81"/>
  <c r="I81" i="81" s="1"/>
  <c r="F14" i="30"/>
  <c r="F14" i="18"/>
  <c r="F14" i="48"/>
  <c r="G13" i="32"/>
  <c r="H11" i="26"/>
  <c r="G11" i="26"/>
  <c r="G14" i="19"/>
  <c r="K527" i="51"/>
  <c r="K535" i="51" s="1"/>
  <c r="F535" i="51"/>
  <c r="G12" i="30"/>
  <c r="G13" i="17"/>
  <c r="G13" i="34"/>
  <c r="G14" i="50"/>
  <c r="G14" i="68"/>
  <c r="G14" i="91"/>
  <c r="G14" i="81"/>
  <c r="G13" i="46"/>
  <c r="G11" i="48"/>
  <c r="H11" i="48"/>
  <c r="G12" i="4"/>
  <c r="G14" i="54"/>
  <c r="F14" i="17"/>
  <c r="G13" i="18"/>
  <c r="G14" i="66"/>
  <c r="F14" i="32"/>
  <c r="G12" i="32"/>
  <c r="G13" i="26"/>
  <c r="G13" i="44"/>
  <c r="G14" i="14"/>
  <c r="G13" i="42"/>
  <c r="G11" i="30"/>
  <c r="H11" i="30"/>
  <c r="G12" i="34"/>
  <c r="G14" i="87"/>
  <c r="G12" i="46"/>
  <c r="F14" i="26"/>
  <c r="F14" i="44"/>
  <c r="G14" i="16"/>
  <c r="G14" i="64"/>
  <c r="I44" i="14"/>
  <c r="I44" i="30"/>
  <c r="I44" i="19"/>
  <c r="I44" i="36"/>
  <c r="I44" i="60"/>
  <c r="I44" i="50"/>
  <c r="H11" i="18"/>
  <c r="G11" i="18"/>
  <c r="G11" i="44"/>
  <c r="H11" i="44"/>
  <c r="G14" i="83"/>
  <c r="F14" i="4"/>
  <c r="G12" i="42"/>
  <c r="G11" i="42"/>
  <c r="H11" i="42"/>
  <c r="G13" i="30"/>
  <c r="G11" i="17"/>
  <c r="H11" i="17"/>
  <c r="G12" i="48"/>
  <c r="G13" i="48"/>
  <c r="K528" i="20"/>
  <c r="K536" i="20" s="1"/>
  <c r="F536" i="20"/>
  <c r="H11" i="4"/>
  <c r="G11" i="4"/>
  <c r="I44" i="18"/>
  <c r="I44" i="58"/>
  <c r="I44" i="85"/>
  <c r="I44" i="62"/>
  <c r="I44" i="66"/>
  <c r="I44" i="44"/>
  <c r="I44" i="68"/>
  <c r="I44" i="64"/>
  <c r="G12" i="18"/>
  <c r="H11" i="32"/>
  <c r="G11" i="32"/>
  <c r="G12" i="26"/>
  <c r="G12" i="44"/>
  <c r="F14" i="34"/>
  <c r="F14" i="46"/>
  <c r="K528" i="45"/>
  <c r="K536" i="45" s="1"/>
  <c r="F536" i="45"/>
  <c r="G12" i="17"/>
  <c r="G11" i="34"/>
  <c r="H11" i="34"/>
  <c r="G14" i="28"/>
  <c r="H11" i="46"/>
  <c r="G11" i="46"/>
  <c r="G13" i="4"/>
  <c r="F14" i="42"/>
  <c r="G14" i="93"/>
  <c r="I44" i="70"/>
  <c r="I44" i="4"/>
  <c r="I44" i="40"/>
  <c r="G14" i="56"/>
  <c r="K535" i="57"/>
  <c r="G14" i="46" l="1"/>
  <c r="G14" i="79"/>
  <c r="G14" i="17"/>
  <c r="G14" i="70"/>
  <c r="G14" i="85"/>
  <c r="G14" i="40"/>
  <c r="G14" i="34"/>
  <c r="G14" i="32"/>
  <c r="G14" i="36"/>
  <c r="I76" i="56"/>
  <c r="I76" i="38"/>
  <c r="I76" i="32"/>
  <c r="I76" i="52"/>
  <c r="I76" i="17"/>
  <c r="I76" i="46"/>
  <c r="I76" i="26"/>
  <c r="I76" i="15"/>
  <c r="I76" i="42"/>
  <c r="I76" i="16"/>
  <c r="I76" i="95"/>
  <c r="I76" i="40"/>
  <c r="I76" i="66"/>
  <c r="I76" i="18"/>
  <c r="G14" i="44"/>
  <c r="I76" i="60"/>
  <c r="I76" i="14"/>
  <c r="I76" i="4"/>
  <c r="I76" i="64"/>
  <c r="I76" i="62"/>
  <c r="G14" i="4"/>
  <c r="G14" i="18"/>
  <c r="I76" i="36"/>
  <c r="G14" i="30"/>
  <c r="I76" i="70"/>
  <c r="I76" i="68"/>
  <c r="I76" i="85"/>
  <c r="I76" i="19"/>
  <c r="G14" i="48"/>
  <c r="G14" i="26"/>
  <c r="I76" i="44"/>
  <c r="I76" i="58"/>
  <c r="G14" i="42"/>
  <c r="I76" i="50"/>
  <c r="I76" i="30"/>
  <c r="K33" i="70"/>
  <c r="K26" i="56"/>
  <c r="K22" i="81"/>
  <c r="K24" i="34"/>
  <c r="K25" i="28"/>
  <c r="K21" i="62"/>
  <c r="K25" i="18"/>
  <c r="K20" i="19"/>
  <c r="K20" i="50"/>
  <c r="K28" i="52"/>
  <c r="K25" i="79"/>
  <c r="K25" i="32"/>
  <c r="K23" i="97"/>
  <c r="K30" i="34"/>
  <c r="K31" i="46"/>
  <c r="K29" i="52"/>
  <c r="K23" i="40"/>
  <c r="K26" i="14"/>
  <c r="K19" i="28"/>
  <c r="K23" i="66"/>
  <c r="K30" i="70"/>
  <c r="K22" i="93"/>
  <c r="K22" i="66"/>
  <c r="K21" i="93"/>
  <c r="K26" i="79"/>
  <c r="K31" i="38"/>
  <c r="K29" i="60"/>
  <c r="K20" i="16"/>
  <c r="K20" i="68"/>
  <c r="K31" i="17"/>
  <c r="K27" i="85"/>
  <c r="K32" i="17"/>
  <c r="K33" i="16"/>
  <c r="K28" i="70"/>
  <c r="K31" i="85"/>
  <c r="K24" i="97"/>
  <c r="K31" i="79"/>
  <c r="K19" i="64"/>
  <c r="K22" i="14"/>
  <c r="K26" i="46"/>
  <c r="K23" i="62"/>
  <c r="K25" i="50"/>
  <c r="K19" i="54"/>
  <c r="K21" i="40"/>
  <c r="K32" i="95"/>
  <c r="K25" i="36"/>
  <c r="K21" i="91"/>
  <c r="K30" i="26"/>
  <c r="K19" i="17"/>
  <c r="K32" i="42"/>
  <c r="K22" i="50"/>
  <c r="K25" i="26"/>
  <c r="K23" i="4"/>
  <c r="K27" i="91"/>
  <c r="K28" i="48"/>
  <c r="K26" i="87"/>
  <c r="K27" i="17"/>
  <c r="K30" i="19"/>
  <c r="K21" i="16"/>
  <c r="K22" i="87"/>
  <c r="K33" i="28"/>
  <c r="K33" i="19"/>
  <c r="K31" i="19"/>
  <c r="K22" i="48"/>
  <c r="K33" i="64"/>
  <c r="K19" i="14"/>
  <c r="K28" i="15"/>
  <c r="K26" i="58"/>
  <c r="K32" i="14"/>
  <c r="K28" i="30"/>
  <c r="K24" i="79"/>
  <c r="K26" i="48"/>
  <c r="K33" i="42"/>
  <c r="K27" i="14"/>
  <c r="K21" i="81"/>
  <c r="K21" i="19"/>
  <c r="K24" i="95"/>
  <c r="K33" i="34"/>
  <c r="K22" i="17"/>
  <c r="K24" i="15"/>
  <c r="K28" i="16"/>
  <c r="K19" i="50"/>
  <c r="K33" i="87"/>
  <c r="K22" i="58"/>
  <c r="K26" i="93"/>
  <c r="K21" i="28"/>
  <c r="K31" i="36"/>
  <c r="K21" i="44"/>
  <c r="K21" i="58"/>
  <c r="K23" i="38"/>
  <c r="K23" i="95"/>
  <c r="K19" i="36"/>
  <c r="K27" i="40"/>
  <c r="K23" i="54"/>
  <c r="K28" i="54"/>
  <c r="K29" i="89"/>
  <c r="K26" i="40"/>
  <c r="K20" i="14"/>
  <c r="K28" i="50"/>
  <c r="K20" i="30"/>
  <c r="K28" i="38"/>
  <c r="K28" i="83"/>
  <c r="K25" i="19"/>
  <c r="K21" i="14"/>
  <c r="K21" i="54"/>
  <c r="K23" i="89"/>
  <c r="K33" i="40"/>
  <c r="K20" i="93"/>
  <c r="K19" i="95"/>
  <c r="K30" i="95"/>
  <c r="K22" i="16"/>
  <c r="K22" i="28"/>
  <c r="K33" i="93"/>
  <c r="K24" i="16"/>
  <c r="K26" i="4"/>
  <c r="K33" i="48"/>
  <c r="K21" i="18"/>
  <c r="K33" i="17"/>
  <c r="K19" i="46"/>
  <c r="K28" i="81"/>
  <c r="K25" i="68"/>
  <c r="K24" i="66"/>
  <c r="K24" i="83"/>
  <c r="K33" i="81"/>
  <c r="K32" i="19"/>
  <c r="K29" i="83"/>
  <c r="K23" i="52"/>
  <c r="K19" i="97"/>
  <c r="K32" i="93"/>
  <c r="K22" i="89"/>
  <c r="K23" i="14"/>
  <c r="K23" i="81"/>
  <c r="K24" i="56"/>
  <c r="K27" i="30"/>
  <c r="K27" i="48"/>
  <c r="K28" i="62"/>
  <c r="K30" i="68"/>
  <c r="K30" i="79"/>
  <c r="K24" i="19"/>
  <c r="K33" i="30"/>
  <c r="K25" i="46"/>
  <c r="K31" i="15"/>
  <c r="K24" i="42"/>
  <c r="K32" i="97"/>
  <c r="K25" i="52"/>
  <c r="K28" i="95"/>
  <c r="K26" i="44"/>
  <c r="K30" i="15"/>
  <c r="K23" i="93"/>
  <c r="K31" i="56"/>
  <c r="K23" i="28"/>
  <c r="K29" i="40"/>
  <c r="K26" i="26"/>
  <c r="K19" i="40"/>
  <c r="K22" i="26"/>
  <c r="K26" i="17"/>
  <c r="K28" i="40"/>
  <c r="K26" i="15"/>
  <c r="K29" i="46"/>
  <c r="K25" i="64"/>
  <c r="K24" i="46"/>
  <c r="K27" i="81"/>
  <c r="K22" i="30"/>
  <c r="K31" i="54"/>
  <c r="K28" i="68"/>
  <c r="K20" i="60"/>
  <c r="K27" i="42"/>
  <c r="K31" i="89"/>
  <c r="K19" i="89"/>
  <c r="K30" i="58"/>
  <c r="K19" i="62"/>
  <c r="K20" i="97"/>
  <c r="K32" i="62"/>
  <c r="K31" i="48"/>
  <c r="K22" i="79"/>
  <c r="K19" i="38"/>
  <c r="K30" i="46"/>
  <c r="K24" i="4"/>
  <c r="K29" i="93"/>
  <c r="K19" i="87"/>
  <c r="K29" i="36"/>
  <c r="K33" i="54"/>
  <c r="K28" i="93"/>
  <c r="K32" i="54"/>
  <c r="K23" i="87"/>
  <c r="K20" i="48"/>
  <c r="K29" i="54"/>
  <c r="K22" i="19"/>
  <c r="K25" i="93"/>
  <c r="K32" i="52"/>
  <c r="K33" i="60"/>
  <c r="K25" i="48"/>
  <c r="K23" i="64"/>
  <c r="K21" i="68"/>
  <c r="K21" i="38"/>
  <c r="K26" i="38"/>
  <c r="K30" i="40"/>
  <c r="K20" i="66"/>
  <c r="K32" i="81"/>
  <c r="K32" i="36"/>
  <c r="K20" i="28"/>
  <c r="K23" i="50"/>
  <c r="K26" i="60"/>
  <c r="K32" i="4"/>
  <c r="K27" i="70"/>
  <c r="K19" i="18"/>
  <c r="K31" i="66"/>
  <c r="K32" i="48"/>
  <c r="K30" i="85"/>
  <c r="K21" i="70"/>
  <c r="K24" i="36"/>
  <c r="K32" i="18"/>
  <c r="K21" i="48"/>
  <c r="K27" i="93"/>
  <c r="K33" i="91"/>
  <c r="K19" i="83"/>
  <c r="K30" i="14"/>
  <c r="K31" i="26"/>
  <c r="K29" i="16"/>
  <c r="K24" i="58"/>
  <c r="K31" i="60"/>
  <c r="K28" i="91"/>
  <c r="K20" i="70"/>
  <c r="K31" i="64"/>
  <c r="K22" i="40"/>
  <c r="K27" i="16"/>
  <c r="K31" i="87"/>
  <c r="K32" i="32"/>
  <c r="K20" i="42"/>
  <c r="K25" i="85"/>
  <c r="K27" i="64"/>
  <c r="K23" i="60"/>
  <c r="K25" i="40"/>
  <c r="K21" i="30"/>
  <c r="K30" i="32"/>
  <c r="K28" i="36"/>
  <c r="K29" i="17"/>
  <c r="K27" i="97"/>
  <c r="K20" i="52"/>
  <c r="K29" i="79"/>
  <c r="K33" i="46"/>
  <c r="K31" i="40"/>
  <c r="K22" i="68"/>
  <c r="K21" i="56"/>
  <c r="K31" i="83"/>
  <c r="K28" i="56"/>
  <c r="K27" i="83"/>
  <c r="K22" i="95"/>
  <c r="K30" i="89"/>
  <c r="K32" i="44"/>
  <c r="K21" i="95"/>
  <c r="K25" i="56"/>
  <c r="K25" i="54"/>
  <c r="K29" i="95"/>
  <c r="K23" i="26"/>
  <c r="K28" i="32"/>
  <c r="K30" i="4"/>
  <c r="K27" i="54"/>
  <c r="K31" i="93"/>
  <c r="K20" i="40"/>
  <c r="K31" i="52"/>
  <c r="K20" i="34"/>
  <c r="K31" i="32"/>
  <c r="K33" i="89"/>
  <c r="K33" i="4"/>
  <c r="K27" i="68"/>
  <c r="K24" i="85"/>
  <c r="K30" i="48"/>
  <c r="K27" i="46"/>
  <c r="K25" i="91"/>
  <c r="K27" i="32"/>
  <c r="K28" i="58"/>
  <c r="K29" i="42"/>
  <c r="K26" i="19"/>
  <c r="K31" i="81"/>
  <c r="K20" i="54"/>
  <c r="K19" i="56"/>
  <c r="K20" i="95"/>
  <c r="K22" i="70"/>
  <c r="K33" i="36"/>
  <c r="K27" i="58"/>
  <c r="K24" i="89"/>
  <c r="K20" i="32"/>
  <c r="K19" i="48"/>
  <c r="K30" i="56"/>
  <c r="K26" i="64"/>
  <c r="K23" i="56"/>
  <c r="K20" i="46"/>
  <c r="K19" i="30"/>
  <c r="K29" i="50"/>
  <c r="K29" i="28"/>
  <c r="K29" i="19"/>
  <c r="K33" i="14"/>
  <c r="K28" i="85"/>
  <c r="K32" i="28"/>
  <c r="K23" i="34"/>
  <c r="K20" i="15"/>
  <c r="K27" i="66"/>
  <c r="K24" i="81"/>
  <c r="K33" i="68"/>
  <c r="K26" i="18"/>
  <c r="K33" i="66"/>
  <c r="K22" i="38"/>
  <c r="K24" i="26"/>
  <c r="K22" i="56"/>
  <c r="K21" i="52"/>
  <c r="K20" i="58"/>
  <c r="K32" i="38"/>
  <c r="K31" i="16"/>
  <c r="K21" i="15"/>
  <c r="K32" i="26"/>
  <c r="K30" i="81"/>
  <c r="K29" i="18"/>
  <c r="K19" i="93"/>
  <c r="K31" i="4"/>
  <c r="K31" i="14"/>
  <c r="K30" i="42"/>
  <c r="K26" i="83"/>
  <c r="K29" i="66"/>
  <c r="K26" i="66"/>
  <c r="K21" i="89"/>
  <c r="K32" i="56"/>
  <c r="K29" i="58"/>
  <c r="K30" i="54"/>
  <c r="K25" i="15"/>
  <c r="K26" i="54"/>
  <c r="K19" i="44"/>
  <c r="K33" i="79"/>
  <c r="K31" i="95"/>
  <c r="K20" i="17"/>
  <c r="K21" i="79"/>
  <c r="K28" i="79"/>
  <c r="K25" i="89"/>
  <c r="K26" i="85"/>
  <c r="K29" i="85"/>
  <c r="K23" i="42"/>
  <c r="K31" i="70"/>
  <c r="K30" i="50"/>
  <c r="K31" i="30"/>
  <c r="K25" i="4"/>
  <c r="K33" i="50"/>
  <c r="K25" i="83"/>
  <c r="K30" i="38"/>
  <c r="K26" i="42"/>
  <c r="K21" i="32"/>
  <c r="K23" i="15"/>
  <c r="K33" i="52"/>
  <c r="K24" i="54"/>
  <c r="K24" i="28"/>
  <c r="K22" i="34"/>
  <c r="K24" i="38"/>
  <c r="K30" i="62"/>
  <c r="K21" i="42"/>
  <c r="K23" i="70"/>
  <c r="K28" i="42"/>
  <c r="K32" i="87"/>
  <c r="K23" i="58"/>
  <c r="K24" i="50"/>
  <c r="K25" i="44"/>
  <c r="K29" i="70"/>
  <c r="K31" i="62"/>
  <c r="K27" i="38"/>
  <c r="K26" i="16"/>
  <c r="K24" i="93"/>
  <c r="K33" i="56"/>
  <c r="K33" i="97"/>
  <c r="K28" i="66"/>
  <c r="K19" i="16"/>
  <c r="K29" i="68"/>
  <c r="K31" i="97"/>
  <c r="K20" i="91"/>
  <c r="K29" i="62"/>
  <c r="K29" i="81"/>
  <c r="K28" i="97"/>
  <c r="K27" i="36"/>
  <c r="K19" i="4"/>
  <c r="K21" i="4"/>
  <c r="K27" i="18"/>
  <c r="K31" i="18"/>
  <c r="K29" i="38"/>
  <c r="K28" i="28"/>
  <c r="K21" i="66"/>
  <c r="K33" i="44"/>
  <c r="K19" i="91"/>
  <c r="K21" i="36"/>
  <c r="K25" i="38"/>
  <c r="K25" i="62"/>
  <c r="K20" i="83"/>
  <c r="K27" i="62"/>
  <c r="K30" i="64"/>
  <c r="K28" i="60"/>
  <c r="K29" i="30"/>
  <c r="K22" i="64"/>
  <c r="K28" i="89"/>
  <c r="K19" i="26"/>
  <c r="K23" i="19"/>
  <c r="K30" i="97"/>
  <c r="K28" i="64"/>
  <c r="K32" i="30"/>
  <c r="K28" i="87"/>
  <c r="K23" i="30"/>
  <c r="K27" i="95"/>
  <c r="K25" i="70"/>
  <c r="K22" i="4"/>
  <c r="K22" i="85"/>
  <c r="K24" i="70"/>
  <c r="K28" i="18"/>
  <c r="K30" i="52"/>
  <c r="K23" i="32"/>
  <c r="K25" i="66"/>
  <c r="K30" i="16"/>
  <c r="K25" i="14"/>
  <c r="K22" i="62"/>
  <c r="K31" i="50"/>
  <c r="K22" i="54"/>
  <c r="K32" i="15"/>
  <c r="K22" i="83"/>
  <c r="K25" i="42"/>
  <c r="K30" i="18"/>
  <c r="K22" i="42"/>
  <c r="K19" i="52"/>
  <c r="K25" i="17"/>
  <c r="K27" i="56"/>
  <c r="K29" i="97"/>
  <c r="K27" i="15"/>
  <c r="K30" i="44"/>
  <c r="K32" i="70"/>
  <c r="K33" i="83"/>
  <c r="K33" i="95"/>
  <c r="K30" i="17"/>
  <c r="K29" i="48"/>
  <c r="K21" i="83"/>
  <c r="K30" i="28"/>
  <c r="K31" i="34"/>
  <c r="K29" i="64"/>
  <c r="K25" i="30"/>
  <c r="K26" i="50"/>
  <c r="K19" i="85"/>
  <c r="K20" i="26"/>
  <c r="K30" i="83"/>
  <c r="K26" i="89"/>
  <c r="K22" i="32"/>
  <c r="K27" i="79"/>
  <c r="K32" i="64"/>
  <c r="K29" i="15"/>
  <c r="K33" i="18"/>
  <c r="K20" i="4"/>
  <c r="K23" i="44"/>
  <c r="K24" i="32"/>
  <c r="K21" i="26"/>
  <c r="K20" i="56"/>
  <c r="K23" i="85"/>
  <c r="K27" i="34"/>
  <c r="K25" i="60"/>
  <c r="K32" i="66"/>
  <c r="K32" i="58"/>
  <c r="K19" i="68"/>
  <c r="K20" i="79"/>
  <c r="K27" i="4"/>
  <c r="K24" i="62"/>
  <c r="K20" i="85"/>
  <c r="K19" i="19"/>
  <c r="K20" i="64"/>
  <c r="K24" i="40"/>
  <c r="K28" i="44"/>
  <c r="K30" i="93"/>
  <c r="K27" i="87"/>
  <c r="K21" i="17"/>
  <c r="K26" i="32"/>
  <c r="K21" i="64"/>
  <c r="K22" i="46"/>
  <c r="K20" i="89"/>
  <c r="K20" i="81"/>
  <c r="K32" i="34"/>
  <c r="K25" i="95"/>
  <c r="K24" i="91"/>
  <c r="K24" i="44"/>
  <c r="K27" i="52"/>
  <c r="K33" i="15"/>
  <c r="K27" i="89"/>
  <c r="K24" i="52"/>
  <c r="K19" i="79"/>
  <c r="K24" i="87"/>
  <c r="K24" i="60"/>
  <c r="K21" i="50"/>
  <c r="K20" i="36"/>
  <c r="K19" i="58"/>
  <c r="K32" i="79"/>
  <c r="K21" i="34"/>
  <c r="K30" i="36"/>
  <c r="K30" i="30"/>
  <c r="K33" i="32"/>
  <c r="K21" i="60"/>
  <c r="K32" i="89"/>
  <c r="K31" i="58"/>
  <c r="K32" i="83"/>
  <c r="K29" i="32"/>
  <c r="K27" i="50"/>
  <c r="K27" i="60"/>
  <c r="K19" i="34"/>
  <c r="K20" i="87"/>
  <c r="K26" i="91"/>
  <c r="K19" i="66"/>
  <c r="K32" i="85"/>
  <c r="K25" i="16"/>
  <c r="K29" i="14"/>
  <c r="K23" i="83"/>
  <c r="K29" i="91"/>
  <c r="K24" i="18"/>
  <c r="K23" i="91"/>
  <c r="K26" i="30"/>
  <c r="K20" i="38"/>
  <c r="K24" i="64"/>
  <c r="K21" i="46"/>
  <c r="K24" i="30"/>
  <c r="K32" i="40"/>
  <c r="K25" i="34"/>
  <c r="K19" i="15"/>
  <c r="K28" i="14"/>
  <c r="K23" i="79"/>
  <c r="K29" i="26"/>
  <c r="K23" i="68"/>
  <c r="K22" i="18"/>
  <c r="K23" i="48"/>
  <c r="K28" i="26"/>
  <c r="K25" i="81"/>
  <c r="K26" i="36"/>
  <c r="K28" i="17"/>
  <c r="K30" i="91"/>
  <c r="K20" i="18"/>
  <c r="K24" i="48"/>
  <c r="K19" i="81"/>
  <c r="K22" i="91"/>
  <c r="K22" i="52"/>
  <c r="K19" i="70"/>
  <c r="K33" i="58"/>
  <c r="K23" i="17"/>
  <c r="K22" i="97"/>
  <c r="K22" i="44"/>
  <c r="K30" i="60"/>
  <c r="K29" i="56"/>
  <c r="K27" i="44"/>
  <c r="K33" i="85"/>
  <c r="K23" i="18"/>
  <c r="K21" i="87"/>
  <c r="K26" i="68"/>
  <c r="K32" i="68"/>
  <c r="K27" i="28"/>
  <c r="K31" i="68"/>
  <c r="K26" i="34"/>
  <c r="K27" i="26"/>
  <c r="K30" i="87"/>
  <c r="K21" i="97"/>
  <c r="K24" i="17"/>
  <c r="K22" i="36"/>
  <c r="K20" i="44"/>
  <c r="K31" i="28"/>
  <c r="K28" i="46"/>
  <c r="K26" i="62"/>
  <c r="K33" i="38"/>
  <c r="K25" i="97"/>
  <c r="K30" i="66"/>
  <c r="K26" i="97"/>
  <c r="K26" i="81"/>
  <c r="K23" i="46"/>
  <c r="K32" i="16"/>
  <c r="K26" i="52"/>
  <c r="K29" i="44"/>
  <c r="K19" i="32"/>
  <c r="K23" i="16"/>
  <c r="K28" i="4"/>
  <c r="K29" i="34"/>
  <c r="K33" i="26"/>
  <c r="K29" i="87"/>
  <c r="K26" i="28"/>
  <c r="K32" i="50"/>
  <c r="K26" i="70"/>
  <c r="K32" i="60"/>
  <c r="K24" i="14"/>
  <c r="K21" i="85"/>
  <c r="K31" i="91"/>
  <c r="K29" i="4"/>
  <c r="K27" i="19"/>
  <c r="K25" i="87"/>
  <c r="K25" i="58"/>
  <c r="K28" i="19"/>
  <c r="K19" i="60"/>
  <c r="K33" i="62"/>
  <c r="K23" i="36"/>
  <c r="K28" i="34"/>
  <c r="K32" i="91"/>
  <c r="K26" i="95"/>
  <c r="K22" i="15"/>
  <c r="K20" i="62"/>
  <c r="K24" i="68"/>
  <c r="K31" i="42"/>
  <c r="K19" i="42"/>
  <c r="K31" i="44"/>
  <c r="K22" i="60"/>
  <c r="K32" i="46"/>
  <c r="A98" i="46" l="1"/>
  <c r="D98" i="46" s="1"/>
  <c r="A88" i="60"/>
  <c r="D88" i="60" s="1"/>
  <c r="A97" i="44"/>
  <c r="D97" i="44" s="1"/>
  <c r="A85" i="42"/>
  <c r="D85" i="42" s="1"/>
  <c r="D100" i="42" s="1"/>
  <c r="A97" i="42"/>
  <c r="D97" i="42" s="1"/>
  <c r="A90" i="68"/>
  <c r="D90" i="68" s="1"/>
  <c r="A86" i="62"/>
  <c r="D86" i="62" s="1"/>
  <c r="A88" i="15"/>
  <c r="D88" i="15" s="1"/>
  <c r="A92" i="95"/>
  <c r="D92" i="95" s="1"/>
  <c r="A98" i="91"/>
  <c r="D98" i="91" s="1"/>
  <c r="A94" i="34"/>
  <c r="D94" i="34" s="1"/>
  <c r="A89" i="36"/>
  <c r="D89" i="36" s="1"/>
  <c r="A99" i="62"/>
  <c r="D99" i="62" s="1"/>
  <c r="A85" i="60"/>
  <c r="D85" i="60" s="1"/>
  <c r="D100" i="60" s="1"/>
  <c r="A94" i="19"/>
  <c r="D94" i="19" s="1"/>
  <c r="A91" i="58"/>
  <c r="D91" i="58" s="1"/>
  <c r="A91" i="87"/>
  <c r="D91" i="87" s="1"/>
  <c r="A93" i="19"/>
  <c r="D93" i="19" s="1"/>
  <c r="A95" i="4"/>
  <c r="D95" i="4" s="1"/>
  <c r="A97" i="91"/>
  <c r="D97" i="91" s="1"/>
  <c r="A87" i="85"/>
  <c r="D87" i="85" s="1"/>
  <c r="A90" i="14"/>
  <c r="D90" i="14" s="1"/>
  <c r="A98" i="60"/>
  <c r="D98" i="60" s="1"/>
  <c r="A92" i="70"/>
  <c r="D92" i="70" s="1"/>
  <c r="A98" i="50"/>
  <c r="D98" i="50" s="1"/>
  <c r="A92" i="28"/>
  <c r="D92" i="28" s="1"/>
  <c r="A95" i="87"/>
  <c r="D95" i="87" s="1"/>
  <c r="A99" i="26"/>
  <c r="D99" i="26" s="1"/>
  <c r="A95" i="34"/>
  <c r="D95" i="34" s="1"/>
  <c r="A94" i="4"/>
  <c r="D94" i="4" s="1"/>
  <c r="A89" i="16"/>
  <c r="D89" i="16" s="1"/>
  <c r="A85" i="32"/>
  <c r="D85" i="32" s="1"/>
  <c r="D100" i="32" s="1"/>
  <c r="A95" i="44"/>
  <c r="D95" i="44" s="1"/>
  <c r="A92" i="52"/>
  <c r="D92" i="52" s="1"/>
  <c r="A98" i="16"/>
  <c r="D98" i="16" s="1"/>
  <c r="A89" i="46"/>
  <c r="D89" i="46" s="1"/>
  <c r="A92" i="81"/>
  <c r="D92" i="81" s="1"/>
  <c r="A92" i="97"/>
  <c r="D92" i="97" s="1"/>
  <c r="A96" i="66"/>
  <c r="D96" i="66" s="1"/>
  <c r="A91" i="97"/>
  <c r="D91" i="97" s="1"/>
  <c r="A99" i="38"/>
  <c r="D99" i="38" s="1"/>
  <c r="A92" i="62"/>
  <c r="D92" i="62" s="1"/>
  <c r="A94" i="46"/>
  <c r="D94" i="46" s="1"/>
  <c r="A97" i="28"/>
  <c r="D97" i="28" s="1"/>
  <c r="A86" i="44"/>
  <c r="D86" i="44" s="1"/>
  <c r="A88" i="36"/>
  <c r="D88" i="36" s="1"/>
  <c r="A90" i="17"/>
  <c r="D90" i="17" s="1"/>
  <c r="A87" i="97"/>
  <c r="D87" i="97" s="1"/>
  <c r="A96" i="87"/>
  <c r="D96" i="87" s="1"/>
  <c r="A93" i="26"/>
  <c r="D93" i="26" s="1"/>
  <c r="A92" i="34"/>
  <c r="D92" i="34" s="1"/>
  <c r="A97" i="68"/>
  <c r="D97" i="68" s="1"/>
  <c r="A93" i="28"/>
  <c r="D93" i="28" s="1"/>
  <c r="A98" i="68"/>
  <c r="D98" i="68" s="1"/>
  <c r="A92" i="68"/>
  <c r="D92" i="68" s="1"/>
  <c r="A87" i="87"/>
  <c r="D87" i="87" s="1"/>
  <c r="A89" i="18"/>
  <c r="D89" i="18" s="1"/>
  <c r="A99" i="85"/>
  <c r="D99" i="85" s="1"/>
  <c r="A93" i="44"/>
  <c r="D93" i="44" s="1"/>
  <c r="A95" i="56"/>
  <c r="D95" i="56" s="1"/>
  <c r="A96" i="60"/>
  <c r="D96" i="60" s="1"/>
  <c r="A88" i="44"/>
  <c r="D88" i="44" s="1"/>
  <c r="A88" i="97"/>
  <c r="D88" i="97" s="1"/>
  <c r="A89" i="17"/>
  <c r="D89" i="17" s="1"/>
  <c r="A99" i="58"/>
  <c r="D99" i="58" s="1"/>
  <c r="A85" i="70"/>
  <c r="D85" i="70" s="1"/>
  <c r="D100" i="70" s="1"/>
  <c r="A88" i="52"/>
  <c r="D88" i="52" s="1"/>
  <c r="A88" i="91"/>
  <c r="D88" i="91" s="1"/>
  <c r="A85" i="81"/>
  <c r="D85" i="81" s="1"/>
  <c r="D100" i="81" s="1"/>
  <c r="A90" i="48"/>
  <c r="D90" i="48" s="1"/>
  <c r="A86" i="18"/>
  <c r="D86" i="18" s="1"/>
  <c r="A96" i="91"/>
  <c r="D96" i="91" s="1"/>
  <c r="A94" i="17"/>
  <c r="D94" i="17" s="1"/>
  <c r="A92" i="36"/>
  <c r="D92" i="36" s="1"/>
  <c r="A91" i="81"/>
  <c r="D91" i="81" s="1"/>
  <c r="A94" i="26"/>
  <c r="D94" i="26" s="1"/>
  <c r="A89" i="48"/>
  <c r="D89" i="48" s="1"/>
  <c r="A88" i="18"/>
  <c r="D88" i="18" s="1"/>
  <c r="A89" i="68"/>
  <c r="D89" i="68" s="1"/>
  <c r="A95" i="26"/>
  <c r="D95" i="26" s="1"/>
  <c r="A89" i="79"/>
  <c r="D89" i="79" s="1"/>
  <c r="A94" i="14"/>
  <c r="D94" i="14" s="1"/>
  <c r="A85" i="15"/>
  <c r="D85" i="15" s="1"/>
  <c r="D100" i="15" s="1"/>
  <c r="A91" i="34"/>
  <c r="D91" i="34" s="1"/>
  <c r="A98" i="40"/>
  <c r="D98" i="40" s="1"/>
  <c r="A90" i="30"/>
  <c r="D90" i="30" s="1"/>
  <c r="A87" i="46"/>
  <c r="D87" i="46" s="1"/>
  <c r="A90" i="64"/>
  <c r="D90" i="64" s="1"/>
  <c r="A86" i="38"/>
  <c r="D86" i="38" s="1"/>
  <c r="A92" i="30"/>
  <c r="D92" i="30" s="1"/>
  <c r="A89" i="91"/>
  <c r="D89" i="91" s="1"/>
  <c r="A90" i="18"/>
  <c r="D90" i="18" s="1"/>
  <c r="A95" i="91"/>
  <c r="D95" i="91" s="1"/>
  <c r="A89" i="83"/>
  <c r="D89" i="83" s="1"/>
  <c r="A95" i="14"/>
  <c r="D95" i="14" s="1"/>
  <c r="A91" i="16"/>
  <c r="D91" i="16" s="1"/>
  <c r="A98" i="85"/>
  <c r="D98" i="85" s="1"/>
  <c r="A85" i="66"/>
  <c r="D85" i="66" s="1"/>
  <c r="D100" i="66" s="1"/>
  <c r="A92" i="91"/>
  <c r="D92" i="91" s="1"/>
  <c r="A86" i="87"/>
  <c r="D86" i="87" s="1"/>
  <c r="A85" i="34"/>
  <c r="A93" i="60"/>
  <c r="D93" i="60" s="1"/>
  <c r="A93" i="50"/>
  <c r="D93" i="50" s="1"/>
  <c r="A95" i="32"/>
  <c r="D95" i="32" s="1"/>
  <c r="A98" i="83"/>
  <c r="D98" i="83" s="1"/>
  <c r="A97" i="58"/>
  <c r="D97" i="58" s="1"/>
  <c r="A98" i="89"/>
  <c r="D98" i="89" s="1"/>
  <c r="A87" i="60"/>
  <c r="D87" i="60" s="1"/>
  <c r="A99" i="32"/>
  <c r="D99" i="32" s="1"/>
  <c r="A96" i="30"/>
  <c r="D96" i="30" s="1"/>
  <c r="A96" i="36"/>
  <c r="D96" i="36" s="1"/>
  <c r="A87" i="34"/>
  <c r="D87" i="34" s="1"/>
  <c r="A98" i="79"/>
  <c r="D98" i="79" s="1"/>
  <c r="A85" i="58"/>
  <c r="D85" i="58" s="1"/>
  <c r="D100" i="58" s="1"/>
  <c r="A86" i="36"/>
  <c r="D86" i="36" s="1"/>
  <c r="A87" i="50"/>
  <c r="D87" i="50" s="1"/>
  <c r="A90" i="60"/>
  <c r="D90" i="60" s="1"/>
  <c r="A90" i="87"/>
  <c r="D90" i="87" s="1"/>
  <c r="A85" i="79"/>
  <c r="D85" i="79" s="1"/>
  <c r="D100" i="79" s="1"/>
  <c r="A90" i="52"/>
  <c r="D90" i="52" s="1"/>
  <c r="A93" i="89"/>
  <c r="D93" i="89" s="1"/>
  <c r="A99" i="15"/>
  <c r="D99" i="15" s="1"/>
  <c r="A93" i="52"/>
  <c r="D93" i="52" s="1"/>
  <c r="A90" i="44"/>
  <c r="D90" i="44" s="1"/>
  <c r="A90" i="91"/>
  <c r="D90" i="91" s="1"/>
  <c r="A91" i="95"/>
  <c r="D91" i="95" s="1"/>
  <c r="A98" i="34"/>
  <c r="D98" i="34" s="1"/>
  <c r="A86" i="81"/>
  <c r="D86" i="81" s="1"/>
  <c r="A86" i="89"/>
  <c r="D86" i="89" s="1"/>
  <c r="A88" i="46"/>
  <c r="D88" i="46" s="1"/>
  <c r="A87" i="64"/>
  <c r="D87" i="64" s="1"/>
  <c r="A92" i="32"/>
  <c r="D92" i="32" s="1"/>
  <c r="A87" i="17"/>
  <c r="D87" i="17" s="1"/>
  <c r="A93" i="87"/>
  <c r="D93" i="87" s="1"/>
  <c r="A96" i="93"/>
  <c r="D96" i="93" s="1"/>
  <c r="A94" i="44"/>
  <c r="D94" i="44" s="1"/>
  <c r="A90" i="40"/>
  <c r="D90" i="40" s="1"/>
  <c r="A86" i="64"/>
  <c r="D86" i="64" s="1"/>
  <c r="A85" i="19"/>
  <c r="D85" i="19" s="1"/>
  <c r="D100" i="19" s="1"/>
  <c r="A86" i="85"/>
  <c r="D86" i="85" s="1"/>
  <c r="A90" i="62"/>
  <c r="D90" i="62" s="1"/>
  <c r="A93" i="4"/>
  <c r="D93" i="4" s="1"/>
  <c r="A86" i="79"/>
  <c r="D86" i="79" s="1"/>
  <c r="A85" i="68"/>
  <c r="D85" i="68" s="1"/>
  <c r="D100" i="68" s="1"/>
  <c r="A98" i="58"/>
  <c r="D98" i="58" s="1"/>
  <c r="A98" i="66"/>
  <c r="D98" i="66" s="1"/>
  <c r="A91" i="60"/>
  <c r="D91" i="60" s="1"/>
  <c r="A93" i="34"/>
  <c r="D93" i="34" s="1"/>
  <c r="A89" i="85"/>
  <c r="D89" i="85" s="1"/>
  <c r="A86" i="56"/>
  <c r="D86" i="56" s="1"/>
  <c r="A87" i="26"/>
  <c r="D87" i="26" s="1"/>
  <c r="A90" i="32"/>
  <c r="D90" i="32" s="1"/>
  <c r="A89" i="44"/>
  <c r="D89" i="44" s="1"/>
  <c r="A86" i="4"/>
  <c r="D86" i="4" s="1"/>
  <c r="A99" i="18"/>
  <c r="D99" i="18" s="1"/>
  <c r="A95" i="15"/>
  <c r="D95" i="15" s="1"/>
  <c r="A98" i="64"/>
  <c r="D98" i="64" s="1"/>
  <c r="A93" i="79"/>
  <c r="D93" i="79" s="1"/>
  <c r="A88" i="32"/>
  <c r="D88" i="32" s="1"/>
  <c r="A92" i="89"/>
  <c r="D92" i="89" s="1"/>
  <c r="A96" i="83"/>
  <c r="D96" i="83" s="1"/>
  <c r="A86" i="26"/>
  <c r="D86" i="26" s="1"/>
  <c r="A85" i="85"/>
  <c r="D85" i="85" s="1"/>
  <c r="D100" i="85" s="1"/>
  <c r="A92" i="50"/>
  <c r="D92" i="50" s="1"/>
  <c r="A91" i="30"/>
  <c r="D91" i="30" s="1"/>
  <c r="A95" i="64"/>
  <c r="D95" i="64" s="1"/>
  <c r="A97" i="34"/>
  <c r="D97" i="34" s="1"/>
  <c r="A96" i="28"/>
  <c r="D96" i="28" s="1"/>
  <c r="A87" i="83"/>
  <c r="D87" i="83" s="1"/>
  <c r="A95" i="48"/>
  <c r="D95" i="48" s="1"/>
  <c r="A96" i="17"/>
  <c r="D96" i="17" s="1"/>
  <c r="A99" i="95"/>
  <c r="D99" i="95" s="1"/>
  <c r="A99" i="83"/>
  <c r="D99" i="83" s="1"/>
  <c r="A98" i="70"/>
  <c r="D98" i="70" s="1"/>
  <c r="A96" i="44"/>
  <c r="D96" i="44" s="1"/>
  <c r="A93" i="15"/>
  <c r="D93" i="15" s="1"/>
  <c r="A95" i="97"/>
  <c r="D95" i="97" s="1"/>
  <c r="A93" i="56"/>
  <c r="D93" i="56" s="1"/>
  <c r="A91" i="17"/>
  <c r="D91" i="17" s="1"/>
  <c r="A85" i="52"/>
  <c r="D85" i="52" s="1"/>
  <c r="D100" i="52" s="1"/>
  <c r="A88" i="42"/>
  <c r="D88" i="42" s="1"/>
  <c r="A96" i="18"/>
  <c r="D96" i="18" s="1"/>
  <c r="A91" i="42"/>
  <c r="D91" i="42" s="1"/>
  <c r="A88" i="83"/>
  <c r="D88" i="83" s="1"/>
  <c r="A98" i="15"/>
  <c r="D98" i="15" s="1"/>
  <c r="A88" i="54"/>
  <c r="D88" i="54" s="1"/>
  <c r="A97" i="50"/>
  <c r="D97" i="50" s="1"/>
  <c r="A88" i="62"/>
  <c r="D88" i="62" s="1"/>
  <c r="A91" i="14"/>
  <c r="D91" i="14" s="1"/>
  <c r="A96" i="16"/>
  <c r="D96" i="16" s="1"/>
  <c r="A91" i="66"/>
  <c r="D91" i="66" s="1"/>
  <c r="A89" i="32"/>
  <c r="D89" i="32" s="1"/>
  <c r="A96" i="52"/>
  <c r="D96" i="52" s="1"/>
  <c r="A94" i="18"/>
  <c r="D94" i="18" s="1"/>
  <c r="A90" i="70"/>
  <c r="D90" i="70" s="1"/>
  <c r="A88" i="85"/>
  <c r="D88" i="85" s="1"/>
  <c r="A88" i="4"/>
  <c r="D88" i="4" s="1"/>
  <c r="A91" i="70"/>
  <c r="D91" i="70" s="1"/>
  <c r="A93" i="95"/>
  <c r="D93" i="95" s="1"/>
  <c r="A89" i="30"/>
  <c r="D89" i="30" s="1"/>
  <c r="A94" i="87"/>
  <c r="D94" i="87" s="1"/>
  <c r="A98" i="30"/>
  <c r="D98" i="30" s="1"/>
  <c r="A94" i="64"/>
  <c r="D94" i="64" s="1"/>
  <c r="A96" i="97"/>
  <c r="D96" i="97" s="1"/>
  <c r="A89" i="19"/>
  <c r="D89" i="19" s="1"/>
  <c r="A85" i="26"/>
  <c r="D85" i="26" s="1"/>
  <c r="D100" i="26" s="1"/>
  <c r="A94" i="89"/>
  <c r="D94" i="89" s="1"/>
  <c r="A88" i="64"/>
  <c r="D88" i="64" s="1"/>
  <c r="A95" i="30"/>
  <c r="D95" i="30" s="1"/>
  <c r="A94" i="60"/>
  <c r="D94" i="60" s="1"/>
  <c r="A96" i="64"/>
  <c r="D96" i="64" s="1"/>
  <c r="A93" i="62"/>
  <c r="D93" i="62" s="1"/>
  <c r="A86" i="83"/>
  <c r="D86" i="83" s="1"/>
  <c r="A91" i="62"/>
  <c r="D91" i="62" s="1"/>
  <c r="A91" i="38"/>
  <c r="D91" i="38" s="1"/>
  <c r="A87" i="36"/>
  <c r="D87" i="36" s="1"/>
  <c r="A85" i="91"/>
  <c r="D85" i="91" s="1"/>
  <c r="D100" i="91" s="1"/>
  <c r="A99" i="44"/>
  <c r="D99" i="44" s="1"/>
  <c r="A87" i="66"/>
  <c r="D87" i="66" s="1"/>
  <c r="A94" i="28"/>
  <c r="D94" i="28" s="1"/>
  <c r="A95" i="38"/>
  <c r="D95" i="38" s="1"/>
  <c r="A97" i="18"/>
  <c r="D97" i="18" s="1"/>
  <c r="A93" i="18"/>
  <c r="D93" i="18" s="1"/>
  <c r="A87" i="4"/>
  <c r="D87" i="4" s="1"/>
  <c r="A85" i="4"/>
  <c r="D85" i="4" s="1"/>
  <c r="A93" i="36"/>
  <c r="D93" i="36" s="1"/>
  <c r="A94" i="97"/>
  <c r="D94" i="97" s="1"/>
  <c r="A95" i="81"/>
  <c r="D95" i="81" s="1"/>
  <c r="A95" i="62"/>
  <c r="D95" i="62" s="1"/>
  <c r="A86" i="91"/>
  <c r="D86" i="91" s="1"/>
  <c r="A97" i="97"/>
  <c r="D97" i="97" s="1"/>
  <c r="A95" i="68"/>
  <c r="D95" i="68" s="1"/>
  <c r="A85" i="16"/>
  <c r="D85" i="16" s="1"/>
  <c r="D100" i="16" s="1"/>
  <c r="A94" i="66"/>
  <c r="D94" i="66" s="1"/>
  <c r="A99" i="97"/>
  <c r="D99" i="97" s="1"/>
  <c r="A99" i="56"/>
  <c r="D99" i="56" s="1"/>
  <c r="A90" i="93"/>
  <c r="D90" i="93" s="1"/>
  <c r="A92" i="16"/>
  <c r="D92" i="16" s="1"/>
  <c r="A93" i="38"/>
  <c r="D93" i="38" s="1"/>
  <c r="A97" i="62"/>
  <c r="D97" i="62" s="1"/>
  <c r="A95" i="70"/>
  <c r="D95" i="70" s="1"/>
  <c r="A91" i="44"/>
  <c r="D91" i="44" s="1"/>
  <c r="A90" i="50"/>
  <c r="D90" i="50" s="1"/>
  <c r="A89" i="58"/>
  <c r="D89" i="58" s="1"/>
  <c r="A98" i="87"/>
  <c r="D98" i="87" s="1"/>
  <c r="A94" i="42"/>
  <c r="D94" i="42" s="1"/>
  <c r="A89" i="70"/>
  <c r="D89" i="70" s="1"/>
  <c r="A87" i="42"/>
  <c r="D87" i="42" s="1"/>
  <c r="A96" i="62"/>
  <c r="D96" i="62" s="1"/>
  <c r="A90" i="38"/>
  <c r="D90" i="38" s="1"/>
  <c r="A88" i="34"/>
  <c r="D88" i="34" s="1"/>
  <c r="A90" i="28"/>
  <c r="D90" i="28" s="1"/>
  <c r="A90" i="54"/>
  <c r="D90" i="54" s="1"/>
  <c r="A99" i="52"/>
  <c r="D99" i="52" s="1"/>
  <c r="A89" i="15"/>
  <c r="D89" i="15" s="1"/>
  <c r="A87" i="32"/>
  <c r="D87" i="32" s="1"/>
  <c r="A92" i="42"/>
  <c r="D92" i="42" s="1"/>
  <c r="A96" i="38"/>
  <c r="D96" i="38" s="1"/>
  <c r="A91" i="83"/>
  <c r="D91" i="83" s="1"/>
  <c r="A99" i="50"/>
  <c r="D99" i="50" s="1"/>
  <c r="A91" i="4"/>
  <c r="D91" i="4" s="1"/>
  <c r="A97" i="30"/>
  <c r="D97" i="30" s="1"/>
  <c r="A96" i="50"/>
  <c r="D96" i="50" s="1"/>
  <c r="A97" i="70"/>
  <c r="D97" i="70" s="1"/>
  <c r="A89" i="42"/>
  <c r="D89" i="42" s="1"/>
  <c r="A95" i="85"/>
  <c r="D95" i="85" s="1"/>
  <c r="A92" i="85"/>
  <c r="D92" i="85" s="1"/>
  <c r="A91" i="89"/>
  <c r="D91" i="89" s="1"/>
  <c r="A94" i="79"/>
  <c r="D94" i="79" s="1"/>
  <c r="A87" i="79"/>
  <c r="D87" i="79" s="1"/>
  <c r="A86" i="17"/>
  <c r="D86" i="17" s="1"/>
  <c r="A97" i="95"/>
  <c r="D97" i="95" s="1"/>
  <c r="A99" i="79"/>
  <c r="D99" i="79" s="1"/>
  <c r="A85" i="44"/>
  <c r="A92" i="54"/>
  <c r="D92" i="54" s="1"/>
  <c r="A91" i="15"/>
  <c r="D91" i="15" s="1"/>
  <c r="A96" i="54"/>
  <c r="D96" i="54" s="1"/>
  <c r="A95" i="58"/>
  <c r="D95" i="58" s="1"/>
  <c r="A98" i="56"/>
  <c r="D98" i="56" s="1"/>
  <c r="A87" i="89"/>
  <c r="D87" i="89" s="1"/>
  <c r="A92" i="66"/>
  <c r="D92" i="66" s="1"/>
  <c r="A95" i="66"/>
  <c r="D95" i="66" s="1"/>
  <c r="A92" i="83"/>
  <c r="D92" i="83" s="1"/>
  <c r="A96" i="42"/>
  <c r="D96" i="42" s="1"/>
  <c r="A97" i="14"/>
  <c r="D97" i="14" s="1"/>
  <c r="A97" i="4"/>
  <c r="D97" i="4" s="1"/>
  <c r="A85" i="93"/>
  <c r="D85" i="93" s="1"/>
  <c r="D100" i="93" s="1"/>
  <c r="A95" i="18"/>
  <c r="D95" i="18" s="1"/>
  <c r="A96" i="81"/>
  <c r="D96" i="81" s="1"/>
  <c r="A98" i="26"/>
  <c r="D98" i="26" s="1"/>
  <c r="A87" i="15"/>
  <c r="D87" i="15" s="1"/>
  <c r="A97" i="16"/>
  <c r="D97" i="16" s="1"/>
  <c r="A98" i="38"/>
  <c r="D98" i="38" s="1"/>
  <c r="A86" i="58"/>
  <c r="D86" i="58" s="1"/>
  <c r="A87" i="52"/>
  <c r="D87" i="52" s="1"/>
  <c r="A88" i="56"/>
  <c r="D88" i="56" s="1"/>
  <c r="A90" i="26"/>
  <c r="D90" i="26" s="1"/>
  <c r="A88" i="38"/>
  <c r="D88" i="38" s="1"/>
  <c r="A99" i="66"/>
  <c r="D99" i="66" s="1"/>
  <c r="A92" i="18"/>
  <c r="D92" i="18" s="1"/>
  <c r="A99" i="68"/>
  <c r="D99" i="68" s="1"/>
  <c r="A90" i="81"/>
  <c r="D90" i="81" s="1"/>
  <c r="A93" i="66"/>
  <c r="D93" i="66" s="1"/>
  <c r="A86" i="15"/>
  <c r="D86" i="15" s="1"/>
  <c r="A89" i="34"/>
  <c r="D89" i="34" s="1"/>
  <c r="A98" i="28"/>
  <c r="D98" i="28" s="1"/>
  <c r="A94" i="85"/>
  <c r="D94" i="85" s="1"/>
  <c r="A99" i="14"/>
  <c r="D99" i="14" s="1"/>
  <c r="A95" i="19"/>
  <c r="D95" i="19" s="1"/>
  <c r="A95" i="28"/>
  <c r="D95" i="28" s="1"/>
  <c r="A95" i="50"/>
  <c r="D95" i="50" s="1"/>
  <c r="A85" i="30"/>
  <c r="A86" i="46"/>
  <c r="D86" i="46" s="1"/>
  <c r="A89" i="56"/>
  <c r="D89" i="56" s="1"/>
  <c r="A92" i="64"/>
  <c r="D92" i="64" s="1"/>
  <c r="A96" i="56"/>
  <c r="D96" i="56" s="1"/>
  <c r="A85" i="48"/>
  <c r="A86" i="32"/>
  <c r="D86" i="32" s="1"/>
  <c r="A90" i="89"/>
  <c r="D90" i="89" s="1"/>
  <c r="A93" i="58"/>
  <c r="D93" i="58" s="1"/>
  <c r="A99" i="36"/>
  <c r="D99" i="36" s="1"/>
  <c r="A88" i="70"/>
  <c r="D88" i="70" s="1"/>
  <c r="A86" i="95"/>
  <c r="D86" i="95" s="1"/>
  <c r="A85" i="56"/>
  <c r="D85" i="56" s="1"/>
  <c r="D100" i="56" s="1"/>
  <c r="A86" i="54"/>
  <c r="D86" i="54" s="1"/>
  <c r="A97" i="81"/>
  <c r="D97" i="81" s="1"/>
  <c r="A92" i="19"/>
  <c r="D92" i="19" s="1"/>
  <c r="A95" i="42"/>
  <c r="D95" i="42" s="1"/>
  <c r="A94" i="58"/>
  <c r="D94" i="58" s="1"/>
  <c r="A93" i="32"/>
  <c r="D93" i="32" s="1"/>
  <c r="A91" i="91"/>
  <c r="D91" i="91" s="1"/>
  <c r="A93" i="46"/>
  <c r="D93" i="46" s="1"/>
  <c r="A96" i="48"/>
  <c r="D96" i="48" s="1"/>
  <c r="A90" i="85"/>
  <c r="D90" i="85" s="1"/>
  <c r="A93" i="68"/>
  <c r="D93" i="68" s="1"/>
  <c r="A99" i="4"/>
  <c r="D99" i="4" s="1"/>
  <c r="A99" i="89"/>
  <c r="D99" i="89" s="1"/>
  <c r="A97" i="32"/>
  <c r="D97" i="32" s="1"/>
  <c r="A86" i="34"/>
  <c r="D86" i="34" s="1"/>
  <c r="A97" i="52"/>
  <c r="D97" i="52" s="1"/>
  <c r="A86" i="40"/>
  <c r="D86" i="40" s="1"/>
  <c r="A97" i="93"/>
  <c r="D97" i="93" s="1"/>
  <c r="A93" i="54"/>
  <c r="D93" i="54" s="1"/>
  <c r="A96" i="4"/>
  <c r="D96" i="4" s="1"/>
  <c r="A94" i="32"/>
  <c r="D94" i="32" s="1"/>
  <c r="A89" i="26"/>
  <c r="D89" i="26" s="1"/>
  <c r="A95" i="95"/>
  <c r="D95" i="95" s="1"/>
  <c r="A91" i="54"/>
  <c r="D91" i="54" s="1"/>
  <c r="A91" i="56"/>
  <c r="D91" i="56" s="1"/>
  <c r="A87" i="95"/>
  <c r="D87" i="95" s="1"/>
  <c r="A98" i="44"/>
  <c r="D98" i="44" s="1"/>
  <c r="A96" i="89"/>
  <c r="D96" i="89" s="1"/>
  <c r="A88" i="95"/>
  <c r="D88" i="95" s="1"/>
  <c r="A93" i="83"/>
  <c r="D93" i="83" s="1"/>
  <c r="A94" i="56"/>
  <c r="D94" i="56" s="1"/>
  <c r="A97" i="83"/>
  <c r="D97" i="83" s="1"/>
  <c r="A87" i="56"/>
  <c r="D87" i="56" s="1"/>
  <c r="A88" i="68"/>
  <c r="D88" i="68" s="1"/>
  <c r="A97" i="40"/>
  <c r="D97" i="40" s="1"/>
  <c r="A99" i="46"/>
  <c r="D99" i="46" s="1"/>
  <c r="A95" i="79"/>
  <c r="D95" i="79" s="1"/>
  <c r="A86" i="52"/>
  <c r="D86" i="52" s="1"/>
  <c r="A93" i="97"/>
  <c r="D93" i="97" s="1"/>
  <c r="A95" i="17"/>
  <c r="D95" i="17" s="1"/>
  <c r="A94" i="36"/>
  <c r="D94" i="36" s="1"/>
  <c r="A96" i="32"/>
  <c r="D96" i="32" s="1"/>
  <c r="A87" i="30"/>
  <c r="D87" i="30" s="1"/>
  <c r="A91" i="40"/>
  <c r="D91" i="40" s="1"/>
  <c r="A89" i="60"/>
  <c r="D89" i="60" s="1"/>
  <c r="A93" i="64"/>
  <c r="D93" i="64" s="1"/>
  <c r="A91" i="85"/>
  <c r="D91" i="85" s="1"/>
  <c r="A86" i="42"/>
  <c r="D86" i="42" s="1"/>
  <c r="A98" i="32"/>
  <c r="D98" i="32" s="1"/>
  <c r="A97" i="87"/>
  <c r="D97" i="87" s="1"/>
  <c r="A93" i="16"/>
  <c r="D93" i="16" s="1"/>
  <c r="A88" i="40"/>
  <c r="D88" i="40" s="1"/>
  <c r="A97" i="64"/>
  <c r="D97" i="64" s="1"/>
  <c r="A86" i="70"/>
  <c r="D86" i="70" s="1"/>
  <c r="A94" i="91"/>
  <c r="D94" i="91" s="1"/>
  <c r="A97" i="60"/>
  <c r="D97" i="60" s="1"/>
  <c r="A90" i="58"/>
  <c r="D90" i="58" s="1"/>
  <c r="A95" i="16"/>
  <c r="D95" i="16" s="1"/>
  <c r="A97" i="26"/>
  <c r="D97" i="26" s="1"/>
  <c r="A96" i="14"/>
  <c r="D96" i="14" s="1"/>
  <c r="A85" i="83"/>
  <c r="D85" i="83" s="1"/>
  <c r="D100" i="83" s="1"/>
  <c r="A99" i="91"/>
  <c r="D99" i="91" s="1"/>
  <c r="A93" i="93"/>
  <c r="D93" i="93" s="1"/>
  <c r="A87" i="48"/>
  <c r="D87" i="48" s="1"/>
  <c r="A98" i="18"/>
  <c r="D98" i="18" s="1"/>
  <c r="A90" i="36"/>
  <c r="D90" i="36" s="1"/>
  <c r="A87" i="70"/>
  <c r="D87" i="70" s="1"/>
  <c r="A96" i="85"/>
  <c r="D96" i="85" s="1"/>
  <c r="A98" i="48"/>
  <c r="D98" i="48" s="1"/>
  <c r="A97" i="66"/>
  <c r="D97" i="66" s="1"/>
  <c r="A85" i="18"/>
  <c r="D85" i="18" s="1"/>
  <c r="D100" i="18" s="1"/>
  <c r="A93" i="70"/>
  <c r="D93" i="70" s="1"/>
  <c r="A98" i="4"/>
  <c r="D98" i="4" s="1"/>
  <c r="A92" i="60"/>
  <c r="D92" i="60" s="1"/>
  <c r="A89" i="50"/>
  <c r="D89" i="50" s="1"/>
  <c r="A86" i="28"/>
  <c r="D86" i="28" s="1"/>
  <c r="A98" i="36"/>
  <c r="D98" i="36" s="1"/>
  <c r="A98" i="81"/>
  <c r="D98" i="81" s="1"/>
  <c r="A86" i="66"/>
  <c r="D86" i="66" s="1"/>
  <c r="A96" i="40"/>
  <c r="D96" i="40" s="1"/>
  <c r="A92" i="38"/>
  <c r="D92" i="38" s="1"/>
  <c r="A87" i="38"/>
  <c r="D87" i="38" s="1"/>
  <c r="A87" i="68"/>
  <c r="D87" i="68" s="1"/>
  <c r="A89" i="64"/>
  <c r="D89" i="64" s="1"/>
  <c r="A91" i="48"/>
  <c r="D91" i="48" s="1"/>
  <c r="A99" i="60"/>
  <c r="D99" i="60" s="1"/>
  <c r="A98" i="52"/>
  <c r="D98" i="52" s="1"/>
  <c r="A91" i="93"/>
  <c r="D91" i="93" s="1"/>
  <c r="A88" i="19"/>
  <c r="D88" i="19" s="1"/>
  <c r="A95" i="54"/>
  <c r="D95" i="54" s="1"/>
  <c r="A86" i="48"/>
  <c r="D86" i="48" s="1"/>
  <c r="A89" i="87"/>
  <c r="D89" i="87" s="1"/>
  <c r="A98" i="54"/>
  <c r="D98" i="54" s="1"/>
  <c r="A94" i="93"/>
  <c r="D94" i="93" s="1"/>
  <c r="A99" i="54"/>
  <c r="D99" i="54" s="1"/>
  <c r="A95" i="36"/>
  <c r="D95" i="36" s="1"/>
  <c r="A85" i="87"/>
  <c r="D85" i="87" s="1"/>
  <c r="D100" i="87" s="1"/>
  <c r="A95" i="93"/>
  <c r="D95" i="93" s="1"/>
  <c r="A90" i="4"/>
  <c r="D90" i="4" s="1"/>
  <c r="A96" i="46"/>
  <c r="D96" i="46" s="1"/>
  <c r="A85" i="38"/>
  <c r="D85" i="38" s="1"/>
  <c r="D100" i="38" s="1"/>
  <c r="A88" i="79"/>
  <c r="D88" i="79" s="1"/>
  <c r="A97" i="48"/>
  <c r="D97" i="48" s="1"/>
  <c r="A98" i="62"/>
  <c r="D98" i="62" s="1"/>
  <c r="A86" i="97"/>
  <c r="D86" i="97" s="1"/>
  <c r="A85" i="62"/>
  <c r="D85" i="62" s="1"/>
  <c r="D100" i="62" s="1"/>
  <c r="A96" i="58"/>
  <c r="D96" i="58" s="1"/>
  <c r="A85" i="89"/>
  <c r="D85" i="89" s="1"/>
  <c r="D100" i="89" s="1"/>
  <c r="A97" i="89"/>
  <c r="D97" i="89" s="1"/>
  <c r="A93" i="42"/>
  <c r="D93" i="42" s="1"/>
  <c r="A86" i="60"/>
  <c r="D86" i="60" s="1"/>
  <c r="A94" i="68"/>
  <c r="D94" i="68" s="1"/>
  <c r="A97" i="54"/>
  <c r="D97" i="54" s="1"/>
  <c r="A88" i="30"/>
  <c r="D88" i="30" s="1"/>
  <c r="A93" i="81"/>
  <c r="D93" i="81" s="1"/>
  <c r="A90" i="46"/>
  <c r="D90" i="46" s="1"/>
  <c r="A91" i="64"/>
  <c r="D91" i="64" s="1"/>
  <c r="A95" i="46"/>
  <c r="D95" i="46" s="1"/>
  <c r="A92" i="15"/>
  <c r="D92" i="15" s="1"/>
  <c r="A94" i="40"/>
  <c r="D94" i="40" s="1"/>
  <c r="A92" i="17"/>
  <c r="D92" i="17" s="1"/>
  <c r="A88" i="26"/>
  <c r="D88" i="26" s="1"/>
  <c r="A85" i="40"/>
  <c r="A92" i="26"/>
  <c r="D92" i="26" s="1"/>
  <c r="A95" i="40"/>
  <c r="D95" i="40" s="1"/>
  <c r="A89" i="28"/>
  <c r="D89" i="28" s="1"/>
  <c r="A97" i="56"/>
  <c r="D97" i="56" s="1"/>
  <c r="A89" i="93"/>
  <c r="D89" i="93" s="1"/>
  <c r="A96" i="15"/>
  <c r="D96" i="15" s="1"/>
  <c r="A92" i="44"/>
  <c r="D92" i="44" s="1"/>
  <c r="A94" i="95"/>
  <c r="D94" i="95" s="1"/>
  <c r="A91" i="52"/>
  <c r="D91" i="52" s="1"/>
  <c r="A98" i="97"/>
  <c r="D98" i="97" s="1"/>
  <c r="A90" i="42"/>
  <c r="D90" i="42" s="1"/>
  <c r="A97" i="15"/>
  <c r="D97" i="15" s="1"/>
  <c r="A91" i="46"/>
  <c r="D91" i="46" s="1"/>
  <c r="A99" i="30"/>
  <c r="D99" i="30" s="1"/>
  <c r="A90" i="19"/>
  <c r="D90" i="19" s="1"/>
  <c r="A96" i="79"/>
  <c r="D96" i="79" s="1"/>
  <c r="A96" i="68"/>
  <c r="D96" i="68" s="1"/>
  <c r="A94" i="62"/>
  <c r="D94" i="62" s="1"/>
  <c r="A93" i="48"/>
  <c r="D93" i="48" s="1"/>
  <c r="A93" i="30"/>
  <c r="D93" i="30" s="1"/>
  <c r="A90" i="56"/>
  <c r="D90" i="56" s="1"/>
  <c r="A89" i="81"/>
  <c r="D89" i="81" s="1"/>
  <c r="A89" i="14"/>
  <c r="D89" i="14" s="1"/>
  <c r="A88" i="89"/>
  <c r="D88" i="89" s="1"/>
  <c r="A98" i="93"/>
  <c r="D98" i="93" s="1"/>
  <c r="A85" i="97"/>
  <c r="D85" i="97" s="1"/>
  <c r="D100" i="97" s="1"/>
  <c r="A89" i="52"/>
  <c r="D89" i="52" s="1"/>
  <c r="A95" i="83"/>
  <c r="D95" i="83" s="1"/>
  <c r="A98" i="19"/>
  <c r="D98" i="19" s="1"/>
  <c r="A99" i="81"/>
  <c r="D99" i="81" s="1"/>
  <c r="A90" i="83"/>
  <c r="D90" i="83" s="1"/>
  <c r="A90" i="66"/>
  <c r="D90" i="66" s="1"/>
  <c r="A91" i="68"/>
  <c r="D91" i="68" s="1"/>
  <c r="A94" i="81"/>
  <c r="D94" i="81" s="1"/>
  <c r="A85" i="46"/>
  <c r="D85" i="46" s="1"/>
  <c r="D100" i="46" s="1"/>
  <c r="A99" i="17"/>
  <c r="D99" i="17" s="1"/>
  <c r="A87" i="18"/>
  <c r="D87" i="18" s="1"/>
  <c r="A99" i="48"/>
  <c r="D99" i="48" s="1"/>
  <c r="A92" i="4"/>
  <c r="D92" i="4" s="1"/>
  <c r="A90" i="16"/>
  <c r="D90" i="16" s="1"/>
  <c r="A99" i="93"/>
  <c r="D99" i="93" s="1"/>
  <c r="A88" i="28"/>
  <c r="D88" i="28" s="1"/>
  <c r="A88" i="16"/>
  <c r="D88" i="16" s="1"/>
  <c r="A96" i="95"/>
  <c r="D96" i="95" s="1"/>
  <c r="A85" i="95"/>
  <c r="D85" i="95" s="1"/>
  <c r="D100" i="95" s="1"/>
  <c r="A86" i="93"/>
  <c r="D86" i="93" s="1"/>
  <c r="A99" i="40"/>
  <c r="D99" i="40" s="1"/>
  <c r="A89" i="89"/>
  <c r="D89" i="89" s="1"/>
  <c r="A87" i="54"/>
  <c r="D87" i="54" s="1"/>
  <c r="A87" i="14"/>
  <c r="D87" i="14" s="1"/>
  <c r="A91" i="19"/>
  <c r="D91" i="19" s="1"/>
  <c r="A94" i="83"/>
  <c r="D94" i="83" s="1"/>
  <c r="A94" i="38"/>
  <c r="D94" i="38" s="1"/>
  <c r="A86" i="30"/>
  <c r="D86" i="30" s="1"/>
  <c r="A94" i="50"/>
  <c r="D94" i="50" s="1"/>
  <c r="A86" i="14"/>
  <c r="D86" i="14" s="1"/>
  <c r="A92" i="40"/>
  <c r="D92" i="40" s="1"/>
  <c r="A95" i="89"/>
  <c r="D95" i="89" s="1"/>
  <c r="A94" i="54"/>
  <c r="D94" i="54" s="1"/>
  <c r="A89" i="54"/>
  <c r="D89" i="54" s="1"/>
  <c r="A93" i="40"/>
  <c r="D93" i="40" s="1"/>
  <c r="A85" i="36"/>
  <c r="D85" i="36" s="1"/>
  <c r="D100" i="36" s="1"/>
  <c r="A89" i="95"/>
  <c r="D89" i="95" s="1"/>
  <c r="A89" i="38"/>
  <c r="D89" i="38" s="1"/>
  <c r="A87" i="58"/>
  <c r="D87" i="58" s="1"/>
  <c r="A87" i="44"/>
  <c r="D87" i="44" s="1"/>
  <c r="A97" i="36"/>
  <c r="D97" i="36" s="1"/>
  <c r="A87" i="28"/>
  <c r="D87" i="28" s="1"/>
  <c r="A92" i="93"/>
  <c r="D92" i="93" s="1"/>
  <c r="A88" i="58"/>
  <c r="D88" i="58" s="1"/>
  <c r="A99" i="87"/>
  <c r="D99" i="87" s="1"/>
  <c r="A85" i="50"/>
  <c r="D85" i="50" s="1"/>
  <c r="D100" i="50" s="1"/>
  <c r="A94" i="16"/>
  <c r="D94" i="16" s="1"/>
  <c r="A90" i="15"/>
  <c r="D90" i="15" s="1"/>
  <c r="A88" i="17"/>
  <c r="D88" i="17" s="1"/>
  <c r="A99" i="34"/>
  <c r="D99" i="34" s="1"/>
  <c r="A90" i="95"/>
  <c r="D90" i="95" s="1"/>
  <c r="A87" i="19"/>
  <c r="D87" i="19" s="1"/>
  <c r="A87" i="81"/>
  <c r="D87" i="81" s="1"/>
  <c r="A93" i="14"/>
  <c r="D93" i="14" s="1"/>
  <c r="A99" i="42"/>
  <c r="D99" i="42" s="1"/>
  <c r="A92" i="48"/>
  <c r="D92" i="48" s="1"/>
  <c r="A90" i="79"/>
  <c r="D90" i="79" s="1"/>
  <c r="A94" i="30"/>
  <c r="D94" i="30" s="1"/>
  <c r="A98" i="14"/>
  <c r="D98" i="14" s="1"/>
  <c r="A92" i="58"/>
  <c r="D92" i="58" s="1"/>
  <c r="A94" i="15"/>
  <c r="D94" i="15" s="1"/>
  <c r="A85" i="14"/>
  <c r="A99" i="64"/>
  <c r="D99" i="64" s="1"/>
  <c r="A88" i="48"/>
  <c r="D88" i="48" s="1"/>
  <c r="A97" i="19"/>
  <c r="D97" i="19" s="1"/>
  <c r="A99" i="19"/>
  <c r="D99" i="19" s="1"/>
  <c r="A99" i="28"/>
  <c r="D99" i="28" s="1"/>
  <c r="A88" i="87"/>
  <c r="D88" i="87" s="1"/>
  <c r="A87" i="16"/>
  <c r="D87" i="16" s="1"/>
  <c r="A96" i="19"/>
  <c r="D96" i="19" s="1"/>
  <c r="A93" i="17"/>
  <c r="D93" i="17" s="1"/>
  <c r="A92" i="87"/>
  <c r="D92" i="87" s="1"/>
  <c r="A94" i="48"/>
  <c r="D94" i="48" s="1"/>
  <c r="A93" i="91"/>
  <c r="D93" i="91" s="1"/>
  <c r="A89" i="4"/>
  <c r="D89" i="4" s="1"/>
  <c r="A91" i="26"/>
  <c r="D91" i="26" s="1"/>
  <c r="A88" i="50"/>
  <c r="D88" i="50" s="1"/>
  <c r="A98" i="42"/>
  <c r="D98" i="42" s="1"/>
  <c r="A85" i="17"/>
  <c r="D85" i="17" s="1"/>
  <c r="D100" i="17" s="1"/>
  <c r="A96" i="26"/>
  <c r="D96" i="26" s="1"/>
  <c r="A87" i="91"/>
  <c r="D87" i="91" s="1"/>
  <c r="A91" i="36"/>
  <c r="D91" i="36" s="1"/>
  <c r="A98" i="95"/>
  <c r="D98" i="95" s="1"/>
  <c r="A87" i="40"/>
  <c r="D87" i="40" s="1"/>
  <c r="A85" i="54"/>
  <c r="D85" i="54" s="1"/>
  <c r="D100" i="54" s="1"/>
  <c r="A91" i="50"/>
  <c r="D91" i="50" s="1"/>
  <c r="A89" i="62"/>
  <c r="D89" i="62" s="1"/>
  <c r="A92" i="46"/>
  <c r="D92" i="46" s="1"/>
  <c r="A88" i="14"/>
  <c r="D88" i="14" s="1"/>
  <c r="A85" i="64"/>
  <c r="D85" i="64" s="1"/>
  <c r="D100" i="64" s="1"/>
  <c r="A97" i="79"/>
  <c r="D97" i="79" s="1"/>
  <c r="A90" i="97"/>
  <c r="D90" i="97" s="1"/>
  <c r="A97" i="85"/>
  <c r="D97" i="85" s="1"/>
  <c r="A94" i="70"/>
  <c r="D94" i="70" s="1"/>
  <c r="A99" i="16"/>
  <c r="D99" i="16" s="1"/>
  <c r="A98" i="17"/>
  <c r="D98" i="17" s="1"/>
  <c r="A93" i="85"/>
  <c r="D93" i="85" s="1"/>
  <c r="A97" i="17"/>
  <c r="D97" i="17" s="1"/>
  <c r="A86" i="68"/>
  <c r="D86" i="68" s="1"/>
  <c r="A86" i="16"/>
  <c r="D86" i="16" s="1"/>
  <c r="A95" i="60"/>
  <c r="D95" i="60" s="1"/>
  <c r="A97" i="38"/>
  <c r="D97" i="38" s="1"/>
  <c r="A92" i="79"/>
  <c r="D92" i="79" s="1"/>
  <c r="A87" i="93"/>
  <c r="D87" i="93" s="1"/>
  <c r="A88" i="66"/>
  <c r="D88" i="66" s="1"/>
  <c r="A88" i="93"/>
  <c r="D88" i="93" s="1"/>
  <c r="A96" i="70"/>
  <c r="D96" i="70" s="1"/>
  <c r="A89" i="66"/>
  <c r="D89" i="66" s="1"/>
  <c r="A85" i="28"/>
  <c r="A92" i="14"/>
  <c r="D92" i="14" s="1"/>
  <c r="A89" i="40"/>
  <c r="D89" i="40" s="1"/>
  <c r="A95" i="52"/>
  <c r="D95" i="52" s="1"/>
  <c r="A97" i="46"/>
  <c r="D97" i="46" s="1"/>
  <c r="A96" i="34"/>
  <c r="D96" i="34" s="1"/>
  <c r="A89" i="97"/>
  <c r="D89" i="97" s="1"/>
  <c r="A91" i="32"/>
  <c r="D91" i="32" s="1"/>
  <c r="A91" i="79"/>
  <c r="D91" i="79" s="1"/>
  <c r="A94" i="52"/>
  <c r="D94" i="52" s="1"/>
  <c r="A86" i="50"/>
  <c r="D86" i="50" s="1"/>
  <c r="A86" i="19"/>
  <c r="D86" i="19" s="1"/>
  <c r="A91" i="18"/>
  <c r="D91" i="18" s="1"/>
  <c r="A87" i="62"/>
  <c r="D87" i="62" s="1"/>
  <c r="A91" i="28"/>
  <c r="D91" i="28" s="1"/>
  <c r="A90" i="34"/>
  <c r="D90" i="34" s="1"/>
  <c r="A88" i="81"/>
  <c r="D88" i="81" s="1"/>
  <c r="A92" i="56"/>
  <c r="D92" i="56" s="1"/>
  <c r="A99" i="70"/>
  <c r="D99" i="70" s="1"/>
  <c r="D85" i="34"/>
  <c r="D85" i="48"/>
  <c r="D85" i="44"/>
  <c r="D85" i="28"/>
  <c r="D85" i="40"/>
  <c r="D85" i="14"/>
  <c r="D85" i="30"/>
  <c r="D100" i="30" l="1"/>
  <c r="D100" i="14"/>
  <c r="D100" i="40"/>
  <c r="D100" i="28"/>
  <c r="D100" i="44"/>
  <c r="D100" i="48"/>
  <c r="D100" i="34"/>
  <c r="G19" i="97"/>
  <c r="D19" i="97"/>
  <c r="I19" i="97" s="1"/>
  <c r="G19" i="95"/>
  <c r="D19" i="95"/>
  <c r="I19" i="95" s="1"/>
  <c r="G19" i="56"/>
  <c r="D19" i="56"/>
  <c r="I19" i="56" s="1"/>
  <c r="G19" i="52"/>
  <c r="D19" i="52"/>
  <c r="I19" i="52" s="1"/>
  <c r="D19" i="68"/>
  <c r="I19" i="68" s="1"/>
  <c r="G19" i="68"/>
  <c r="D19" i="32"/>
  <c r="I19" i="32" s="1"/>
  <c r="G19" i="32"/>
  <c r="G19" i="42"/>
  <c r="D19" i="42"/>
  <c r="I19" i="42" s="1"/>
  <c r="D19" i="38"/>
  <c r="I19" i="38" s="1"/>
  <c r="G19" i="38"/>
  <c r="D19" i="64"/>
  <c r="I19" i="64" s="1"/>
  <c r="G19" i="64"/>
  <c r="D19" i="50"/>
  <c r="I19" i="50" s="1"/>
  <c r="G19" i="50"/>
  <c r="D19" i="18"/>
  <c r="I19" i="18" s="1"/>
  <c r="G19" i="18"/>
  <c r="D19" i="93"/>
  <c r="I19" i="93" s="1"/>
  <c r="G19" i="93"/>
  <c r="D19" i="85"/>
  <c r="I19" i="85" s="1"/>
  <c r="G19" i="85"/>
  <c r="D19" i="19"/>
  <c r="I19" i="19" s="1"/>
  <c r="G19" i="19"/>
  <c r="G19" i="79"/>
  <c r="D19" i="79"/>
  <c r="I19" i="79" s="1"/>
  <c r="G19" i="15"/>
  <c r="D19" i="15"/>
  <c r="I19" i="15" s="1"/>
  <c r="G19" i="36"/>
  <c r="D19" i="36"/>
  <c r="I19" i="36" s="1"/>
  <c r="D19" i="87"/>
  <c r="I19" i="87" s="1"/>
  <c r="G19" i="87"/>
  <c r="D19" i="17"/>
  <c r="I19" i="17" s="1"/>
  <c r="G19" i="17"/>
  <c r="G19" i="89"/>
  <c r="D19" i="89"/>
  <c r="I19" i="89" s="1"/>
  <c r="G19" i="54"/>
  <c r="D19" i="54"/>
  <c r="I19" i="54" s="1"/>
  <c r="G19" i="46"/>
  <c r="D19" i="46"/>
  <c r="I19" i="46" s="1"/>
  <c r="G19" i="62"/>
  <c r="D19" i="62"/>
  <c r="I19" i="62" s="1"/>
  <c r="D19" i="26"/>
  <c r="I19" i="26" s="1"/>
  <c r="G19" i="26"/>
  <c r="D19" i="58"/>
  <c r="I19" i="58" s="1"/>
  <c r="G19" i="58"/>
  <c r="G19" i="66"/>
  <c r="D19" i="66"/>
  <c r="I19" i="66" s="1"/>
  <c r="G19" i="70"/>
  <c r="D19" i="70"/>
  <c r="I19" i="70" s="1"/>
  <c r="G19" i="60"/>
  <c r="D19" i="60"/>
  <c r="I19" i="60" s="1"/>
  <c r="D19" i="83"/>
  <c r="I19" i="83" s="1"/>
  <c r="G19" i="83"/>
  <c r="D19" i="16"/>
  <c r="I19" i="16" s="1"/>
  <c r="G19" i="16"/>
  <c r="D100" i="4"/>
  <c r="D19" i="91"/>
  <c r="I19" i="91" s="1"/>
  <c r="G19" i="91"/>
  <c r="G19" i="81"/>
  <c r="D19" i="81"/>
  <c r="I19" i="81" s="1"/>
  <c r="D19" i="4" l="1"/>
  <c r="I19" i="4" s="1"/>
  <c r="G19" i="4"/>
  <c r="G19" i="28"/>
  <c r="D19" i="28"/>
  <c r="I19" i="28" s="1"/>
  <c r="G19" i="34"/>
  <c r="D19" i="34"/>
  <c r="I19" i="34" s="1"/>
  <c r="D19" i="40"/>
  <c r="I19" i="40" s="1"/>
  <c r="G19" i="40"/>
  <c r="D19" i="48"/>
  <c r="I19" i="48" s="1"/>
  <c r="G19" i="48"/>
  <c r="G19" i="14"/>
  <c r="D19" i="14"/>
  <c r="I19" i="14" s="1"/>
  <c r="G19" i="44"/>
  <c r="D19" i="44"/>
  <c r="I19" i="44" s="1"/>
  <c r="D19" i="30"/>
  <c r="I19" i="30" s="1"/>
  <c r="G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van Dijk</author>
  </authors>
  <commentList>
    <comment ref="A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Zie eind blad. Doorlussen m² dieptereiniging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<sst xmlns="http://schemas.openxmlformats.org/spreadsheetml/2006/main" count="4548" uniqueCount="197">
  <si>
    <t>inv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</si>
  <si>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</si>
  <si>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</si>
  <si>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</si>
  <si>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</si>
  <si>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</si>
  <si>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</si>
  <si>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</si>
  <si>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</si>
  <si>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</si>
  <si>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</si>
  <si>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</si>
  <si>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Totaal</t>
  </si>
  <si>
    <t>Werkzaamheden met een frequentie tot 1/20</t>
  </si>
  <si>
    <t>Schoonmaakwerkzaamheden 3x per jaar</t>
  </si>
  <si>
    <t>Schoonmaakwerkzaamheden 1x per jaar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</si>
  <si>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</si>
  <si>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</si>
  <si>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</si>
  <si>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</si>
  <si>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</si>
  <si>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</si>
  <si>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</si>
  <si>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</si>
  <si>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</si>
  <si>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</si>
  <si>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</si>
  <si>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Freq</t>
  </si>
  <si>
    <t>m2 smk/jr</t>
  </si>
  <si>
    <t>Tot/jr</t>
  </si>
  <si>
    <t>Categorie:</t>
  </si>
  <si>
    <t>Categorie</t>
  </si>
  <si>
    <t>Frequentie</t>
  </si>
  <si>
    <t>Totaal uitbesteden:</t>
  </si>
  <si>
    <t>Categorie H (nio)</t>
  </si>
  <si>
    <t>Functie</t>
  </si>
  <si>
    <t>Telefoonnummer kantoor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</si>
  <si>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</si>
  <si>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</si>
  <si>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</si>
  <si>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</si>
  <si>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</si>
  <si>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Offerte tarief</t>
  </si>
  <si>
    <t>Direct toezicht</t>
  </si>
  <si>
    <t>Indirect toezicht</t>
  </si>
  <si>
    <t>Overhead</t>
  </si>
  <si>
    <t>Risico en Winst</t>
  </si>
  <si>
    <t>Totaal tarief</t>
  </si>
  <si>
    <t>Sanitaire voorzieningen</t>
  </si>
  <si>
    <t>m2/jr</t>
  </si>
  <si>
    <t>prijs/jr</t>
  </si>
  <si>
    <t>Totaal:</t>
  </si>
  <si>
    <t>Kwaliteitsinspecties</t>
  </si>
  <si>
    <t>Gem. uren/dag</t>
  </si>
  <si>
    <t>Prestatie</t>
  </si>
  <si>
    <t>Regie tarief</t>
  </si>
  <si>
    <t>Totaal eigen dienst:</t>
  </si>
  <si>
    <t>Eigen dienst: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</si>
  <si>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</si>
  <si>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</si>
  <si>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</si>
  <si>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</si>
  <si>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</si>
  <si>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</si>
  <si>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</si>
  <si>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</si>
  <si>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</si>
  <si>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</si>
  <si>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</si>
  <si>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</si>
  <si>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Nr.</t>
  </si>
  <si>
    <t>Ingangsdatum</t>
  </si>
  <si>
    <t>Object</t>
  </si>
  <si>
    <t>Wijziging</t>
  </si>
  <si>
    <t>Oud jaarbedrag</t>
  </si>
  <si>
    <t>Nieuw jaarbedrag</t>
  </si>
  <si>
    <t>Glasbewassing (incl. houtwerk en omlijsting)</t>
  </si>
  <si>
    <t>Vloeronderhoud</t>
  </si>
  <si>
    <t>Revisiedatum:</t>
  </si>
  <si>
    <t>Maandfactuur (werkzaamheden met een frequentie tot 1x per maand)</t>
  </si>
  <si>
    <t>bwdl</t>
  </si>
  <si>
    <t>Bijzonderheden</t>
  </si>
  <si>
    <t>Algemene gegevens</t>
  </si>
  <si>
    <t>Tekenbevoegde voor contract</t>
  </si>
  <si>
    <t>Basisgegevens</t>
  </si>
  <si>
    <t>Totale loonkosten</t>
  </si>
  <si>
    <t>Veendam</t>
  </si>
  <si>
    <t>Verschil</t>
  </si>
  <si>
    <t>Boeidelen</t>
  </si>
  <si>
    <t>Gevelbeplating</t>
  </si>
  <si>
    <t>Volledige naam onderneming (handelsnaam KvK)</t>
  </si>
  <si>
    <t>Vestigingsplaats onderneming (KvK)</t>
  </si>
  <si>
    <t>KvK-nummer</t>
  </si>
  <si>
    <t>Tekenbevoegde supplementen</t>
  </si>
  <si>
    <t>E-mailadres contactpersoon offerte</t>
  </si>
  <si>
    <t>Volledige naam schoonmaakbedrijf (Handelsnaam KvK)</t>
  </si>
  <si>
    <t>Vestigingsplaats schoonmaakbedrijf (KvK)</t>
  </si>
  <si>
    <t>Postcode en plaats kantoor</t>
  </si>
  <si>
    <t xml:space="preserve">Prijs  </t>
  </si>
  <si>
    <t>Uren</t>
  </si>
  <si>
    <t>Jaarpijs</t>
  </si>
  <si>
    <t>Jaaruren</t>
  </si>
  <si>
    <t>Verhouding</t>
  </si>
  <si>
    <t>Per dag</t>
  </si>
  <si>
    <t>Per jaar</t>
  </si>
  <si>
    <t>M² uit te besteden per jaar</t>
  </si>
  <si>
    <t>M² uit te besteden per dag</t>
  </si>
  <si>
    <t>Gem. prestatie</t>
  </si>
  <si>
    <t>Prijs per</t>
  </si>
  <si>
    <t>Aantal</t>
  </si>
  <si>
    <t>Prijs per eenheid</t>
  </si>
  <si>
    <t>Beurtprijs</t>
  </si>
  <si>
    <t>Beurten per jaar</t>
  </si>
  <si>
    <t>Prijs per jaar</t>
  </si>
  <si>
    <t>M²</t>
  </si>
  <si>
    <t>Prijs per m²</t>
  </si>
  <si>
    <t>Artikel</t>
  </si>
  <si>
    <t>Omschrijving</t>
  </si>
  <si>
    <t>Prijs per maand</t>
  </si>
  <si>
    <t>Medewerkers</t>
  </si>
  <si>
    <t>Bezoekers</t>
  </si>
  <si>
    <t>Aantal gebruikers van deze locatie</t>
  </si>
  <si>
    <t>Programma categorie</t>
  </si>
  <si>
    <t>Gemiddelde productie per m²</t>
  </si>
  <si>
    <t>Prijs</t>
  </si>
  <si>
    <t>Bestek</t>
  </si>
  <si>
    <t>Soort inspectie</t>
  </si>
  <si>
    <t>Inspectie betaald door</t>
  </si>
  <si>
    <t>Naam object</t>
  </si>
  <si>
    <t>Adres</t>
  </si>
  <si>
    <t>Plaats</t>
  </si>
  <si>
    <t>Uitvoerings- bepaling</t>
  </si>
  <si>
    <t>Eventuele einddatum</t>
  </si>
  <si>
    <t>Eventuele bijlage</t>
  </si>
  <si>
    <t xml:space="preserve">Supplement op uitvoeringsbepaling, onderdeel van Bestek </t>
  </si>
  <si>
    <t>Soort glas</t>
  </si>
  <si>
    <t>Binnenzijde</t>
  </si>
  <si>
    <t>Buitenzijde</t>
  </si>
  <si>
    <t>Separatie</t>
  </si>
  <si>
    <t>Koepel</t>
  </si>
  <si>
    <t>Steen/ Pulastic</t>
  </si>
  <si>
    <t>Totaal begane grond</t>
  </si>
  <si>
    <t xml:space="preserve"> </t>
  </si>
  <si>
    <t>Ruimteverdeling</t>
  </si>
  <si>
    <t>Onderwijs</t>
  </si>
  <si>
    <t xml:space="preserve">Ruimteverdeling </t>
  </si>
  <si>
    <t>Stichting Eye Filmmuseum</t>
  </si>
  <si>
    <t>Amsterdam</t>
  </si>
  <si>
    <t>De heer S. Spijkerman</t>
  </si>
  <si>
    <t>Zakelijk adjunct directeur</t>
  </si>
  <si>
    <t>Leonieke Westra</t>
  </si>
  <si>
    <t>085 200 3991</t>
  </si>
  <si>
    <t>via Tenderned</t>
  </si>
  <si>
    <t>Middelen, materialen, machines, werkkleding en materialen</t>
  </si>
  <si>
    <t>Diversen, indien van toepassing omschrijving</t>
  </si>
  <si>
    <t>Totaal  directe kosten</t>
  </si>
  <si>
    <t>Totaal indirecte kosten</t>
  </si>
  <si>
    <t>Gevelreiniging</t>
  </si>
  <si>
    <t xml:space="preserve">Bovenstaande uurtarieven zijn gebaseerd op uitvoering binnen de door de CAO Schoonmaak- en Glazenwassersbedrijf gestelde werktijden zonder toeslagen. </t>
  </si>
  <si>
    <t>Eye Filmmuseum</t>
  </si>
  <si>
    <t>Ijpromenade 1</t>
  </si>
  <si>
    <t>Reiniging gevelbeplating conform resultaatverplichting</t>
  </si>
  <si>
    <t>Prijs op afroep</t>
  </si>
  <si>
    <t>Herinspectie</t>
  </si>
  <si>
    <t>Reiniging behuizing rondom kozijnen</t>
  </si>
  <si>
    <t>Uitvoeringsbepaling Gevelreiniging Eye Filmmuseum</t>
  </si>
  <si>
    <t>geveldeel</t>
  </si>
  <si>
    <t>aantal platen</t>
  </si>
  <si>
    <t xml:space="preserve">TOTAAL </t>
  </si>
  <si>
    <t>totaal m2 platen per geveldeel</t>
  </si>
  <si>
    <t>omschrijving</t>
  </si>
  <si>
    <t>dak</t>
  </si>
  <si>
    <t>wand, dakrand, terras rand</t>
  </si>
  <si>
    <t>dakrand</t>
  </si>
  <si>
    <t>wand 'room with view' (raam Merk B23)</t>
  </si>
  <si>
    <t>gevel arena entree</t>
  </si>
  <si>
    <t>veranda rand 1e</t>
  </si>
  <si>
    <t>entree helling</t>
  </si>
  <si>
    <t>oost</t>
  </si>
  <si>
    <t>noord- oost</t>
  </si>
  <si>
    <t>west</t>
  </si>
  <si>
    <t>oost oversteek b schuine gevel</t>
  </si>
  <si>
    <t>oversteek noord</t>
  </si>
  <si>
    <t>vloerstrook naast B09</t>
  </si>
  <si>
    <t>vloerrand helling</t>
  </si>
  <si>
    <t>zijkant helling noord</t>
  </si>
  <si>
    <t>oversteek boven helling noord</t>
  </si>
  <si>
    <t>rand vide kraanbaan</t>
  </si>
  <si>
    <t>ok helling noord</t>
  </si>
  <si>
    <t>terras naast trap</t>
  </si>
  <si>
    <t>vlak tussen 44 en 46</t>
  </si>
  <si>
    <t>plafond boven terras</t>
  </si>
  <si>
    <t>plafond doorloop</t>
  </si>
  <si>
    <t>plafond boven gangboord</t>
  </si>
  <si>
    <t>13a</t>
  </si>
  <si>
    <t>binnenzijde vlak 8</t>
  </si>
  <si>
    <t>zijlkant trap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</si>
</sst>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[$-413]d\ mmmm\ yyyy;@"/>
    <numFmt numFmtId="166" formatCode="0.0%"/>
    <numFmt numFmtId="167" formatCode="#,##0_ ;\-#,##0\ "/>
    <numFmt numFmtId="168" formatCode="_ &quot;€&quot;\ * #,##0.00000_ ;_ &quot;€&quot;\ * \-#,##0.00000_ ;_ &quot;€&quot;\ * &quot;-&quot;??_ ;_ @_ "/>
    <numFmt numFmtId="169" formatCode="&quot;€&quot;\ #,##0.00"/>
    <numFmt numFmtId="170" formatCode="_-* #,##0.00_-;_-* #,##0.00\-;_-* &quot;-&quot;??_-;_-@_-"/>
    <numFmt numFmtId="171" formatCode="_(&quot;Fl.&quot;* #,##0_);_(&quot;Fl.&quot;* \(#,##0\);_(&quot;Fl.&quot;* &quot;-&quot;_);_(@_)"/>
    <numFmt numFmtId="172" formatCode="_(&quot;Fl.&quot;* #,##0.00_);_(&quot;Fl.&quot;* \(#,##0.00\);_(&quot;Fl.&quot;* &quot;-&quot;??_);_(@_)"/>
    <numFmt numFmtId="173" formatCode="_-[$€]\ * #,##0.00_-;_-[$€]\ * #,##0.00\-;_-[$€]\ * &quot;-&quot;??_-;_-@_-"/>
    <numFmt numFmtId="174" formatCode="0.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mbria"/>
      <family val="2"/>
      <scheme val="maj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thin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31">
    <xf numFmtId="0" fontId="0" fillId="0" borderId="0"/>
    <xf numFmtId="0" fontId="1" fillId="0" borderId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0" fontId="1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17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472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4" xfId="0" applyBorder="1"/>
    <xf numFmtId="0" fontId="0" fillId="0" borderId="0" xfId="0" applyBorder="1"/>
    <xf numFmtId="0" fontId="0" fillId="0" borderId="3" xfId="0" applyBorder="1"/>
    <xf numFmtId="0" fontId="0" fillId="0" borderId="15" xfId="0" applyBorder="1"/>
    <xf numFmtId="0" fontId="0" fillId="0" borderId="0" xfId="0" applyFill="1" applyBorder="1"/>
    <xf numFmtId="2" fontId="0" fillId="0" borderId="15" xfId="0" applyNumberFormat="1" applyFill="1" applyBorder="1"/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0" fontId="0" fillId="2" borderId="14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7" xfId="0" applyNumberFormat="1" applyFill="1" applyBorder="1"/>
    <xf numFmtId="2" fontId="0" fillId="0" borderId="24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164" fontId="0" fillId="0" borderId="0" xfId="0" applyNumberFormat="1"/>
    <xf numFmtId="0" fontId="0" fillId="0" borderId="44" xfId="0" applyBorder="1"/>
    <xf numFmtId="2" fontId="0" fillId="0" borderId="0" xfId="0" applyNumberFormat="1" applyFill="1" applyBorder="1"/>
    <xf numFmtId="0" fontId="0" fillId="0" borderId="45" xfId="0" applyBorder="1"/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9" fontId="0" fillId="3" borderId="7" xfId="0" applyNumberFormat="1" applyFill="1" applyBorder="1" applyProtection="1">
      <protection locked="0"/>
    </xf>
    <xf numFmtId="9" fontId="0" fillId="3" borderId="11" xfId="0" applyNumberFormat="1" applyFill="1" applyBorder="1" applyProtection="1">
      <protection locked="0"/>
    </xf>
    <xf numFmtId="9" fontId="0" fillId="3" borderId="9" xfId="0" applyNumberFormat="1" applyFill="1" applyBorder="1" applyProtection="1">
      <protection locked="0"/>
    </xf>
    <xf numFmtId="0" fontId="6" fillId="4" borderId="7" xfId="0" applyFont="1" applyFill="1" applyBorder="1"/>
    <xf numFmtId="0" fontId="0" fillId="5" borderId="39" xfId="0" applyFill="1" applyBorder="1"/>
    <xf numFmtId="0" fontId="0" fillId="5" borderId="26" xfId="0" applyFill="1" applyBorder="1"/>
    <xf numFmtId="0" fontId="0" fillId="5" borderId="30" xfId="0" applyFill="1" applyBorder="1"/>
    <xf numFmtId="0" fontId="0" fillId="5" borderId="40" xfId="0" applyFill="1" applyBorder="1"/>
    <xf numFmtId="0" fontId="0" fillId="5" borderId="34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4" borderId="36" xfId="0" applyFont="1" applyFill="1" applyBorder="1"/>
    <xf numFmtId="0" fontId="6" fillId="4" borderId="33" xfId="0" applyFont="1" applyFill="1" applyBorder="1"/>
    <xf numFmtId="0" fontId="0" fillId="5" borderId="4" xfId="0" applyFill="1" applyBorder="1"/>
    <xf numFmtId="0" fontId="0" fillId="5" borderId="10" xfId="0" applyFill="1" applyBorder="1"/>
    <xf numFmtId="0" fontId="0" fillId="5" borderId="38" xfId="0" applyFill="1" applyBorder="1"/>
    <xf numFmtId="0" fontId="0" fillId="5" borderId="31" xfId="0" applyFill="1" applyBorder="1"/>
    <xf numFmtId="0" fontId="0" fillId="5" borderId="32" xfId="0" applyFill="1" applyBorder="1"/>
    <xf numFmtId="0" fontId="0" fillId="5" borderId="25" xfId="0" applyFill="1" applyBorder="1"/>
    <xf numFmtId="0" fontId="0" fillId="5" borderId="29" xfId="0" applyFill="1" applyBorder="1"/>
    <xf numFmtId="0" fontId="0" fillId="5" borderId="14" xfId="0" applyFill="1" applyBorder="1"/>
    <xf numFmtId="1" fontId="0" fillId="5" borderId="19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15" xfId="0" applyFill="1" applyBorder="1"/>
    <xf numFmtId="0" fontId="0" fillId="5" borderId="28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7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1" xfId="0" applyFill="1" applyBorder="1"/>
    <xf numFmtId="0" fontId="0" fillId="5" borderId="16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5" fillId="6" borderId="10" xfId="0" applyNumberFormat="1" applyFont="1" applyFill="1" applyBorder="1"/>
    <xf numFmtId="2" fontId="5" fillId="6" borderId="10" xfId="0" applyNumberFormat="1" applyFont="1" applyFill="1" applyBorder="1"/>
    <xf numFmtId="164" fontId="5" fillId="6" borderId="8" xfId="0" applyNumberFormat="1" applyFont="1" applyFill="1" applyBorder="1"/>
    <xf numFmtId="2" fontId="5" fillId="6" borderId="11" xfId="0" applyNumberFormat="1" applyFont="1" applyFill="1" applyBorder="1"/>
    <xf numFmtId="164" fontId="5" fillId="6" borderId="20" xfId="0" applyNumberFormat="1" applyFont="1" applyFill="1" applyBorder="1"/>
    <xf numFmtId="2" fontId="5" fillId="6" borderId="9" xfId="0" applyNumberFormat="1" applyFont="1" applyFill="1" applyBorder="1"/>
    <xf numFmtId="164" fontId="5" fillId="6" borderId="23" xfId="0" applyNumberFormat="1" applyFont="1" applyFill="1" applyBorder="1"/>
    <xf numFmtId="2" fontId="5" fillId="6" borderId="22" xfId="0" applyNumberFormat="1" applyFont="1" applyFill="1" applyBorder="1"/>
    <xf numFmtId="2" fontId="5" fillId="6" borderId="42" xfId="0" applyNumberFormat="1" applyFont="1" applyFill="1" applyBorder="1"/>
    <xf numFmtId="164" fontId="5" fillId="6" borderId="30" xfId="0" applyNumberFormat="1" applyFont="1" applyFill="1" applyBorder="1"/>
    <xf numFmtId="2" fontId="5" fillId="6" borderId="8" xfId="0" applyNumberFormat="1" applyFont="1" applyFill="1" applyBorder="1"/>
    <xf numFmtId="164" fontId="5" fillId="6" borderId="35" xfId="0" applyNumberFormat="1" applyFont="1" applyFill="1" applyBorder="1"/>
    <xf numFmtId="2" fontId="5" fillId="6" borderId="20" xfId="0" applyNumberFormat="1" applyFont="1" applyFill="1" applyBorder="1"/>
    <xf numFmtId="2" fontId="5" fillId="6" borderId="19" xfId="0" applyNumberFormat="1" applyFont="1" applyFill="1" applyBorder="1" applyAlignment="1">
      <alignment horizontal="center"/>
    </xf>
    <xf numFmtId="2" fontId="5" fillId="6" borderId="18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8" xfId="0" applyFont="1" applyFill="1" applyBorder="1"/>
    <xf numFmtId="0" fontId="5" fillId="6" borderId="12" xfId="0" applyFont="1" applyFill="1" applyBorder="1"/>
    <xf numFmtId="164" fontId="5" fillId="6" borderId="1" xfId="0" applyNumberFormat="1" applyFont="1" applyFill="1" applyBorder="1"/>
    <xf numFmtId="0" fontId="5" fillId="6" borderId="36" xfId="0" applyFont="1" applyFill="1" applyBorder="1"/>
    <xf numFmtId="0" fontId="5" fillId="6" borderId="33" xfId="0" applyFont="1" applyFill="1" applyBorder="1"/>
    <xf numFmtId="164" fontId="0" fillId="6" borderId="10" xfId="0" applyNumberFormat="1" applyFill="1" applyBorder="1"/>
    <xf numFmtId="2" fontId="0" fillId="6" borderId="10" xfId="0" applyNumberFormat="1" applyFill="1" applyBorder="1"/>
    <xf numFmtId="164" fontId="0" fillId="6" borderId="8" xfId="0" applyNumberFormat="1" applyFill="1" applyBorder="1"/>
    <xf numFmtId="2" fontId="0" fillId="6" borderId="11" xfId="0" applyNumberFormat="1" applyFill="1" applyBorder="1"/>
    <xf numFmtId="164" fontId="0" fillId="6" borderId="20" xfId="0" applyNumberFormat="1" applyFill="1" applyBorder="1"/>
    <xf numFmtId="2" fontId="0" fillId="6" borderId="9" xfId="0" applyNumberFormat="1" applyFill="1" applyBorder="1"/>
    <xf numFmtId="164" fontId="0" fillId="6" borderId="23" xfId="0" applyNumberFormat="1" applyFill="1" applyBorder="1"/>
    <xf numFmtId="2" fontId="0" fillId="6" borderId="22" xfId="0" applyNumberFormat="1" applyFill="1" applyBorder="1"/>
    <xf numFmtId="164" fontId="0" fillId="6" borderId="30" xfId="0" applyNumberFormat="1" applyFill="1" applyBorder="1"/>
    <xf numFmtId="2" fontId="0" fillId="6" borderId="8" xfId="0" applyNumberFormat="1" applyFill="1" applyBorder="1"/>
    <xf numFmtId="164" fontId="0" fillId="6" borderId="35" xfId="0" applyNumberFormat="1" applyFill="1" applyBorder="1"/>
    <xf numFmtId="2" fontId="0" fillId="6" borderId="20" xfId="0" applyNumberFormat="1" applyFill="1" applyBorder="1"/>
    <xf numFmtId="2" fontId="0" fillId="6" borderId="19" xfId="0" applyNumberFormat="1" applyFill="1" applyBorder="1" applyAlignment="1">
      <alignment horizontal="center"/>
    </xf>
    <xf numFmtId="2" fontId="0" fillId="6" borderId="18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36" xfId="0" applyFill="1" applyBorder="1"/>
    <xf numFmtId="0" fontId="0" fillId="6" borderId="33" xfId="0" applyFill="1" applyBorder="1"/>
    <xf numFmtId="164" fontId="0" fillId="6" borderId="1" xfId="0" applyNumberFormat="1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165" fontId="0" fillId="0" borderId="0" xfId="0" applyNumberFormat="1"/>
    <xf numFmtId="0" fontId="0" fillId="0" borderId="0" xfId="0" applyFont="1"/>
    <xf numFmtId="164" fontId="0" fillId="0" borderId="0" xfId="0" applyNumberFormat="1" applyFill="1" applyBorder="1"/>
    <xf numFmtId="4" fontId="0" fillId="0" borderId="0" xfId="0" applyNumberFormat="1"/>
    <xf numFmtId="0" fontId="9" fillId="0" borderId="0" xfId="0" applyFont="1"/>
    <xf numFmtId="2" fontId="0" fillId="5" borderId="4" xfId="0" applyNumberFormat="1" applyFill="1" applyBorder="1"/>
    <xf numFmtId="2" fontId="0" fillId="5" borderId="7" xfId="0" applyNumberFormat="1" applyFill="1" applyBorder="1"/>
    <xf numFmtId="1" fontId="0" fillId="0" borderId="0" xfId="0" applyNumberFormat="1" applyFont="1" applyAlignment="1" applyProtection="1">
      <alignment horizontal="left"/>
      <protection hidden="1"/>
    </xf>
    <xf numFmtId="1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/>
    <xf numFmtId="2" fontId="0" fillId="2" borderId="15" xfId="0" applyNumberFormat="1" applyFont="1" applyFill="1" applyBorder="1"/>
    <xf numFmtId="1" fontId="0" fillId="0" borderId="0" xfId="0" applyNumberFormat="1" applyFont="1"/>
    <xf numFmtId="0" fontId="0" fillId="0" borderId="14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4" fontId="0" fillId="0" borderId="0" xfId="0" applyNumberFormat="1" applyFont="1" applyAlignment="1">
      <alignment horizontal="center"/>
    </xf>
    <xf numFmtId="0" fontId="0" fillId="5" borderId="9" xfId="0" applyFont="1" applyFill="1" applyBorder="1" applyAlignment="1">
      <alignment horizontal="center"/>
    </xf>
    <xf numFmtId="166" fontId="0" fillId="3" borderId="7" xfId="0" applyNumberFormat="1" applyFill="1" applyBorder="1" applyProtection="1">
      <protection locked="0"/>
    </xf>
    <xf numFmtId="166" fontId="0" fillId="3" borderId="11" xfId="0" applyNumberFormat="1" applyFill="1" applyBorder="1" applyProtection="1">
      <protection locked="0"/>
    </xf>
    <xf numFmtId="166" fontId="0" fillId="3" borderId="9" xfId="0" applyNumberFormat="1" applyFill="1" applyBorder="1" applyProtection="1">
      <protection locked="0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8" borderId="0" xfId="0" applyFill="1" applyBorder="1"/>
    <xf numFmtId="0" fontId="6" fillId="4" borderId="9" xfId="0" applyFont="1" applyFill="1" applyBorder="1" applyAlignment="1">
      <alignment horizontal="right"/>
    </xf>
    <xf numFmtId="0" fontId="6" fillId="4" borderId="11" xfId="0" applyFont="1" applyFill="1" applyBorder="1" applyAlignment="1">
      <alignment horizontal="right"/>
    </xf>
    <xf numFmtId="164" fontId="0" fillId="3" borderId="10" xfId="0" applyNumberFormat="1" applyFill="1" applyBorder="1" applyProtection="1">
      <protection locked="0"/>
    </xf>
    <xf numFmtId="164" fontId="5" fillId="6" borderId="10" xfId="0" applyNumberFormat="1" applyFont="1" applyFill="1" applyBorder="1"/>
    <xf numFmtId="164" fontId="0" fillId="3" borderId="8" xfId="0" applyNumberFormat="1" applyFill="1" applyBorder="1" applyProtection="1">
      <protection locked="0"/>
    </xf>
    <xf numFmtId="164" fontId="5" fillId="6" borderId="8" xfId="0" applyNumberFormat="1" applyFont="1" applyFill="1" applyBorder="1"/>
    <xf numFmtId="164" fontId="0" fillId="3" borderId="12" xfId="0" applyNumberFormat="1" applyFill="1" applyBorder="1" applyProtection="1">
      <protection locked="0"/>
    </xf>
    <xf numFmtId="164" fontId="5" fillId="6" borderId="12" xfId="0" applyNumberFormat="1" applyFont="1" applyFill="1" applyBorder="1"/>
    <xf numFmtId="164" fontId="5" fillId="6" borderId="7" xfId="0" applyNumberFormat="1" applyFont="1" applyFill="1" applyBorder="1"/>
    <xf numFmtId="164" fontId="5" fillId="6" borderId="11" xfId="0" applyNumberFormat="1" applyFont="1" applyFill="1" applyBorder="1"/>
    <xf numFmtId="164" fontId="5" fillId="6" borderId="9" xfId="0" applyNumberFormat="1" applyFont="1" applyFill="1" applyBorder="1"/>
    <xf numFmtId="164" fontId="5" fillId="6" borderId="46" xfId="0" applyNumberFormat="1" applyFont="1" applyFill="1" applyBorder="1"/>
    <xf numFmtId="164" fontId="5" fillId="6" borderId="1" xfId="0" applyNumberFormat="1" applyFont="1" applyFill="1" applyBorder="1"/>
    <xf numFmtId="164" fontId="0" fillId="6" borderId="10" xfId="0" applyNumberFormat="1" applyFill="1" applyBorder="1"/>
    <xf numFmtId="164" fontId="0" fillId="6" borderId="8" xfId="0" applyNumberFormat="1" applyFill="1" applyBorder="1"/>
    <xf numFmtId="164" fontId="0" fillId="6" borderId="12" xfId="0" applyNumberFormat="1" applyFill="1" applyBorder="1"/>
    <xf numFmtId="164" fontId="0" fillId="6" borderId="7" xfId="0" applyNumberFormat="1" applyFill="1" applyBorder="1"/>
    <xf numFmtId="164" fontId="0" fillId="6" borderId="11" xfId="0" applyNumberFormat="1" applyFill="1" applyBorder="1"/>
    <xf numFmtId="164" fontId="0" fillId="6" borderId="9" xfId="0" applyNumberFormat="1" applyFill="1" applyBorder="1"/>
    <xf numFmtId="164" fontId="0" fillId="6" borderId="46" xfId="0" applyNumberFormat="1" applyFill="1" applyBorder="1"/>
    <xf numFmtId="164" fontId="0" fillId="6" borderId="1" xfId="0" applyNumberFormat="1" applyFill="1" applyBorder="1"/>
    <xf numFmtId="164" fontId="5" fillId="6" borderId="15" xfId="0" applyNumberFormat="1" applyFont="1" applyFill="1" applyBorder="1"/>
    <xf numFmtId="164" fontId="0" fillId="6" borderId="15" xfId="0" applyNumberFormat="1" applyFill="1" applyBorder="1"/>
    <xf numFmtId="164" fontId="0" fillId="6" borderId="17" xfId="0" applyNumberFormat="1" applyFill="1" applyBorder="1"/>
    <xf numFmtId="167" fontId="0" fillId="5" borderId="10" xfId="0" applyNumberFormat="1" applyFill="1" applyBorder="1" applyAlignment="1">
      <alignment horizontal="center"/>
    </xf>
    <xf numFmtId="167" fontId="0" fillId="5" borderId="8" xfId="0" applyNumberFormat="1" applyFill="1" applyBorder="1" applyAlignment="1">
      <alignment horizontal="center"/>
    </xf>
    <xf numFmtId="167" fontId="0" fillId="5" borderId="12" xfId="0" applyNumberForma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0" fillId="7" borderId="0" xfId="0" applyFill="1" applyBorder="1"/>
    <xf numFmtId="0" fontId="0" fillId="7" borderId="0" xfId="0" applyFill="1" applyBorder="1" applyProtection="1">
      <protection locked="0"/>
    </xf>
    <xf numFmtId="0" fontId="0" fillId="7" borderId="0" xfId="0" applyFill="1" applyBorder="1" applyAlignment="1">
      <alignment horizontal="center"/>
    </xf>
    <xf numFmtId="164" fontId="0" fillId="0" borderId="48" xfId="0" applyNumberFormat="1" applyFill="1" applyBorder="1" applyProtection="1">
      <protection locked="0"/>
    </xf>
    <xf numFmtId="0" fontId="0" fillId="0" borderId="0" xfId="0" applyFill="1" applyBorder="1" applyAlignment="1"/>
    <xf numFmtId="0" fontId="12" fillId="7" borderId="37" xfId="0" applyFont="1" applyFill="1" applyBorder="1"/>
    <xf numFmtId="0" fontId="12" fillId="7" borderId="0" xfId="0" applyFont="1" applyFill="1" applyBorder="1"/>
    <xf numFmtId="0" fontId="13" fillId="7" borderId="0" xfId="0" applyFont="1" applyFill="1" applyBorder="1" applyAlignment="1">
      <alignment horizontal="left"/>
    </xf>
    <xf numFmtId="0" fontId="14" fillId="7" borderId="0" xfId="0" applyFont="1" applyFill="1" applyBorder="1"/>
    <xf numFmtId="0" fontId="12" fillId="7" borderId="0" xfId="0" applyFont="1" applyFill="1" applyBorder="1" applyAlignment="1">
      <alignment horizontal="right"/>
    </xf>
    <xf numFmtId="0" fontId="12" fillId="7" borderId="0" xfId="0" applyFont="1" applyFill="1" applyBorder="1" applyAlignment="1" applyProtection="1">
      <alignment horizontal="left"/>
      <protection locked="0"/>
    </xf>
    <xf numFmtId="0" fontId="12" fillId="0" borderId="0" xfId="0" applyFont="1" applyBorder="1"/>
    <xf numFmtId="0" fontId="12" fillId="0" borderId="0" xfId="0" applyFont="1" applyFill="1" applyBorder="1"/>
    <xf numFmtId="165" fontId="0" fillId="0" borderId="0" xfId="0" applyNumberFormat="1" applyFont="1"/>
    <xf numFmtId="164" fontId="0" fillId="0" borderId="0" xfId="0" applyNumberFormat="1" applyFont="1"/>
    <xf numFmtId="0" fontId="0" fillId="5" borderId="11" xfId="0" applyNumberFormat="1" applyFill="1" applyBorder="1" applyAlignment="1">
      <alignment horizontal="center"/>
    </xf>
    <xf numFmtId="4" fontId="0" fillId="5" borderId="10" xfId="0" applyNumberFormat="1" applyFill="1" applyBorder="1" applyAlignment="1">
      <alignment horizontal="center"/>
    </xf>
    <xf numFmtId="0" fontId="10" fillId="0" borderId="0" xfId="0" applyFont="1" applyFill="1"/>
    <xf numFmtId="0" fontId="12" fillId="7" borderId="14" xfId="0" applyFont="1" applyFill="1" applyBorder="1" applyAlignment="1">
      <alignment horizontal="left"/>
    </xf>
    <xf numFmtId="0" fontId="12" fillId="7" borderId="14" xfId="0" applyFont="1" applyFill="1" applyBorder="1"/>
    <xf numFmtId="0" fontId="12" fillId="7" borderId="0" xfId="0" applyFont="1" applyFill="1" applyBorder="1" applyAlignment="1" applyProtection="1"/>
    <xf numFmtId="0" fontId="12" fillId="7" borderId="0" xfId="0" applyFont="1" applyFill="1" applyBorder="1" applyProtection="1"/>
    <xf numFmtId="0" fontId="12" fillId="7" borderId="0" xfId="0" applyFont="1" applyFill="1" applyBorder="1" applyAlignment="1"/>
    <xf numFmtId="0" fontId="12" fillId="7" borderId="0" xfId="0" applyFont="1" applyFill="1" applyBorder="1" applyAlignment="1" applyProtection="1">
      <protection locked="0"/>
    </xf>
    <xf numFmtId="0" fontId="12" fillId="7" borderId="0" xfId="0" applyFont="1" applyFill="1" applyBorder="1" applyProtection="1">
      <protection locked="0"/>
    </xf>
    <xf numFmtId="4" fontId="5" fillId="6" borderId="18" xfId="0" applyNumberFormat="1" applyFont="1" applyFill="1" applyBorder="1" applyAlignment="1">
      <alignment horizontal="center"/>
    </xf>
    <xf numFmtId="0" fontId="6" fillId="4" borderId="49" xfId="0" applyFont="1" applyFill="1" applyBorder="1"/>
    <xf numFmtId="0" fontId="6" fillId="4" borderId="50" xfId="0" applyFont="1" applyFill="1" applyBorder="1"/>
    <xf numFmtId="0" fontId="0" fillId="6" borderId="10" xfId="0" applyNumberFormat="1" applyFill="1" applyBorder="1"/>
    <xf numFmtId="0" fontId="0" fillId="6" borderId="8" xfId="0" applyNumberFormat="1" applyFill="1" applyBorder="1"/>
    <xf numFmtId="0" fontId="0" fillId="6" borderId="12" xfId="0" applyNumberFormat="1" applyFill="1" applyBorder="1"/>
    <xf numFmtId="4" fontId="0" fillId="6" borderId="18" xfId="0" applyNumberFormat="1" applyFill="1" applyBorder="1" applyAlignment="1">
      <alignment horizontal="center"/>
    </xf>
    <xf numFmtId="164" fontId="0" fillId="0" borderId="0" xfId="0" applyNumberFormat="1" applyBorder="1"/>
    <xf numFmtId="168" fontId="0" fillId="0" borderId="0" xfId="3" applyNumberFormat="1" applyFont="1" applyFill="1"/>
    <xf numFmtId="44" fontId="0" fillId="0" borderId="0" xfId="3" applyFont="1" applyFill="1"/>
    <xf numFmtId="44" fontId="0" fillId="0" borderId="0" xfId="3" applyFont="1"/>
    <xf numFmtId="0" fontId="0" fillId="0" borderId="0" xfId="0" applyFont="1" applyAlignment="1">
      <alignment wrapText="1"/>
    </xf>
    <xf numFmtId="0" fontId="0" fillId="0" borderId="0" xfId="0" applyBorder="1" applyAlignment="1">
      <alignment wrapText="1"/>
    </xf>
    <xf numFmtId="169" fontId="0" fillId="0" borderId="0" xfId="2" applyNumberFormat="1" applyFont="1" applyBorder="1" applyAlignment="1">
      <alignment horizontal="left" wrapText="1"/>
    </xf>
    <xf numFmtId="0" fontId="6" fillId="4" borderId="3" xfId="0" applyFont="1" applyFill="1" applyBorder="1" applyAlignment="1">
      <alignment wrapText="1"/>
    </xf>
    <xf numFmtId="0" fontId="0" fillId="0" borderId="0" xfId="0" applyNumberFormat="1"/>
    <xf numFmtId="0" fontId="0" fillId="0" borderId="3" xfId="0" applyNumberForma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6" fillId="0" borderId="0" xfId="0" applyFont="1"/>
    <xf numFmtId="0" fontId="0" fillId="0" borderId="0" xfId="0" applyNumberFormat="1" applyBorder="1" applyAlignment="1">
      <alignment wrapText="1"/>
    </xf>
    <xf numFmtId="0" fontId="6" fillId="4" borderId="53" xfId="0" applyNumberFormat="1" applyFont="1" applyFill="1" applyBorder="1" applyAlignment="1">
      <alignment horizontal="center"/>
    </xf>
    <xf numFmtId="0" fontId="6" fillId="4" borderId="55" xfId="0" applyNumberFormat="1" applyFont="1" applyFill="1" applyBorder="1" applyAlignment="1">
      <alignment horizontal="center"/>
    </xf>
    <xf numFmtId="0" fontId="6" fillId="4" borderId="57" xfId="0" applyNumberFormat="1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2" fontId="0" fillId="5" borderId="5" xfId="0" applyNumberFormat="1" applyFill="1" applyBorder="1" applyAlignment="1">
      <alignment horizontal="left"/>
    </xf>
    <xf numFmtId="0" fontId="0" fillId="5" borderId="6" xfId="0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2" fontId="0" fillId="0" borderId="0" xfId="0" applyNumberFormat="1" applyAlignment="1">
      <alignment horizontal="center" wrapText="1"/>
    </xf>
    <xf numFmtId="0" fontId="9" fillId="0" borderId="0" xfId="0" applyFont="1" applyAlignment="1">
      <alignment horizontal="center"/>
    </xf>
    <xf numFmtId="1" fontId="9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" fontId="0" fillId="0" borderId="0" xfId="0" applyNumberFormat="1" applyAlignment="1">
      <alignment horizontal="right"/>
    </xf>
    <xf numFmtId="1" fontId="9" fillId="0" borderId="1" xfId="0" applyNumberFormat="1" applyFont="1" applyBorder="1" applyAlignment="1">
      <alignment horizontal="right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2" fontId="9" fillId="0" borderId="1" xfId="0" applyNumberFormat="1" applyFont="1" applyBorder="1"/>
    <xf numFmtId="0" fontId="5" fillId="0" borderId="0" xfId="0" applyFont="1" applyAlignment="1">
      <alignment horizontal="center"/>
    </xf>
    <xf numFmtId="1" fontId="0" fillId="0" borderId="0" xfId="0" applyNumberFormat="1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1" fontId="9" fillId="0" borderId="1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1" fontId="0" fillId="0" borderId="0" xfId="0" applyNumberFormat="1" applyFont="1" applyFill="1" applyAlignment="1">
      <alignment horizontal="right"/>
    </xf>
    <xf numFmtId="1" fontId="0" fillId="0" borderId="0" xfId="0" applyNumberFormat="1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2" fontId="0" fillId="0" borderId="0" xfId="0" applyNumberFormat="1" applyFont="1" applyFill="1"/>
    <xf numFmtId="1" fontId="9" fillId="0" borderId="0" xfId="0" applyNumberFormat="1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/>
    <xf numFmtId="2" fontId="9" fillId="0" borderId="0" xfId="0" applyNumberFormat="1" applyFont="1" applyFill="1"/>
    <xf numFmtId="1" fontId="0" fillId="0" borderId="0" xfId="0" applyNumberFormat="1" applyFill="1" applyAlignment="1">
      <alignment horizontal="right"/>
    </xf>
    <xf numFmtId="1" fontId="0" fillId="0" borderId="1" xfId="0" applyNumberFormat="1" applyFill="1" applyBorder="1"/>
    <xf numFmtId="1" fontId="0" fillId="0" borderId="0" xfId="0" applyNumberFormat="1" applyFill="1" applyAlignment="1" applyProtection="1">
      <alignment horizontal="left"/>
      <protection hidden="1"/>
    </xf>
    <xf numFmtId="1" fontId="0" fillId="0" borderId="13" xfId="0" applyNumberFormat="1" applyFill="1" applyBorder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4" xfId="0" applyFill="1" applyBorder="1" applyAlignment="1">
      <alignment horizontal="center"/>
    </xf>
    <xf numFmtId="0" fontId="0" fillId="0" borderId="14" xfId="0" applyFill="1" applyBorder="1"/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wrapText="1"/>
    </xf>
    <xf numFmtId="1" fontId="5" fillId="0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2" fontId="5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1" fontId="6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/>
    <xf numFmtId="44" fontId="5" fillId="6" borderId="11" xfId="3" applyFont="1" applyFill="1" applyBorder="1"/>
    <xf numFmtId="2" fontId="9" fillId="0" borderId="1" xfId="0" applyNumberFormat="1" applyFont="1" applyFill="1" applyBorder="1"/>
    <xf numFmtId="1" fontId="9" fillId="0" borderId="0" xfId="0" applyNumberFormat="1" applyFont="1"/>
    <xf numFmtId="2" fontId="9" fillId="0" borderId="0" xfId="0" applyNumberFormat="1" applyFont="1"/>
    <xf numFmtId="0" fontId="6" fillId="9" borderId="0" xfId="0" applyFont="1" applyFill="1"/>
    <xf numFmtId="0" fontId="6" fillId="9" borderId="3" xfId="0" applyFont="1" applyFill="1" applyBorder="1" applyAlignment="1">
      <alignment wrapText="1"/>
    </xf>
    <xf numFmtId="0" fontId="6" fillId="9" borderId="3" xfId="0" applyNumberFormat="1" applyFont="1" applyFill="1" applyBorder="1" applyAlignment="1">
      <alignment wrapText="1"/>
    </xf>
    <xf numFmtId="14" fontId="6" fillId="9" borderId="0" xfId="0" applyNumberFormat="1" applyFont="1" applyFill="1" applyAlignment="1">
      <alignment horizontal="left"/>
    </xf>
    <xf numFmtId="0" fontId="6" fillId="9" borderId="0" xfId="0" applyNumberFormat="1" applyFont="1" applyFill="1" applyBorder="1" applyProtection="1">
      <protection locked="0"/>
    </xf>
    <xf numFmtId="0" fontId="6" fillId="9" borderId="0" xfId="3" applyNumberFormat="1" applyFont="1" applyFill="1" applyBorder="1" applyProtection="1">
      <protection locked="0"/>
    </xf>
    <xf numFmtId="0" fontId="6" fillId="9" borderId="0" xfId="0" applyFont="1" applyFill="1" applyAlignment="1">
      <alignment wrapText="1"/>
    </xf>
    <xf numFmtId="0" fontId="16" fillId="9" borderId="13" xfId="0" applyFont="1" applyFill="1" applyBorder="1"/>
    <xf numFmtId="0" fontId="10" fillId="9" borderId="14" xfId="0" applyFont="1" applyFill="1" applyBorder="1"/>
    <xf numFmtId="0" fontId="10" fillId="9" borderId="15" xfId="0" applyFont="1" applyFill="1" applyBorder="1"/>
    <xf numFmtId="0" fontId="14" fillId="9" borderId="13" xfId="0" applyFont="1" applyFill="1" applyBorder="1" applyAlignment="1">
      <alignment horizontal="left"/>
    </xf>
    <xf numFmtId="0" fontId="11" fillId="9" borderId="14" xfId="0" applyFont="1" applyFill="1" applyBorder="1"/>
    <xf numFmtId="0" fontId="12" fillId="9" borderId="14" xfId="0" applyFont="1" applyFill="1" applyBorder="1"/>
    <xf numFmtId="0" fontId="11" fillId="9" borderId="15" xfId="0" applyFont="1" applyFill="1" applyBorder="1"/>
    <xf numFmtId="0" fontId="6" fillId="9" borderId="49" xfId="0" applyFont="1" applyFill="1" applyBorder="1"/>
    <xf numFmtId="0" fontId="6" fillId="9" borderId="51" xfId="0" applyFont="1" applyFill="1" applyBorder="1" applyAlignment="1">
      <alignment horizontal="right"/>
    </xf>
    <xf numFmtId="0" fontId="6" fillId="9" borderId="50" xfId="0" applyFont="1" applyFill="1" applyBorder="1" applyAlignment="1">
      <alignment horizontal="right"/>
    </xf>
    <xf numFmtId="0" fontId="6" fillId="9" borderId="7" xfId="0" applyFont="1" applyFill="1" applyBorder="1"/>
    <xf numFmtId="0" fontId="6" fillId="9" borderId="11" xfId="0" applyFont="1" applyFill="1" applyBorder="1" applyAlignment="1">
      <alignment horizontal="right"/>
    </xf>
    <xf numFmtId="0" fontId="6" fillId="9" borderId="9" xfId="0" applyFont="1" applyFill="1" applyBorder="1" applyAlignment="1">
      <alignment horizontal="right"/>
    </xf>
    <xf numFmtId="164" fontId="0" fillId="10" borderId="10" xfId="0" applyNumberFormat="1" applyFill="1" applyBorder="1" applyProtection="1">
      <protection locked="0"/>
    </xf>
    <xf numFmtId="164" fontId="0" fillId="10" borderId="8" xfId="0" applyNumberFormat="1" applyFill="1" applyBorder="1" applyProtection="1">
      <protection locked="0"/>
    </xf>
    <xf numFmtId="164" fontId="0" fillId="10" borderId="12" xfId="0" applyNumberFormat="1" applyFill="1" applyBorder="1" applyProtection="1">
      <protection locked="0"/>
    </xf>
    <xf numFmtId="0" fontId="10" fillId="10" borderId="13" xfId="0" applyFont="1" applyFill="1" applyBorder="1" applyAlignment="1">
      <alignment horizontal="left" wrapText="1"/>
    </xf>
    <xf numFmtId="0" fontId="10" fillId="10" borderId="14" xfId="0" applyFont="1" applyFill="1" applyBorder="1" applyAlignment="1">
      <alignment horizontal="left" wrapText="1"/>
    </xf>
    <xf numFmtId="165" fontId="10" fillId="10" borderId="14" xfId="0" applyNumberFormat="1" applyFont="1" applyFill="1" applyBorder="1" applyAlignment="1">
      <alignment horizontal="left" wrapText="1"/>
    </xf>
    <xf numFmtId="164" fontId="10" fillId="10" borderId="14" xfId="0" applyNumberFormat="1" applyFont="1" applyFill="1" applyBorder="1" applyAlignment="1">
      <alignment horizontal="left" wrapText="1"/>
    </xf>
    <xf numFmtId="0" fontId="10" fillId="10" borderId="15" xfId="0" applyFont="1" applyFill="1" applyBorder="1" applyAlignment="1">
      <alignment horizontal="left" wrapText="1"/>
    </xf>
    <xf numFmtId="0" fontId="18" fillId="9" borderId="13" xfId="0" applyFont="1" applyFill="1" applyBorder="1"/>
    <xf numFmtId="0" fontId="6" fillId="9" borderId="14" xfId="0" applyFont="1" applyFill="1" applyBorder="1"/>
    <xf numFmtId="0" fontId="6" fillId="9" borderId="15" xfId="0" applyFont="1" applyFill="1" applyBorder="1"/>
    <xf numFmtId="0" fontId="0" fillId="0" borderId="0" xfId="0" applyFill="1" applyBorder="1" applyAlignment="1">
      <alignment horizontal="center"/>
    </xf>
    <xf numFmtId="169" fontId="0" fillId="10" borderId="10" xfId="0" applyNumberFormat="1" applyFill="1" applyBorder="1" applyProtection="1">
      <protection locked="0"/>
    </xf>
    <xf numFmtId="4" fontId="0" fillId="10" borderId="12" xfId="0" applyNumberFormat="1" applyFill="1" applyBorder="1" applyProtection="1">
      <protection locked="0"/>
    </xf>
    <xf numFmtId="4" fontId="0" fillId="10" borderId="10" xfId="0" applyNumberFormat="1" applyFill="1" applyBorder="1" applyProtection="1">
      <protection locked="0"/>
    </xf>
    <xf numFmtId="4" fontId="0" fillId="10" borderId="8" xfId="0" applyNumberFormat="1" applyFill="1" applyBorder="1" applyProtection="1">
      <protection locked="0"/>
    </xf>
    <xf numFmtId="1" fontId="0" fillId="0" borderId="45" xfId="0" applyNumberFormat="1" applyBorder="1"/>
    <xf numFmtId="1" fontId="20" fillId="0" borderId="2" xfId="0" applyNumberFormat="1" applyFont="1" applyBorder="1" applyAlignment="1">
      <alignment horizontal="center"/>
    </xf>
    <xf numFmtId="1" fontId="0" fillId="0" borderId="2" xfId="0" applyNumberFormat="1" applyBorder="1"/>
    <xf numFmtId="0" fontId="0" fillId="0" borderId="2" xfId="0" applyFill="1" applyBorder="1" applyAlignment="1">
      <alignment horizontal="center"/>
    </xf>
    <xf numFmtId="1" fontId="0" fillId="0" borderId="2" xfId="0" applyNumberFormat="1" applyFill="1" applyBorder="1"/>
    <xf numFmtId="169" fontId="0" fillId="10" borderId="8" xfId="0" applyNumberFormat="1" applyFill="1" applyBorder="1" applyProtection="1">
      <protection locked="0"/>
    </xf>
    <xf numFmtId="169" fontId="0" fillId="10" borderId="12" xfId="0" applyNumberFormat="1" applyFill="1" applyBorder="1" applyProtection="1">
      <protection locked="0"/>
    </xf>
    <xf numFmtId="0" fontId="20" fillId="0" borderId="2" xfId="0" applyFont="1" applyBorder="1" applyAlignment="1">
      <alignment horizontal="center"/>
    </xf>
    <xf numFmtId="0" fontId="0" fillId="0" borderId="0" xfId="0"/>
    <xf numFmtId="0" fontId="0" fillId="0" borderId="0" xfId="0" applyFill="1" applyBorder="1"/>
    <xf numFmtId="0" fontId="0" fillId="0" borderId="2" xfId="0" applyBorder="1" applyAlignment="1">
      <alignment horizontal="center"/>
    </xf>
    <xf numFmtId="0" fontId="20" fillId="0" borderId="0" xfId="0" applyFont="1"/>
    <xf numFmtId="2" fontId="0" fillId="0" borderId="0" xfId="0" applyNumberFormat="1" applyFill="1" applyBorder="1" applyProtection="1"/>
    <xf numFmtId="2" fontId="0" fillId="0" borderId="0" xfId="0" applyNumberFormat="1" applyProtection="1"/>
    <xf numFmtId="2" fontId="4" fillId="0" borderId="13" xfId="0" applyNumberFormat="1" applyFont="1" applyBorder="1" applyProtection="1"/>
    <xf numFmtId="2" fontId="0" fillId="0" borderId="14" xfId="0" applyNumberFormat="1" applyBorder="1" applyProtection="1"/>
    <xf numFmtId="2" fontId="0" fillId="0" borderId="14" xfId="3" applyNumberFormat="1" applyFont="1" applyBorder="1" applyProtection="1"/>
    <xf numFmtId="2" fontId="0" fillId="0" borderId="15" xfId="0" applyNumberFormat="1" applyBorder="1" applyProtection="1"/>
    <xf numFmtId="2" fontId="25" fillId="0" borderId="0" xfId="0" applyNumberFormat="1" applyFont="1" applyFill="1" applyBorder="1" applyProtection="1"/>
    <xf numFmtId="2" fontId="0" fillId="0" borderId="0" xfId="3" applyNumberFormat="1" applyFont="1" applyFill="1" applyBorder="1" applyProtection="1"/>
    <xf numFmtId="2" fontId="0" fillId="5" borderId="13" xfId="0" applyNumberFormat="1" applyFill="1" applyBorder="1" applyProtection="1"/>
    <xf numFmtId="2" fontId="0" fillId="5" borderId="14" xfId="0" applyNumberFormat="1" applyFill="1" applyBorder="1" applyProtection="1"/>
    <xf numFmtId="2" fontId="0" fillId="5" borderId="14" xfId="3" applyNumberFormat="1" applyFont="1" applyFill="1" applyBorder="1" applyProtection="1"/>
    <xf numFmtId="2" fontId="0" fillId="5" borderId="15" xfId="3" applyNumberFormat="1" applyFont="1" applyFill="1" applyBorder="1" applyProtection="1"/>
    <xf numFmtId="2" fontId="0" fillId="5" borderId="16" xfId="0" applyNumberFormat="1" applyFill="1" applyBorder="1" applyProtection="1"/>
    <xf numFmtId="2" fontId="0" fillId="5" borderId="1" xfId="0" applyNumberFormat="1" applyFill="1" applyBorder="1" applyProtection="1"/>
    <xf numFmtId="2" fontId="0" fillId="10" borderId="43" xfId="3" applyNumberFormat="1" applyFont="1" applyFill="1" applyBorder="1" applyProtection="1">
      <protection locked="0"/>
    </xf>
    <xf numFmtId="2" fontId="0" fillId="0" borderId="61" xfId="0" applyNumberFormat="1" applyBorder="1" applyProtection="1"/>
    <xf numFmtId="2" fontId="0" fillId="0" borderId="61" xfId="3" applyNumberFormat="1" applyFont="1" applyBorder="1" applyProtection="1"/>
    <xf numFmtId="2" fontId="0" fillId="0" borderId="13" xfId="0" applyNumberFormat="1" applyBorder="1" applyProtection="1"/>
    <xf numFmtId="2" fontId="0" fillId="0" borderId="42" xfId="3" applyNumberFormat="1" applyFont="1" applyFill="1" applyBorder="1" applyProtection="1"/>
    <xf numFmtId="2" fontId="0" fillId="0" borderId="42" xfId="0" applyNumberFormat="1" applyFill="1" applyBorder="1" applyProtection="1"/>
    <xf numFmtId="2" fontId="6" fillId="9" borderId="1" xfId="3" applyNumberFormat="1" applyFont="1" applyFill="1" applyBorder="1" applyProtection="1"/>
    <xf numFmtId="2" fontId="0" fillId="5" borderId="23" xfId="0" applyNumberFormat="1" applyFill="1" applyBorder="1" applyProtection="1"/>
    <xf numFmtId="2" fontId="6" fillId="9" borderId="21" xfId="3" applyNumberFormat="1" applyFont="1" applyFill="1" applyBorder="1" applyProtection="1"/>
    <xf numFmtId="2" fontId="0" fillId="5" borderId="21" xfId="0" applyNumberFormat="1" applyFill="1" applyBorder="1" applyProtection="1"/>
    <xf numFmtId="2" fontId="0" fillId="0" borderId="0" xfId="0" applyNumberFormat="1" applyFill="1" applyBorder="1" applyAlignment="1" applyProtection="1">
      <alignment horizontal="center"/>
    </xf>
    <xf numFmtId="9" fontId="0" fillId="10" borderId="42" xfId="4" applyFont="1" applyFill="1" applyBorder="1" applyProtection="1">
      <protection locked="0"/>
    </xf>
    <xf numFmtId="1" fontId="6" fillId="9" borderId="0" xfId="0" applyNumberFormat="1" applyFont="1" applyFill="1"/>
    <xf numFmtId="0" fontId="6" fillId="9" borderId="0" xfId="0" applyFont="1" applyFill="1" applyAlignment="1">
      <alignment horizontal="center"/>
    </xf>
    <xf numFmtId="2" fontId="0" fillId="0" borderId="0" xfId="0" applyNumberFormat="1" applyAlignment="1" applyProtection="1">
      <alignment horizontal="left"/>
    </xf>
    <xf numFmtId="0" fontId="5" fillId="0" borderId="2" xfId="0" applyFont="1" applyBorder="1" applyAlignment="1">
      <alignment horizontal="center"/>
    </xf>
    <xf numFmtId="1" fontId="0" fillId="0" borderId="2" xfId="0" applyNumberFormat="1" applyBorder="1" applyAlignment="1">
      <alignment horizontal="right"/>
    </xf>
    <xf numFmtId="174" fontId="0" fillId="0" borderId="2" xfId="0" applyNumberFormat="1" applyBorder="1" applyAlignment="1">
      <alignment horizontal="center"/>
    </xf>
    <xf numFmtId="0" fontId="12" fillId="7" borderId="38" xfId="0" applyFont="1" applyFill="1" applyBorder="1" applyAlignment="1">
      <alignment horizontal="left"/>
    </xf>
    <xf numFmtId="0" fontId="12" fillId="7" borderId="31" xfId="0" applyFont="1" applyFill="1" applyBorder="1" applyAlignment="1">
      <alignment horizontal="left"/>
    </xf>
    <xf numFmtId="0" fontId="12" fillId="7" borderId="47" xfId="0" applyFont="1" applyFill="1" applyBorder="1" applyAlignment="1">
      <alignment horizontal="left"/>
    </xf>
    <xf numFmtId="0" fontId="12" fillId="7" borderId="25" xfId="0" applyFont="1" applyFill="1" applyBorder="1" applyAlignment="1">
      <alignment horizontal="left"/>
    </xf>
    <xf numFmtId="0" fontId="12" fillId="7" borderId="29" xfId="0" applyFont="1" applyFill="1" applyBorder="1" applyAlignment="1">
      <alignment horizontal="left"/>
    </xf>
    <xf numFmtId="0" fontId="12" fillId="7" borderId="36" xfId="0" applyFont="1" applyFill="1" applyBorder="1" applyAlignment="1">
      <alignment horizontal="left"/>
    </xf>
    <xf numFmtId="0" fontId="12" fillId="7" borderId="32" xfId="0" applyFont="1" applyFill="1" applyBorder="1" applyAlignment="1">
      <alignment horizontal="left"/>
    </xf>
    <xf numFmtId="0" fontId="12" fillId="7" borderId="40" xfId="0" applyFont="1" applyFill="1" applyBorder="1" applyAlignment="1">
      <alignment horizontal="left"/>
    </xf>
    <xf numFmtId="0" fontId="12" fillId="7" borderId="33" xfId="0" applyFont="1" applyFill="1" applyBorder="1" applyAlignment="1">
      <alignment horizontal="left"/>
    </xf>
    <xf numFmtId="0" fontId="14" fillId="9" borderId="25" xfId="0" applyFont="1" applyFill="1" applyBorder="1" applyAlignment="1" applyProtection="1">
      <alignment horizontal="left"/>
    </xf>
    <xf numFmtId="0" fontId="14" fillId="9" borderId="29" xfId="0" applyFont="1" applyFill="1" applyBorder="1" applyAlignment="1" applyProtection="1">
      <alignment horizontal="left"/>
    </xf>
    <xf numFmtId="0" fontId="14" fillId="9" borderId="36" xfId="0" applyFont="1" applyFill="1" applyBorder="1" applyAlignment="1" applyProtection="1">
      <alignment horizontal="left"/>
    </xf>
    <xf numFmtId="0" fontId="15" fillId="10" borderId="25" xfId="0" applyFont="1" applyFill="1" applyBorder="1" applyAlignment="1" applyProtection="1">
      <alignment horizontal="left"/>
      <protection locked="0"/>
    </xf>
    <xf numFmtId="0" fontId="15" fillId="10" borderId="29" xfId="0" applyFont="1" applyFill="1" applyBorder="1" applyAlignment="1" applyProtection="1">
      <alignment horizontal="left"/>
      <protection locked="0"/>
    </xf>
    <xf numFmtId="0" fontId="15" fillId="10" borderId="36" xfId="0" applyFont="1" applyFill="1" applyBorder="1" applyAlignment="1" applyProtection="1">
      <alignment horizontal="left"/>
      <protection locked="0"/>
    </xf>
    <xf numFmtId="0" fontId="14" fillId="9" borderId="32" xfId="0" applyFont="1" applyFill="1" applyBorder="1" applyAlignment="1" applyProtection="1">
      <alignment horizontal="left"/>
    </xf>
    <xf numFmtId="0" fontId="14" fillId="9" borderId="40" xfId="0" applyFont="1" applyFill="1" applyBorder="1" applyAlignment="1" applyProtection="1">
      <alignment horizontal="left"/>
    </xf>
    <xf numFmtId="0" fontId="14" fillId="9" borderId="33" xfId="0" applyFont="1" applyFill="1" applyBorder="1" applyAlignment="1" applyProtection="1">
      <alignment horizontal="left"/>
    </xf>
    <xf numFmtId="0" fontId="15" fillId="10" borderId="38" xfId="0" applyFont="1" applyFill="1" applyBorder="1" applyAlignment="1" applyProtection="1">
      <alignment horizontal="left"/>
      <protection locked="0"/>
    </xf>
    <xf numFmtId="0" fontId="15" fillId="10" borderId="31" xfId="0" applyFont="1" applyFill="1" applyBorder="1" applyAlignment="1" applyProtection="1">
      <alignment horizontal="left"/>
      <protection locked="0"/>
    </xf>
    <xf numFmtId="0" fontId="15" fillId="10" borderId="47" xfId="0" applyFont="1" applyFill="1" applyBorder="1" applyAlignment="1" applyProtection="1">
      <alignment horizontal="left"/>
      <protection locked="0"/>
    </xf>
    <xf numFmtId="0" fontId="14" fillId="9" borderId="38" xfId="0" applyFont="1" applyFill="1" applyBorder="1" applyAlignment="1" applyProtection="1">
      <alignment horizontal="left"/>
    </xf>
    <xf numFmtId="0" fontId="14" fillId="9" borderId="31" xfId="0" applyFont="1" applyFill="1" applyBorder="1" applyAlignment="1" applyProtection="1">
      <alignment horizontal="left"/>
    </xf>
    <xf numFmtId="0" fontId="14" fillId="9" borderId="47" xfId="0" applyFont="1" applyFill="1" applyBorder="1" applyAlignment="1" applyProtection="1">
      <alignment horizontal="left"/>
    </xf>
    <xf numFmtId="0" fontId="15" fillId="10" borderId="32" xfId="0" applyFont="1" applyFill="1" applyBorder="1" applyAlignment="1" applyProtection="1">
      <alignment horizontal="left"/>
      <protection locked="0"/>
    </xf>
    <xf numFmtId="0" fontId="15" fillId="10" borderId="40" xfId="0" applyFont="1" applyFill="1" applyBorder="1" applyAlignment="1" applyProtection="1">
      <alignment horizontal="left"/>
      <protection locked="0"/>
    </xf>
    <xf numFmtId="0" fontId="15" fillId="10" borderId="33" xfId="0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center" wrapText="1"/>
    </xf>
    <xf numFmtId="0" fontId="0" fillId="5" borderId="4" xfId="0" applyFill="1" applyBorder="1" applyAlignment="1">
      <alignment horizontal="right"/>
    </xf>
    <xf numFmtId="0" fontId="0" fillId="5" borderId="28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27" xfId="0" applyFill="1" applyBorder="1" applyAlignment="1">
      <alignment horizontal="right"/>
    </xf>
    <xf numFmtId="0" fontId="6" fillId="9" borderId="6" xfId="0" applyFont="1" applyFill="1" applyBorder="1" applyAlignment="1">
      <alignment horizontal="left"/>
    </xf>
    <xf numFmtId="0" fontId="6" fillId="9" borderId="12" xfId="0" applyFont="1" applyFill="1" applyBorder="1" applyAlignment="1">
      <alignment horizontal="left"/>
    </xf>
    <xf numFmtId="0" fontId="6" fillId="9" borderId="9" xfId="0" applyFont="1" applyFill="1" applyBorder="1" applyAlignment="1">
      <alignment horizontal="left"/>
    </xf>
    <xf numFmtId="0" fontId="6" fillId="9" borderId="5" xfId="0" applyFont="1" applyFill="1" applyBorder="1" applyAlignment="1">
      <alignment horizontal="left"/>
    </xf>
    <xf numFmtId="0" fontId="6" fillId="9" borderId="8" xfId="0" applyFont="1" applyFill="1" applyBorder="1" applyAlignment="1">
      <alignment horizontal="left"/>
    </xf>
    <xf numFmtId="0" fontId="6" fillId="9" borderId="11" xfId="0" applyFont="1" applyFill="1" applyBorder="1" applyAlignment="1">
      <alignment horizontal="left"/>
    </xf>
    <xf numFmtId="0" fontId="6" fillId="9" borderId="4" xfId="0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9" borderId="7" xfId="0" applyFont="1" applyFill="1" applyBorder="1" applyAlignment="1">
      <alignment horizontal="left"/>
    </xf>
    <xf numFmtId="0" fontId="0" fillId="5" borderId="6" xfId="0" applyFill="1" applyBorder="1" applyAlignment="1">
      <alignment horizontal="right"/>
    </xf>
    <xf numFmtId="0" fontId="0" fillId="5" borderId="41" xfId="0" applyFill="1" applyBorder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0" fillId="5" borderId="38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5" borderId="25" xfId="0" applyFill="1" applyBorder="1" applyAlignment="1">
      <alignment horizontal="left"/>
    </xf>
    <xf numFmtId="0" fontId="0" fillId="5" borderId="29" xfId="0" applyFill="1" applyBorder="1" applyAlignment="1">
      <alignment horizontal="left"/>
    </xf>
    <xf numFmtId="0" fontId="0" fillId="5" borderId="26" xfId="0" applyFill="1" applyBorder="1" applyAlignment="1">
      <alignment horizontal="left"/>
    </xf>
    <xf numFmtId="0" fontId="0" fillId="5" borderId="13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43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5" borderId="10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2" xfId="0" applyFill="1" applyBorder="1" applyAlignment="1">
      <alignment horizontal="right"/>
    </xf>
    <xf numFmtId="0" fontId="0" fillId="5" borderId="32" xfId="0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34" xfId="0" applyFill="1" applyBorder="1" applyAlignment="1">
      <alignment horizontal="left"/>
    </xf>
    <xf numFmtId="0" fontId="0" fillId="5" borderId="38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2" fontId="6" fillId="4" borderId="54" xfId="0" applyNumberFormat="1" applyFont="1" applyFill="1" applyBorder="1" applyAlignment="1">
      <alignment horizontal="left"/>
    </xf>
    <xf numFmtId="2" fontId="6" fillId="4" borderId="59" xfId="0" applyNumberFormat="1" applyFont="1" applyFill="1" applyBorder="1" applyAlignment="1">
      <alignment horizontal="left"/>
    </xf>
    <xf numFmtId="2" fontId="6" fillId="4" borderId="56" xfId="0" applyNumberFormat="1" applyFont="1" applyFill="1" applyBorder="1" applyAlignment="1">
      <alignment horizontal="left"/>
    </xf>
    <xf numFmtId="2" fontId="6" fillId="4" borderId="60" xfId="0" applyNumberFormat="1" applyFont="1" applyFill="1" applyBorder="1" applyAlignment="1">
      <alignment horizontal="left"/>
    </xf>
    <xf numFmtId="2" fontId="6" fillId="4" borderId="52" xfId="0" applyNumberFormat="1" applyFont="1" applyFill="1" applyBorder="1" applyAlignment="1">
      <alignment horizontal="left"/>
    </xf>
    <xf numFmtId="2" fontId="6" fillId="4" borderId="58" xfId="0" applyNumberFormat="1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16" fillId="9" borderId="3" xfId="0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</cellXfs>
  <cellStyles count="31">
    <cellStyle name="Comma [0]_CALCULATIEBLAD.XLS" xfId="5" xr:uid="{0C7E3F9E-A120-47E2-9050-BDA196AE1B36}"/>
    <cellStyle name="Comma_CALCULATIEBLAD.XLS" xfId="6" xr:uid="{49C73AF4-939C-4575-968D-BAD9C9436F47}"/>
    <cellStyle name="Currency [0]_AA BCR/ Basis ruimtestaat 13.0" xfId="7" xr:uid="{394F611C-A8BF-4143-BAA1-E88D01046610}"/>
    <cellStyle name="Currency_AA BCR/ Basis ruimtestaat 13.0" xfId="8" xr:uid="{3DFF544E-BE72-4D19-88A7-5DD8620D4389}"/>
    <cellStyle name="Euro" xfId="9" xr:uid="{B31D0FEC-2391-4A1D-8517-83416B308E65}"/>
    <cellStyle name="Euro 2" xfId="10" xr:uid="{3CF74E93-C533-4482-B60F-7FF9857052D6}"/>
    <cellStyle name="Euro 3" xfId="11" xr:uid="{AD967A33-E536-438C-8481-9D768CBD52EE}"/>
    <cellStyle name="Followed Hyperlink_Aantal groepen per school.xls" xfId="12" xr:uid="{A60506CF-502C-49F3-A945-1CA4AE797805}"/>
    <cellStyle name="Komma 2" xfId="13" xr:uid="{81EA16DD-7FDE-41FD-87C9-0B2D54FFA03D}"/>
    <cellStyle name="Komma 3" xfId="14" xr:uid="{00AD403F-83E4-433D-9447-BAAB1117D123}"/>
    <cellStyle name="Komma 4" xfId="15" xr:uid="{E64A55F2-F2E9-4ECA-BDD5-6EF422D877DE}"/>
    <cellStyle name="Komma 5" xfId="30" xr:uid="{024B9757-F721-4C7C-B580-7B69C5C11BB5}"/>
    <cellStyle name="Normaal_GLAS gegevens.xls" xfId="16" xr:uid="{1F14AF68-9989-485F-9BE9-93C04F793F21}"/>
    <cellStyle name="Normal_ KLM-CTR(STA)-Recap.xls" xfId="17" xr:uid="{4DD92118-3C14-423D-98A6-7B3218B8DBF4}"/>
    <cellStyle name="Ongedefinieerd" xfId="18" xr:uid="{3E4481E4-8199-4A41-84DB-226A4472A4C3}"/>
    <cellStyle name="Ongedefinieerd 2" xfId="19" xr:uid="{133E40B3-6528-4182-99C1-CB08F514CB6F}"/>
    <cellStyle name="Ongedefinieerd 3" xfId="20" xr:uid="{147FF0EA-5FEC-40B2-B893-354BDAC47C2C}"/>
    <cellStyle name="Procent" xfId="4" builtinId="5"/>
    <cellStyle name="Procent 2" xfId="21" xr:uid="{3478F808-690C-41A1-B4A0-676685CC7B7F}"/>
    <cellStyle name="Procent 3" xfId="22" xr:uid="{2C26AF28-DB71-44DA-9FB2-C3E4E44C7AFD}"/>
    <cellStyle name="Procent 4" xfId="23" xr:uid="{F2570093-D538-4F4A-AB2C-35CDF63EF06C}"/>
    <cellStyle name="Standaard" xfId="0" builtinId="0"/>
    <cellStyle name="Standaard 2" xfId="1" xr:uid="{00000000-0005-0000-0000-000001000000}"/>
    <cellStyle name="Standaard 3" xfId="24" xr:uid="{99EBE964-23CD-46A3-A641-5062BC21BB0B}"/>
    <cellStyle name="Standaard 3 2 2" xfId="27" xr:uid="{D51D8875-8BED-428F-93C6-820850819A61}"/>
    <cellStyle name="Standaard 4" xfId="25" xr:uid="{FBEB4408-382E-49FE-9317-B57053F0FF65}"/>
    <cellStyle name="Standaard 5" xfId="26" xr:uid="{5E75992A-2641-46D2-B7DD-10EE474CE158}"/>
    <cellStyle name="Valuta" xfId="3" builtinId="4"/>
    <cellStyle name="Valuta 2" xfId="2" xr:uid="{00000000-0005-0000-0000-000003000000}"/>
    <cellStyle name="Valuta 2 2" xfId="29" xr:uid="{226734B3-7D62-46A0-8786-9AE19D92387F}"/>
    <cellStyle name="Valuta 2 3" xfId="28" xr:uid="{EDCA4C32-8E95-4C46-BDC5-A59FA05255F3}"/>
  </cellStyles>
  <dxfs count="1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2E76B"/>
      <color rgb="FF173583"/>
      <color rgb="FFFF99CC"/>
      <color rgb="FF9933FF"/>
      <color rgb="FFFF0000"/>
      <color rgb="FFFF00FF"/>
      <color rgb="FFFFFF99"/>
      <color rgb="FF1F1770"/>
      <color rgb="FFF07512"/>
      <color rgb="FFDC67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3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03500/37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\AppData\Local\Microsoft\Windows\Temporary%20Internet%20Files\Content.IE5\YH72Y4QQ\Uitvoeringsbepaling%20Brede%20Scholen%20Appingedam_Asito%200608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09000/933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Totaalblad"/>
      <sheetName val="Factuurcontrole 2020"/>
      <sheetName val="Financiële grafieken"/>
      <sheetName val="Factuurcontrole 2019"/>
      <sheetName val="Factuurcontrole 2018"/>
      <sheetName val="Wijzigingenblad"/>
      <sheetName val="Supplement (20)"/>
      <sheetName val="Supplement (19)"/>
      <sheetName val="Supplement (18)"/>
      <sheetName val="Supplement (17)"/>
      <sheetName val="Supplement (16)"/>
      <sheetName val="Supplement (15)"/>
      <sheetName val="Supplement (14)"/>
      <sheetName val="Supplement (13)"/>
      <sheetName val="Supplement (12)"/>
      <sheetName val="Supplement (11)"/>
      <sheetName val="Supplement (10)"/>
      <sheetName val="Supplement (9)"/>
      <sheetName val="Supplement (8)"/>
      <sheetName val="Supplement (7)"/>
      <sheetName val="Supplement (5)"/>
      <sheetName val="Supplement (4)"/>
      <sheetName val="Supplement (3)"/>
      <sheetName val="Supplement (2)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2017-S1200</v>
          </cell>
        </row>
      </sheetData>
      <sheetData sheetId="1">
        <row r="4">
          <cell r="B4" t="str">
            <v>Stichting Confessioneel Onderwijs Leiden</v>
          </cell>
        </row>
        <row r="20">
          <cell r="B20" t="str">
            <v>B2-Clean B.V.</v>
          </cell>
        </row>
      </sheetData>
      <sheetData sheetId="2">
        <row r="26">
          <cell r="D26">
            <v>0.1</v>
          </cell>
        </row>
        <row r="37">
          <cell r="E37">
            <v>23.32450701042988</v>
          </cell>
          <cell r="G37">
            <v>25.771506440739056</v>
          </cell>
          <cell r="I37">
            <v>27.963927296181765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1"/>
      <sheetName val="1a"/>
      <sheetName val="2"/>
      <sheetName val="2a"/>
      <sheetName val="Totaalblad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Wijzigingenblad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2018-S1600</v>
          </cell>
        </row>
      </sheetData>
      <sheetData sheetId="1">
        <row r="5">
          <cell r="H5" t="str">
            <v>Stichting Brede Scholen Appingedam</v>
          </cell>
        </row>
      </sheetData>
      <sheetData sheetId="2">
        <row r="24">
          <cell r="E24">
            <v>0.125</v>
          </cell>
        </row>
        <row r="35">
          <cell r="F35">
            <v>25.967586234808007</v>
          </cell>
          <cell r="H35">
            <v>24.576183110703983</v>
          </cell>
          <cell r="J35">
            <v>32.894008732464663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Glasbewassing"/>
      <sheetName val="Totaalblad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31"/>
      <sheetName val="31a"/>
      <sheetName val="32"/>
      <sheetName val="32a"/>
      <sheetName val="33"/>
      <sheetName val="33a"/>
      <sheetName val="34"/>
      <sheetName val="34a"/>
      <sheetName val="35"/>
      <sheetName val="35a"/>
      <sheetName val="36"/>
      <sheetName val="36a"/>
      <sheetName val="37"/>
      <sheetName val="37a"/>
      <sheetName val="38"/>
      <sheetName val="38a"/>
      <sheetName val="39"/>
      <sheetName val="39a"/>
      <sheetName val="40"/>
      <sheetName val="40a"/>
      <sheetName val="Wijzigingenblad"/>
      <sheetName val=" Supplement (1)"/>
    </sheetNames>
    <sheetDataSet>
      <sheetData sheetId="0">
        <row r="5">
          <cell r="A5">
            <v>1</v>
          </cell>
          <cell r="B5" t="str">
            <v>1a</v>
          </cell>
          <cell r="C5" t="str">
            <v>CBS Groene Hoek</v>
          </cell>
          <cell r="D5" t="str">
            <v>Dennedal 141</v>
          </cell>
          <cell r="E5" t="str">
            <v>Maassluis</v>
          </cell>
        </row>
        <row r="6">
          <cell r="A6">
            <v>2</v>
          </cell>
          <cell r="B6" t="str">
            <v>2a</v>
          </cell>
          <cell r="C6" t="str">
            <v>CBS Het Anker, 't klavertje, BSO Kruidenpad</v>
          </cell>
          <cell r="D6" t="str">
            <v>Kruidenpad 5-6/4/1</v>
          </cell>
          <cell r="E6" t="str">
            <v xml:space="preserve">Vlaardingen </v>
          </cell>
        </row>
        <row r="7">
          <cell r="A7">
            <v>3</v>
          </cell>
          <cell r="B7" t="str">
            <v>3a</v>
          </cell>
          <cell r="C7" t="str">
            <v xml:space="preserve">CBS Het Visnet </v>
          </cell>
          <cell r="D7" t="str">
            <v>Stationsstraat 117</v>
          </cell>
          <cell r="E7" t="str">
            <v xml:space="preserve">Vlaardingen </v>
          </cell>
        </row>
        <row r="8">
          <cell r="A8">
            <v>4</v>
          </cell>
          <cell r="B8" t="str">
            <v>4a</v>
          </cell>
          <cell r="C8" t="str">
            <v xml:space="preserve">Bestuurskantoor </v>
          </cell>
          <cell r="D8" t="str">
            <v>Emmastraat 45</v>
          </cell>
          <cell r="E8" t="str">
            <v xml:space="preserve">Vlaardingen </v>
          </cell>
        </row>
        <row r="9">
          <cell r="A9">
            <v>5</v>
          </cell>
          <cell r="B9" t="str">
            <v>5a</v>
          </cell>
          <cell r="C9" t="str">
            <v>De Villa / De Ark</v>
          </cell>
          <cell r="D9" t="str">
            <v>Baarnhoeve 2</v>
          </cell>
          <cell r="E9" t="str">
            <v xml:space="preserve">Vlaardingen </v>
          </cell>
        </row>
        <row r="10">
          <cell r="A10">
            <v>6</v>
          </cell>
          <cell r="B10" t="str">
            <v>6a</v>
          </cell>
          <cell r="C10" t="str">
            <v xml:space="preserve">Dr. H Bavinckschool </v>
          </cell>
          <cell r="D10" t="str">
            <v>De Costastraat 26</v>
          </cell>
          <cell r="E10" t="str">
            <v xml:space="preserve">Vlaardingen </v>
          </cell>
        </row>
        <row r="11">
          <cell r="A11">
            <v>7</v>
          </cell>
          <cell r="B11" t="str">
            <v>7a</v>
          </cell>
          <cell r="C11" t="str">
            <v xml:space="preserve">IKC 't Ambacht </v>
          </cell>
          <cell r="D11" t="str">
            <v>Goudsesingel 100</v>
          </cell>
          <cell r="E11" t="str">
            <v xml:space="preserve">Vlaardingen </v>
          </cell>
        </row>
        <row r="12">
          <cell r="A12">
            <v>8</v>
          </cell>
          <cell r="B12" t="str">
            <v>8a</v>
          </cell>
          <cell r="C12" t="str">
            <v xml:space="preserve">IKC De Ark </v>
          </cell>
          <cell r="D12" t="str">
            <v>Lissabonweg 6/8</v>
          </cell>
          <cell r="E12" t="str">
            <v xml:space="preserve">Vlaardingen </v>
          </cell>
        </row>
        <row r="13">
          <cell r="A13">
            <v>9</v>
          </cell>
          <cell r="B13" t="str">
            <v>9a</v>
          </cell>
          <cell r="C13" t="str">
            <v xml:space="preserve">IKC De Regenboog </v>
          </cell>
          <cell r="D13" t="str">
            <v>Zwaluwstraat 15</v>
          </cell>
          <cell r="E13" t="str">
            <v>Maassluis</v>
          </cell>
        </row>
        <row r="14">
          <cell r="A14">
            <v>10</v>
          </cell>
          <cell r="B14" t="str">
            <v>10a</v>
          </cell>
          <cell r="C14" t="str">
            <v xml:space="preserve">IKC Het Spectrum Boslaan </v>
          </cell>
          <cell r="D14" t="str">
            <v>Boslaan 1</v>
          </cell>
          <cell r="E14" t="str">
            <v xml:space="preserve">Vlaardingen </v>
          </cell>
        </row>
        <row r="15">
          <cell r="A15">
            <v>11</v>
          </cell>
          <cell r="B15" t="str">
            <v>11a</v>
          </cell>
          <cell r="C15" t="str">
            <v xml:space="preserve">IKC Het Spectrum Wilheminastraat </v>
          </cell>
          <cell r="D15" t="str">
            <v>Wilheminastraat 19</v>
          </cell>
          <cell r="E15" t="str">
            <v xml:space="preserve">Vlaardingen </v>
          </cell>
        </row>
        <row r="16">
          <cell r="A16">
            <v>12</v>
          </cell>
          <cell r="B16" t="str">
            <v>12a</v>
          </cell>
          <cell r="C16" t="str">
            <v xml:space="preserve">IKC Ichthus </v>
          </cell>
          <cell r="D16" t="str">
            <v>Steenen Dijck 1</v>
          </cell>
          <cell r="E16" t="str">
            <v>Maassluis</v>
          </cell>
        </row>
        <row r="17">
          <cell r="A17">
            <v>13</v>
          </cell>
          <cell r="B17" t="str">
            <v>13a</v>
          </cell>
          <cell r="C17" t="str">
            <v xml:space="preserve">IKC Kethel </v>
          </cell>
          <cell r="D17" t="str">
            <v>Lindeijerstraat 14</v>
          </cell>
          <cell r="E17" t="str">
            <v>Schiedam</v>
          </cell>
        </row>
        <row r="18">
          <cell r="A18">
            <v>14</v>
          </cell>
          <cell r="B18" t="str">
            <v>14a</v>
          </cell>
          <cell r="C18" t="str">
            <v xml:space="preserve">IKC 't Ambacht </v>
          </cell>
          <cell r="D18" t="str">
            <v>Chrysantstraat 7</v>
          </cell>
          <cell r="E18" t="str">
            <v xml:space="preserve">Vlaardingen </v>
          </cell>
        </row>
        <row r="19">
          <cell r="A19">
            <v>15</v>
          </cell>
          <cell r="B19" t="str">
            <v>15a</v>
          </cell>
          <cell r="C19" t="str">
            <v>IKC 't Ambacht - Roots</v>
          </cell>
          <cell r="D19" t="str">
            <v xml:space="preserve">Pompenburgsingel 91 </v>
          </cell>
          <cell r="E19" t="str">
            <v xml:space="preserve">Vlaardingen </v>
          </cell>
        </row>
        <row r="20">
          <cell r="A20">
            <v>16</v>
          </cell>
          <cell r="B20" t="str">
            <v>16a</v>
          </cell>
          <cell r="C20" t="str">
            <v>IKC Van Kampen Curacaolaan</v>
          </cell>
          <cell r="D20" t="str">
            <v>Curacaolaan 51</v>
          </cell>
          <cell r="E20" t="str">
            <v xml:space="preserve">Vlaardingen </v>
          </cell>
        </row>
        <row r="21">
          <cell r="A21">
            <v>17</v>
          </cell>
          <cell r="B21" t="str">
            <v>17a</v>
          </cell>
          <cell r="C21" t="str">
            <v xml:space="preserve">IKC Van Kampen Paterstraat </v>
          </cell>
          <cell r="D21" t="str">
            <v>Paterstraat 1</v>
          </cell>
          <cell r="E21" t="str">
            <v xml:space="preserve">Vlaardingen </v>
          </cell>
        </row>
        <row r="22">
          <cell r="A22">
            <v>18</v>
          </cell>
          <cell r="B22" t="str">
            <v>18a</v>
          </cell>
          <cell r="C22" t="str">
            <v xml:space="preserve">IKC Van Kampen Willem Pijperstraat </v>
          </cell>
          <cell r="D22" t="str">
            <v>Willem Pijperstraat 1</v>
          </cell>
          <cell r="E22" t="str">
            <v xml:space="preserve">Vlaardingen </v>
          </cell>
        </row>
        <row r="23">
          <cell r="A23">
            <v>19</v>
          </cell>
          <cell r="B23" t="str">
            <v>19a</v>
          </cell>
          <cell r="C23" t="str">
            <v xml:space="preserve">Krentenmik </v>
          </cell>
          <cell r="D23" t="str">
            <v>Hofsingel 74</v>
          </cell>
          <cell r="E23" t="str">
            <v xml:space="preserve">Vlaardingen </v>
          </cell>
        </row>
        <row r="24">
          <cell r="A24">
            <v>20</v>
          </cell>
          <cell r="B24" t="str">
            <v>20a</v>
          </cell>
          <cell r="C24" t="str">
            <v>De Parasol</v>
          </cell>
          <cell r="D24" t="str">
            <v>Richard Hollaan 2</v>
          </cell>
          <cell r="E24" t="str">
            <v>Maassluis</v>
          </cell>
        </row>
        <row r="25">
          <cell r="A25">
            <v>21</v>
          </cell>
          <cell r="B25" t="str">
            <v>21a</v>
          </cell>
          <cell r="C25" t="str">
            <v xml:space="preserve">Het Balkon </v>
          </cell>
          <cell r="D25" t="str">
            <v>Jacob van Heemksercklaan 68</v>
          </cell>
          <cell r="E25" t="str">
            <v>Maassluis</v>
          </cell>
        </row>
        <row r="26">
          <cell r="A26">
            <v>22</v>
          </cell>
          <cell r="B26" t="str">
            <v>22a</v>
          </cell>
          <cell r="C26" t="str">
            <v xml:space="preserve">IKC De Kindertuin </v>
          </cell>
          <cell r="D26" t="str">
            <v>Guido Gezellestraat 32</v>
          </cell>
          <cell r="E26" t="str">
            <v>Maassluis</v>
          </cell>
        </row>
        <row r="27">
          <cell r="A27">
            <v>23</v>
          </cell>
          <cell r="B27" t="str">
            <v>23a</v>
          </cell>
          <cell r="C27" t="str">
            <v>IKC Prins Willem Alexander</v>
          </cell>
          <cell r="D27" t="str">
            <v>Gansfoortstraat 1-3-5</v>
          </cell>
          <cell r="E27" t="str">
            <v xml:space="preserve">Vlaardingen </v>
          </cell>
        </row>
        <row r="28">
          <cell r="A28">
            <v>24</v>
          </cell>
          <cell r="B28" t="str">
            <v>24a</v>
          </cell>
          <cell r="C28" t="str">
            <v>De Schakel</v>
          </cell>
          <cell r="D28" t="str">
            <v>Boisotstraat</v>
          </cell>
          <cell r="E28" t="str">
            <v xml:space="preserve">Vlaardingen </v>
          </cell>
        </row>
        <row r="29">
          <cell r="A29">
            <v>25</v>
          </cell>
          <cell r="B29" t="str">
            <v>25a</v>
          </cell>
        </row>
        <row r="30">
          <cell r="A30">
            <v>26</v>
          </cell>
          <cell r="B30" t="str">
            <v>26a</v>
          </cell>
        </row>
        <row r="31">
          <cell r="A31">
            <v>27</v>
          </cell>
          <cell r="B31" t="str">
            <v>27a</v>
          </cell>
        </row>
        <row r="32">
          <cell r="A32">
            <v>28</v>
          </cell>
          <cell r="B32" t="str">
            <v>28a</v>
          </cell>
        </row>
        <row r="33">
          <cell r="A33">
            <v>29</v>
          </cell>
          <cell r="B33" t="str">
            <v>29a</v>
          </cell>
        </row>
        <row r="34">
          <cell r="A34">
            <v>30</v>
          </cell>
          <cell r="B34" t="str">
            <v>30a</v>
          </cell>
        </row>
        <row r="35">
          <cell r="A35">
            <v>31</v>
          </cell>
          <cell r="B35" t="str">
            <v>31a</v>
          </cell>
        </row>
        <row r="36">
          <cell r="A36">
            <v>32</v>
          </cell>
          <cell r="B36" t="str">
            <v>32a</v>
          </cell>
        </row>
        <row r="37">
          <cell r="A37">
            <v>33</v>
          </cell>
          <cell r="B37" t="str">
            <v>33a</v>
          </cell>
        </row>
        <row r="38">
          <cell r="A38">
            <v>34</v>
          </cell>
          <cell r="B38" t="str">
            <v>34a</v>
          </cell>
        </row>
        <row r="39">
          <cell r="A39">
            <v>35</v>
          </cell>
          <cell r="B39" t="str">
            <v>35a</v>
          </cell>
        </row>
        <row r="40">
          <cell r="A40">
            <v>36</v>
          </cell>
          <cell r="B40" t="str">
            <v>36a</v>
          </cell>
        </row>
        <row r="41">
          <cell r="A41">
            <v>37</v>
          </cell>
          <cell r="B41" t="str">
            <v>37a</v>
          </cell>
        </row>
        <row r="42">
          <cell r="A42">
            <v>38</v>
          </cell>
          <cell r="B42" t="str">
            <v>38a</v>
          </cell>
        </row>
        <row r="43">
          <cell r="A43">
            <v>39</v>
          </cell>
          <cell r="B43" t="str">
            <v>39a</v>
          </cell>
        </row>
        <row r="44">
          <cell r="A44">
            <v>40</v>
          </cell>
          <cell r="B44" t="str">
            <v>40a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DE44"/>
  <sheetViews>
    <sheetView showZeros="0" zoomScaleNormal="100" workbookViewId="0">
      <pane xSplit="3" ySplit="4" topLeftCell="D5" activePane="bottomRight" state="frozen"/>
      <selection activeCell="G11" sqref="G11"/>
      <selection pane="topRight" activeCell="G11" sqref="G11"/>
      <selection pane="bottomLeft" activeCell="G11" sqref="G11"/>
      <selection pane="bottomRight" activeCell="G31" sqref="G31"/>
    </sheetView>
  </sheetViews>
  <sheetFormatPr defaultRowHeight="15" x14ac:dyDescent="0.25"/>
  <cols>
    <col min="2" max="2" width="4.42578125" customWidth="1"/>
    <col min="3" max="3" width="40.28515625" bestFit="1" customWidth="1"/>
    <col min="4" max="5" width="34.42578125" customWidth="1"/>
    <col min="6" max="6" width="20" customWidth="1"/>
    <col min="7" max="10" width="15.5703125" customWidth="1"/>
    <col min="12" max="12" width="10.28515625" customWidth="1"/>
    <col min="14" max="14" width="12.140625" customWidth="1"/>
    <col min="15" max="15" width="11" customWidth="1"/>
    <col min="16" max="16" width="15.7109375" customWidth="1"/>
    <col min="17" max="17" width="11" customWidth="1"/>
    <col min="18" max="18" width="15.7109375" customWidth="1"/>
    <col min="19" max="19" width="11" customWidth="1"/>
    <col min="20" max="20" width="15.7109375" customWidth="1"/>
    <col min="21" max="21" width="11" customWidth="1"/>
    <col min="22" max="22" width="15.7109375" customWidth="1"/>
    <col min="23" max="23" width="11" customWidth="1"/>
    <col min="24" max="24" width="15.7109375" customWidth="1"/>
    <col min="25" max="25" width="11" customWidth="1"/>
    <col min="26" max="26" width="15.7109375" customWidth="1"/>
    <col min="27" max="27" width="11" customWidth="1"/>
    <col min="28" max="28" width="15.7109375" customWidth="1"/>
    <col min="29" max="29" width="11" customWidth="1"/>
    <col min="30" max="30" width="15.7109375" customWidth="1"/>
    <col min="31" max="31" width="11" customWidth="1"/>
    <col min="32" max="95" width="11" hidden="1" customWidth="1"/>
    <col min="96" max="96" width="14.5703125" hidden="1" customWidth="1"/>
    <col min="97" max="97" width="14.5703125" customWidth="1"/>
    <col min="98" max="104" width="16" hidden="1" customWidth="1"/>
    <col min="105" max="111" width="16" customWidth="1"/>
  </cols>
  <sheetData>
    <row r="1" spans="1:109" x14ac:dyDescent="0.25">
      <c r="A1">
        <v>1</v>
      </c>
      <c r="B1">
        <v>2</v>
      </c>
      <c r="C1">
        <v>3</v>
      </c>
      <c r="D1">
        <v>4</v>
      </c>
      <c r="E1">
        <v>5</v>
      </c>
    </row>
    <row r="2" spans="1:109" x14ac:dyDescent="0.25">
      <c r="A2" t="s">
        <v>125</v>
      </c>
      <c r="C2" t="s">
        <v>71</v>
      </c>
      <c r="D2" t="s">
        <v>126</v>
      </c>
      <c r="E2" t="s">
        <v>127</v>
      </c>
    </row>
    <row r="3" spans="1:109" x14ac:dyDescent="0.25">
      <c r="A3" s="308"/>
      <c r="C3" s="311"/>
      <c r="D3" s="312"/>
      <c r="E3" s="312"/>
      <c r="F3" s="313"/>
      <c r="G3" s="312"/>
      <c r="H3" s="312"/>
      <c r="I3" s="247"/>
      <c r="J3" s="247"/>
      <c r="CT3" s="250"/>
    </row>
    <row r="4" spans="1:109" s="1" customFormat="1" ht="42.75" customHeight="1" x14ac:dyDescent="0.25">
      <c r="A4" s="2"/>
      <c r="B4" s="2" t="s">
        <v>0</v>
      </c>
      <c r="C4" s="309" t="s">
        <v>128</v>
      </c>
      <c r="D4" s="310" t="s">
        <v>129</v>
      </c>
      <c r="E4" s="310" t="s">
        <v>130</v>
      </c>
      <c r="F4" s="310"/>
      <c r="G4" s="248"/>
      <c r="H4" s="248"/>
      <c r="I4" s="248"/>
      <c r="J4" s="248"/>
      <c r="K4" s="2"/>
      <c r="L4" s="2"/>
      <c r="M4" s="2"/>
      <c r="N4" s="309"/>
      <c r="O4" s="2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246"/>
      <c r="AG4" s="246"/>
      <c r="AH4" s="249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"/>
      <c r="CS4" s="2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314"/>
    </row>
    <row r="5" spans="1:109" x14ac:dyDescent="0.25">
      <c r="A5">
        <v>1</v>
      </c>
      <c r="B5" t="str">
        <f>CONCATENATE(A5,"a")</f>
        <v>1a</v>
      </c>
      <c r="C5" t="s">
        <v>159</v>
      </c>
      <c r="D5" t="s">
        <v>160</v>
      </c>
      <c r="E5" t="s">
        <v>147</v>
      </c>
      <c r="G5" s="240"/>
      <c r="H5" s="19"/>
      <c r="I5" s="241"/>
      <c r="J5" s="19"/>
      <c r="AH5" s="153"/>
      <c r="DA5" s="7"/>
      <c r="DB5" s="7"/>
      <c r="DC5" s="7"/>
      <c r="DD5" s="7"/>
      <c r="DE5" s="7"/>
    </row>
    <row r="6" spans="1:109" x14ac:dyDescent="0.25">
      <c r="A6">
        <v>2</v>
      </c>
      <c r="B6" t="str">
        <f t="shared" ref="B6:B30" si="0">CONCATENATE(A6,"a")</f>
        <v>2a</v>
      </c>
      <c r="G6" s="240"/>
      <c r="H6" s="19"/>
      <c r="I6" s="241"/>
      <c r="J6" s="19"/>
      <c r="AH6" s="153"/>
      <c r="DA6" s="7"/>
      <c r="DB6" s="7"/>
      <c r="DC6" s="7"/>
      <c r="DD6" s="7"/>
      <c r="DE6" s="7"/>
    </row>
    <row r="7" spans="1:109" x14ac:dyDescent="0.25">
      <c r="A7">
        <v>3</v>
      </c>
      <c r="B7" t="str">
        <f t="shared" si="0"/>
        <v>3a</v>
      </c>
      <c r="G7" s="240"/>
      <c r="H7" s="19"/>
      <c r="I7" s="241"/>
      <c r="J7" s="19"/>
      <c r="AH7" s="153"/>
      <c r="DA7" s="7"/>
      <c r="DB7" s="7"/>
      <c r="DC7" s="7"/>
      <c r="DD7" s="7"/>
    </row>
    <row r="8" spans="1:109" x14ac:dyDescent="0.25">
      <c r="A8">
        <v>4</v>
      </c>
      <c r="B8" t="str">
        <f t="shared" si="0"/>
        <v>4a</v>
      </c>
      <c r="G8" s="240"/>
      <c r="H8" s="19"/>
      <c r="I8" s="241"/>
      <c r="J8" s="19"/>
      <c r="AH8" s="153"/>
      <c r="DA8" s="7"/>
      <c r="DB8" s="7"/>
      <c r="DC8" s="7"/>
      <c r="DD8" s="7"/>
    </row>
    <row r="9" spans="1:109" x14ac:dyDescent="0.25">
      <c r="A9">
        <v>5</v>
      </c>
      <c r="B9" t="str">
        <f t="shared" si="0"/>
        <v>5a</v>
      </c>
      <c r="G9" s="240"/>
      <c r="H9" s="19"/>
      <c r="I9" s="241"/>
      <c r="J9" s="19"/>
      <c r="AH9" s="153"/>
      <c r="DA9" s="7"/>
      <c r="DB9" s="7"/>
      <c r="DC9" s="7"/>
      <c r="DD9" s="7"/>
    </row>
    <row r="10" spans="1:109" x14ac:dyDescent="0.25">
      <c r="A10">
        <v>6</v>
      </c>
      <c r="B10" t="str">
        <f t="shared" si="0"/>
        <v>6a</v>
      </c>
      <c r="G10" s="240"/>
      <c r="H10" s="19"/>
      <c r="I10" s="241"/>
      <c r="J10" s="19"/>
      <c r="AH10" s="153"/>
      <c r="DA10" s="7"/>
      <c r="DB10" s="7"/>
      <c r="DC10" s="7"/>
      <c r="DD10" s="7"/>
    </row>
    <row r="11" spans="1:109" x14ac:dyDescent="0.25">
      <c r="A11">
        <v>7</v>
      </c>
      <c r="B11" t="str">
        <f t="shared" si="0"/>
        <v>7a</v>
      </c>
      <c r="G11" s="240"/>
      <c r="H11" s="19"/>
      <c r="I11" s="241"/>
      <c r="J11" s="19"/>
      <c r="AH11" s="153"/>
      <c r="DA11" s="7"/>
      <c r="DB11" s="7"/>
      <c r="DC11" s="7"/>
      <c r="DD11" s="7"/>
    </row>
    <row r="12" spans="1:109" x14ac:dyDescent="0.25">
      <c r="A12">
        <v>8</v>
      </c>
      <c r="B12" t="str">
        <f t="shared" si="0"/>
        <v>8a</v>
      </c>
      <c r="G12" s="240"/>
      <c r="H12" s="19"/>
      <c r="I12" s="241"/>
      <c r="J12" s="19"/>
      <c r="AH12" s="153"/>
      <c r="DA12" s="7"/>
      <c r="DB12" s="7"/>
      <c r="DC12" s="7"/>
      <c r="DD12" s="7"/>
      <c r="DE12" s="7"/>
    </row>
    <row r="13" spans="1:109" x14ac:dyDescent="0.25">
      <c r="A13">
        <v>9</v>
      </c>
      <c r="B13" t="str">
        <f t="shared" si="0"/>
        <v>9a</v>
      </c>
      <c r="G13" s="240"/>
      <c r="H13" s="19"/>
      <c r="I13" s="241"/>
      <c r="J13" s="19"/>
      <c r="AH13" s="153"/>
      <c r="DA13" s="7"/>
      <c r="DB13" s="7"/>
      <c r="DC13" s="7"/>
      <c r="DD13" s="7"/>
    </row>
    <row r="14" spans="1:109" x14ac:dyDescent="0.25">
      <c r="A14">
        <v>10</v>
      </c>
      <c r="B14" t="str">
        <f t="shared" si="0"/>
        <v>10a</v>
      </c>
      <c r="G14" s="240"/>
      <c r="H14" s="19"/>
      <c r="I14" s="241"/>
      <c r="J14" s="19"/>
      <c r="AH14" s="153"/>
      <c r="DA14" s="7"/>
      <c r="DB14" s="7"/>
      <c r="DC14" s="7"/>
      <c r="DD14" s="7"/>
    </row>
    <row r="15" spans="1:109" x14ac:dyDescent="0.25">
      <c r="A15">
        <v>11</v>
      </c>
      <c r="B15" t="str">
        <f t="shared" si="0"/>
        <v>11a</v>
      </c>
      <c r="G15" s="240"/>
      <c r="H15" s="19"/>
      <c r="I15" s="241"/>
      <c r="J15" s="19"/>
      <c r="AH15" s="153"/>
      <c r="DA15" s="7"/>
      <c r="DB15" s="7"/>
      <c r="DC15" s="7"/>
      <c r="DD15" s="7"/>
    </row>
    <row r="16" spans="1:109" x14ac:dyDescent="0.25">
      <c r="A16">
        <v>12</v>
      </c>
      <c r="B16" t="str">
        <f t="shared" si="0"/>
        <v>12a</v>
      </c>
      <c r="G16" s="240"/>
      <c r="H16" s="19"/>
      <c r="I16" s="241"/>
      <c r="J16" s="19"/>
      <c r="AH16" s="153"/>
      <c r="DA16" s="7"/>
      <c r="DB16" s="7"/>
      <c r="DC16" s="7"/>
      <c r="DD16" s="7"/>
    </row>
    <row r="17" spans="1:108" x14ac:dyDescent="0.25">
      <c r="A17">
        <v>13</v>
      </c>
      <c r="B17" t="str">
        <f t="shared" si="0"/>
        <v>13a</v>
      </c>
      <c r="G17" s="240"/>
      <c r="H17" s="19"/>
      <c r="I17" s="241"/>
      <c r="J17" s="19"/>
      <c r="AH17" s="153"/>
      <c r="DA17" s="7"/>
      <c r="DB17" s="7"/>
      <c r="DC17" s="7"/>
      <c r="DD17" s="7"/>
    </row>
    <row r="18" spans="1:108" x14ac:dyDescent="0.25">
      <c r="A18">
        <v>14</v>
      </c>
      <c r="B18" t="str">
        <f t="shared" si="0"/>
        <v>14a</v>
      </c>
      <c r="D18" s="151"/>
      <c r="G18" s="240"/>
      <c r="H18" s="19"/>
      <c r="I18" s="241"/>
      <c r="J18" s="19"/>
      <c r="AH18" s="153"/>
      <c r="DA18" s="7"/>
      <c r="DB18" s="7"/>
      <c r="DC18" s="7"/>
      <c r="DD18" s="7"/>
    </row>
    <row r="19" spans="1:108" x14ac:dyDescent="0.25">
      <c r="A19">
        <v>15</v>
      </c>
      <c r="B19" t="str">
        <f t="shared" si="0"/>
        <v>15a</v>
      </c>
      <c r="D19" s="151"/>
      <c r="G19" s="240"/>
      <c r="H19" s="19"/>
      <c r="I19" s="241"/>
      <c r="J19" s="19"/>
      <c r="AH19" s="153"/>
      <c r="DA19" s="7"/>
      <c r="DB19" s="7"/>
      <c r="DC19" s="7"/>
      <c r="DD19" s="7"/>
    </row>
    <row r="20" spans="1:108" x14ac:dyDescent="0.25">
      <c r="A20">
        <v>16</v>
      </c>
      <c r="B20" t="str">
        <f t="shared" si="0"/>
        <v>16a</v>
      </c>
      <c r="D20" s="151"/>
      <c r="G20" s="240"/>
      <c r="H20" s="19"/>
      <c r="I20" s="241"/>
      <c r="J20" s="19"/>
      <c r="AH20" s="153"/>
      <c r="DA20" s="7"/>
      <c r="DB20" s="7"/>
      <c r="DC20" s="7"/>
      <c r="DD20" s="7"/>
    </row>
    <row r="21" spans="1:108" x14ac:dyDescent="0.25">
      <c r="A21">
        <v>17</v>
      </c>
      <c r="B21" t="str">
        <f t="shared" si="0"/>
        <v>17a</v>
      </c>
      <c r="D21" s="151"/>
      <c r="G21" s="240"/>
      <c r="H21" s="19"/>
      <c r="I21" s="241"/>
      <c r="J21" s="19"/>
      <c r="AH21" s="153"/>
      <c r="DA21" s="7"/>
      <c r="DB21" s="7"/>
      <c r="DC21" s="7"/>
      <c r="DD21" s="7"/>
    </row>
    <row r="22" spans="1:108" x14ac:dyDescent="0.25">
      <c r="A22">
        <v>18</v>
      </c>
      <c r="B22" t="str">
        <f t="shared" si="0"/>
        <v>18a</v>
      </c>
      <c r="D22" s="151"/>
      <c r="G22" s="240"/>
      <c r="H22" s="19"/>
      <c r="I22" s="241"/>
      <c r="J22" s="19"/>
      <c r="AH22" s="153"/>
      <c r="DA22" s="7"/>
      <c r="DB22" s="7"/>
      <c r="DC22" s="7"/>
      <c r="DD22" s="7"/>
    </row>
    <row r="23" spans="1:108" x14ac:dyDescent="0.25">
      <c r="A23">
        <v>19</v>
      </c>
      <c r="B23" t="str">
        <f t="shared" si="0"/>
        <v>19a</v>
      </c>
      <c r="D23" s="151"/>
      <c r="G23" s="240"/>
      <c r="H23" s="19"/>
      <c r="I23" s="241"/>
      <c r="J23" s="19"/>
      <c r="AH23" s="153"/>
      <c r="DA23" s="7"/>
      <c r="DB23" s="7"/>
      <c r="DC23" s="7"/>
      <c r="DD23" s="7"/>
    </row>
    <row r="24" spans="1:108" x14ac:dyDescent="0.25">
      <c r="A24">
        <v>20</v>
      </c>
      <c r="B24" t="str">
        <f t="shared" si="0"/>
        <v>20a</v>
      </c>
      <c r="D24" s="151"/>
      <c r="G24" s="240"/>
      <c r="H24" s="19"/>
      <c r="I24" s="241"/>
      <c r="J24" s="19"/>
      <c r="AH24" s="153"/>
      <c r="DA24" s="7"/>
      <c r="DB24" s="7"/>
      <c r="DC24" s="7"/>
      <c r="DD24" s="7"/>
    </row>
    <row r="25" spans="1:108" x14ac:dyDescent="0.25">
      <c r="A25">
        <v>21</v>
      </c>
      <c r="B25" t="str">
        <f t="shared" si="0"/>
        <v>21a</v>
      </c>
      <c r="G25" s="240"/>
      <c r="H25" s="19"/>
      <c r="I25" s="241"/>
      <c r="J25" s="19"/>
      <c r="AH25" s="153"/>
      <c r="DA25" s="7"/>
      <c r="DB25" s="7"/>
      <c r="DC25" s="7"/>
      <c r="DD25" s="7"/>
    </row>
    <row r="26" spans="1:108" x14ac:dyDescent="0.25">
      <c r="A26">
        <v>22</v>
      </c>
      <c r="B26" t="str">
        <f t="shared" si="0"/>
        <v>22a</v>
      </c>
      <c r="G26" s="240"/>
      <c r="H26" s="19"/>
      <c r="I26" s="241"/>
      <c r="J26" s="19"/>
      <c r="AH26" s="153"/>
      <c r="DA26" s="7"/>
      <c r="DB26" s="7"/>
      <c r="DC26" s="7"/>
      <c r="DD26" s="7"/>
    </row>
    <row r="27" spans="1:108" x14ac:dyDescent="0.25">
      <c r="A27">
        <v>23</v>
      </c>
      <c r="B27" t="str">
        <f t="shared" si="0"/>
        <v>23a</v>
      </c>
      <c r="C27" s="19"/>
      <c r="G27" s="240"/>
      <c r="H27" s="19"/>
      <c r="I27" s="241"/>
      <c r="J27" s="19"/>
      <c r="AH27" s="153"/>
      <c r="DA27" s="7"/>
      <c r="DB27" s="7"/>
      <c r="DC27" s="7"/>
      <c r="DD27" s="7"/>
    </row>
    <row r="28" spans="1:108" x14ac:dyDescent="0.25">
      <c r="A28">
        <v>24</v>
      </c>
      <c r="B28" t="str">
        <f t="shared" si="0"/>
        <v>24a</v>
      </c>
      <c r="G28" s="240"/>
      <c r="H28" s="19"/>
      <c r="I28" s="241"/>
      <c r="J28" s="19"/>
      <c r="AH28" s="153"/>
      <c r="DA28" s="7"/>
      <c r="DB28" s="7"/>
      <c r="DC28" s="7"/>
      <c r="DD28" s="7"/>
    </row>
    <row r="29" spans="1:108" x14ac:dyDescent="0.25">
      <c r="A29">
        <v>25</v>
      </c>
      <c r="B29" t="str">
        <f t="shared" si="0"/>
        <v>25a</v>
      </c>
      <c r="G29" s="240"/>
      <c r="H29" s="19"/>
      <c r="I29" s="241"/>
      <c r="J29" s="19"/>
      <c r="AH29" s="153"/>
      <c r="DA29" s="7"/>
      <c r="DB29" s="7"/>
      <c r="DC29" s="7"/>
      <c r="DD29" s="7"/>
    </row>
    <row r="30" spans="1:108" x14ac:dyDescent="0.25">
      <c r="A30">
        <v>26</v>
      </c>
      <c r="B30" t="str">
        <f t="shared" si="0"/>
        <v>26a</v>
      </c>
      <c r="G30" s="240"/>
      <c r="H30" s="19"/>
      <c r="I30" s="241"/>
      <c r="J30" s="19"/>
      <c r="AH30" s="153"/>
      <c r="DA30" s="7"/>
      <c r="DB30" s="7"/>
      <c r="DC30" s="7"/>
      <c r="DD30" s="7"/>
    </row>
    <row r="31" spans="1:108" x14ac:dyDescent="0.25">
      <c r="A31">
        <v>27</v>
      </c>
      <c r="B31" t="str">
        <f t="shared" ref="B31:B33" si="1">CONCATENATE(A31,"a")</f>
        <v>27a</v>
      </c>
      <c r="G31" s="240"/>
      <c r="H31" s="19"/>
      <c r="I31" s="241"/>
      <c r="J31" s="19"/>
      <c r="AH31" s="153"/>
      <c r="DA31" s="7"/>
      <c r="DB31" s="7"/>
      <c r="DC31" s="7"/>
      <c r="DD31" s="7"/>
    </row>
    <row r="32" spans="1:108" x14ac:dyDescent="0.25">
      <c r="A32">
        <v>28</v>
      </c>
      <c r="B32" t="str">
        <f t="shared" si="1"/>
        <v>28a</v>
      </c>
      <c r="G32" s="240"/>
      <c r="H32" s="19"/>
      <c r="I32" s="241"/>
      <c r="J32" s="19"/>
      <c r="AH32" s="153"/>
      <c r="DA32" s="7"/>
      <c r="DB32" s="7"/>
      <c r="DC32" s="7"/>
      <c r="DD32" s="7"/>
    </row>
    <row r="33" spans="1:108" x14ac:dyDescent="0.25">
      <c r="A33">
        <v>29</v>
      </c>
      <c r="B33" t="str">
        <f t="shared" si="1"/>
        <v>29a</v>
      </c>
      <c r="G33" s="240"/>
      <c r="H33" s="19"/>
      <c r="I33" s="241"/>
      <c r="J33" s="19"/>
      <c r="AH33" s="153"/>
      <c r="DA33" s="7"/>
      <c r="DB33" s="7"/>
      <c r="DC33" s="7"/>
      <c r="DD33" s="7"/>
    </row>
    <row r="34" spans="1:108" x14ac:dyDescent="0.25">
      <c r="A34">
        <v>30</v>
      </c>
      <c r="B34" t="str">
        <f t="shared" ref="B34:B44" si="2">CONCATENATE(A34,"a")</f>
        <v>30a</v>
      </c>
      <c r="G34" s="240"/>
      <c r="H34" s="19"/>
      <c r="I34" s="241"/>
      <c r="J34" s="19"/>
      <c r="AH34" s="153"/>
      <c r="DA34" s="7"/>
      <c r="DB34" s="7"/>
      <c r="DC34" s="7"/>
      <c r="DD34" s="7"/>
    </row>
    <row r="35" spans="1:108" x14ac:dyDescent="0.25">
      <c r="A35">
        <v>31</v>
      </c>
      <c r="B35" t="str">
        <f t="shared" si="2"/>
        <v>31a</v>
      </c>
      <c r="G35" s="240"/>
      <c r="H35" s="19"/>
      <c r="I35" s="241"/>
      <c r="J35" s="19"/>
      <c r="AH35" s="153"/>
      <c r="DA35" s="7"/>
      <c r="DB35" s="7"/>
      <c r="DC35" s="7"/>
      <c r="DD35" s="7"/>
    </row>
    <row r="36" spans="1:108" x14ac:dyDescent="0.25">
      <c r="A36">
        <v>32</v>
      </c>
      <c r="B36" t="str">
        <f t="shared" si="2"/>
        <v>32a</v>
      </c>
      <c r="G36" s="240"/>
      <c r="H36" s="19"/>
      <c r="I36" s="241"/>
      <c r="J36" s="19"/>
      <c r="AH36" s="153"/>
      <c r="DA36" s="7"/>
      <c r="DB36" s="7"/>
      <c r="DC36" s="7"/>
      <c r="DD36" s="7"/>
    </row>
    <row r="37" spans="1:108" x14ac:dyDescent="0.25">
      <c r="A37">
        <v>33</v>
      </c>
      <c r="B37" t="str">
        <f t="shared" si="2"/>
        <v>33a</v>
      </c>
      <c r="G37" s="240"/>
      <c r="H37" s="19"/>
      <c r="I37" s="241"/>
      <c r="J37" s="19"/>
      <c r="AH37" s="153"/>
      <c r="DA37" s="7"/>
      <c r="DB37" s="7"/>
      <c r="DC37" s="7"/>
      <c r="DD37" s="7"/>
    </row>
    <row r="38" spans="1:108" x14ac:dyDescent="0.25">
      <c r="A38">
        <v>34</v>
      </c>
      <c r="B38" t="str">
        <f t="shared" si="2"/>
        <v>34a</v>
      </c>
      <c r="G38" s="240"/>
      <c r="H38" s="19"/>
      <c r="I38" s="241"/>
      <c r="J38" s="19"/>
      <c r="AH38" s="153"/>
      <c r="DA38" s="7"/>
      <c r="DB38" s="7"/>
      <c r="DC38" s="7"/>
      <c r="DD38" s="7"/>
    </row>
    <row r="39" spans="1:108" x14ac:dyDescent="0.25">
      <c r="A39">
        <v>35</v>
      </c>
      <c r="B39" t="str">
        <f t="shared" si="2"/>
        <v>35a</v>
      </c>
      <c r="G39" s="240"/>
      <c r="H39" s="19"/>
      <c r="I39" s="241"/>
      <c r="J39" s="19"/>
      <c r="AH39" s="153"/>
      <c r="DA39" s="7"/>
      <c r="DB39" s="7"/>
      <c r="DC39" s="7"/>
      <c r="DD39" s="7"/>
    </row>
    <row r="40" spans="1:108" x14ac:dyDescent="0.25">
      <c r="A40">
        <v>36</v>
      </c>
      <c r="B40" t="str">
        <f t="shared" si="2"/>
        <v>36a</v>
      </c>
      <c r="G40" s="240"/>
      <c r="H40" s="19"/>
      <c r="I40" s="241"/>
      <c r="J40" s="19"/>
      <c r="AH40" s="153"/>
      <c r="DA40" s="7"/>
      <c r="DB40" s="7"/>
      <c r="DC40" s="7"/>
      <c r="DD40" s="7"/>
    </row>
    <row r="41" spans="1:108" x14ac:dyDescent="0.25">
      <c r="A41">
        <v>37</v>
      </c>
      <c r="B41" t="str">
        <f t="shared" si="2"/>
        <v>37a</v>
      </c>
      <c r="G41" s="240"/>
      <c r="H41" s="19"/>
      <c r="I41" s="241"/>
      <c r="J41" s="19"/>
      <c r="AH41" s="153"/>
      <c r="DA41" s="7"/>
      <c r="DB41" s="7"/>
      <c r="DC41" s="7"/>
      <c r="DD41" s="7"/>
    </row>
    <row r="42" spans="1:108" x14ac:dyDescent="0.25">
      <c r="A42">
        <v>38</v>
      </c>
      <c r="B42" t="str">
        <f t="shared" si="2"/>
        <v>38a</v>
      </c>
      <c r="G42" s="240"/>
      <c r="H42" s="19"/>
      <c r="I42" s="241"/>
      <c r="J42" s="19"/>
      <c r="AH42" s="153"/>
      <c r="DA42" s="7"/>
      <c r="DB42" s="7"/>
      <c r="DC42" s="7"/>
      <c r="DD42" s="7"/>
    </row>
    <row r="43" spans="1:108" x14ac:dyDescent="0.25">
      <c r="A43">
        <v>39</v>
      </c>
      <c r="B43" t="str">
        <f t="shared" si="2"/>
        <v>39a</v>
      </c>
      <c r="G43" s="240"/>
      <c r="H43" s="19"/>
      <c r="I43" s="241"/>
      <c r="J43" s="19"/>
      <c r="AH43" s="153"/>
      <c r="DA43" s="7"/>
      <c r="DB43" s="7"/>
      <c r="DC43" s="7"/>
      <c r="DD43" s="7"/>
    </row>
    <row r="44" spans="1:108" x14ac:dyDescent="0.25">
      <c r="A44">
        <v>40</v>
      </c>
      <c r="B44" t="str">
        <f t="shared" si="2"/>
        <v>40a</v>
      </c>
      <c r="G44" s="240"/>
      <c r="H44" s="19"/>
      <c r="I44" s="241"/>
      <c r="J44" s="19"/>
      <c r="AH44" s="153"/>
      <c r="DA44" s="7"/>
      <c r="DB44" s="7"/>
      <c r="DC44" s="7"/>
      <c r="DD44" s="7"/>
    </row>
  </sheetData>
  <pageMargins left="0.7" right="0.7" top="0.75" bottom="0.75" header="0.3" footer="0.3"/>
  <pageSetup paperSize="9" scale="21" orientation="portrait" r:id="rId1"/>
  <headerFooter>
    <oddHeader xml:space="preserve">&amp;L&amp;G
</oddHeader>
  </headerFooter>
  <colBreaks count="3" manualBreakCount="3">
    <brk id="15" max="1048575" man="1"/>
    <brk id="31" max="1048575" man="1"/>
    <brk id="75" max="1048575" man="1"/>
  </colBreaks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0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4,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4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4a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0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50" priority="4" operator="equal">
      <formula>"Geen 100%"</formula>
    </cfRule>
  </conditionalFormatting>
  <conditionalFormatting sqref="G12">
    <cfRule type="containsText" dxfId="149" priority="2" operator="containsText" text="te laag">
      <formula>NOT(ISERROR(SEARCH("te laag",G12)))</formula>
    </cfRule>
  </conditionalFormatting>
  <conditionalFormatting sqref="G13">
    <cfRule type="containsText" dxfId="1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1">
    <tabColor rgb="FF173583"/>
  </sheetPr>
  <dimension ref="A1:N555"/>
  <sheetViews>
    <sheetView topLeftCell="A29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5" style="5" customWidth="1"/>
    <col min="3" max="3" width="27.140625" style="3" bestFit="1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5703125" customWidth="1"/>
  </cols>
  <sheetData>
    <row r="1" spans="1:14" x14ac:dyDescent="0.25">
      <c r="A1" s="28">
        <f>'4'!H4</f>
        <v>4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A4" s="271"/>
      <c r="B4" s="271"/>
      <c r="C4" s="272"/>
      <c r="D4" s="272"/>
      <c r="E4" s="272"/>
      <c r="F4" s="19"/>
      <c r="G4" s="19"/>
      <c r="H4" s="19"/>
      <c r="I4" s="19"/>
      <c r="J4" s="19"/>
      <c r="K4" s="273"/>
      <c r="L4" s="271"/>
      <c r="M4" s="19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3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3" x14ac:dyDescent="0.25">
      <c r="A37" s="271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</row>
    <row r="38" spans="1:13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</row>
    <row r="39" spans="1:13" x14ac:dyDescent="0.25">
      <c r="A39" s="271"/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/>
      <c r="M39" s="19"/>
    </row>
    <row r="40" spans="1:13" x14ac:dyDescent="0.25">
      <c r="A40" s="271"/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/>
      <c r="M40" s="19"/>
    </row>
    <row r="41" spans="1:13" ht="15.75" thickBot="1" x14ac:dyDescent="0.3">
      <c r="A41" s="262"/>
      <c r="B41" s="262"/>
      <c r="C41" s="263"/>
      <c r="D41" s="263"/>
      <c r="E41" s="263"/>
      <c r="F41" s="264"/>
      <c r="G41" s="264"/>
      <c r="H41" s="264"/>
      <c r="I41" s="264"/>
      <c r="J41" s="264"/>
      <c r="K41" s="264"/>
      <c r="L41" s="262"/>
      <c r="M41" s="264"/>
    </row>
    <row r="42" spans="1:13" hidden="1" x14ac:dyDescent="0.25"/>
    <row r="43" spans="1:13" hidden="1" x14ac:dyDescent="0.25">
      <c r="K43" s="7">
        <f t="shared" ref="K43:K68" si="0">SUM(F43:J43)</f>
        <v>0</v>
      </c>
      <c r="L43" s="5">
        <f t="shared" ref="L43:L69" si="1">IF(D43="X",0,IF(E43="",0,IF(E43="H",0,VLOOKUP(E43,$F$539:$G$553,2))))</f>
        <v>0</v>
      </c>
      <c r="M43">
        <f t="shared" ref="M43:M68" si="2">SUM(K43*L43)</f>
        <v>0</v>
      </c>
    </row>
    <row r="44" spans="1:13" hidden="1" x14ac:dyDescent="0.25">
      <c r="K44" s="7">
        <f t="shared" si="0"/>
        <v>0</v>
      </c>
      <c r="L44" s="5">
        <f t="shared" si="1"/>
        <v>0</v>
      </c>
      <c r="M44">
        <f t="shared" si="2"/>
        <v>0</v>
      </c>
    </row>
    <row r="45" spans="1:13" hidden="1" x14ac:dyDescent="0.25">
      <c r="K45" s="7">
        <f t="shared" si="0"/>
        <v>0</v>
      </c>
      <c r="L45" s="5">
        <f t="shared" si="1"/>
        <v>0</v>
      </c>
      <c r="M45">
        <f t="shared" si="2"/>
        <v>0</v>
      </c>
    </row>
    <row r="46" spans="1:13" hidden="1" x14ac:dyDescent="0.25">
      <c r="K46" s="7">
        <f t="shared" si="0"/>
        <v>0</v>
      </c>
      <c r="L46" s="5">
        <f t="shared" si="1"/>
        <v>0</v>
      </c>
      <c r="M46">
        <f t="shared" si="2"/>
        <v>0</v>
      </c>
    </row>
    <row r="47" spans="1:13" hidden="1" x14ac:dyDescent="0.25">
      <c r="K47" s="7">
        <f t="shared" si="0"/>
        <v>0</v>
      </c>
      <c r="L47" s="5">
        <f t="shared" si="1"/>
        <v>0</v>
      </c>
      <c r="M47">
        <f t="shared" si="2"/>
        <v>0</v>
      </c>
    </row>
    <row r="48" spans="1:13" hidden="1" x14ac:dyDescent="0.25">
      <c r="K48" s="7">
        <f t="shared" si="0"/>
        <v>0</v>
      </c>
      <c r="L48" s="5">
        <f t="shared" si="1"/>
        <v>0</v>
      </c>
      <c r="M48">
        <f t="shared" si="2"/>
        <v>0</v>
      </c>
    </row>
    <row r="49" spans="11:13" hidden="1" x14ac:dyDescent="0.25">
      <c r="K49" s="7">
        <f t="shared" si="0"/>
        <v>0</v>
      </c>
      <c r="L49" s="5">
        <f t="shared" si="1"/>
        <v>0</v>
      </c>
      <c r="M49">
        <f t="shared" si="2"/>
        <v>0</v>
      </c>
    </row>
    <row r="50" spans="11:13" hidden="1" x14ac:dyDescent="0.25">
      <c r="K50" s="7">
        <f t="shared" si="0"/>
        <v>0</v>
      </c>
      <c r="L50" s="5">
        <f t="shared" si="1"/>
        <v>0</v>
      </c>
      <c r="M50">
        <f t="shared" si="2"/>
        <v>0</v>
      </c>
    </row>
    <row r="51" spans="11:13" hidden="1" x14ac:dyDescent="0.25">
      <c r="K51" s="7">
        <f t="shared" si="0"/>
        <v>0</v>
      </c>
      <c r="L51" s="5">
        <f t="shared" si="1"/>
        <v>0</v>
      </c>
      <c r="M51">
        <f t="shared" si="2"/>
        <v>0</v>
      </c>
    </row>
    <row r="52" spans="11:13" hidden="1" x14ac:dyDescent="0.25">
      <c r="K52" s="7">
        <f t="shared" si="0"/>
        <v>0</v>
      </c>
      <c r="L52" s="5">
        <f t="shared" si="1"/>
        <v>0</v>
      </c>
      <c r="M52">
        <f t="shared" si="2"/>
        <v>0</v>
      </c>
    </row>
    <row r="53" spans="11:13" hidden="1" x14ac:dyDescent="0.25">
      <c r="K53" s="7">
        <f t="shared" si="0"/>
        <v>0</v>
      </c>
      <c r="L53" s="5">
        <f t="shared" si="1"/>
        <v>0</v>
      </c>
      <c r="M53">
        <f t="shared" si="2"/>
        <v>0</v>
      </c>
    </row>
    <row r="54" spans="11:13" hidden="1" x14ac:dyDescent="0.25">
      <c r="K54" s="7">
        <f t="shared" si="0"/>
        <v>0</v>
      </c>
      <c r="L54" s="5">
        <f t="shared" si="1"/>
        <v>0</v>
      </c>
      <c r="M54">
        <f t="shared" si="2"/>
        <v>0</v>
      </c>
    </row>
    <row r="55" spans="11:13" hidden="1" x14ac:dyDescent="0.25">
      <c r="K55" s="7">
        <f t="shared" si="0"/>
        <v>0</v>
      </c>
      <c r="L55" s="5">
        <f t="shared" si="1"/>
        <v>0</v>
      </c>
      <c r="M55">
        <f t="shared" si="2"/>
        <v>0</v>
      </c>
    </row>
    <row r="56" spans="11:13" hidden="1" x14ac:dyDescent="0.25">
      <c r="K56" s="7">
        <f t="shared" si="0"/>
        <v>0</v>
      </c>
      <c r="L56" s="5">
        <f t="shared" si="1"/>
        <v>0</v>
      </c>
      <c r="M56">
        <f t="shared" si="2"/>
        <v>0</v>
      </c>
    </row>
    <row r="57" spans="11:13" hidden="1" x14ac:dyDescent="0.25">
      <c r="K57" s="7">
        <f t="shared" si="0"/>
        <v>0</v>
      </c>
      <c r="L57" s="5">
        <f t="shared" si="1"/>
        <v>0</v>
      </c>
      <c r="M57">
        <f t="shared" si="2"/>
        <v>0</v>
      </c>
    </row>
    <row r="58" spans="11:13" hidden="1" x14ac:dyDescent="0.25">
      <c r="K58" s="7">
        <f t="shared" si="0"/>
        <v>0</v>
      </c>
      <c r="L58" s="5">
        <f t="shared" si="1"/>
        <v>0</v>
      </c>
      <c r="M58">
        <f t="shared" si="2"/>
        <v>0</v>
      </c>
    </row>
    <row r="59" spans="11:13" hidden="1" x14ac:dyDescent="0.25">
      <c r="K59" s="7">
        <f t="shared" si="0"/>
        <v>0</v>
      </c>
      <c r="L59" s="5">
        <f t="shared" si="1"/>
        <v>0</v>
      </c>
      <c r="M59">
        <f t="shared" si="2"/>
        <v>0</v>
      </c>
    </row>
    <row r="60" spans="11:13" hidden="1" x14ac:dyDescent="0.25">
      <c r="K60" s="7">
        <f t="shared" si="0"/>
        <v>0</v>
      </c>
      <c r="L60" s="5">
        <f t="shared" si="1"/>
        <v>0</v>
      </c>
      <c r="M60">
        <f t="shared" si="2"/>
        <v>0</v>
      </c>
    </row>
    <row r="61" spans="11:13" hidden="1" x14ac:dyDescent="0.25">
      <c r="K61" s="7">
        <f t="shared" si="0"/>
        <v>0</v>
      </c>
      <c r="L61" s="5">
        <f t="shared" si="1"/>
        <v>0</v>
      </c>
      <c r="M61">
        <f t="shared" si="2"/>
        <v>0</v>
      </c>
    </row>
    <row r="62" spans="11:13" hidden="1" x14ac:dyDescent="0.25">
      <c r="K62" s="7">
        <f t="shared" si="0"/>
        <v>0</v>
      </c>
      <c r="L62" s="5">
        <f t="shared" si="1"/>
        <v>0</v>
      </c>
      <c r="M62">
        <f t="shared" si="2"/>
        <v>0</v>
      </c>
    </row>
    <row r="63" spans="11:13" hidden="1" x14ac:dyDescent="0.25">
      <c r="K63" s="7">
        <f t="shared" si="0"/>
        <v>0</v>
      </c>
      <c r="L63" s="5">
        <f t="shared" si="1"/>
        <v>0</v>
      </c>
      <c r="M63">
        <f t="shared" si="2"/>
        <v>0</v>
      </c>
    </row>
    <row r="64" spans="11:13" hidden="1" x14ac:dyDescent="0.25">
      <c r="K64" s="7">
        <f t="shared" si="0"/>
        <v>0</v>
      </c>
      <c r="L64" s="5">
        <f t="shared" si="1"/>
        <v>0</v>
      </c>
      <c r="M64">
        <f t="shared" si="2"/>
        <v>0</v>
      </c>
    </row>
    <row r="65" spans="11:13" hidden="1" x14ac:dyDescent="0.25">
      <c r="K65" s="7">
        <f t="shared" si="0"/>
        <v>0</v>
      </c>
      <c r="L65" s="5">
        <f t="shared" si="1"/>
        <v>0</v>
      </c>
      <c r="M65">
        <f t="shared" si="2"/>
        <v>0</v>
      </c>
    </row>
    <row r="66" spans="11:13" hidden="1" x14ac:dyDescent="0.25"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ref="K69:K132" si="3">SUM(F69:J69)</f>
        <v>0</v>
      </c>
      <c r="L69" s="5">
        <f t="shared" si="1"/>
        <v>0</v>
      </c>
      <c r="M69">
        <f t="shared" ref="M69:M132" si="4">SUM(K69*L69)</f>
        <v>0</v>
      </c>
    </row>
    <row r="70" spans="11:13" hidden="1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hidden="1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hidden="1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hidden="1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hidden="1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ht="15.75" hidden="1" thickTop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hidden="1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hidden="1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hidden="1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hidden="1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hidden="1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hidden="1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hidden="1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hidden="1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hidden="1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hidden="1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hidden="1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hidden="1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hidden="1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hidden="1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hidden="1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hidden="1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idden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  <row r="555" spans="6:7" ht="15.75" thickTop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2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5,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5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5a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46" priority="4" operator="equal">
      <formula>"Geen 100%"</formula>
    </cfRule>
  </conditionalFormatting>
  <conditionalFormatting sqref="G12">
    <cfRule type="containsText" dxfId="145" priority="2" operator="containsText" text="te laag">
      <formula>NOT(ISERROR(SEARCH("te laag",G12)))</formula>
    </cfRule>
  </conditionalFormatting>
  <conditionalFormatting sqref="G13">
    <cfRule type="containsText" dxfId="1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tabColor rgb="FF173583"/>
  </sheetPr>
  <dimension ref="A1:N553"/>
  <sheetViews>
    <sheetView topLeftCell="A53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5.425781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42578125" customWidth="1"/>
  </cols>
  <sheetData>
    <row r="1" spans="1:14" x14ac:dyDescent="0.25">
      <c r="A1" s="28">
        <f>'5'!H4</f>
        <v>5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A4" s="286"/>
      <c r="B4" s="271"/>
      <c r="C4" s="272"/>
      <c r="D4" s="272"/>
      <c r="E4" s="272"/>
      <c r="F4" s="19"/>
      <c r="G4" s="19"/>
      <c r="H4" s="19"/>
      <c r="I4" s="19"/>
      <c r="J4" s="19"/>
      <c r="K4" s="273"/>
      <c r="L4" s="271"/>
      <c r="M4" s="19"/>
    </row>
    <row r="5" spans="1:14" x14ac:dyDescent="0.25">
      <c r="A5" s="286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86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86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86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86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86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86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86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86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86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86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86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86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86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86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86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86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86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86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x14ac:dyDescent="0.25">
      <c r="A24" s="286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3" x14ac:dyDescent="0.25">
      <c r="A25" s="286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86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86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86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86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86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86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86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86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86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x14ac:dyDescent="0.25">
      <c r="A35" s="286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3" x14ac:dyDescent="0.25">
      <c r="A36" s="286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3" x14ac:dyDescent="0.25">
      <c r="A37" s="286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</row>
    <row r="38" spans="1:13" x14ac:dyDescent="0.25">
      <c r="A38" s="286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</row>
    <row r="39" spans="1:13" x14ac:dyDescent="0.25">
      <c r="A39" s="286"/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/>
      <c r="M39" s="19"/>
    </row>
    <row r="40" spans="1:13" x14ac:dyDescent="0.25">
      <c r="A40" s="286"/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/>
      <c r="M40" s="19"/>
    </row>
    <row r="41" spans="1:13" x14ac:dyDescent="0.25">
      <c r="A41" s="286"/>
      <c r="B41" s="271"/>
      <c r="C41" s="272"/>
      <c r="D41" s="272"/>
      <c r="E41" s="272"/>
      <c r="F41" s="19"/>
      <c r="G41" s="19"/>
      <c r="H41" s="19"/>
      <c r="I41" s="19"/>
      <c r="J41" s="19"/>
      <c r="K41" s="273"/>
      <c r="L41" s="271"/>
      <c r="M41" s="19"/>
    </row>
    <row r="42" spans="1:13" x14ac:dyDescent="0.25">
      <c r="A42" s="286"/>
      <c r="B42" s="271"/>
      <c r="C42" s="272"/>
      <c r="D42" s="272"/>
      <c r="E42" s="272"/>
      <c r="F42" s="19"/>
      <c r="G42" s="19"/>
      <c r="H42" s="19"/>
      <c r="I42" s="19"/>
      <c r="J42" s="19"/>
      <c r="K42" s="273"/>
      <c r="L42" s="271"/>
      <c r="M42" s="19"/>
    </row>
    <row r="43" spans="1:13" x14ac:dyDescent="0.25">
      <c r="A43" s="286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/>
      <c r="M43" s="19"/>
    </row>
    <row r="44" spans="1:13" x14ac:dyDescent="0.25">
      <c r="A44" s="286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/>
      <c r="M44" s="19"/>
    </row>
    <row r="45" spans="1:13" x14ac:dyDescent="0.25">
      <c r="A45" s="286"/>
      <c r="B45" s="271"/>
      <c r="C45" s="272"/>
      <c r="D45" s="272"/>
      <c r="E45" s="272"/>
      <c r="F45" s="19"/>
      <c r="G45" s="19"/>
      <c r="H45" s="19"/>
      <c r="I45" s="19"/>
      <c r="J45" s="19"/>
      <c r="K45" s="273"/>
      <c r="L45" s="271"/>
      <c r="M45" s="19"/>
    </row>
    <row r="46" spans="1:13" x14ac:dyDescent="0.25">
      <c r="A46" s="286"/>
      <c r="B46" s="271"/>
      <c r="C46" s="272"/>
      <c r="D46" s="272"/>
      <c r="E46" s="272"/>
      <c r="F46" s="19"/>
      <c r="G46" s="19"/>
      <c r="H46" s="19"/>
      <c r="I46" s="19"/>
      <c r="J46" s="19"/>
      <c r="K46" s="273"/>
      <c r="L46" s="271"/>
      <c r="M46" s="19"/>
    </row>
    <row r="47" spans="1:13" x14ac:dyDescent="0.25">
      <c r="A47" s="286"/>
      <c r="B47" s="271"/>
      <c r="C47" s="272"/>
      <c r="D47" s="272"/>
      <c r="E47" s="272"/>
      <c r="F47" s="19"/>
      <c r="G47" s="19"/>
      <c r="H47" s="19"/>
      <c r="I47" s="19"/>
      <c r="J47" s="19"/>
      <c r="K47" s="273"/>
      <c r="L47" s="271"/>
      <c r="M47" s="19"/>
    </row>
    <row r="48" spans="1:13" x14ac:dyDescent="0.25">
      <c r="A48" s="286"/>
      <c r="B48" s="271"/>
      <c r="C48" s="272"/>
      <c r="D48" s="272"/>
      <c r="E48" s="272"/>
      <c r="F48" s="19"/>
      <c r="G48" s="19"/>
      <c r="H48" s="19"/>
      <c r="I48" s="19"/>
      <c r="J48" s="19"/>
      <c r="K48" s="273"/>
      <c r="L48" s="271"/>
      <c r="M48" s="19"/>
    </row>
    <row r="49" spans="1:13" x14ac:dyDescent="0.25">
      <c r="A49" s="286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/>
      <c r="M49" s="19"/>
    </row>
    <row r="50" spans="1:13" x14ac:dyDescent="0.25">
      <c r="A50" s="286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/>
      <c r="M50" s="19"/>
    </row>
    <row r="51" spans="1:13" x14ac:dyDescent="0.25">
      <c r="A51" s="286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/>
      <c r="M51" s="19"/>
    </row>
    <row r="52" spans="1:13" x14ac:dyDescent="0.25">
      <c r="A52" s="286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/>
      <c r="M52" s="19"/>
    </row>
    <row r="53" spans="1:13" x14ac:dyDescent="0.25">
      <c r="A53" s="286"/>
      <c r="B53" s="271"/>
      <c r="C53" s="272"/>
      <c r="D53" s="272"/>
      <c r="E53" s="272"/>
      <c r="F53" s="19"/>
      <c r="G53" s="19"/>
      <c r="H53" s="19"/>
      <c r="I53" s="19"/>
      <c r="J53" s="19"/>
      <c r="K53" s="273"/>
      <c r="L53" s="271"/>
      <c r="M53" s="19"/>
    </row>
    <row r="54" spans="1:13" x14ac:dyDescent="0.25">
      <c r="A54" s="286"/>
      <c r="B54" s="271"/>
      <c r="C54" s="272"/>
      <c r="D54" s="272"/>
      <c r="E54" s="272"/>
      <c r="F54" s="19"/>
      <c r="G54" s="19"/>
      <c r="H54" s="19"/>
      <c r="I54" s="19"/>
      <c r="J54" s="19"/>
      <c r="K54" s="273"/>
      <c r="L54" s="271"/>
      <c r="M54" s="19"/>
    </row>
    <row r="55" spans="1:13" x14ac:dyDescent="0.25">
      <c r="A55" s="286"/>
      <c r="B55" s="271"/>
      <c r="C55" s="272"/>
      <c r="D55" s="272"/>
      <c r="E55" s="272"/>
      <c r="F55" s="19"/>
      <c r="G55" s="19"/>
      <c r="H55" s="19"/>
      <c r="I55" s="19"/>
      <c r="J55" s="19"/>
      <c r="K55" s="273"/>
      <c r="L55" s="271"/>
      <c r="M55" s="19"/>
    </row>
    <row r="56" spans="1:13" x14ac:dyDescent="0.25">
      <c r="A56" s="286"/>
      <c r="B56" s="271"/>
      <c r="C56" s="272"/>
      <c r="D56" s="272"/>
      <c r="E56" s="272"/>
      <c r="F56" s="19"/>
      <c r="G56" s="19"/>
      <c r="H56" s="19"/>
      <c r="I56" s="19"/>
      <c r="J56" s="19"/>
      <c r="K56" s="273"/>
      <c r="L56" s="271"/>
      <c r="M56" s="19"/>
    </row>
    <row r="57" spans="1:13" x14ac:dyDescent="0.25">
      <c r="A57" s="286"/>
      <c r="B57" s="271"/>
      <c r="C57" s="272"/>
      <c r="D57" s="272"/>
      <c r="E57" s="272"/>
      <c r="F57" s="19"/>
      <c r="G57" s="19"/>
      <c r="H57" s="19"/>
      <c r="I57" s="19"/>
      <c r="J57" s="19"/>
      <c r="K57" s="273"/>
      <c r="L57" s="271"/>
      <c r="M57" s="19"/>
    </row>
    <row r="58" spans="1:13" x14ac:dyDescent="0.25">
      <c r="A58" s="286"/>
      <c r="B58" s="271"/>
      <c r="C58" s="272"/>
      <c r="D58" s="272"/>
      <c r="E58" s="272"/>
      <c r="F58" s="19"/>
      <c r="G58" s="19"/>
      <c r="H58" s="19"/>
      <c r="I58" s="19"/>
      <c r="J58" s="19"/>
      <c r="K58" s="273"/>
      <c r="L58" s="271"/>
      <c r="M58" s="19"/>
    </row>
    <row r="59" spans="1:13" x14ac:dyDescent="0.25">
      <c r="A59" s="286"/>
      <c r="B59" s="271"/>
      <c r="C59" s="272"/>
      <c r="D59" s="272"/>
      <c r="E59" s="272"/>
      <c r="F59" s="19"/>
      <c r="G59" s="19"/>
      <c r="H59" s="19"/>
      <c r="I59" s="19"/>
      <c r="J59" s="19"/>
      <c r="K59" s="273"/>
      <c r="L59" s="271"/>
      <c r="M59" s="19"/>
    </row>
    <row r="60" spans="1:13" x14ac:dyDescent="0.25">
      <c r="A60" s="286"/>
      <c r="B60" s="271"/>
      <c r="C60" s="272"/>
      <c r="D60" s="272"/>
      <c r="E60" s="272"/>
      <c r="F60" s="19"/>
      <c r="G60" s="19"/>
      <c r="H60" s="19"/>
      <c r="I60" s="19"/>
      <c r="J60" s="19"/>
      <c r="K60" s="273"/>
      <c r="L60" s="271"/>
      <c r="M60" s="19"/>
    </row>
    <row r="61" spans="1:13" x14ac:dyDescent="0.25">
      <c r="A61" s="286"/>
      <c r="B61" s="271"/>
      <c r="C61" s="272"/>
      <c r="D61" s="272"/>
      <c r="E61" s="272"/>
      <c r="F61" s="19"/>
      <c r="G61" s="19"/>
      <c r="H61" s="19"/>
      <c r="I61" s="19"/>
      <c r="J61" s="19"/>
      <c r="K61" s="273"/>
      <c r="L61" s="271"/>
      <c r="M61" s="19"/>
    </row>
    <row r="62" spans="1:13" x14ac:dyDescent="0.25">
      <c r="A62" s="286"/>
      <c r="B62" s="271"/>
      <c r="C62" s="272"/>
      <c r="D62" s="272"/>
      <c r="E62" s="272"/>
      <c r="F62" s="19"/>
      <c r="G62" s="19"/>
      <c r="H62" s="19"/>
      <c r="I62" s="19"/>
      <c r="J62" s="19"/>
      <c r="K62" s="273"/>
      <c r="L62" s="271"/>
      <c r="M62" s="19"/>
    </row>
    <row r="63" spans="1:13" x14ac:dyDescent="0.25">
      <c r="A63" s="286"/>
      <c r="B63" s="271"/>
      <c r="C63" s="272"/>
      <c r="D63" s="272"/>
      <c r="E63" s="272"/>
      <c r="F63" s="19"/>
      <c r="G63" s="19"/>
      <c r="H63" s="19"/>
      <c r="I63" s="19"/>
      <c r="J63" s="19"/>
      <c r="K63" s="273"/>
      <c r="L63" s="271"/>
      <c r="M63" s="19"/>
    </row>
    <row r="64" spans="1:13" x14ac:dyDescent="0.25">
      <c r="A64" s="286"/>
      <c r="B64" s="271"/>
      <c r="C64" s="272"/>
      <c r="D64" s="272"/>
      <c r="E64" s="272"/>
      <c r="F64" s="19"/>
      <c r="G64" s="19"/>
      <c r="H64" s="19"/>
      <c r="I64" s="19"/>
      <c r="J64" s="19"/>
      <c r="K64" s="273"/>
      <c r="L64" s="271"/>
      <c r="M64" s="19"/>
    </row>
    <row r="65" spans="1:13" ht="15.75" thickBot="1" x14ac:dyDescent="0.3">
      <c r="A65" s="266"/>
      <c r="B65" s="262"/>
      <c r="C65" s="263"/>
      <c r="D65" s="263"/>
      <c r="E65" s="263"/>
      <c r="F65" s="264"/>
      <c r="G65" s="264"/>
      <c r="H65" s="264"/>
      <c r="I65" s="264"/>
      <c r="J65" s="264"/>
      <c r="K65" s="264"/>
      <c r="L65" s="262"/>
      <c r="M65" s="264"/>
    </row>
    <row r="66" spans="1:13" ht="15.75" thickTop="1" x14ac:dyDescent="0.25">
      <c r="A66" s="265"/>
    </row>
    <row r="67" spans="1:13" hidden="1" x14ac:dyDescent="0.25">
      <c r="A67" s="265"/>
      <c r="K67" s="7">
        <f t="shared" ref="K67:K130" si="0">SUM(F67:J67)</f>
        <v>0</v>
      </c>
      <c r="L67" s="5">
        <f t="shared" ref="L67:L130" si="1">IF(D67="X",0,IF(E67="",0,IF(E67="H",0,VLOOKUP(E67,$F$539:$G$553,2))))</f>
        <v>0</v>
      </c>
      <c r="M67">
        <f t="shared" ref="M67:M130" si="2">SUM(K67*L67)</f>
        <v>0</v>
      </c>
    </row>
    <row r="68" spans="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:13" hidden="1" x14ac:dyDescent="0.25">
      <c r="K69" s="7">
        <f t="shared" si="0"/>
        <v>0</v>
      </c>
      <c r="L69" s="5">
        <f t="shared" si="1"/>
        <v>0</v>
      </c>
      <c r="M69">
        <f t="shared" si="2"/>
        <v>0</v>
      </c>
    </row>
    <row r="70" spans="1:13" hidden="1" x14ac:dyDescent="0.25">
      <c r="K70" s="7">
        <f t="shared" si="0"/>
        <v>0</v>
      </c>
      <c r="L70" s="5">
        <f t="shared" si="1"/>
        <v>0</v>
      </c>
      <c r="M70">
        <f t="shared" si="2"/>
        <v>0</v>
      </c>
    </row>
    <row r="71" spans="1:13" hidden="1" x14ac:dyDescent="0.25">
      <c r="K71" s="7">
        <f t="shared" si="0"/>
        <v>0</v>
      </c>
      <c r="L71" s="5">
        <f t="shared" si="1"/>
        <v>0</v>
      </c>
      <c r="M71">
        <f t="shared" si="2"/>
        <v>0</v>
      </c>
    </row>
    <row r="72" spans="1:13" hidden="1" x14ac:dyDescent="0.25">
      <c r="K72" s="7">
        <f t="shared" si="0"/>
        <v>0</v>
      </c>
      <c r="L72" s="5">
        <f t="shared" si="1"/>
        <v>0</v>
      </c>
      <c r="M72">
        <f t="shared" si="2"/>
        <v>0</v>
      </c>
    </row>
    <row r="73" spans="1:13" hidden="1" x14ac:dyDescent="0.25">
      <c r="K73" s="7">
        <f t="shared" si="0"/>
        <v>0</v>
      </c>
      <c r="L73" s="5">
        <f t="shared" si="1"/>
        <v>0</v>
      </c>
      <c r="M73">
        <f t="shared" si="2"/>
        <v>0</v>
      </c>
    </row>
    <row r="74" spans="1:13" hidden="1" x14ac:dyDescent="0.25">
      <c r="K74" s="7">
        <f t="shared" si="0"/>
        <v>0</v>
      </c>
      <c r="L74" s="5">
        <f t="shared" si="1"/>
        <v>0</v>
      </c>
      <c r="M74">
        <f t="shared" si="2"/>
        <v>0</v>
      </c>
    </row>
    <row r="75" spans="1:13" hidden="1" x14ac:dyDescent="0.25">
      <c r="K75" s="7">
        <f t="shared" si="0"/>
        <v>0</v>
      </c>
      <c r="L75" s="5">
        <f t="shared" si="1"/>
        <v>0</v>
      </c>
      <c r="M75">
        <f t="shared" si="2"/>
        <v>0</v>
      </c>
    </row>
    <row r="76" spans="1:13" hidden="1" x14ac:dyDescent="0.25">
      <c r="K76" s="7">
        <f t="shared" si="0"/>
        <v>0</v>
      </c>
      <c r="L76" s="5">
        <f t="shared" si="1"/>
        <v>0</v>
      </c>
      <c r="M76">
        <f t="shared" si="2"/>
        <v>0</v>
      </c>
    </row>
    <row r="77" spans="1:13" hidden="1" x14ac:dyDescent="0.25">
      <c r="K77" s="7">
        <f t="shared" si="0"/>
        <v>0</v>
      </c>
      <c r="L77" s="5">
        <f t="shared" si="1"/>
        <v>0</v>
      </c>
      <c r="M77">
        <f t="shared" si="2"/>
        <v>0</v>
      </c>
    </row>
    <row r="78" spans="1:13" hidden="1" x14ac:dyDescent="0.25">
      <c r="K78" s="7">
        <f t="shared" si="0"/>
        <v>0</v>
      </c>
      <c r="L78" s="5">
        <f t="shared" si="1"/>
        <v>0</v>
      </c>
      <c r="M78">
        <f t="shared" si="2"/>
        <v>0</v>
      </c>
    </row>
    <row r="79" spans="1:13" hidden="1" x14ac:dyDescent="0.25">
      <c r="K79" s="7">
        <f t="shared" si="0"/>
        <v>0</v>
      </c>
      <c r="L79" s="5">
        <f t="shared" si="1"/>
        <v>0</v>
      </c>
      <c r="M79">
        <f t="shared" si="2"/>
        <v>0</v>
      </c>
    </row>
    <row r="80" spans="1:13" hidden="1" x14ac:dyDescent="0.25">
      <c r="K80" s="7">
        <f t="shared" si="0"/>
        <v>0</v>
      </c>
      <c r="L80" s="5">
        <f t="shared" si="1"/>
        <v>0</v>
      </c>
      <c r="M80">
        <f t="shared" si="2"/>
        <v>0</v>
      </c>
    </row>
    <row r="81" spans="11:13" hidden="1" x14ac:dyDescent="0.25">
      <c r="K81" s="7">
        <f t="shared" si="0"/>
        <v>0</v>
      </c>
      <c r="L81" s="5">
        <f t="shared" si="1"/>
        <v>0</v>
      </c>
      <c r="M81">
        <f t="shared" si="2"/>
        <v>0</v>
      </c>
    </row>
    <row r="82" spans="11:13" hidden="1" x14ac:dyDescent="0.25">
      <c r="K82" s="7">
        <f t="shared" si="0"/>
        <v>0</v>
      </c>
      <c r="L82" s="5">
        <f t="shared" si="1"/>
        <v>0</v>
      </c>
      <c r="M82">
        <f t="shared" si="2"/>
        <v>0</v>
      </c>
    </row>
    <row r="83" spans="11:13" hidden="1" x14ac:dyDescent="0.25">
      <c r="K83" s="7">
        <f t="shared" si="0"/>
        <v>0</v>
      </c>
      <c r="L83" s="5">
        <f t="shared" si="1"/>
        <v>0</v>
      </c>
      <c r="M83">
        <f t="shared" si="2"/>
        <v>0</v>
      </c>
    </row>
    <row r="84" spans="11:13" hidden="1" x14ac:dyDescent="0.25">
      <c r="K84" s="7">
        <f t="shared" si="0"/>
        <v>0</v>
      </c>
      <c r="L84" s="5">
        <f t="shared" si="1"/>
        <v>0</v>
      </c>
      <c r="M84">
        <f t="shared" si="2"/>
        <v>0</v>
      </c>
    </row>
    <row r="85" spans="11:13" hidden="1" x14ac:dyDescent="0.25">
      <c r="K85" s="7">
        <f t="shared" si="0"/>
        <v>0</v>
      </c>
      <c r="L85" s="5">
        <f t="shared" si="1"/>
        <v>0</v>
      </c>
      <c r="M85">
        <f t="shared" si="2"/>
        <v>0</v>
      </c>
    </row>
    <row r="86" spans="11:13" hidden="1" x14ac:dyDescent="0.25">
      <c r="K86" s="7">
        <f t="shared" si="0"/>
        <v>0</v>
      </c>
      <c r="L86" s="5">
        <f t="shared" si="1"/>
        <v>0</v>
      </c>
      <c r="M86">
        <f t="shared" si="2"/>
        <v>0</v>
      </c>
    </row>
    <row r="87" spans="11:13" hidden="1" x14ac:dyDescent="0.25">
      <c r="K87" s="7">
        <f t="shared" si="0"/>
        <v>0</v>
      </c>
      <c r="L87" s="5">
        <f t="shared" si="1"/>
        <v>0</v>
      </c>
      <c r="M87">
        <f t="shared" si="2"/>
        <v>0</v>
      </c>
    </row>
    <row r="88" spans="11:13" hidden="1" x14ac:dyDescent="0.25">
      <c r="K88" s="7">
        <f t="shared" si="0"/>
        <v>0</v>
      </c>
      <c r="L88" s="5">
        <f t="shared" si="1"/>
        <v>0</v>
      </c>
      <c r="M88">
        <f t="shared" si="2"/>
        <v>0</v>
      </c>
    </row>
    <row r="89" spans="11:13" hidden="1" x14ac:dyDescent="0.25">
      <c r="K89" s="7">
        <f t="shared" si="0"/>
        <v>0</v>
      </c>
      <c r="L89" s="5">
        <f t="shared" si="1"/>
        <v>0</v>
      </c>
      <c r="M89">
        <f t="shared" si="2"/>
        <v>0</v>
      </c>
    </row>
    <row r="90" spans="11:13" hidden="1" x14ac:dyDescent="0.25">
      <c r="K90" s="7">
        <f t="shared" si="0"/>
        <v>0</v>
      </c>
      <c r="L90" s="5">
        <f t="shared" si="1"/>
        <v>0</v>
      </c>
      <c r="M90">
        <f t="shared" si="2"/>
        <v>0</v>
      </c>
    </row>
    <row r="91" spans="11:13" hidden="1" x14ac:dyDescent="0.25">
      <c r="K91" s="7">
        <f t="shared" si="0"/>
        <v>0</v>
      </c>
      <c r="L91" s="5">
        <f t="shared" si="1"/>
        <v>0</v>
      </c>
      <c r="M91">
        <f t="shared" si="2"/>
        <v>0</v>
      </c>
    </row>
    <row r="92" spans="11:13" hidden="1" x14ac:dyDescent="0.25">
      <c r="K92" s="7">
        <f t="shared" si="0"/>
        <v>0</v>
      </c>
      <c r="L92" s="5">
        <f t="shared" si="1"/>
        <v>0</v>
      </c>
      <c r="M92">
        <f t="shared" si="2"/>
        <v>0</v>
      </c>
    </row>
    <row r="93" spans="11:13" hidden="1" x14ac:dyDescent="0.25">
      <c r="K93" s="7">
        <f t="shared" si="0"/>
        <v>0</v>
      </c>
      <c r="L93" s="5">
        <f t="shared" si="1"/>
        <v>0</v>
      </c>
      <c r="M93">
        <f t="shared" si="2"/>
        <v>0</v>
      </c>
    </row>
    <row r="94" spans="11:13" hidden="1" x14ac:dyDescent="0.25">
      <c r="K94" s="7">
        <f t="shared" si="0"/>
        <v>0</v>
      </c>
      <c r="L94" s="5">
        <f t="shared" si="1"/>
        <v>0</v>
      </c>
      <c r="M94">
        <f t="shared" si="2"/>
        <v>0</v>
      </c>
    </row>
    <row r="95" spans="11:13" hidden="1" x14ac:dyDescent="0.25">
      <c r="K95" s="7">
        <f t="shared" si="0"/>
        <v>0</v>
      </c>
      <c r="L95" s="5">
        <f t="shared" si="1"/>
        <v>0</v>
      </c>
      <c r="M95">
        <f t="shared" si="2"/>
        <v>0</v>
      </c>
    </row>
    <row r="96" spans="11:13" hidden="1" x14ac:dyDescent="0.25">
      <c r="K96" s="7">
        <f t="shared" si="0"/>
        <v>0</v>
      </c>
      <c r="L96" s="5">
        <f t="shared" si="1"/>
        <v>0</v>
      </c>
      <c r="M96">
        <f t="shared" si="2"/>
        <v>0</v>
      </c>
    </row>
    <row r="97" spans="11:13" hidden="1" x14ac:dyDescent="0.25">
      <c r="K97" s="7">
        <f t="shared" si="0"/>
        <v>0</v>
      </c>
      <c r="L97" s="5">
        <f t="shared" si="1"/>
        <v>0</v>
      </c>
      <c r="M97">
        <f t="shared" si="2"/>
        <v>0</v>
      </c>
    </row>
    <row r="98" spans="11:13" hidden="1" x14ac:dyDescent="0.25">
      <c r="K98" s="7">
        <f t="shared" si="0"/>
        <v>0</v>
      </c>
      <c r="L98" s="5">
        <f t="shared" si="1"/>
        <v>0</v>
      </c>
      <c r="M98">
        <f t="shared" si="2"/>
        <v>0</v>
      </c>
    </row>
    <row r="99" spans="11:13" hidden="1" x14ac:dyDescent="0.25">
      <c r="K99" s="7">
        <f t="shared" si="0"/>
        <v>0</v>
      </c>
      <c r="L99" s="5">
        <f t="shared" si="1"/>
        <v>0</v>
      </c>
      <c r="M99">
        <f t="shared" si="2"/>
        <v>0</v>
      </c>
    </row>
    <row r="100" spans="11:13" hidden="1" x14ac:dyDescent="0.25">
      <c r="K100" s="7">
        <f t="shared" si="0"/>
        <v>0</v>
      </c>
      <c r="L100" s="5">
        <f t="shared" si="1"/>
        <v>0</v>
      </c>
      <c r="M100">
        <f t="shared" si="2"/>
        <v>0</v>
      </c>
    </row>
    <row r="101" spans="11:13" hidden="1" x14ac:dyDescent="0.25">
      <c r="K101" s="7">
        <f t="shared" si="0"/>
        <v>0</v>
      </c>
      <c r="L101" s="5">
        <f t="shared" si="1"/>
        <v>0</v>
      </c>
      <c r="M101">
        <f t="shared" si="2"/>
        <v>0</v>
      </c>
    </row>
    <row r="102" spans="11:13" hidden="1" x14ac:dyDescent="0.25">
      <c r="K102" s="7">
        <f t="shared" si="0"/>
        <v>0</v>
      </c>
      <c r="L102" s="5">
        <f t="shared" si="1"/>
        <v>0</v>
      </c>
      <c r="M102">
        <f t="shared" si="2"/>
        <v>0</v>
      </c>
    </row>
    <row r="103" spans="11:13" hidden="1" x14ac:dyDescent="0.25">
      <c r="K103" s="7">
        <f t="shared" si="0"/>
        <v>0</v>
      </c>
      <c r="L103" s="5">
        <f t="shared" si="1"/>
        <v>0</v>
      </c>
      <c r="M103">
        <f t="shared" si="2"/>
        <v>0</v>
      </c>
    </row>
    <row r="104" spans="11:13" hidden="1" x14ac:dyDescent="0.25">
      <c r="K104" s="7">
        <f t="shared" si="0"/>
        <v>0</v>
      </c>
      <c r="L104" s="5">
        <f t="shared" si="1"/>
        <v>0</v>
      </c>
      <c r="M104">
        <f t="shared" si="2"/>
        <v>0</v>
      </c>
    </row>
    <row r="105" spans="11:13" hidden="1" x14ac:dyDescent="0.25">
      <c r="K105" s="7">
        <f t="shared" si="0"/>
        <v>0</v>
      </c>
      <c r="L105" s="5">
        <f t="shared" si="1"/>
        <v>0</v>
      </c>
      <c r="M105">
        <f t="shared" si="2"/>
        <v>0</v>
      </c>
    </row>
    <row r="106" spans="11:13" hidden="1" x14ac:dyDescent="0.25">
      <c r="K106" s="7">
        <f t="shared" si="0"/>
        <v>0</v>
      </c>
      <c r="L106" s="5">
        <f t="shared" si="1"/>
        <v>0</v>
      </c>
      <c r="M106">
        <f t="shared" si="2"/>
        <v>0</v>
      </c>
    </row>
    <row r="107" spans="11:13" hidden="1" x14ac:dyDescent="0.25">
      <c r="K107" s="7">
        <f t="shared" si="0"/>
        <v>0</v>
      </c>
      <c r="L107" s="5">
        <f t="shared" si="1"/>
        <v>0</v>
      </c>
      <c r="M107">
        <f t="shared" si="2"/>
        <v>0</v>
      </c>
    </row>
    <row r="108" spans="11:13" hidden="1" x14ac:dyDescent="0.25">
      <c r="K108" s="7">
        <f t="shared" si="0"/>
        <v>0</v>
      </c>
      <c r="L108" s="5">
        <f t="shared" si="1"/>
        <v>0</v>
      </c>
      <c r="M108">
        <f t="shared" si="2"/>
        <v>0</v>
      </c>
    </row>
    <row r="109" spans="11:13" hidden="1" x14ac:dyDescent="0.25">
      <c r="K109" s="7">
        <f t="shared" si="0"/>
        <v>0</v>
      </c>
      <c r="L109" s="5">
        <f t="shared" si="1"/>
        <v>0</v>
      </c>
      <c r="M109">
        <f t="shared" si="2"/>
        <v>0</v>
      </c>
    </row>
    <row r="110" spans="11:13" hidden="1" x14ac:dyDescent="0.25">
      <c r="K110" s="7">
        <f t="shared" si="0"/>
        <v>0</v>
      </c>
      <c r="L110" s="5">
        <f t="shared" si="1"/>
        <v>0</v>
      </c>
      <c r="M110">
        <f t="shared" si="2"/>
        <v>0</v>
      </c>
    </row>
    <row r="111" spans="11:13" hidden="1" x14ac:dyDescent="0.25">
      <c r="K111" s="7">
        <f t="shared" si="0"/>
        <v>0</v>
      </c>
      <c r="L111" s="5">
        <f t="shared" si="1"/>
        <v>0</v>
      </c>
      <c r="M111">
        <f t="shared" si="2"/>
        <v>0</v>
      </c>
    </row>
    <row r="112" spans="11:13" hidden="1" x14ac:dyDescent="0.25">
      <c r="K112" s="7">
        <f t="shared" si="0"/>
        <v>0</v>
      </c>
      <c r="L112" s="5">
        <f t="shared" si="1"/>
        <v>0</v>
      </c>
      <c r="M112">
        <f t="shared" si="2"/>
        <v>0</v>
      </c>
    </row>
    <row r="113" spans="11:13" hidden="1" x14ac:dyDescent="0.25">
      <c r="K113" s="7">
        <f t="shared" si="0"/>
        <v>0</v>
      </c>
      <c r="L113" s="5">
        <f t="shared" si="1"/>
        <v>0</v>
      </c>
      <c r="M113">
        <f t="shared" si="2"/>
        <v>0</v>
      </c>
    </row>
    <row r="114" spans="11:13" hidden="1" x14ac:dyDescent="0.25">
      <c r="K114" s="7">
        <f t="shared" si="0"/>
        <v>0</v>
      </c>
      <c r="L114" s="5">
        <f t="shared" si="1"/>
        <v>0</v>
      </c>
      <c r="M114">
        <f t="shared" si="2"/>
        <v>0</v>
      </c>
    </row>
    <row r="115" spans="11:13" hidden="1" x14ac:dyDescent="0.25">
      <c r="K115" s="7">
        <f t="shared" si="0"/>
        <v>0</v>
      </c>
      <c r="L115" s="5">
        <f t="shared" si="1"/>
        <v>0</v>
      </c>
      <c r="M115">
        <f t="shared" si="2"/>
        <v>0</v>
      </c>
    </row>
    <row r="116" spans="11:13" hidden="1" x14ac:dyDescent="0.25">
      <c r="K116" s="7">
        <f t="shared" si="0"/>
        <v>0</v>
      </c>
      <c r="L116" s="5">
        <f t="shared" si="1"/>
        <v>0</v>
      </c>
      <c r="M116">
        <f t="shared" si="2"/>
        <v>0</v>
      </c>
    </row>
    <row r="117" spans="11:13" hidden="1" x14ac:dyDescent="0.25">
      <c r="K117" s="7">
        <f t="shared" si="0"/>
        <v>0</v>
      </c>
      <c r="L117" s="5">
        <f t="shared" si="1"/>
        <v>0</v>
      </c>
      <c r="M117">
        <f t="shared" si="2"/>
        <v>0</v>
      </c>
    </row>
    <row r="118" spans="11:13" hidden="1" x14ac:dyDescent="0.25">
      <c r="K118" s="7">
        <f t="shared" si="0"/>
        <v>0</v>
      </c>
      <c r="L118" s="5">
        <f t="shared" si="1"/>
        <v>0</v>
      </c>
      <c r="M118">
        <f t="shared" si="2"/>
        <v>0</v>
      </c>
    </row>
    <row r="119" spans="11:13" hidden="1" x14ac:dyDescent="0.25">
      <c r="K119" s="7">
        <f t="shared" si="0"/>
        <v>0</v>
      </c>
      <c r="L119" s="5">
        <f t="shared" si="1"/>
        <v>0</v>
      </c>
      <c r="M119">
        <f t="shared" si="2"/>
        <v>0</v>
      </c>
    </row>
    <row r="120" spans="11:13" hidden="1" x14ac:dyDescent="0.25">
      <c r="K120" s="7">
        <f t="shared" si="0"/>
        <v>0</v>
      </c>
      <c r="L120" s="5">
        <f t="shared" si="1"/>
        <v>0</v>
      </c>
      <c r="M120">
        <f t="shared" si="2"/>
        <v>0</v>
      </c>
    </row>
    <row r="121" spans="11:13" hidden="1" x14ac:dyDescent="0.25">
      <c r="K121" s="7">
        <f t="shared" si="0"/>
        <v>0</v>
      </c>
      <c r="L121" s="5">
        <f t="shared" si="1"/>
        <v>0</v>
      </c>
      <c r="M121">
        <f t="shared" si="2"/>
        <v>0</v>
      </c>
    </row>
    <row r="122" spans="11:13" hidden="1" x14ac:dyDescent="0.25">
      <c r="K122" s="7">
        <f t="shared" si="0"/>
        <v>0</v>
      </c>
      <c r="L122" s="5">
        <f t="shared" si="1"/>
        <v>0</v>
      </c>
      <c r="M122">
        <f t="shared" si="2"/>
        <v>0</v>
      </c>
    </row>
    <row r="123" spans="11:13" hidden="1" x14ac:dyDescent="0.25">
      <c r="K123" s="7">
        <f t="shared" si="0"/>
        <v>0</v>
      </c>
      <c r="L123" s="5">
        <f t="shared" si="1"/>
        <v>0</v>
      </c>
      <c r="M123">
        <f t="shared" si="2"/>
        <v>0</v>
      </c>
    </row>
    <row r="124" spans="11:13" hidden="1" x14ac:dyDescent="0.25">
      <c r="K124" s="7">
        <f t="shared" si="0"/>
        <v>0</v>
      </c>
      <c r="L124" s="5">
        <f t="shared" si="1"/>
        <v>0</v>
      </c>
      <c r="M124">
        <f t="shared" si="2"/>
        <v>0</v>
      </c>
    </row>
    <row r="125" spans="11:13" hidden="1" x14ac:dyDescent="0.25">
      <c r="K125" s="7">
        <f t="shared" si="0"/>
        <v>0</v>
      </c>
      <c r="L125" s="5">
        <f t="shared" si="1"/>
        <v>0</v>
      </c>
      <c r="M125">
        <f t="shared" si="2"/>
        <v>0</v>
      </c>
    </row>
    <row r="126" spans="11:13" hidden="1" x14ac:dyDescent="0.25">
      <c r="K126" s="7">
        <f t="shared" si="0"/>
        <v>0</v>
      </c>
      <c r="L126" s="5">
        <f t="shared" si="1"/>
        <v>0</v>
      </c>
      <c r="M126">
        <f t="shared" si="2"/>
        <v>0</v>
      </c>
    </row>
    <row r="127" spans="11:13" hidden="1" x14ac:dyDescent="0.25">
      <c r="K127" s="7">
        <f t="shared" si="0"/>
        <v>0</v>
      </c>
      <c r="L127" s="5">
        <f t="shared" si="1"/>
        <v>0</v>
      </c>
      <c r="M127">
        <f t="shared" si="2"/>
        <v>0</v>
      </c>
    </row>
    <row r="128" spans="11:13" hidden="1" x14ac:dyDescent="0.25">
      <c r="K128" s="7">
        <f t="shared" si="0"/>
        <v>0</v>
      </c>
      <c r="L128" s="5">
        <f t="shared" si="1"/>
        <v>0</v>
      </c>
      <c r="M128">
        <f t="shared" si="2"/>
        <v>0</v>
      </c>
    </row>
    <row r="129" spans="11:13" hidden="1" x14ac:dyDescent="0.25">
      <c r="K129" s="7">
        <f t="shared" si="0"/>
        <v>0</v>
      </c>
      <c r="L129" s="5">
        <f t="shared" si="1"/>
        <v>0</v>
      </c>
      <c r="M129">
        <f t="shared" si="2"/>
        <v>0</v>
      </c>
    </row>
    <row r="130" spans="11:13" hidden="1" x14ac:dyDescent="0.25">
      <c r="K130" s="7">
        <f t="shared" si="0"/>
        <v>0</v>
      </c>
      <c r="L130" s="5">
        <f t="shared" si="1"/>
        <v>0</v>
      </c>
      <c r="M130">
        <f t="shared" si="2"/>
        <v>0</v>
      </c>
    </row>
    <row r="131" spans="11:13" hidden="1" x14ac:dyDescent="0.25">
      <c r="K131" s="7">
        <f t="shared" ref="K131:K194" si="3">SUM(F131:J131)</f>
        <v>0</v>
      </c>
      <c r="L131" s="5">
        <f t="shared" ref="L131:L194" si="4">IF(D131="X",0,IF(E131="",0,IF(E131="H",0,VLOOKUP(E131,$F$539:$G$553,2))))</f>
        <v>0</v>
      </c>
      <c r="M131">
        <f t="shared" ref="M131:M194" si="5">SUM(K131*L131)</f>
        <v>0</v>
      </c>
    </row>
    <row r="132" spans="11:13" hidden="1" x14ac:dyDescent="0.25">
      <c r="K132" s="7">
        <f t="shared" si="3"/>
        <v>0</v>
      </c>
      <c r="L132" s="5">
        <f t="shared" si="4"/>
        <v>0</v>
      </c>
      <c r="M132">
        <f t="shared" si="5"/>
        <v>0</v>
      </c>
    </row>
    <row r="133" spans="11:13" hidden="1" x14ac:dyDescent="0.25">
      <c r="K133" s="7">
        <f t="shared" si="3"/>
        <v>0</v>
      </c>
      <c r="L133" s="5">
        <f t="shared" si="4"/>
        <v>0</v>
      </c>
      <c r="M133">
        <f t="shared" si="5"/>
        <v>0</v>
      </c>
    </row>
    <row r="134" spans="11:13" hidden="1" x14ac:dyDescent="0.25">
      <c r="K134" s="7">
        <f t="shared" si="3"/>
        <v>0</v>
      </c>
      <c r="L134" s="5">
        <f t="shared" si="4"/>
        <v>0</v>
      </c>
      <c r="M134">
        <f t="shared" si="5"/>
        <v>0</v>
      </c>
    </row>
    <row r="135" spans="11:13" hidden="1" x14ac:dyDescent="0.25">
      <c r="K135" s="7">
        <f t="shared" si="3"/>
        <v>0</v>
      </c>
      <c r="L135" s="5">
        <f t="shared" si="4"/>
        <v>0</v>
      </c>
      <c r="M135">
        <f t="shared" si="5"/>
        <v>0</v>
      </c>
    </row>
    <row r="136" spans="11:13" hidden="1" x14ac:dyDescent="0.25">
      <c r="K136" s="7">
        <f t="shared" si="3"/>
        <v>0</v>
      </c>
      <c r="L136" s="5">
        <f t="shared" si="4"/>
        <v>0</v>
      </c>
      <c r="M136">
        <f t="shared" si="5"/>
        <v>0</v>
      </c>
    </row>
    <row r="137" spans="11:13" hidden="1" x14ac:dyDescent="0.25">
      <c r="K137" s="7">
        <f t="shared" si="3"/>
        <v>0</v>
      </c>
      <c r="L137" s="5">
        <f t="shared" si="4"/>
        <v>0</v>
      </c>
      <c r="M137">
        <f t="shared" si="5"/>
        <v>0</v>
      </c>
    </row>
    <row r="138" spans="11:13" hidden="1" x14ac:dyDescent="0.25">
      <c r="K138" s="7">
        <f t="shared" si="3"/>
        <v>0</v>
      </c>
      <c r="L138" s="5">
        <f t="shared" si="4"/>
        <v>0</v>
      </c>
      <c r="M138">
        <f t="shared" si="5"/>
        <v>0</v>
      </c>
    </row>
    <row r="139" spans="11:13" hidden="1" x14ac:dyDescent="0.25">
      <c r="K139" s="7">
        <f t="shared" si="3"/>
        <v>0</v>
      </c>
      <c r="L139" s="5">
        <f t="shared" si="4"/>
        <v>0</v>
      </c>
      <c r="M139">
        <f t="shared" si="5"/>
        <v>0</v>
      </c>
    </row>
    <row r="140" spans="11:13" hidden="1" x14ac:dyDescent="0.25">
      <c r="K140" s="7">
        <f t="shared" si="3"/>
        <v>0</v>
      </c>
      <c r="L140" s="5">
        <f t="shared" si="4"/>
        <v>0</v>
      </c>
      <c r="M140">
        <f t="shared" si="5"/>
        <v>0</v>
      </c>
    </row>
    <row r="141" spans="11:13" hidden="1" x14ac:dyDescent="0.25">
      <c r="K141" s="7">
        <f t="shared" si="3"/>
        <v>0</v>
      </c>
      <c r="L141" s="5">
        <f t="shared" si="4"/>
        <v>0</v>
      </c>
      <c r="M141">
        <f t="shared" si="5"/>
        <v>0</v>
      </c>
    </row>
    <row r="142" spans="11:13" hidden="1" x14ac:dyDescent="0.25">
      <c r="K142" s="7">
        <f t="shared" si="3"/>
        <v>0</v>
      </c>
      <c r="L142" s="5">
        <f t="shared" si="4"/>
        <v>0</v>
      </c>
      <c r="M142">
        <f t="shared" si="5"/>
        <v>0</v>
      </c>
    </row>
    <row r="143" spans="11:13" hidden="1" x14ac:dyDescent="0.25">
      <c r="K143" s="7">
        <f t="shared" si="3"/>
        <v>0</v>
      </c>
      <c r="L143" s="5">
        <f t="shared" si="4"/>
        <v>0</v>
      </c>
      <c r="M143">
        <f t="shared" si="5"/>
        <v>0</v>
      </c>
    </row>
    <row r="144" spans="11:13" hidden="1" x14ac:dyDescent="0.25">
      <c r="K144" s="7">
        <f t="shared" si="3"/>
        <v>0</v>
      </c>
      <c r="L144" s="5">
        <f t="shared" si="4"/>
        <v>0</v>
      </c>
      <c r="M144">
        <f t="shared" si="5"/>
        <v>0</v>
      </c>
    </row>
    <row r="145" spans="11:13" hidden="1" x14ac:dyDescent="0.25">
      <c r="K145" s="7">
        <f t="shared" si="3"/>
        <v>0</v>
      </c>
      <c r="L145" s="5">
        <f t="shared" si="4"/>
        <v>0</v>
      </c>
      <c r="M145">
        <f t="shared" si="5"/>
        <v>0</v>
      </c>
    </row>
    <row r="146" spans="11:13" hidden="1" x14ac:dyDescent="0.25">
      <c r="K146" s="7">
        <f t="shared" si="3"/>
        <v>0</v>
      </c>
      <c r="L146" s="5">
        <f t="shared" si="4"/>
        <v>0</v>
      </c>
      <c r="M146">
        <f t="shared" si="5"/>
        <v>0</v>
      </c>
    </row>
    <row r="147" spans="11:13" hidden="1" x14ac:dyDescent="0.25">
      <c r="K147" s="7">
        <f t="shared" si="3"/>
        <v>0</v>
      </c>
      <c r="L147" s="5">
        <f t="shared" si="4"/>
        <v>0</v>
      </c>
      <c r="M147">
        <f t="shared" si="5"/>
        <v>0</v>
      </c>
    </row>
    <row r="148" spans="11:13" hidden="1" x14ac:dyDescent="0.25">
      <c r="K148" s="7">
        <f t="shared" si="3"/>
        <v>0</v>
      </c>
      <c r="L148" s="5">
        <f t="shared" si="4"/>
        <v>0</v>
      </c>
      <c r="M148">
        <f t="shared" si="5"/>
        <v>0</v>
      </c>
    </row>
    <row r="149" spans="11:13" hidden="1" x14ac:dyDescent="0.25">
      <c r="K149" s="7">
        <f t="shared" si="3"/>
        <v>0</v>
      </c>
      <c r="L149" s="5">
        <f t="shared" si="4"/>
        <v>0</v>
      </c>
      <c r="M149">
        <f t="shared" si="5"/>
        <v>0</v>
      </c>
    </row>
    <row r="150" spans="11:13" hidden="1" x14ac:dyDescent="0.25">
      <c r="K150" s="7">
        <f t="shared" si="3"/>
        <v>0</v>
      </c>
      <c r="L150" s="5">
        <f t="shared" si="4"/>
        <v>0</v>
      </c>
      <c r="M150">
        <f t="shared" si="5"/>
        <v>0</v>
      </c>
    </row>
    <row r="151" spans="11:13" hidden="1" x14ac:dyDescent="0.25">
      <c r="K151" s="7">
        <f t="shared" si="3"/>
        <v>0</v>
      </c>
      <c r="L151" s="5">
        <f t="shared" si="4"/>
        <v>0</v>
      </c>
      <c r="M151">
        <f t="shared" si="5"/>
        <v>0</v>
      </c>
    </row>
    <row r="152" spans="11:13" hidden="1" x14ac:dyDescent="0.25">
      <c r="K152" s="7">
        <f t="shared" si="3"/>
        <v>0</v>
      </c>
      <c r="L152" s="5">
        <f t="shared" si="4"/>
        <v>0</v>
      </c>
      <c r="M152">
        <f t="shared" si="5"/>
        <v>0</v>
      </c>
    </row>
    <row r="153" spans="11:13" hidden="1" x14ac:dyDescent="0.25">
      <c r="K153" s="7">
        <f t="shared" si="3"/>
        <v>0</v>
      </c>
      <c r="L153" s="5">
        <f t="shared" si="4"/>
        <v>0</v>
      </c>
      <c r="M153">
        <f t="shared" si="5"/>
        <v>0</v>
      </c>
    </row>
    <row r="154" spans="11:13" hidden="1" x14ac:dyDescent="0.25">
      <c r="K154" s="7">
        <f t="shared" si="3"/>
        <v>0</v>
      </c>
      <c r="L154" s="5">
        <f t="shared" si="4"/>
        <v>0</v>
      </c>
      <c r="M154">
        <f t="shared" si="5"/>
        <v>0</v>
      </c>
    </row>
    <row r="155" spans="11:13" hidden="1" x14ac:dyDescent="0.25">
      <c r="K155" s="7">
        <f t="shared" si="3"/>
        <v>0</v>
      </c>
      <c r="L155" s="5">
        <f t="shared" si="4"/>
        <v>0</v>
      </c>
      <c r="M155">
        <f t="shared" si="5"/>
        <v>0</v>
      </c>
    </row>
    <row r="156" spans="11:13" hidden="1" x14ac:dyDescent="0.25">
      <c r="K156" s="7">
        <f t="shared" si="3"/>
        <v>0</v>
      </c>
      <c r="L156" s="5">
        <f t="shared" si="4"/>
        <v>0</v>
      </c>
      <c r="M156">
        <f t="shared" si="5"/>
        <v>0</v>
      </c>
    </row>
    <row r="157" spans="11:13" hidden="1" x14ac:dyDescent="0.25">
      <c r="K157" s="7">
        <f t="shared" si="3"/>
        <v>0</v>
      </c>
      <c r="L157" s="5">
        <f t="shared" si="4"/>
        <v>0</v>
      </c>
      <c r="M157">
        <f t="shared" si="5"/>
        <v>0</v>
      </c>
    </row>
    <row r="158" spans="11:13" hidden="1" x14ac:dyDescent="0.25">
      <c r="K158" s="7">
        <f t="shared" si="3"/>
        <v>0</v>
      </c>
      <c r="L158" s="5">
        <f t="shared" si="4"/>
        <v>0</v>
      </c>
      <c r="M158">
        <f t="shared" si="5"/>
        <v>0</v>
      </c>
    </row>
    <row r="159" spans="11:13" hidden="1" x14ac:dyDescent="0.25">
      <c r="K159" s="7">
        <f t="shared" si="3"/>
        <v>0</v>
      </c>
      <c r="L159" s="5">
        <f t="shared" si="4"/>
        <v>0</v>
      </c>
      <c r="M159">
        <f t="shared" si="5"/>
        <v>0</v>
      </c>
    </row>
    <row r="160" spans="11:13" hidden="1" x14ac:dyDescent="0.25">
      <c r="K160" s="7">
        <f t="shared" si="3"/>
        <v>0</v>
      </c>
      <c r="L160" s="5">
        <f t="shared" si="4"/>
        <v>0</v>
      </c>
      <c r="M160">
        <f t="shared" si="5"/>
        <v>0</v>
      </c>
    </row>
    <row r="161" spans="11:13" hidden="1" x14ac:dyDescent="0.25">
      <c r="K161" s="7">
        <f t="shared" si="3"/>
        <v>0</v>
      </c>
      <c r="L161" s="5">
        <f t="shared" si="4"/>
        <v>0</v>
      </c>
      <c r="M161">
        <f t="shared" si="5"/>
        <v>0</v>
      </c>
    </row>
    <row r="162" spans="11:13" hidden="1" x14ac:dyDescent="0.25">
      <c r="K162" s="7">
        <f t="shared" si="3"/>
        <v>0</v>
      </c>
      <c r="L162" s="5">
        <f t="shared" si="4"/>
        <v>0</v>
      </c>
      <c r="M162">
        <f t="shared" si="5"/>
        <v>0</v>
      </c>
    </row>
    <row r="163" spans="11:13" hidden="1" x14ac:dyDescent="0.25">
      <c r="K163" s="7">
        <f t="shared" si="3"/>
        <v>0</v>
      </c>
      <c r="L163" s="5">
        <f t="shared" si="4"/>
        <v>0</v>
      </c>
      <c r="M163">
        <f t="shared" si="5"/>
        <v>0</v>
      </c>
    </row>
    <row r="164" spans="11:13" hidden="1" x14ac:dyDescent="0.25">
      <c r="K164" s="7">
        <f t="shared" si="3"/>
        <v>0</v>
      </c>
      <c r="L164" s="5">
        <f t="shared" si="4"/>
        <v>0</v>
      </c>
      <c r="M164">
        <f t="shared" si="5"/>
        <v>0</v>
      </c>
    </row>
    <row r="165" spans="11:13" hidden="1" x14ac:dyDescent="0.25">
      <c r="K165" s="7">
        <f t="shared" si="3"/>
        <v>0</v>
      </c>
      <c r="L165" s="5">
        <f t="shared" si="4"/>
        <v>0</v>
      </c>
      <c r="M165">
        <f t="shared" si="5"/>
        <v>0</v>
      </c>
    </row>
    <row r="166" spans="11:13" hidden="1" x14ac:dyDescent="0.25">
      <c r="K166" s="7">
        <f t="shared" si="3"/>
        <v>0</v>
      </c>
      <c r="L166" s="5">
        <f t="shared" si="4"/>
        <v>0</v>
      </c>
      <c r="M166">
        <f t="shared" si="5"/>
        <v>0</v>
      </c>
    </row>
    <row r="167" spans="11:13" hidden="1" x14ac:dyDescent="0.25">
      <c r="K167" s="7">
        <f t="shared" si="3"/>
        <v>0</v>
      </c>
      <c r="L167" s="5">
        <f t="shared" si="4"/>
        <v>0</v>
      </c>
      <c r="M167">
        <f t="shared" si="5"/>
        <v>0</v>
      </c>
    </row>
    <row r="168" spans="11:13" hidden="1" x14ac:dyDescent="0.25">
      <c r="K168" s="7">
        <f t="shared" si="3"/>
        <v>0</v>
      </c>
      <c r="L168" s="5">
        <f t="shared" si="4"/>
        <v>0</v>
      </c>
      <c r="M168">
        <f t="shared" si="5"/>
        <v>0</v>
      </c>
    </row>
    <row r="169" spans="11:13" hidden="1" x14ac:dyDescent="0.25">
      <c r="K169" s="7">
        <f t="shared" si="3"/>
        <v>0</v>
      </c>
      <c r="L169" s="5">
        <f t="shared" si="4"/>
        <v>0</v>
      </c>
      <c r="M169">
        <f t="shared" si="5"/>
        <v>0</v>
      </c>
    </row>
    <row r="170" spans="11:13" hidden="1" x14ac:dyDescent="0.25">
      <c r="K170" s="7">
        <f t="shared" si="3"/>
        <v>0</v>
      </c>
      <c r="L170" s="5">
        <f t="shared" si="4"/>
        <v>0</v>
      </c>
      <c r="M170">
        <f t="shared" si="5"/>
        <v>0</v>
      </c>
    </row>
    <row r="171" spans="11:13" hidden="1" x14ac:dyDescent="0.25">
      <c r="K171" s="7">
        <f t="shared" si="3"/>
        <v>0</v>
      </c>
      <c r="L171" s="5">
        <f t="shared" si="4"/>
        <v>0</v>
      </c>
      <c r="M171">
        <f t="shared" si="5"/>
        <v>0</v>
      </c>
    </row>
    <row r="172" spans="11:13" hidden="1" x14ac:dyDescent="0.25">
      <c r="K172" s="7">
        <f t="shared" si="3"/>
        <v>0</v>
      </c>
      <c r="L172" s="5">
        <f t="shared" si="4"/>
        <v>0</v>
      </c>
      <c r="M172">
        <f t="shared" si="5"/>
        <v>0</v>
      </c>
    </row>
    <row r="173" spans="11:13" hidden="1" x14ac:dyDescent="0.25">
      <c r="K173" s="7">
        <f t="shared" si="3"/>
        <v>0</v>
      </c>
      <c r="L173" s="5">
        <f t="shared" si="4"/>
        <v>0</v>
      </c>
      <c r="M173">
        <f t="shared" si="5"/>
        <v>0</v>
      </c>
    </row>
    <row r="174" spans="11:13" hidden="1" x14ac:dyDescent="0.25">
      <c r="K174" s="7">
        <f t="shared" si="3"/>
        <v>0</v>
      </c>
      <c r="L174" s="5">
        <f t="shared" si="4"/>
        <v>0</v>
      </c>
      <c r="M174">
        <f t="shared" si="5"/>
        <v>0</v>
      </c>
    </row>
    <row r="175" spans="11:13" hidden="1" x14ac:dyDescent="0.25">
      <c r="K175" s="7">
        <f t="shared" si="3"/>
        <v>0</v>
      </c>
      <c r="L175" s="5">
        <f t="shared" si="4"/>
        <v>0</v>
      </c>
      <c r="M175">
        <f t="shared" si="5"/>
        <v>0</v>
      </c>
    </row>
    <row r="176" spans="11:13" hidden="1" x14ac:dyDescent="0.25">
      <c r="K176" s="7">
        <f t="shared" si="3"/>
        <v>0</v>
      </c>
      <c r="L176" s="5">
        <f t="shared" si="4"/>
        <v>0</v>
      </c>
      <c r="M176">
        <f t="shared" si="5"/>
        <v>0</v>
      </c>
    </row>
    <row r="177" spans="11:13" hidden="1" x14ac:dyDescent="0.25">
      <c r="K177" s="7">
        <f t="shared" si="3"/>
        <v>0</v>
      </c>
      <c r="L177" s="5">
        <f t="shared" si="4"/>
        <v>0</v>
      </c>
      <c r="M177">
        <f t="shared" si="5"/>
        <v>0</v>
      </c>
    </row>
    <row r="178" spans="11:13" hidden="1" x14ac:dyDescent="0.25">
      <c r="K178" s="7">
        <f t="shared" si="3"/>
        <v>0</v>
      </c>
      <c r="L178" s="5">
        <f t="shared" si="4"/>
        <v>0</v>
      </c>
      <c r="M178">
        <f t="shared" si="5"/>
        <v>0</v>
      </c>
    </row>
    <row r="179" spans="11:13" hidden="1" x14ac:dyDescent="0.25">
      <c r="K179" s="7">
        <f t="shared" si="3"/>
        <v>0</v>
      </c>
      <c r="L179" s="5">
        <f t="shared" si="4"/>
        <v>0</v>
      </c>
      <c r="M179">
        <f t="shared" si="5"/>
        <v>0</v>
      </c>
    </row>
    <row r="180" spans="11:13" hidden="1" x14ac:dyDescent="0.25">
      <c r="K180" s="7">
        <f t="shared" si="3"/>
        <v>0</v>
      </c>
      <c r="L180" s="5">
        <f t="shared" si="4"/>
        <v>0</v>
      </c>
      <c r="M180">
        <f t="shared" si="5"/>
        <v>0</v>
      </c>
    </row>
    <row r="181" spans="11:13" hidden="1" x14ac:dyDescent="0.25">
      <c r="K181" s="7">
        <f t="shared" si="3"/>
        <v>0</v>
      </c>
      <c r="L181" s="5">
        <f t="shared" si="4"/>
        <v>0</v>
      </c>
      <c r="M181">
        <f t="shared" si="5"/>
        <v>0</v>
      </c>
    </row>
    <row r="182" spans="11:13" hidden="1" x14ac:dyDescent="0.25">
      <c r="K182" s="7">
        <f t="shared" si="3"/>
        <v>0</v>
      </c>
      <c r="L182" s="5">
        <f t="shared" si="4"/>
        <v>0</v>
      </c>
      <c r="M182">
        <f t="shared" si="5"/>
        <v>0</v>
      </c>
    </row>
    <row r="183" spans="11:13" hidden="1" x14ac:dyDescent="0.25">
      <c r="K183" s="7">
        <f t="shared" si="3"/>
        <v>0</v>
      </c>
      <c r="L183" s="5">
        <f t="shared" si="4"/>
        <v>0</v>
      </c>
      <c r="M183">
        <f t="shared" si="5"/>
        <v>0</v>
      </c>
    </row>
    <row r="184" spans="11:13" hidden="1" x14ac:dyDescent="0.25">
      <c r="K184" s="7">
        <f t="shared" si="3"/>
        <v>0</v>
      </c>
      <c r="L184" s="5">
        <f t="shared" si="4"/>
        <v>0</v>
      </c>
      <c r="M184">
        <f t="shared" si="5"/>
        <v>0</v>
      </c>
    </row>
    <row r="185" spans="11:13" hidden="1" x14ac:dyDescent="0.25">
      <c r="K185" s="7">
        <f t="shared" si="3"/>
        <v>0</v>
      </c>
      <c r="L185" s="5">
        <f t="shared" si="4"/>
        <v>0</v>
      </c>
      <c r="M185">
        <f t="shared" si="5"/>
        <v>0</v>
      </c>
    </row>
    <row r="186" spans="11:13" hidden="1" x14ac:dyDescent="0.25">
      <c r="K186" s="7">
        <f t="shared" si="3"/>
        <v>0</v>
      </c>
      <c r="L186" s="5">
        <f t="shared" si="4"/>
        <v>0</v>
      </c>
      <c r="M186">
        <f t="shared" si="5"/>
        <v>0</v>
      </c>
    </row>
    <row r="187" spans="11:13" hidden="1" x14ac:dyDescent="0.25">
      <c r="K187" s="7">
        <f t="shared" si="3"/>
        <v>0</v>
      </c>
      <c r="L187" s="5">
        <f t="shared" si="4"/>
        <v>0</v>
      </c>
      <c r="M187">
        <f t="shared" si="5"/>
        <v>0</v>
      </c>
    </row>
    <row r="188" spans="11:13" hidden="1" x14ac:dyDescent="0.25">
      <c r="K188" s="7">
        <f t="shared" si="3"/>
        <v>0</v>
      </c>
      <c r="L188" s="5">
        <f t="shared" si="4"/>
        <v>0</v>
      </c>
      <c r="M188">
        <f t="shared" si="5"/>
        <v>0</v>
      </c>
    </row>
    <row r="189" spans="11:13" hidden="1" x14ac:dyDescent="0.25">
      <c r="K189" s="7">
        <f t="shared" si="3"/>
        <v>0</v>
      </c>
      <c r="L189" s="5">
        <f t="shared" si="4"/>
        <v>0</v>
      </c>
      <c r="M189">
        <f t="shared" si="5"/>
        <v>0</v>
      </c>
    </row>
    <row r="190" spans="11:13" hidden="1" x14ac:dyDescent="0.25">
      <c r="K190" s="7">
        <f t="shared" si="3"/>
        <v>0</v>
      </c>
      <c r="L190" s="5">
        <f t="shared" si="4"/>
        <v>0</v>
      </c>
      <c r="M190">
        <f t="shared" si="5"/>
        <v>0</v>
      </c>
    </row>
    <row r="191" spans="11:13" hidden="1" x14ac:dyDescent="0.25">
      <c r="K191" s="7">
        <f t="shared" si="3"/>
        <v>0</v>
      </c>
      <c r="L191" s="5">
        <f t="shared" si="4"/>
        <v>0</v>
      </c>
      <c r="M191">
        <f t="shared" si="5"/>
        <v>0</v>
      </c>
    </row>
    <row r="192" spans="11:13" hidden="1" x14ac:dyDescent="0.25">
      <c r="K192" s="7">
        <f t="shared" si="3"/>
        <v>0</v>
      </c>
      <c r="L192" s="5">
        <f t="shared" si="4"/>
        <v>0</v>
      </c>
      <c r="M192">
        <f t="shared" si="5"/>
        <v>0</v>
      </c>
    </row>
    <row r="193" spans="11:13" hidden="1" x14ac:dyDescent="0.25">
      <c r="K193" s="7">
        <f t="shared" si="3"/>
        <v>0</v>
      </c>
      <c r="L193" s="5">
        <f t="shared" si="4"/>
        <v>0</v>
      </c>
      <c r="M193">
        <f t="shared" si="5"/>
        <v>0</v>
      </c>
    </row>
    <row r="194" spans="11:13" hidden="1" x14ac:dyDescent="0.25">
      <c r="K194" s="7">
        <f t="shared" si="3"/>
        <v>0</v>
      </c>
      <c r="L194" s="5">
        <f t="shared" si="4"/>
        <v>0</v>
      </c>
      <c r="M194">
        <f t="shared" si="5"/>
        <v>0</v>
      </c>
    </row>
    <row r="195" spans="11:13" hidden="1" x14ac:dyDescent="0.25">
      <c r="K195" s="7">
        <f t="shared" ref="K195:K258" si="6">SUM(F195:J195)</f>
        <v>0</v>
      </c>
      <c r="L195" s="5">
        <f t="shared" ref="L195:L258" si="7">IF(D195="X",0,IF(E195="",0,IF(E195="H",0,VLOOKUP(E195,$F$539:$G$553,2))))</f>
        <v>0</v>
      </c>
      <c r="M195">
        <f t="shared" ref="M195:M258" si="8">SUM(K195*L195)</f>
        <v>0</v>
      </c>
    </row>
    <row r="196" spans="11:13" hidden="1" x14ac:dyDescent="0.25">
      <c r="K196" s="7">
        <f t="shared" si="6"/>
        <v>0</v>
      </c>
      <c r="L196" s="5">
        <f t="shared" si="7"/>
        <v>0</v>
      </c>
      <c r="M196">
        <f t="shared" si="8"/>
        <v>0</v>
      </c>
    </row>
    <row r="197" spans="11:13" hidden="1" x14ac:dyDescent="0.25">
      <c r="K197" s="7">
        <f t="shared" si="6"/>
        <v>0</v>
      </c>
      <c r="L197" s="5">
        <f t="shared" si="7"/>
        <v>0</v>
      </c>
      <c r="M197">
        <f t="shared" si="8"/>
        <v>0</v>
      </c>
    </row>
    <row r="198" spans="11:13" hidden="1" x14ac:dyDescent="0.25">
      <c r="K198" s="7">
        <f t="shared" si="6"/>
        <v>0</v>
      </c>
      <c r="L198" s="5">
        <f t="shared" si="7"/>
        <v>0</v>
      </c>
      <c r="M198">
        <f t="shared" si="8"/>
        <v>0</v>
      </c>
    </row>
    <row r="199" spans="11:13" hidden="1" x14ac:dyDescent="0.25">
      <c r="K199" s="7">
        <f t="shared" si="6"/>
        <v>0</v>
      </c>
      <c r="L199" s="5">
        <f t="shared" si="7"/>
        <v>0</v>
      </c>
      <c r="M199">
        <f t="shared" si="8"/>
        <v>0</v>
      </c>
    </row>
    <row r="200" spans="11:13" hidden="1" x14ac:dyDescent="0.25">
      <c r="K200" s="7">
        <f t="shared" si="6"/>
        <v>0</v>
      </c>
      <c r="L200" s="5">
        <f t="shared" si="7"/>
        <v>0</v>
      </c>
      <c r="M200">
        <f t="shared" si="8"/>
        <v>0</v>
      </c>
    </row>
    <row r="201" spans="11:13" hidden="1" x14ac:dyDescent="0.25">
      <c r="K201" s="7">
        <f t="shared" si="6"/>
        <v>0</v>
      </c>
      <c r="L201" s="5">
        <f t="shared" si="7"/>
        <v>0</v>
      </c>
      <c r="M201">
        <f t="shared" si="8"/>
        <v>0</v>
      </c>
    </row>
    <row r="202" spans="11:13" hidden="1" x14ac:dyDescent="0.25">
      <c r="K202" s="7">
        <f t="shared" si="6"/>
        <v>0</v>
      </c>
      <c r="L202" s="5">
        <f t="shared" si="7"/>
        <v>0</v>
      </c>
      <c r="M202">
        <f t="shared" si="8"/>
        <v>0</v>
      </c>
    </row>
    <row r="203" spans="11:13" hidden="1" x14ac:dyDescent="0.25">
      <c r="K203" s="7">
        <f t="shared" si="6"/>
        <v>0</v>
      </c>
      <c r="L203" s="5">
        <f t="shared" si="7"/>
        <v>0</v>
      </c>
      <c r="M203">
        <f t="shared" si="8"/>
        <v>0</v>
      </c>
    </row>
    <row r="204" spans="11:13" hidden="1" x14ac:dyDescent="0.25">
      <c r="K204" s="7">
        <f t="shared" si="6"/>
        <v>0</v>
      </c>
      <c r="L204" s="5">
        <f t="shared" si="7"/>
        <v>0</v>
      </c>
      <c r="M204">
        <f t="shared" si="8"/>
        <v>0</v>
      </c>
    </row>
    <row r="205" spans="11:13" hidden="1" x14ac:dyDescent="0.25">
      <c r="K205" s="7">
        <f t="shared" si="6"/>
        <v>0</v>
      </c>
      <c r="L205" s="5">
        <f t="shared" si="7"/>
        <v>0</v>
      </c>
      <c r="M205">
        <f t="shared" si="8"/>
        <v>0</v>
      </c>
    </row>
    <row r="206" spans="11:13" hidden="1" x14ac:dyDescent="0.25">
      <c r="K206" s="7">
        <f t="shared" si="6"/>
        <v>0</v>
      </c>
      <c r="L206" s="5">
        <f t="shared" si="7"/>
        <v>0</v>
      </c>
      <c r="M206">
        <f t="shared" si="8"/>
        <v>0</v>
      </c>
    </row>
    <row r="207" spans="11:13" hidden="1" x14ac:dyDescent="0.25">
      <c r="K207" s="7">
        <f t="shared" si="6"/>
        <v>0</v>
      </c>
      <c r="L207" s="5">
        <f t="shared" si="7"/>
        <v>0</v>
      </c>
      <c r="M207">
        <f t="shared" si="8"/>
        <v>0</v>
      </c>
    </row>
    <row r="208" spans="11:13" hidden="1" x14ac:dyDescent="0.25">
      <c r="K208" s="7">
        <f t="shared" si="6"/>
        <v>0</v>
      </c>
      <c r="L208" s="5">
        <f t="shared" si="7"/>
        <v>0</v>
      </c>
      <c r="M208">
        <f t="shared" si="8"/>
        <v>0</v>
      </c>
    </row>
    <row r="209" spans="11:13" hidden="1" x14ac:dyDescent="0.25">
      <c r="K209" s="7">
        <f t="shared" si="6"/>
        <v>0</v>
      </c>
      <c r="L209" s="5">
        <f t="shared" si="7"/>
        <v>0</v>
      </c>
      <c r="M209">
        <f t="shared" si="8"/>
        <v>0</v>
      </c>
    </row>
    <row r="210" spans="11:13" hidden="1" x14ac:dyDescent="0.25">
      <c r="K210" s="7">
        <f t="shared" si="6"/>
        <v>0</v>
      </c>
      <c r="L210" s="5">
        <f t="shared" si="7"/>
        <v>0</v>
      </c>
      <c r="M210">
        <f t="shared" si="8"/>
        <v>0</v>
      </c>
    </row>
    <row r="211" spans="11:13" hidden="1" x14ac:dyDescent="0.25">
      <c r="K211" s="7">
        <f t="shared" si="6"/>
        <v>0</v>
      </c>
      <c r="L211" s="5">
        <f t="shared" si="7"/>
        <v>0</v>
      </c>
      <c r="M211">
        <f t="shared" si="8"/>
        <v>0</v>
      </c>
    </row>
    <row r="212" spans="11:13" hidden="1" x14ac:dyDescent="0.25">
      <c r="K212" s="7">
        <f t="shared" si="6"/>
        <v>0</v>
      </c>
      <c r="L212" s="5">
        <f t="shared" si="7"/>
        <v>0</v>
      </c>
      <c r="M212">
        <f t="shared" si="8"/>
        <v>0</v>
      </c>
    </row>
    <row r="213" spans="11:13" hidden="1" x14ac:dyDescent="0.25">
      <c r="K213" s="7">
        <f t="shared" si="6"/>
        <v>0</v>
      </c>
      <c r="L213" s="5">
        <f t="shared" si="7"/>
        <v>0</v>
      </c>
      <c r="M213">
        <f t="shared" si="8"/>
        <v>0</v>
      </c>
    </row>
    <row r="214" spans="11:13" hidden="1" x14ac:dyDescent="0.25">
      <c r="K214" s="7">
        <f t="shared" si="6"/>
        <v>0</v>
      </c>
      <c r="L214" s="5">
        <f t="shared" si="7"/>
        <v>0</v>
      </c>
      <c r="M214">
        <f t="shared" si="8"/>
        <v>0</v>
      </c>
    </row>
    <row r="215" spans="11:13" hidden="1" x14ac:dyDescent="0.25">
      <c r="K215" s="7">
        <f t="shared" si="6"/>
        <v>0</v>
      </c>
      <c r="L215" s="5">
        <f t="shared" si="7"/>
        <v>0</v>
      </c>
      <c r="M215">
        <f t="shared" si="8"/>
        <v>0</v>
      </c>
    </row>
    <row r="216" spans="11:13" hidden="1" x14ac:dyDescent="0.25">
      <c r="K216" s="7">
        <f t="shared" si="6"/>
        <v>0</v>
      </c>
      <c r="L216" s="5">
        <f t="shared" si="7"/>
        <v>0</v>
      </c>
      <c r="M216">
        <f t="shared" si="8"/>
        <v>0</v>
      </c>
    </row>
    <row r="217" spans="11:13" hidden="1" x14ac:dyDescent="0.25">
      <c r="K217" s="7">
        <f t="shared" si="6"/>
        <v>0</v>
      </c>
      <c r="L217" s="5">
        <f t="shared" si="7"/>
        <v>0</v>
      </c>
      <c r="M217">
        <f t="shared" si="8"/>
        <v>0</v>
      </c>
    </row>
    <row r="218" spans="11:13" hidden="1" x14ac:dyDescent="0.25">
      <c r="K218" s="7">
        <f t="shared" si="6"/>
        <v>0</v>
      </c>
      <c r="L218" s="5">
        <f t="shared" si="7"/>
        <v>0</v>
      </c>
      <c r="M218">
        <f t="shared" si="8"/>
        <v>0</v>
      </c>
    </row>
    <row r="219" spans="11:13" hidden="1" x14ac:dyDescent="0.25">
      <c r="K219" s="7">
        <f t="shared" si="6"/>
        <v>0</v>
      </c>
      <c r="L219" s="5">
        <f t="shared" si="7"/>
        <v>0</v>
      </c>
      <c r="M219">
        <f t="shared" si="8"/>
        <v>0</v>
      </c>
    </row>
    <row r="220" spans="11:13" hidden="1" x14ac:dyDescent="0.25">
      <c r="K220" s="7">
        <f t="shared" si="6"/>
        <v>0</v>
      </c>
      <c r="L220" s="5">
        <f t="shared" si="7"/>
        <v>0</v>
      </c>
      <c r="M220">
        <f t="shared" si="8"/>
        <v>0</v>
      </c>
    </row>
    <row r="221" spans="11:13" hidden="1" x14ac:dyDescent="0.25">
      <c r="K221" s="7">
        <f t="shared" si="6"/>
        <v>0</v>
      </c>
      <c r="L221" s="5">
        <f t="shared" si="7"/>
        <v>0</v>
      </c>
      <c r="M221">
        <f t="shared" si="8"/>
        <v>0</v>
      </c>
    </row>
    <row r="222" spans="11:13" hidden="1" x14ac:dyDescent="0.25">
      <c r="K222" s="7">
        <f t="shared" si="6"/>
        <v>0</v>
      </c>
      <c r="L222" s="5">
        <f t="shared" si="7"/>
        <v>0</v>
      </c>
      <c r="M222">
        <f t="shared" si="8"/>
        <v>0</v>
      </c>
    </row>
    <row r="223" spans="11:13" hidden="1" x14ac:dyDescent="0.25">
      <c r="K223" s="7">
        <f t="shared" si="6"/>
        <v>0</v>
      </c>
      <c r="L223" s="5">
        <f t="shared" si="7"/>
        <v>0</v>
      </c>
      <c r="M223">
        <f t="shared" si="8"/>
        <v>0</v>
      </c>
    </row>
    <row r="224" spans="11:13" hidden="1" x14ac:dyDescent="0.25">
      <c r="K224" s="7">
        <f t="shared" si="6"/>
        <v>0</v>
      </c>
      <c r="L224" s="5">
        <f t="shared" si="7"/>
        <v>0</v>
      </c>
      <c r="M224">
        <f t="shared" si="8"/>
        <v>0</v>
      </c>
    </row>
    <row r="225" spans="11:13" hidden="1" x14ac:dyDescent="0.25">
      <c r="K225" s="7">
        <f t="shared" si="6"/>
        <v>0</v>
      </c>
      <c r="L225" s="5">
        <f t="shared" si="7"/>
        <v>0</v>
      </c>
      <c r="M225">
        <f t="shared" si="8"/>
        <v>0</v>
      </c>
    </row>
    <row r="226" spans="11:13" hidden="1" x14ac:dyDescent="0.25">
      <c r="K226" s="7">
        <f t="shared" si="6"/>
        <v>0</v>
      </c>
      <c r="L226" s="5">
        <f t="shared" si="7"/>
        <v>0</v>
      </c>
      <c r="M226">
        <f t="shared" si="8"/>
        <v>0</v>
      </c>
    </row>
    <row r="227" spans="11:13" hidden="1" x14ac:dyDescent="0.25">
      <c r="K227" s="7">
        <f t="shared" si="6"/>
        <v>0</v>
      </c>
      <c r="L227" s="5">
        <f t="shared" si="7"/>
        <v>0</v>
      </c>
      <c r="M227">
        <f t="shared" si="8"/>
        <v>0</v>
      </c>
    </row>
    <row r="228" spans="11:13" hidden="1" x14ac:dyDescent="0.25">
      <c r="K228" s="7">
        <f t="shared" si="6"/>
        <v>0</v>
      </c>
      <c r="L228" s="5">
        <f t="shared" si="7"/>
        <v>0</v>
      </c>
      <c r="M228">
        <f t="shared" si="8"/>
        <v>0</v>
      </c>
    </row>
    <row r="229" spans="11:13" hidden="1" x14ac:dyDescent="0.25">
      <c r="K229" s="7">
        <f t="shared" si="6"/>
        <v>0</v>
      </c>
      <c r="L229" s="5">
        <f t="shared" si="7"/>
        <v>0</v>
      </c>
      <c r="M229">
        <f t="shared" si="8"/>
        <v>0</v>
      </c>
    </row>
    <row r="230" spans="11:13" hidden="1" x14ac:dyDescent="0.25">
      <c r="K230" s="7">
        <f t="shared" si="6"/>
        <v>0</v>
      </c>
      <c r="L230" s="5">
        <f t="shared" si="7"/>
        <v>0</v>
      </c>
      <c r="M230">
        <f t="shared" si="8"/>
        <v>0</v>
      </c>
    </row>
    <row r="231" spans="11:13" hidden="1" x14ac:dyDescent="0.25">
      <c r="K231" s="7">
        <f t="shared" si="6"/>
        <v>0</v>
      </c>
      <c r="L231" s="5">
        <f t="shared" si="7"/>
        <v>0</v>
      </c>
      <c r="M231">
        <f t="shared" si="8"/>
        <v>0</v>
      </c>
    </row>
    <row r="232" spans="11:13" hidden="1" x14ac:dyDescent="0.25">
      <c r="K232" s="7">
        <f t="shared" si="6"/>
        <v>0</v>
      </c>
      <c r="L232" s="5">
        <f t="shared" si="7"/>
        <v>0</v>
      </c>
      <c r="M232">
        <f t="shared" si="8"/>
        <v>0</v>
      </c>
    </row>
    <row r="233" spans="11:13" hidden="1" x14ac:dyDescent="0.25">
      <c r="K233" s="7">
        <f t="shared" si="6"/>
        <v>0</v>
      </c>
      <c r="L233" s="5">
        <f t="shared" si="7"/>
        <v>0</v>
      </c>
      <c r="M233">
        <f t="shared" si="8"/>
        <v>0</v>
      </c>
    </row>
    <row r="234" spans="11:13" hidden="1" x14ac:dyDescent="0.25">
      <c r="K234" s="7">
        <f t="shared" si="6"/>
        <v>0</v>
      </c>
      <c r="L234" s="5">
        <f t="shared" si="7"/>
        <v>0</v>
      </c>
      <c r="M234">
        <f t="shared" si="8"/>
        <v>0</v>
      </c>
    </row>
    <row r="235" spans="11:13" hidden="1" x14ac:dyDescent="0.25">
      <c r="K235" s="7">
        <f t="shared" si="6"/>
        <v>0</v>
      </c>
      <c r="L235" s="5">
        <f t="shared" si="7"/>
        <v>0</v>
      </c>
      <c r="M235">
        <f t="shared" si="8"/>
        <v>0</v>
      </c>
    </row>
    <row r="236" spans="11:13" hidden="1" x14ac:dyDescent="0.25">
      <c r="K236" s="7">
        <f t="shared" si="6"/>
        <v>0</v>
      </c>
      <c r="L236" s="5">
        <f t="shared" si="7"/>
        <v>0</v>
      </c>
      <c r="M236">
        <f t="shared" si="8"/>
        <v>0</v>
      </c>
    </row>
    <row r="237" spans="11:13" hidden="1" x14ac:dyDescent="0.25">
      <c r="K237" s="7">
        <f t="shared" si="6"/>
        <v>0</v>
      </c>
      <c r="L237" s="5">
        <f t="shared" si="7"/>
        <v>0</v>
      </c>
      <c r="M237">
        <f t="shared" si="8"/>
        <v>0</v>
      </c>
    </row>
    <row r="238" spans="11:13" hidden="1" x14ac:dyDescent="0.25">
      <c r="K238" s="7">
        <f t="shared" si="6"/>
        <v>0</v>
      </c>
      <c r="L238" s="5">
        <f t="shared" si="7"/>
        <v>0</v>
      </c>
      <c r="M238">
        <f t="shared" si="8"/>
        <v>0</v>
      </c>
    </row>
    <row r="239" spans="11:13" hidden="1" x14ac:dyDescent="0.25">
      <c r="K239" s="7">
        <f t="shared" si="6"/>
        <v>0</v>
      </c>
      <c r="L239" s="5">
        <f t="shared" si="7"/>
        <v>0</v>
      </c>
      <c r="M239">
        <f t="shared" si="8"/>
        <v>0</v>
      </c>
    </row>
    <row r="240" spans="11:13" hidden="1" x14ac:dyDescent="0.25">
      <c r="K240" s="7">
        <f t="shared" si="6"/>
        <v>0</v>
      </c>
      <c r="L240" s="5">
        <f t="shared" si="7"/>
        <v>0</v>
      </c>
      <c r="M240">
        <f t="shared" si="8"/>
        <v>0</v>
      </c>
    </row>
    <row r="241" spans="11:13" hidden="1" x14ac:dyDescent="0.25">
      <c r="K241" s="7">
        <f t="shared" si="6"/>
        <v>0</v>
      </c>
      <c r="L241" s="5">
        <f t="shared" si="7"/>
        <v>0</v>
      </c>
      <c r="M241">
        <f t="shared" si="8"/>
        <v>0</v>
      </c>
    </row>
    <row r="242" spans="11:13" hidden="1" x14ac:dyDescent="0.25">
      <c r="K242" s="7">
        <f t="shared" si="6"/>
        <v>0</v>
      </c>
      <c r="L242" s="5">
        <f t="shared" si="7"/>
        <v>0</v>
      </c>
      <c r="M242">
        <f t="shared" si="8"/>
        <v>0</v>
      </c>
    </row>
    <row r="243" spans="11:13" hidden="1" x14ac:dyDescent="0.25">
      <c r="K243" s="7">
        <f t="shared" si="6"/>
        <v>0</v>
      </c>
      <c r="L243" s="5">
        <f t="shared" si="7"/>
        <v>0</v>
      </c>
      <c r="M243">
        <f t="shared" si="8"/>
        <v>0</v>
      </c>
    </row>
    <row r="244" spans="11:13" hidden="1" x14ac:dyDescent="0.25">
      <c r="K244" s="7">
        <f t="shared" si="6"/>
        <v>0</v>
      </c>
      <c r="L244" s="5">
        <f t="shared" si="7"/>
        <v>0</v>
      </c>
      <c r="M244">
        <f t="shared" si="8"/>
        <v>0</v>
      </c>
    </row>
    <row r="245" spans="11:13" hidden="1" x14ac:dyDescent="0.25">
      <c r="K245" s="7">
        <f t="shared" si="6"/>
        <v>0</v>
      </c>
      <c r="L245" s="5">
        <f t="shared" si="7"/>
        <v>0</v>
      </c>
      <c r="M245">
        <f t="shared" si="8"/>
        <v>0</v>
      </c>
    </row>
    <row r="246" spans="11:13" hidden="1" x14ac:dyDescent="0.25">
      <c r="K246" s="7">
        <f t="shared" si="6"/>
        <v>0</v>
      </c>
      <c r="L246" s="5">
        <f t="shared" si="7"/>
        <v>0</v>
      </c>
      <c r="M246">
        <f t="shared" si="8"/>
        <v>0</v>
      </c>
    </row>
    <row r="247" spans="11:13" hidden="1" x14ac:dyDescent="0.25">
      <c r="K247" s="7">
        <f t="shared" si="6"/>
        <v>0</v>
      </c>
      <c r="L247" s="5">
        <f t="shared" si="7"/>
        <v>0</v>
      </c>
      <c r="M247">
        <f t="shared" si="8"/>
        <v>0</v>
      </c>
    </row>
    <row r="248" spans="11:13" hidden="1" x14ac:dyDescent="0.25">
      <c r="K248" s="7">
        <f t="shared" si="6"/>
        <v>0</v>
      </c>
      <c r="L248" s="5">
        <f t="shared" si="7"/>
        <v>0</v>
      </c>
      <c r="M248">
        <f t="shared" si="8"/>
        <v>0</v>
      </c>
    </row>
    <row r="249" spans="11:13" hidden="1" x14ac:dyDescent="0.25">
      <c r="K249" s="7">
        <f t="shared" si="6"/>
        <v>0</v>
      </c>
      <c r="L249" s="5">
        <f t="shared" si="7"/>
        <v>0</v>
      </c>
      <c r="M249">
        <f t="shared" si="8"/>
        <v>0</v>
      </c>
    </row>
    <row r="250" spans="11:13" hidden="1" x14ac:dyDescent="0.25">
      <c r="K250" s="7">
        <f t="shared" si="6"/>
        <v>0</v>
      </c>
      <c r="L250" s="5">
        <f t="shared" si="7"/>
        <v>0</v>
      </c>
      <c r="M250">
        <f t="shared" si="8"/>
        <v>0</v>
      </c>
    </row>
    <row r="251" spans="11:13" hidden="1" x14ac:dyDescent="0.25">
      <c r="K251" s="7">
        <f t="shared" si="6"/>
        <v>0</v>
      </c>
      <c r="L251" s="5">
        <f t="shared" si="7"/>
        <v>0</v>
      </c>
      <c r="M251">
        <f t="shared" si="8"/>
        <v>0</v>
      </c>
    </row>
    <row r="252" spans="11:13" hidden="1" x14ac:dyDescent="0.25">
      <c r="K252" s="7">
        <f t="shared" si="6"/>
        <v>0</v>
      </c>
      <c r="L252" s="5">
        <f t="shared" si="7"/>
        <v>0</v>
      </c>
      <c r="M252">
        <f t="shared" si="8"/>
        <v>0</v>
      </c>
    </row>
    <row r="253" spans="11:13" hidden="1" x14ac:dyDescent="0.25">
      <c r="K253" s="7">
        <f t="shared" si="6"/>
        <v>0</v>
      </c>
      <c r="L253" s="5">
        <f t="shared" si="7"/>
        <v>0</v>
      </c>
      <c r="M253">
        <f t="shared" si="8"/>
        <v>0</v>
      </c>
    </row>
    <row r="254" spans="11:13" hidden="1" x14ac:dyDescent="0.25">
      <c r="K254" s="7">
        <f t="shared" si="6"/>
        <v>0</v>
      </c>
      <c r="L254" s="5">
        <f t="shared" si="7"/>
        <v>0</v>
      </c>
      <c r="M254">
        <f t="shared" si="8"/>
        <v>0</v>
      </c>
    </row>
    <row r="255" spans="11:13" hidden="1" x14ac:dyDescent="0.25">
      <c r="K255" s="7">
        <f t="shared" si="6"/>
        <v>0</v>
      </c>
      <c r="L255" s="5">
        <f t="shared" si="7"/>
        <v>0</v>
      </c>
      <c r="M255">
        <f t="shared" si="8"/>
        <v>0</v>
      </c>
    </row>
    <row r="256" spans="11:13" hidden="1" x14ac:dyDescent="0.25">
      <c r="K256" s="7">
        <f t="shared" si="6"/>
        <v>0</v>
      </c>
      <c r="L256" s="5">
        <f t="shared" si="7"/>
        <v>0</v>
      </c>
      <c r="M256">
        <f t="shared" si="8"/>
        <v>0</v>
      </c>
    </row>
    <row r="257" spans="11:13" hidden="1" x14ac:dyDescent="0.25">
      <c r="K257" s="7">
        <f t="shared" si="6"/>
        <v>0</v>
      </c>
      <c r="L257" s="5">
        <f t="shared" si="7"/>
        <v>0</v>
      </c>
      <c r="M257">
        <f t="shared" si="8"/>
        <v>0</v>
      </c>
    </row>
    <row r="258" spans="11:13" hidden="1" x14ac:dyDescent="0.25">
      <c r="K258" s="7">
        <f t="shared" si="6"/>
        <v>0</v>
      </c>
      <c r="L258" s="5">
        <f t="shared" si="7"/>
        <v>0</v>
      </c>
      <c r="M258">
        <f t="shared" si="8"/>
        <v>0</v>
      </c>
    </row>
    <row r="259" spans="11:13" hidden="1" x14ac:dyDescent="0.25">
      <c r="K259" s="7">
        <f t="shared" ref="K259:K322" si="9">SUM(F259:J259)</f>
        <v>0</v>
      </c>
      <c r="L259" s="5">
        <f t="shared" ref="L259:L322" si="10">IF(D259="X",0,IF(E259="",0,IF(E259="H",0,VLOOKUP(E259,$F$539:$G$553,2))))</f>
        <v>0</v>
      </c>
      <c r="M259">
        <f t="shared" ref="M259:M322" si="11">SUM(K259*L259)</f>
        <v>0</v>
      </c>
    </row>
    <row r="260" spans="11:13" hidden="1" x14ac:dyDescent="0.25">
      <c r="K260" s="7">
        <f t="shared" si="9"/>
        <v>0</v>
      </c>
      <c r="L260" s="5">
        <f t="shared" si="10"/>
        <v>0</v>
      </c>
      <c r="M260">
        <f t="shared" si="11"/>
        <v>0</v>
      </c>
    </row>
    <row r="261" spans="11:13" hidden="1" x14ac:dyDescent="0.25">
      <c r="K261" s="7">
        <f t="shared" si="9"/>
        <v>0</v>
      </c>
      <c r="L261" s="5">
        <f t="shared" si="10"/>
        <v>0</v>
      </c>
      <c r="M261">
        <f t="shared" si="11"/>
        <v>0</v>
      </c>
    </row>
    <row r="262" spans="11:13" hidden="1" x14ac:dyDescent="0.25">
      <c r="K262" s="7">
        <f t="shared" si="9"/>
        <v>0</v>
      </c>
      <c r="L262" s="5">
        <f t="shared" si="10"/>
        <v>0</v>
      </c>
      <c r="M262">
        <f t="shared" si="11"/>
        <v>0</v>
      </c>
    </row>
    <row r="263" spans="11:13" hidden="1" x14ac:dyDescent="0.25">
      <c r="K263" s="7">
        <f t="shared" si="9"/>
        <v>0</v>
      </c>
      <c r="L263" s="5">
        <f t="shared" si="10"/>
        <v>0</v>
      </c>
      <c r="M263">
        <f t="shared" si="11"/>
        <v>0</v>
      </c>
    </row>
    <row r="264" spans="11:13" hidden="1" x14ac:dyDescent="0.25">
      <c r="K264" s="7">
        <f t="shared" si="9"/>
        <v>0</v>
      </c>
      <c r="L264" s="5">
        <f t="shared" si="10"/>
        <v>0</v>
      </c>
      <c r="M264">
        <f t="shared" si="11"/>
        <v>0</v>
      </c>
    </row>
    <row r="265" spans="11:13" hidden="1" x14ac:dyDescent="0.25">
      <c r="K265" s="7">
        <f t="shared" si="9"/>
        <v>0</v>
      </c>
      <c r="L265" s="5">
        <f t="shared" si="10"/>
        <v>0</v>
      </c>
      <c r="M265">
        <f t="shared" si="11"/>
        <v>0</v>
      </c>
    </row>
    <row r="266" spans="11:13" hidden="1" x14ac:dyDescent="0.25">
      <c r="K266" s="7">
        <f t="shared" si="9"/>
        <v>0</v>
      </c>
      <c r="L266" s="5">
        <f t="shared" si="10"/>
        <v>0</v>
      </c>
      <c r="M266">
        <f t="shared" si="11"/>
        <v>0</v>
      </c>
    </row>
    <row r="267" spans="11:13" hidden="1" x14ac:dyDescent="0.25">
      <c r="K267" s="7">
        <f t="shared" si="9"/>
        <v>0</v>
      </c>
      <c r="L267" s="5">
        <f t="shared" si="10"/>
        <v>0</v>
      </c>
      <c r="M267">
        <f t="shared" si="11"/>
        <v>0</v>
      </c>
    </row>
    <row r="268" spans="11:13" hidden="1" x14ac:dyDescent="0.25">
      <c r="K268" s="7">
        <f t="shared" si="9"/>
        <v>0</v>
      </c>
      <c r="L268" s="5">
        <f t="shared" si="10"/>
        <v>0</v>
      </c>
      <c r="M268">
        <f t="shared" si="11"/>
        <v>0</v>
      </c>
    </row>
    <row r="269" spans="11:13" hidden="1" x14ac:dyDescent="0.25">
      <c r="K269" s="7">
        <f t="shared" si="9"/>
        <v>0</v>
      </c>
      <c r="L269" s="5">
        <f t="shared" si="10"/>
        <v>0</v>
      </c>
      <c r="M269">
        <f t="shared" si="11"/>
        <v>0</v>
      </c>
    </row>
    <row r="270" spans="11:13" hidden="1" x14ac:dyDescent="0.25">
      <c r="K270" s="7">
        <f t="shared" si="9"/>
        <v>0</v>
      </c>
      <c r="L270" s="5">
        <f t="shared" si="10"/>
        <v>0</v>
      </c>
      <c r="M270">
        <f t="shared" si="11"/>
        <v>0</v>
      </c>
    </row>
    <row r="271" spans="11:13" hidden="1" x14ac:dyDescent="0.25">
      <c r="K271" s="7">
        <f t="shared" si="9"/>
        <v>0</v>
      </c>
      <c r="L271" s="5">
        <f t="shared" si="10"/>
        <v>0</v>
      </c>
      <c r="M271">
        <f t="shared" si="11"/>
        <v>0</v>
      </c>
    </row>
    <row r="272" spans="11:13" hidden="1" x14ac:dyDescent="0.25">
      <c r="K272" s="7">
        <f t="shared" si="9"/>
        <v>0</v>
      </c>
      <c r="L272" s="5">
        <f t="shared" si="10"/>
        <v>0</v>
      </c>
      <c r="M272">
        <f t="shared" si="11"/>
        <v>0</v>
      </c>
    </row>
    <row r="273" spans="11:13" hidden="1" x14ac:dyDescent="0.25">
      <c r="K273" s="7">
        <f t="shared" si="9"/>
        <v>0</v>
      </c>
      <c r="L273" s="5">
        <f t="shared" si="10"/>
        <v>0</v>
      </c>
      <c r="M273">
        <f t="shared" si="11"/>
        <v>0</v>
      </c>
    </row>
    <row r="274" spans="11:13" hidden="1" x14ac:dyDescent="0.25">
      <c r="K274" s="7">
        <f t="shared" si="9"/>
        <v>0</v>
      </c>
      <c r="L274" s="5">
        <f t="shared" si="10"/>
        <v>0</v>
      </c>
      <c r="M274">
        <f t="shared" si="11"/>
        <v>0</v>
      </c>
    </row>
    <row r="275" spans="11:13" hidden="1" x14ac:dyDescent="0.25">
      <c r="K275" s="7">
        <f t="shared" si="9"/>
        <v>0</v>
      </c>
      <c r="L275" s="5">
        <f t="shared" si="10"/>
        <v>0</v>
      </c>
      <c r="M275">
        <f t="shared" si="11"/>
        <v>0</v>
      </c>
    </row>
    <row r="276" spans="11:13" hidden="1" x14ac:dyDescent="0.25">
      <c r="K276" s="7">
        <f t="shared" si="9"/>
        <v>0</v>
      </c>
      <c r="L276" s="5">
        <f t="shared" si="10"/>
        <v>0</v>
      </c>
      <c r="M276">
        <f t="shared" si="11"/>
        <v>0</v>
      </c>
    </row>
    <row r="277" spans="11:13" hidden="1" x14ac:dyDescent="0.25">
      <c r="K277" s="7">
        <f t="shared" si="9"/>
        <v>0</v>
      </c>
      <c r="L277" s="5">
        <f t="shared" si="10"/>
        <v>0</v>
      </c>
      <c r="M277">
        <f t="shared" si="11"/>
        <v>0</v>
      </c>
    </row>
    <row r="278" spans="11:13" hidden="1" x14ac:dyDescent="0.25">
      <c r="K278" s="7">
        <f t="shared" si="9"/>
        <v>0</v>
      </c>
      <c r="L278" s="5">
        <f t="shared" si="10"/>
        <v>0</v>
      </c>
      <c r="M278">
        <f t="shared" si="11"/>
        <v>0</v>
      </c>
    </row>
    <row r="279" spans="11:13" hidden="1" x14ac:dyDescent="0.25">
      <c r="K279" s="7">
        <f t="shared" si="9"/>
        <v>0</v>
      </c>
      <c r="L279" s="5">
        <f t="shared" si="10"/>
        <v>0</v>
      </c>
      <c r="M279">
        <f t="shared" si="11"/>
        <v>0</v>
      </c>
    </row>
    <row r="280" spans="11:13" hidden="1" x14ac:dyDescent="0.25">
      <c r="K280" s="7">
        <f t="shared" si="9"/>
        <v>0</v>
      </c>
      <c r="L280" s="5">
        <f t="shared" si="10"/>
        <v>0</v>
      </c>
      <c r="M280">
        <f t="shared" si="11"/>
        <v>0</v>
      </c>
    </row>
    <row r="281" spans="11:13" hidden="1" x14ac:dyDescent="0.25">
      <c r="K281" s="7">
        <f t="shared" si="9"/>
        <v>0</v>
      </c>
      <c r="L281" s="5">
        <f t="shared" si="10"/>
        <v>0</v>
      </c>
      <c r="M281">
        <f t="shared" si="11"/>
        <v>0</v>
      </c>
    </row>
    <row r="282" spans="11:13" hidden="1" x14ac:dyDescent="0.25">
      <c r="K282" s="7">
        <f t="shared" si="9"/>
        <v>0</v>
      </c>
      <c r="L282" s="5">
        <f t="shared" si="10"/>
        <v>0</v>
      </c>
      <c r="M282">
        <f t="shared" si="11"/>
        <v>0</v>
      </c>
    </row>
    <row r="283" spans="11:13" hidden="1" x14ac:dyDescent="0.25">
      <c r="K283" s="7">
        <f t="shared" si="9"/>
        <v>0</v>
      </c>
      <c r="L283" s="5">
        <f t="shared" si="10"/>
        <v>0</v>
      </c>
      <c r="M283">
        <f t="shared" si="11"/>
        <v>0</v>
      </c>
    </row>
    <row r="284" spans="11:13" hidden="1" x14ac:dyDescent="0.25">
      <c r="K284" s="7">
        <f t="shared" si="9"/>
        <v>0</v>
      </c>
      <c r="L284" s="5">
        <f t="shared" si="10"/>
        <v>0</v>
      </c>
      <c r="M284">
        <f t="shared" si="11"/>
        <v>0</v>
      </c>
    </row>
    <row r="285" spans="11:13" hidden="1" x14ac:dyDescent="0.25">
      <c r="K285" s="7">
        <f t="shared" si="9"/>
        <v>0</v>
      </c>
      <c r="L285" s="5">
        <f t="shared" si="10"/>
        <v>0</v>
      </c>
      <c r="M285">
        <f t="shared" si="11"/>
        <v>0</v>
      </c>
    </row>
    <row r="286" spans="11:13" hidden="1" x14ac:dyDescent="0.25">
      <c r="K286" s="7">
        <f t="shared" si="9"/>
        <v>0</v>
      </c>
      <c r="L286" s="5">
        <f t="shared" si="10"/>
        <v>0</v>
      </c>
      <c r="M286">
        <f t="shared" si="11"/>
        <v>0</v>
      </c>
    </row>
    <row r="287" spans="11:13" hidden="1" x14ac:dyDescent="0.25">
      <c r="K287" s="7">
        <f t="shared" si="9"/>
        <v>0</v>
      </c>
      <c r="L287" s="5">
        <f t="shared" si="10"/>
        <v>0</v>
      </c>
      <c r="M287">
        <f t="shared" si="11"/>
        <v>0</v>
      </c>
    </row>
    <row r="288" spans="11:13" hidden="1" x14ac:dyDescent="0.25">
      <c r="K288" s="7">
        <f t="shared" si="9"/>
        <v>0</v>
      </c>
      <c r="L288" s="5">
        <f t="shared" si="10"/>
        <v>0</v>
      </c>
      <c r="M288">
        <f t="shared" si="11"/>
        <v>0</v>
      </c>
    </row>
    <row r="289" spans="11:13" hidden="1" x14ac:dyDescent="0.25">
      <c r="K289" s="7">
        <f t="shared" si="9"/>
        <v>0</v>
      </c>
      <c r="L289" s="5">
        <f t="shared" si="10"/>
        <v>0</v>
      </c>
      <c r="M289">
        <f t="shared" si="11"/>
        <v>0</v>
      </c>
    </row>
    <row r="290" spans="11:13" hidden="1" x14ac:dyDescent="0.25">
      <c r="K290" s="7">
        <f t="shared" si="9"/>
        <v>0</v>
      </c>
      <c r="L290" s="5">
        <f t="shared" si="10"/>
        <v>0</v>
      </c>
      <c r="M290">
        <f t="shared" si="11"/>
        <v>0</v>
      </c>
    </row>
    <row r="291" spans="11:13" hidden="1" x14ac:dyDescent="0.25">
      <c r="K291" s="7">
        <f t="shared" si="9"/>
        <v>0</v>
      </c>
      <c r="L291" s="5">
        <f t="shared" si="10"/>
        <v>0</v>
      </c>
      <c r="M291">
        <f t="shared" si="11"/>
        <v>0</v>
      </c>
    </row>
    <row r="292" spans="11:13" hidden="1" x14ac:dyDescent="0.25">
      <c r="K292" s="7">
        <f t="shared" si="9"/>
        <v>0</v>
      </c>
      <c r="L292" s="5">
        <f t="shared" si="10"/>
        <v>0</v>
      </c>
      <c r="M292">
        <f t="shared" si="11"/>
        <v>0</v>
      </c>
    </row>
    <row r="293" spans="11:13" hidden="1" x14ac:dyDescent="0.25">
      <c r="K293" s="7">
        <f t="shared" si="9"/>
        <v>0</v>
      </c>
      <c r="L293" s="5">
        <f t="shared" si="10"/>
        <v>0</v>
      </c>
      <c r="M293">
        <f t="shared" si="11"/>
        <v>0</v>
      </c>
    </row>
    <row r="294" spans="11:13" hidden="1" x14ac:dyDescent="0.25">
      <c r="K294" s="7">
        <f t="shared" si="9"/>
        <v>0</v>
      </c>
      <c r="L294" s="5">
        <f t="shared" si="10"/>
        <v>0</v>
      </c>
      <c r="M294">
        <f t="shared" si="11"/>
        <v>0</v>
      </c>
    </row>
    <row r="295" spans="11:13" hidden="1" x14ac:dyDescent="0.25">
      <c r="K295" s="7">
        <f t="shared" si="9"/>
        <v>0</v>
      </c>
      <c r="L295" s="5">
        <f t="shared" si="10"/>
        <v>0</v>
      </c>
      <c r="M295">
        <f t="shared" si="11"/>
        <v>0</v>
      </c>
    </row>
    <row r="296" spans="11:13" hidden="1" x14ac:dyDescent="0.25">
      <c r="K296" s="7">
        <f t="shared" si="9"/>
        <v>0</v>
      </c>
      <c r="L296" s="5">
        <f t="shared" si="10"/>
        <v>0</v>
      </c>
      <c r="M296">
        <f t="shared" si="11"/>
        <v>0</v>
      </c>
    </row>
    <row r="297" spans="11:13" hidden="1" x14ac:dyDescent="0.25">
      <c r="K297" s="7">
        <f t="shared" si="9"/>
        <v>0</v>
      </c>
      <c r="L297" s="5">
        <f t="shared" si="10"/>
        <v>0</v>
      </c>
      <c r="M297">
        <f t="shared" si="11"/>
        <v>0</v>
      </c>
    </row>
    <row r="298" spans="11:13" hidden="1" x14ac:dyDescent="0.25">
      <c r="K298" s="7">
        <f t="shared" si="9"/>
        <v>0</v>
      </c>
      <c r="L298" s="5">
        <f t="shared" si="10"/>
        <v>0</v>
      </c>
      <c r="M298">
        <f t="shared" si="11"/>
        <v>0</v>
      </c>
    </row>
    <row r="299" spans="11:13" hidden="1" x14ac:dyDescent="0.25">
      <c r="K299" s="7">
        <f t="shared" si="9"/>
        <v>0</v>
      </c>
      <c r="L299" s="5">
        <f t="shared" si="10"/>
        <v>0</v>
      </c>
      <c r="M299">
        <f t="shared" si="11"/>
        <v>0</v>
      </c>
    </row>
    <row r="300" spans="11:13" hidden="1" x14ac:dyDescent="0.25">
      <c r="K300" s="7">
        <f t="shared" si="9"/>
        <v>0</v>
      </c>
      <c r="L300" s="5">
        <f t="shared" si="10"/>
        <v>0</v>
      </c>
      <c r="M300">
        <f t="shared" si="11"/>
        <v>0</v>
      </c>
    </row>
    <row r="301" spans="11:13" hidden="1" x14ac:dyDescent="0.25">
      <c r="K301" s="7">
        <f t="shared" si="9"/>
        <v>0</v>
      </c>
      <c r="L301" s="5">
        <f t="shared" si="10"/>
        <v>0</v>
      </c>
      <c r="M301">
        <f t="shared" si="11"/>
        <v>0</v>
      </c>
    </row>
    <row r="302" spans="11:13" hidden="1" x14ac:dyDescent="0.25">
      <c r="K302" s="7">
        <f t="shared" si="9"/>
        <v>0</v>
      </c>
      <c r="L302" s="5">
        <f t="shared" si="10"/>
        <v>0</v>
      </c>
      <c r="M302">
        <f t="shared" si="11"/>
        <v>0</v>
      </c>
    </row>
    <row r="303" spans="11:13" hidden="1" x14ac:dyDescent="0.25">
      <c r="K303" s="7">
        <f t="shared" si="9"/>
        <v>0</v>
      </c>
      <c r="L303" s="5">
        <f t="shared" si="10"/>
        <v>0</v>
      </c>
      <c r="M303">
        <f t="shared" si="11"/>
        <v>0</v>
      </c>
    </row>
    <row r="304" spans="11:13" hidden="1" x14ac:dyDescent="0.25">
      <c r="K304" s="7">
        <f t="shared" si="9"/>
        <v>0</v>
      </c>
      <c r="L304" s="5">
        <f t="shared" si="10"/>
        <v>0</v>
      </c>
      <c r="M304">
        <f t="shared" si="11"/>
        <v>0</v>
      </c>
    </row>
    <row r="305" spans="11:13" hidden="1" x14ac:dyDescent="0.25">
      <c r="K305" s="7">
        <f t="shared" si="9"/>
        <v>0</v>
      </c>
      <c r="L305" s="5">
        <f t="shared" si="10"/>
        <v>0</v>
      </c>
      <c r="M305">
        <f t="shared" si="11"/>
        <v>0</v>
      </c>
    </row>
    <row r="306" spans="11:13" hidden="1" x14ac:dyDescent="0.25">
      <c r="K306" s="7">
        <f t="shared" si="9"/>
        <v>0</v>
      </c>
      <c r="L306" s="5">
        <f t="shared" si="10"/>
        <v>0</v>
      </c>
      <c r="M306">
        <f t="shared" si="11"/>
        <v>0</v>
      </c>
    </row>
    <row r="307" spans="11:13" hidden="1" x14ac:dyDescent="0.25">
      <c r="K307" s="7">
        <f t="shared" si="9"/>
        <v>0</v>
      </c>
      <c r="L307" s="5">
        <f t="shared" si="10"/>
        <v>0</v>
      </c>
      <c r="M307">
        <f t="shared" si="11"/>
        <v>0</v>
      </c>
    </row>
    <row r="308" spans="11:13" hidden="1" x14ac:dyDescent="0.25">
      <c r="K308" s="7">
        <f t="shared" si="9"/>
        <v>0</v>
      </c>
      <c r="L308" s="5">
        <f t="shared" si="10"/>
        <v>0</v>
      </c>
      <c r="M308">
        <f t="shared" si="11"/>
        <v>0</v>
      </c>
    </row>
    <row r="309" spans="11:13" hidden="1" x14ac:dyDescent="0.25">
      <c r="K309" s="7">
        <f t="shared" si="9"/>
        <v>0</v>
      </c>
      <c r="L309" s="5">
        <f t="shared" si="10"/>
        <v>0</v>
      </c>
      <c r="M309">
        <f t="shared" si="11"/>
        <v>0</v>
      </c>
    </row>
    <row r="310" spans="11:13" hidden="1" x14ac:dyDescent="0.25">
      <c r="K310" s="7">
        <f t="shared" si="9"/>
        <v>0</v>
      </c>
      <c r="L310" s="5">
        <f t="shared" si="10"/>
        <v>0</v>
      </c>
      <c r="M310">
        <f t="shared" si="11"/>
        <v>0</v>
      </c>
    </row>
    <row r="311" spans="11:13" hidden="1" x14ac:dyDescent="0.25">
      <c r="K311" s="7">
        <f t="shared" si="9"/>
        <v>0</v>
      </c>
      <c r="L311" s="5">
        <f t="shared" si="10"/>
        <v>0</v>
      </c>
      <c r="M311">
        <f t="shared" si="11"/>
        <v>0</v>
      </c>
    </row>
    <row r="312" spans="11:13" hidden="1" x14ac:dyDescent="0.25">
      <c r="K312" s="7">
        <f t="shared" si="9"/>
        <v>0</v>
      </c>
      <c r="L312" s="5">
        <f t="shared" si="10"/>
        <v>0</v>
      </c>
      <c r="M312">
        <f t="shared" si="11"/>
        <v>0</v>
      </c>
    </row>
    <row r="313" spans="11:13" hidden="1" x14ac:dyDescent="0.25">
      <c r="K313" s="7">
        <f t="shared" si="9"/>
        <v>0</v>
      </c>
      <c r="L313" s="5">
        <f t="shared" si="10"/>
        <v>0</v>
      </c>
      <c r="M313">
        <f t="shared" si="11"/>
        <v>0</v>
      </c>
    </row>
    <row r="314" spans="11:13" hidden="1" x14ac:dyDescent="0.25">
      <c r="K314" s="7">
        <f t="shared" si="9"/>
        <v>0</v>
      </c>
      <c r="L314" s="5">
        <f t="shared" si="10"/>
        <v>0</v>
      </c>
      <c r="M314">
        <f t="shared" si="11"/>
        <v>0</v>
      </c>
    </row>
    <row r="315" spans="11:13" hidden="1" x14ac:dyDescent="0.25">
      <c r="K315" s="7">
        <f t="shared" si="9"/>
        <v>0</v>
      </c>
      <c r="L315" s="5">
        <f t="shared" si="10"/>
        <v>0</v>
      </c>
      <c r="M315">
        <f t="shared" si="11"/>
        <v>0</v>
      </c>
    </row>
    <row r="316" spans="11:13" hidden="1" x14ac:dyDescent="0.25">
      <c r="K316" s="7">
        <f t="shared" si="9"/>
        <v>0</v>
      </c>
      <c r="L316" s="5">
        <f t="shared" si="10"/>
        <v>0</v>
      </c>
      <c r="M316">
        <f t="shared" si="11"/>
        <v>0</v>
      </c>
    </row>
    <row r="317" spans="11:13" hidden="1" x14ac:dyDescent="0.25">
      <c r="K317" s="7">
        <f t="shared" si="9"/>
        <v>0</v>
      </c>
      <c r="L317" s="5">
        <f t="shared" si="10"/>
        <v>0</v>
      </c>
      <c r="M317">
        <f t="shared" si="11"/>
        <v>0</v>
      </c>
    </row>
    <row r="318" spans="11:13" hidden="1" x14ac:dyDescent="0.25">
      <c r="K318" s="7">
        <f t="shared" si="9"/>
        <v>0</v>
      </c>
      <c r="L318" s="5">
        <f t="shared" si="10"/>
        <v>0</v>
      </c>
      <c r="M318">
        <f t="shared" si="11"/>
        <v>0</v>
      </c>
    </row>
    <row r="319" spans="11:13" hidden="1" x14ac:dyDescent="0.25">
      <c r="K319" s="7">
        <f t="shared" si="9"/>
        <v>0</v>
      </c>
      <c r="L319" s="5">
        <f t="shared" si="10"/>
        <v>0</v>
      </c>
      <c r="M319">
        <f t="shared" si="11"/>
        <v>0</v>
      </c>
    </row>
    <row r="320" spans="11:13" hidden="1" x14ac:dyDescent="0.25">
      <c r="K320" s="7">
        <f t="shared" si="9"/>
        <v>0</v>
      </c>
      <c r="L320" s="5">
        <f t="shared" si="10"/>
        <v>0</v>
      </c>
      <c r="M320">
        <f t="shared" si="11"/>
        <v>0</v>
      </c>
    </row>
    <row r="321" spans="11:13" hidden="1" x14ac:dyDescent="0.25">
      <c r="K321" s="7">
        <f t="shared" si="9"/>
        <v>0</v>
      </c>
      <c r="L321" s="5">
        <f t="shared" si="10"/>
        <v>0</v>
      </c>
      <c r="M321">
        <f t="shared" si="11"/>
        <v>0</v>
      </c>
    </row>
    <row r="322" spans="11:13" hidden="1" x14ac:dyDescent="0.25">
      <c r="K322" s="7">
        <f t="shared" si="9"/>
        <v>0</v>
      </c>
      <c r="L322" s="5">
        <f t="shared" si="10"/>
        <v>0</v>
      </c>
      <c r="M322">
        <f t="shared" si="11"/>
        <v>0</v>
      </c>
    </row>
    <row r="323" spans="11:13" hidden="1" x14ac:dyDescent="0.25">
      <c r="K323" s="7">
        <f t="shared" ref="K323:K386" si="12">SUM(F323:J323)</f>
        <v>0</v>
      </c>
      <c r="L323" s="5">
        <f t="shared" ref="L323:L386" si="13">IF(D323="X",0,IF(E323="",0,IF(E323="H",0,VLOOKUP(E323,$F$539:$G$553,2))))</f>
        <v>0</v>
      </c>
      <c r="M323">
        <f t="shared" ref="M323:M386" si="14">SUM(K323*L323)</f>
        <v>0</v>
      </c>
    </row>
    <row r="324" spans="11:13" hidden="1" x14ac:dyDescent="0.25">
      <c r="K324" s="7">
        <f t="shared" si="12"/>
        <v>0</v>
      </c>
      <c r="L324" s="5">
        <f t="shared" si="13"/>
        <v>0</v>
      </c>
      <c r="M324">
        <f t="shared" si="14"/>
        <v>0</v>
      </c>
    </row>
    <row r="325" spans="11:13" hidden="1" x14ac:dyDescent="0.25">
      <c r="K325" s="7">
        <f t="shared" si="12"/>
        <v>0</v>
      </c>
      <c r="L325" s="5">
        <f t="shared" si="13"/>
        <v>0</v>
      </c>
      <c r="M325">
        <f t="shared" si="14"/>
        <v>0</v>
      </c>
    </row>
    <row r="326" spans="11:13" hidden="1" x14ac:dyDescent="0.25">
      <c r="K326" s="7">
        <f t="shared" si="12"/>
        <v>0</v>
      </c>
      <c r="L326" s="5">
        <f t="shared" si="13"/>
        <v>0</v>
      </c>
      <c r="M326">
        <f t="shared" si="14"/>
        <v>0</v>
      </c>
    </row>
    <row r="327" spans="11:13" hidden="1" x14ac:dyDescent="0.25">
      <c r="K327" s="7">
        <f t="shared" si="12"/>
        <v>0</v>
      </c>
      <c r="L327" s="5">
        <f t="shared" si="13"/>
        <v>0</v>
      </c>
      <c r="M327">
        <f t="shared" si="14"/>
        <v>0</v>
      </c>
    </row>
    <row r="328" spans="11:13" hidden="1" x14ac:dyDescent="0.25">
      <c r="K328" s="7">
        <f t="shared" si="12"/>
        <v>0</v>
      </c>
      <c r="L328" s="5">
        <f t="shared" si="13"/>
        <v>0</v>
      </c>
      <c r="M328">
        <f t="shared" si="14"/>
        <v>0</v>
      </c>
    </row>
    <row r="329" spans="11:13" hidden="1" x14ac:dyDescent="0.25">
      <c r="K329" s="7">
        <f t="shared" si="12"/>
        <v>0</v>
      </c>
      <c r="L329" s="5">
        <f t="shared" si="13"/>
        <v>0</v>
      </c>
      <c r="M329">
        <f t="shared" si="14"/>
        <v>0</v>
      </c>
    </row>
    <row r="330" spans="11:13" hidden="1" x14ac:dyDescent="0.25">
      <c r="K330" s="7">
        <f t="shared" si="12"/>
        <v>0</v>
      </c>
      <c r="L330" s="5">
        <f t="shared" si="13"/>
        <v>0</v>
      </c>
      <c r="M330">
        <f t="shared" si="14"/>
        <v>0</v>
      </c>
    </row>
    <row r="331" spans="11:13" hidden="1" x14ac:dyDescent="0.25">
      <c r="K331" s="7">
        <f t="shared" si="12"/>
        <v>0</v>
      </c>
      <c r="L331" s="5">
        <f t="shared" si="13"/>
        <v>0</v>
      </c>
      <c r="M331">
        <f t="shared" si="14"/>
        <v>0</v>
      </c>
    </row>
    <row r="332" spans="11:13" hidden="1" x14ac:dyDescent="0.25">
      <c r="K332" s="7">
        <f t="shared" si="12"/>
        <v>0</v>
      </c>
      <c r="L332" s="5">
        <f t="shared" si="13"/>
        <v>0</v>
      </c>
      <c r="M332">
        <f t="shared" si="14"/>
        <v>0</v>
      </c>
    </row>
    <row r="333" spans="11:13" hidden="1" x14ac:dyDescent="0.25">
      <c r="K333" s="7">
        <f t="shared" si="12"/>
        <v>0</v>
      </c>
      <c r="L333" s="5">
        <f t="shared" si="13"/>
        <v>0</v>
      </c>
      <c r="M333">
        <f t="shared" si="14"/>
        <v>0</v>
      </c>
    </row>
    <row r="334" spans="11:13" hidden="1" x14ac:dyDescent="0.25">
      <c r="K334" s="7">
        <f t="shared" si="12"/>
        <v>0</v>
      </c>
      <c r="L334" s="5">
        <f t="shared" si="13"/>
        <v>0</v>
      </c>
      <c r="M334">
        <f t="shared" si="14"/>
        <v>0</v>
      </c>
    </row>
    <row r="335" spans="11:13" hidden="1" x14ac:dyDescent="0.25">
      <c r="K335" s="7">
        <f t="shared" si="12"/>
        <v>0</v>
      </c>
      <c r="L335" s="5">
        <f t="shared" si="13"/>
        <v>0</v>
      </c>
      <c r="M335">
        <f t="shared" si="14"/>
        <v>0</v>
      </c>
    </row>
    <row r="336" spans="11:13" hidden="1" x14ac:dyDescent="0.25">
      <c r="K336" s="7">
        <f t="shared" si="12"/>
        <v>0</v>
      </c>
      <c r="L336" s="5">
        <f t="shared" si="13"/>
        <v>0</v>
      </c>
      <c r="M336">
        <f t="shared" si="14"/>
        <v>0</v>
      </c>
    </row>
    <row r="337" spans="11:13" hidden="1" x14ac:dyDescent="0.25">
      <c r="K337" s="7">
        <f t="shared" si="12"/>
        <v>0</v>
      </c>
      <c r="L337" s="5">
        <f t="shared" si="13"/>
        <v>0</v>
      </c>
      <c r="M337">
        <f t="shared" si="14"/>
        <v>0</v>
      </c>
    </row>
    <row r="338" spans="11:13" hidden="1" x14ac:dyDescent="0.25">
      <c r="K338" s="7">
        <f t="shared" si="12"/>
        <v>0</v>
      </c>
      <c r="L338" s="5">
        <f t="shared" si="13"/>
        <v>0</v>
      </c>
      <c r="M338">
        <f t="shared" si="14"/>
        <v>0</v>
      </c>
    </row>
    <row r="339" spans="11:13" hidden="1" x14ac:dyDescent="0.25">
      <c r="K339" s="7">
        <f t="shared" si="12"/>
        <v>0</v>
      </c>
      <c r="L339" s="5">
        <f t="shared" si="13"/>
        <v>0</v>
      </c>
      <c r="M339">
        <f t="shared" si="14"/>
        <v>0</v>
      </c>
    </row>
    <row r="340" spans="11:13" hidden="1" x14ac:dyDescent="0.25">
      <c r="K340" s="7">
        <f t="shared" si="12"/>
        <v>0</v>
      </c>
      <c r="L340" s="5">
        <f t="shared" si="13"/>
        <v>0</v>
      </c>
      <c r="M340">
        <f t="shared" si="14"/>
        <v>0</v>
      </c>
    </row>
    <row r="341" spans="11:13" hidden="1" x14ac:dyDescent="0.25">
      <c r="K341" s="7">
        <f t="shared" si="12"/>
        <v>0</v>
      </c>
      <c r="L341" s="5">
        <f t="shared" si="13"/>
        <v>0</v>
      </c>
      <c r="M341">
        <f t="shared" si="14"/>
        <v>0</v>
      </c>
    </row>
    <row r="342" spans="11:13" hidden="1" x14ac:dyDescent="0.25">
      <c r="K342" s="7">
        <f t="shared" si="12"/>
        <v>0</v>
      </c>
      <c r="L342" s="5">
        <f t="shared" si="13"/>
        <v>0</v>
      </c>
      <c r="M342">
        <f t="shared" si="14"/>
        <v>0</v>
      </c>
    </row>
    <row r="343" spans="11:13" hidden="1" x14ac:dyDescent="0.25">
      <c r="K343" s="7">
        <f t="shared" si="12"/>
        <v>0</v>
      </c>
      <c r="L343" s="5">
        <f t="shared" si="13"/>
        <v>0</v>
      </c>
      <c r="M343">
        <f t="shared" si="14"/>
        <v>0</v>
      </c>
    </row>
    <row r="344" spans="11:13" hidden="1" x14ac:dyDescent="0.25">
      <c r="K344" s="7">
        <f t="shared" si="12"/>
        <v>0</v>
      </c>
      <c r="L344" s="5">
        <f t="shared" si="13"/>
        <v>0</v>
      </c>
      <c r="M344">
        <f t="shared" si="14"/>
        <v>0</v>
      </c>
    </row>
    <row r="345" spans="11:13" hidden="1" x14ac:dyDescent="0.25">
      <c r="K345" s="7">
        <f t="shared" si="12"/>
        <v>0</v>
      </c>
      <c r="L345" s="5">
        <f t="shared" si="13"/>
        <v>0</v>
      </c>
      <c r="M345">
        <f t="shared" si="14"/>
        <v>0</v>
      </c>
    </row>
    <row r="346" spans="11:13" hidden="1" x14ac:dyDescent="0.25">
      <c r="K346" s="7">
        <f t="shared" si="12"/>
        <v>0</v>
      </c>
      <c r="L346" s="5">
        <f t="shared" si="13"/>
        <v>0</v>
      </c>
      <c r="M346">
        <f t="shared" si="14"/>
        <v>0</v>
      </c>
    </row>
    <row r="347" spans="11:13" hidden="1" x14ac:dyDescent="0.25">
      <c r="K347" s="7">
        <f t="shared" si="12"/>
        <v>0</v>
      </c>
      <c r="L347" s="5">
        <f t="shared" si="13"/>
        <v>0</v>
      </c>
      <c r="M347">
        <f t="shared" si="14"/>
        <v>0</v>
      </c>
    </row>
    <row r="348" spans="11:13" hidden="1" x14ac:dyDescent="0.25">
      <c r="K348" s="7">
        <f t="shared" si="12"/>
        <v>0</v>
      </c>
      <c r="L348" s="5">
        <f t="shared" si="13"/>
        <v>0</v>
      </c>
      <c r="M348">
        <f t="shared" si="14"/>
        <v>0</v>
      </c>
    </row>
    <row r="349" spans="11:13" hidden="1" x14ac:dyDescent="0.25">
      <c r="K349" s="7">
        <f t="shared" si="12"/>
        <v>0</v>
      </c>
      <c r="L349" s="5">
        <f t="shared" si="13"/>
        <v>0</v>
      </c>
      <c r="M349">
        <f t="shared" si="14"/>
        <v>0</v>
      </c>
    </row>
    <row r="350" spans="11:13" hidden="1" x14ac:dyDescent="0.25">
      <c r="K350" s="7">
        <f t="shared" si="12"/>
        <v>0</v>
      </c>
      <c r="L350" s="5">
        <f t="shared" si="13"/>
        <v>0</v>
      </c>
      <c r="M350">
        <f t="shared" si="14"/>
        <v>0</v>
      </c>
    </row>
    <row r="351" spans="11:13" hidden="1" x14ac:dyDescent="0.25">
      <c r="K351" s="7">
        <f t="shared" si="12"/>
        <v>0</v>
      </c>
      <c r="L351" s="5">
        <f t="shared" si="13"/>
        <v>0</v>
      </c>
      <c r="M351">
        <f t="shared" si="14"/>
        <v>0</v>
      </c>
    </row>
    <row r="352" spans="11:13" hidden="1" x14ac:dyDescent="0.25">
      <c r="K352" s="7">
        <f t="shared" si="12"/>
        <v>0</v>
      </c>
      <c r="L352" s="5">
        <f t="shared" si="13"/>
        <v>0</v>
      </c>
      <c r="M352">
        <f t="shared" si="14"/>
        <v>0</v>
      </c>
    </row>
    <row r="353" spans="11:13" hidden="1" x14ac:dyDescent="0.25">
      <c r="K353" s="7">
        <f t="shared" si="12"/>
        <v>0</v>
      </c>
      <c r="L353" s="5">
        <f t="shared" si="13"/>
        <v>0</v>
      </c>
      <c r="M353">
        <f t="shared" si="14"/>
        <v>0</v>
      </c>
    </row>
    <row r="354" spans="11:13" hidden="1" x14ac:dyDescent="0.25">
      <c r="K354" s="7">
        <f t="shared" si="12"/>
        <v>0</v>
      </c>
      <c r="L354" s="5">
        <f t="shared" si="13"/>
        <v>0</v>
      </c>
      <c r="M354">
        <f t="shared" si="14"/>
        <v>0</v>
      </c>
    </row>
    <row r="355" spans="11:13" hidden="1" x14ac:dyDescent="0.25">
      <c r="K355" s="7">
        <f t="shared" si="12"/>
        <v>0</v>
      </c>
      <c r="L355" s="5">
        <f t="shared" si="13"/>
        <v>0</v>
      </c>
      <c r="M355">
        <f t="shared" si="14"/>
        <v>0</v>
      </c>
    </row>
    <row r="356" spans="11:13" hidden="1" x14ac:dyDescent="0.25">
      <c r="K356" s="7">
        <f t="shared" si="12"/>
        <v>0</v>
      </c>
      <c r="L356" s="5">
        <f t="shared" si="13"/>
        <v>0</v>
      </c>
      <c r="M356">
        <f t="shared" si="14"/>
        <v>0</v>
      </c>
    </row>
    <row r="357" spans="11:13" hidden="1" x14ac:dyDescent="0.25">
      <c r="K357" s="7">
        <f t="shared" si="12"/>
        <v>0</v>
      </c>
      <c r="L357" s="5">
        <f t="shared" si="13"/>
        <v>0</v>
      </c>
      <c r="M357">
        <f t="shared" si="14"/>
        <v>0</v>
      </c>
    </row>
    <row r="358" spans="11:13" hidden="1" x14ac:dyDescent="0.25">
      <c r="K358" s="7">
        <f t="shared" si="12"/>
        <v>0</v>
      </c>
      <c r="L358" s="5">
        <f t="shared" si="13"/>
        <v>0</v>
      </c>
      <c r="M358">
        <f t="shared" si="14"/>
        <v>0</v>
      </c>
    </row>
    <row r="359" spans="11:13" hidden="1" x14ac:dyDescent="0.25">
      <c r="K359" s="7">
        <f t="shared" si="12"/>
        <v>0</v>
      </c>
      <c r="L359" s="5">
        <f t="shared" si="13"/>
        <v>0</v>
      </c>
      <c r="M359">
        <f t="shared" si="14"/>
        <v>0</v>
      </c>
    </row>
    <row r="360" spans="11:13" hidden="1" x14ac:dyDescent="0.25">
      <c r="K360" s="7">
        <f t="shared" si="12"/>
        <v>0</v>
      </c>
      <c r="L360" s="5">
        <f t="shared" si="13"/>
        <v>0</v>
      </c>
      <c r="M360">
        <f t="shared" si="14"/>
        <v>0</v>
      </c>
    </row>
    <row r="361" spans="11:13" hidden="1" x14ac:dyDescent="0.25">
      <c r="K361" s="7">
        <f t="shared" si="12"/>
        <v>0</v>
      </c>
      <c r="L361" s="5">
        <f t="shared" si="13"/>
        <v>0</v>
      </c>
      <c r="M361">
        <f t="shared" si="14"/>
        <v>0</v>
      </c>
    </row>
    <row r="362" spans="11:13" hidden="1" x14ac:dyDescent="0.25">
      <c r="K362" s="7">
        <f t="shared" si="12"/>
        <v>0</v>
      </c>
      <c r="L362" s="5">
        <f t="shared" si="13"/>
        <v>0</v>
      </c>
      <c r="M362">
        <f t="shared" si="14"/>
        <v>0</v>
      </c>
    </row>
    <row r="363" spans="11:13" hidden="1" x14ac:dyDescent="0.25">
      <c r="K363" s="7">
        <f t="shared" si="12"/>
        <v>0</v>
      </c>
      <c r="L363" s="5">
        <f t="shared" si="13"/>
        <v>0</v>
      </c>
      <c r="M363">
        <f t="shared" si="14"/>
        <v>0</v>
      </c>
    </row>
    <row r="364" spans="11:13" hidden="1" x14ac:dyDescent="0.25">
      <c r="K364" s="7">
        <f t="shared" si="12"/>
        <v>0</v>
      </c>
      <c r="L364" s="5">
        <f t="shared" si="13"/>
        <v>0</v>
      </c>
      <c r="M364">
        <f t="shared" si="14"/>
        <v>0</v>
      </c>
    </row>
    <row r="365" spans="11:13" hidden="1" x14ac:dyDescent="0.25">
      <c r="K365" s="7">
        <f t="shared" si="12"/>
        <v>0</v>
      </c>
      <c r="L365" s="5">
        <f t="shared" si="13"/>
        <v>0</v>
      </c>
      <c r="M365">
        <f t="shared" si="14"/>
        <v>0</v>
      </c>
    </row>
    <row r="366" spans="11:13" hidden="1" x14ac:dyDescent="0.25">
      <c r="K366" s="7">
        <f t="shared" si="12"/>
        <v>0</v>
      </c>
      <c r="L366" s="5">
        <f t="shared" si="13"/>
        <v>0</v>
      </c>
      <c r="M366">
        <f t="shared" si="14"/>
        <v>0</v>
      </c>
    </row>
    <row r="367" spans="11:13" hidden="1" x14ac:dyDescent="0.25">
      <c r="K367" s="7">
        <f t="shared" si="12"/>
        <v>0</v>
      </c>
      <c r="L367" s="5">
        <f t="shared" si="13"/>
        <v>0</v>
      </c>
      <c r="M367">
        <f t="shared" si="14"/>
        <v>0</v>
      </c>
    </row>
    <row r="368" spans="11:13" hidden="1" x14ac:dyDescent="0.25">
      <c r="K368" s="7">
        <f t="shared" si="12"/>
        <v>0</v>
      </c>
      <c r="L368" s="5">
        <f t="shared" si="13"/>
        <v>0</v>
      </c>
      <c r="M368">
        <f t="shared" si="14"/>
        <v>0</v>
      </c>
    </row>
    <row r="369" spans="11:13" hidden="1" x14ac:dyDescent="0.25">
      <c r="K369" s="7">
        <f t="shared" si="12"/>
        <v>0</v>
      </c>
      <c r="L369" s="5">
        <f t="shared" si="13"/>
        <v>0</v>
      </c>
      <c r="M369">
        <f t="shared" si="14"/>
        <v>0</v>
      </c>
    </row>
    <row r="370" spans="11:13" hidden="1" x14ac:dyDescent="0.25">
      <c r="K370" s="7">
        <f t="shared" si="12"/>
        <v>0</v>
      </c>
      <c r="L370" s="5">
        <f t="shared" si="13"/>
        <v>0</v>
      </c>
      <c r="M370">
        <f t="shared" si="14"/>
        <v>0</v>
      </c>
    </row>
    <row r="371" spans="11:13" hidden="1" x14ac:dyDescent="0.25">
      <c r="K371" s="7">
        <f t="shared" si="12"/>
        <v>0</v>
      </c>
      <c r="L371" s="5">
        <f t="shared" si="13"/>
        <v>0</v>
      </c>
      <c r="M371">
        <f t="shared" si="14"/>
        <v>0</v>
      </c>
    </row>
    <row r="372" spans="11:13" hidden="1" x14ac:dyDescent="0.25">
      <c r="K372" s="7">
        <f t="shared" si="12"/>
        <v>0</v>
      </c>
      <c r="L372" s="5">
        <f t="shared" si="13"/>
        <v>0</v>
      </c>
      <c r="M372">
        <f t="shared" si="14"/>
        <v>0</v>
      </c>
    </row>
    <row r="373" spans="11:13" hidden="1" x14ac:dyDescent="0.25">
      <c r="K373" s="7">
        <f t="shared" si="12"/>
        <v>0</v>
      </c>
      <c r="L373" s="5">
        <f t="shared" si="13"/>
        <v>0</v>
      </c>
      <c r="M373">
        <f t="shared" si="14"/>
        <v>0</v>
      </c>
    </row>
    <row r="374" spans="11:13" hidden="1" x14ac:dyDescent="0.25">
      <c r="K374" s="7">
        <f t="shared" si="12"/>
        <v>0</v>
      </c>
      <c r="L374" s="5">
        <f t="shared" si="13"/>
        <v>0</v>
      </c>
      <c r="M374">
        <f t="shared" si="14"/>
        <v>0</v>
      </c>
    </row>
    <row r="375" spans="11:13" hidden="1" x14ac:dyDescent="0.25">
      <c r="K375" s="7">
        <f t="shared" si="12"/>
        <v>0</v>
      </c>
      <c r="L375" s="5">
        <f t="shared" si="13"/>
        <v>0</v>
      </c>
      <c r="M375">
        <f t="shared" si="14"/>
        <v>0</v>
      </c>
    </row>
    <row r="376" spans="11:13" hidden="1" x14ac:dyDescent="0.25">
      <c r="K376" s="7">
        <f t="shared" si="12"/>
        <v>0</v>
      </c>
      <c r="L376" s="5">
        <f t="shared" si="13"/>
        <v>0</v>
      </c>
      <c r="M376">
        <f t="shared" si="14"/>
        <v>0</v>
      </c>
    </row>
    <row r="377" spans="11:13" hidden="1" x14ac:dyDescent="0.25">
      <c r="K377" s="7">
        <f t="shared" si="12"/>
        <v>0</v>
      </c>
      <c r="L377" s="5">
        <f t="shared" si="13"/>
        <v>0</v>
      </c>
      <c r="M377">
        <f t="shared" si="14"/>
        <v>0</v>
      </c>
    </row>
    <row r="378" spans="11:13" hidden="1" x14ac:dyDescent="0.25">
      <c r="K378" s="7">
        <f t="shared" si="12"/>
        <v>0</v>
      </c>
      <c r="L378" s="5">
        <f t="shared" si="13"/>
        <v>0</v>
      </c>
      <c r="M378">
        <f t="shared" si="14"/>
        <v>0</v>
      </c>
    </row>
    <row r="379" spans="11:13" hidden="1" x14ac:dyDescent="0.25">
      <c r="K379" s="7">
        <f t="shared" si="12"/>
        <v>0</v>
      </c>
      <c r="L379" s="5">
        <f t="shared" si="13"/>
        <v>0</v>
      </c>
      <c r="M379">
        <f t="shared" si="14"/>
        <v>0</v>
      </c>
    </row>
    <row r="380" spans="11:13" hidden="1" x14ac:dyDescent="0.25">
      <c r="K380" s="7">
        <f t="shared" si="12"/>
        <v>0</v>
      </c>
      <c r="L380" s="5">
        <f t="shared" si="13"/>
        <v>0</v>
      </c>
      <c r="M380">
        <f t="shared" si="14"/>
        <v>0</v>
      </c>
    </row>
    <row r="381" spans="11:13" hidden="1" x14ac:dyDescent="0.25">
      <c r="K381" s="7">
        <f t="shared" si="12"/>
        <v>0</v>
      </c>
      <c r="L381" s="5">
        <f t="shared" si="13"/>
        <v>0</v>
      </c>
      <c r="M381">
        <f t="shared" si="14"/>
        <v>0</v>
      </c>
    </row>
    <row r="382" spans="11:13" hidden="1" x14ac:dyDescent="0.25">
      <c r="K382" s="7">
        <f t="shared" si="12"/>
        <v>0</v>
      </c>
      <c r="L382" s="5">
        <f t="shared" si="13"/>
        <v>0</v>
      </c>
      <c r="M382">
        <f t="shared" si="14"/>
        <v>0</v>
      </c>
    </row>
    <row r="383" spans="11:13" hidden="1" x14ac:dyDescent="0.25">
      <c r="K383" s="7">
        <f t="shared" si="12"/>
        <v>0</v>
      </c>
      <c r="L383" s="5">
        <f t="shared" si="13"/>
        <v>0</v>
      </c>
      <c r="M383">
        <f t="shared" si="14"/>
        <v>0</v>
      </c>
    </row>
    <row r="384" spans="11:13" hidden="1" x14ac:dyDescent="0.25">
      <c r="K384" s="7">
        <f t="shared" si="12"/>
        <v>0</v>
      </c>
      <c r="L384" s="5">
        <f t="shared" si="13"/>
        <v>0</v>
      </c>
      <c r="M384">
        <f t="shared" si="14"/>
        <v>0</v>
      </c>
    </row>
    <row r="385" spans="11:13" hidden="1" x14ac:dyDescent="0.25">
      <c r="K385" s="7">
        <f t="shared" si="12"/>
        <v>0</v>
      </c>
      <c r="L385" s="5">
        <f t="shared" si="13"/>
        <v>0</v>
      </c>
      <c r="M385">
        <f t="shared" si="14"/>
        <v>0</v>
      </c>
    </row>
    <row r="386" spans="11:13" hidden="1" x14ac:dyDescent="0.25">
      <c r="K386" s="7">
        <f t="shared" si="12"/>
        <v>0</v>
      </c>
      <c r="L386" s="5">
        <f t="shared" si="13"/>
        <v>0</v>
      </c>
      <c r="M386">
        <f t="shared" si="14"/>
        <v>0</v>
      </c>
    </row>
    <row r="387" spans="11:13" hidden="1" x14ac:dyDescent="0.25">
      <c r="K387" s="7">
        <f t="shared" ref="K387:K450" si="15">SUM(F387:J387)</f>
        <v>0</v>
      </c>
      <c r="L387" s="5">
        <f t="shared" ref="L387:L450" si="16">IF(D387="X",0,IF(E387="",0,IF(E387="H",0,VLOOKUP(E387,$F$539:$G$553,2))))</f>
        <v>0</v>
      </c>
      <c r="M387">
        <f t="shared" ref="M387:M450" si="17">SUM(K387*L387)</f>
        <v>0</v>
      </c>
    </row>
    <row r="388" spans="11:13" hidden="1" x14ac:dyDescent="0.25">
      <c r="K388" s="7">
        <f t="shared" si="15"/>
        <v>0</v>
      </c>
      <c r="L388" s="5">
        <f t="shared" si="16"/>
        <v>0</v>
      </c>
      <c r="M388">
        <f t="shared" si="17"/>
        <v>0</v>
      </c>
    </row>
    <row r="389" spans="11:13" hidden="1" x14ac:dyDescent="0.25">
      <c r="K389" s="7">
        <f t="shared" si="15"/>
        <v>0</v>
      </c>
      <c r="L389" s="5">
        <f t="shared" si="16"/>
        <v>0</v>
      </c>
      <c r="M389">
        <f t="shared" si="17"/>
        <v>0</v>
      </c>
    </row>
    <row r="390" spans="11:13" hidden="1" x14ac:dyDescent="0.25">
      <c r="K390" s="7">
        <f t="shared" si="15"/>
        <v>0</v>
      </c>
      <c r="L390" s="5">
        <f t="shared" si="16"/>
        <v>0</v>
      </c>
      <c r="M390">
        <f t="shared" si="17"/>
        <v>0</v>
      </c>
    </row>
    <row r="391" spans="11:13" hidden="1" x14ac:dyDescent="0.25">
      <c r="K391" s="7">
        <f t="shared" si="15"/>
        <v>0</v>
      </c>
      <c r="L391" s="5">
        <f t="shared" si="16"/>
        <v>0</v>
      </c>
      <c r="M391">
        <f t="shared" si="17"/>
        <v>0</v>
      </c>
    </row>
    <row r="392" spans="11:13" hidden="1" x14ac:dyDescent="0.25">
      <c r="K392" s="7">
        <f t="shared" si="15"/>
        <v>0</v>
      </c>
      <c r="L392" s="5">
        <f t="shared" si="16"/>
        <v>0</v>
      </c>
      <c r="M392">
        <f t="shared" si="17"/>
        <v>0</v>
      </c>
    </row>
    <row r="393" spans="11:13" hidden="1" x14ac:dyDescent="0.25">
      <c r="K393" s="7">
        <f t="shared" si="15"/>
        <v>0</v>
      </c>
      <c r="L393" s="5">
        <f t="shared" si="16"/>
        <v>0</v>
      </c>
      <c r="M393">
        <f t="shared" si="17"/>
        <v>0</v>
      </c>
    </row>
    <row r="394" spans="11:13" hidden="1" x14ac:dyDescent="0.25">
      <c r="K394" s="7">
        <f t="shared" si="15"/>
        <v>0</v>
      </c>
      <c r="L394" s="5">
        <f t="shared" si="16"/>
        <v>0</v>
      </c>
      <c r="M394">
        <f t="shared" si="17"/>
        <v>0</v>
      </c>
    </row>
    <row r="395" spans="11:13" hidden="1" x14ac:dyDescent="0.25">
      <c r="K395" s="7">
        <f t="shared" si="15"/>
        <v>0</v>
      </c>
      <c r="L395" s="5">
        <f t="shared" si="16"/>
        <v>0</v>
      </c>
      <c r="M395">
        <f t="shared" si="17"/>
        <v>0</v>
      </c>
    </row>
    <row r="396" spans="11:13" hidden="1" x14ac:dyDescent="0.25">
      <c r="K396" s="7">
        <f t="shared" si="15"/>
        <v>0</v>
      </c>
      <c r="L396" s="5">
        <f t="shared" si="16"/>
        <v>0</v>
      </c>
      <c r="M396">
        <f t="shared" si="17"/>
        <v>0</v>
      </c>
    </row>
    <row r="397" spans="11:13" hidden="1" x14ac:dyDescent="0.25">
      <c r="K397" s="7">
        <f t="shared" si="15"/>
        <v>0</v>
      </c>
      <c r="L397" s="5">
        <f t="shared" si="16"/>
        <v>0</v>
      </c>
      <c r="M397">
        <f t="shared" si="17"/>
        <v>0</v>
      </c>
    </row>
    <row r="398" spans="11:13" hidden="1" x14ac:dyDescent="0.25">
      <c r="K398" s="7">
        <f t="shared" si="15"/>
        <v>0</v>
      </c>
      <c r="L398" s="5">
        <f t="shared" si="16"/>
        <v>0</v>
      </c>
      <c r="M398">
        <f t="shared" si="17"/>
        <v>0</v>
      </c>
    </row>
    <row r="399" spans="11:13" hidden="1" x14ac:dyDescent="0.25">
      <c r="K399" s="7">
        <f t="shared" si="15"/>
        <v>0</v>
      </c>
      <c r="L399" s="5">
        <f t="shared" si="16"/>
        <v>0</v>
      </c>
      <c r="M399">
        <f t="shared" si="17"/>
        <v>0</v>
      </c>
    </row>
    <row r="400" spans="11:13" hidden="1" x14ac:dyDescent="0.25">
      <c r="K400" s="7">
        <f t="shared" si="15"/>
        <v>0</v>
      </c>
      <c r="L400" s="5">
        <f t="shared" si="16"/>
        <v>0</v>
      </c>
      <c r="M400">
        <f t="shared" si="17"/>
        <v>0</v>
      </c>
    </row>
    <row r="401" spans="11:13" hidden="1" x14ac:dyDescent="0.25">
      <c r="K401" s="7">
        <f t="shared" si="15"/>
        <v>0</v>
      </c>
      <c r="L401" s="5">
        <f t="shared" si="16"/>
        <v>0</v>
      </c>
      <c r="M401">
        <f t="shared" si="17"/>
        <v>0</v>
      </c>
    </row>
    <row r="402" spans="11:13" hidden="1" x14ac:dyDescent="0.25">
      <c r="K402" s="7">
        <f t="shared" si="15"/>
        <v>0</v>
      </c>
      <c r="L402" s="5">
        <f t="shared" si="16"/>
        <v>0</v>
      </c>
      <c r="M402">
        <f t="shared" si="17"/>
        <v>0</v>
      </c>
    </row>
    <row r="403" spans="11:13" hidden="1" x14ac:dyDescent="0.25">
      <c r="K403" s="7">
        <f t="shared" si="15"/>
        <v>0</v>
      </c>
      <c r="L403" s="5">
        <f t="shared" si="16"/>
        <v>0</v>
      </c>
      <c r="M403">
        <f t="shared" si="17"/>
        <v>0</v>
      </c>
    </row>
    <row r="404" spans="11:13" hidden="1" x14ac:dyDescent="0.25">
      <c r="K404" s="7">
        <f t="shared" si="15"/>
        <v>0</v>
      </c>
      <c r="L404" s="5">
        <f t="shared" si="16"/>
        <v>0</v>
      </c>
      <c r="M404">
        <f t="shared" si="17"/>
        <v>0</v>
      </c>
    </row>
    <row r="405" spans="11:13" hidden="1" x14ac:dyDescent="0.25">
      <c r="K405" s="7">
        <f t="shared" si="15"/>
        <v>0</v>
      </c>
      <c r="L405" s="5">
        <f t="shared" si="16"/>
        <v>0</v>
      </c>
      <c r="M405">
        <f t="shared" si="17"/>
        <v>0</v>
      </c>
    </row>
    <row r="406" spans="11:13" hidden="1" x14ac:dyDescent="0.25">
      <c r="K406" s="7">
        <f t="shared" si="15"/>
        <v>0</v>
      </c>
      <c r="L406" s="5">
        <f t="shared" si="16"/>
        <v>0</v>
      </c>
      <c r="M406">
        <f t="shared" si="17"/>
        <v>0</v>
      </c>
    </row>
    <row r="407" spans="11:13" hidden="1" x14ac:dyDescent="0.25">
      <c r="K407" s="7">
        <f t="shared" si="15"/>
        <v>0</v>
      </c>
      <c r="L407" s="5">
        <f t="shared" si="16"/>
        <v>0</v>
      </c>
      <c r="M407">
        <f t="shared" si="17"/>
        <v>0</v>
      </c>
    </row>
    <row r="408" spans="11:13" hidden="1" x14ac:dyDescent="0.25">
      <c r="K408" s="7">
        <f t="shared" si="15"/>
        <v>0</v>
      </c>
      <c r="L408" s="5">
        <f t="shared" si="16"/>
        <v>0</v>
      </c>
      <c r="M408">
        <f t="shared" si="17"/>
        <v>0</v>
      </c>
    </row>
    <row r="409" spans="11:13" hidden="1" x14ac:dyDescent="0.25">
      <c r="K409" s="7">
        <f t="shared" si="15"/>
        <v>0</v>
      </c>
      <c r="L409" s="5">
        <f t="shared" si="16"/>
        <v>0</v>
      </c>
      <c r="M409">
        <f t="shared" si="17"/>
        <v>0</v>
      </c>
    </row>
    <row r="410" spans="11:13" hidden="1" x14ac:dyDescent="0.25">
      <c r="K410" s="7">
        <f t="shared" si="15"/>
        <v>0</v>
      </c>
      <c r="L410" s="5">
        <f t="shared" si="16"/>
        <v>0</v>
      </c>
      <c r="M410">
        <f t="shared" si="17"/>
        <v>0</v>
      </c>
    </row>
    <row r="411" spans="11:13" hidden="1" x14ac:dyDescent="0.25">
      <c r="K411" s="7">
        <f t="shared" si="15"/>
        <v>0</v>
      </c>
      <c r="L411" s="5">
        <f t="shared" si="16"/>
        <v>0</v>
      </c>
      <c r="M411">
        <f t="shared" si="17"/>
        <v>0</v>
      </c>
    </row>
    <row r="412" spans="11:13" hidden="1" x14ac:dyDescent="0.25">
      <c r="K412" s="7">
        <f t="shared" si="15"/>
        <v>0</v>
      </c>
      <c r="L412" s="5">
        <f t="shared" si="16"/>
        <v>0</v>
      </c>
      <c r="M412">
        <f t="shared" si="17"/>
        <v>0</v>
      </c>
    </row>
    <row r="413" spans="11:13" hidden="1" x14ac:dyDescent="0.25">
      <c r="K413" s="7">
        <f t="shared" si="15"/>
        <v>0</v>
      </c>
      <c r="L413" s="5">
        <f t="shared" si="16"/>
        <v>0</v>
      </c>
      <c r="M413">
        <f t="shared" si="17"/>
        <v>0</v>
      </c>
    </row>
    <row r="414" spans="11:13" hidden="1" x14ac:dyDescent="0.25">
      <c r="K414" s="7">
        <f t="shared" si="15"/>
        <v>0</v>
      </c>
      <c r="L414" s="5">
        <f t="shared" si="16"/>
        <v>0</v>
      </c>
      <c r="M414">
        <f t="shared" si="17"/>
        <v>0</v>
      </c>
    </row>
    <row r="415" spans="11:13" hidden="1" x14ac:dyDescent="0.25">
      <c r="K415" s="7">
        <f t="shared" si="15"/>
        <v>0</v>
      </c>
      <c r="L415" s="5">
        <f t="shared" si="16"/>
        <v>0</v>
      </c>
      <c r="M415">
        <f t="shared" si="17"/>
        <v>0</v>
      </c>
    </row>
    <row r="416" spans="11:13" hidden="1" x14ac:dyDescent="0.25">
      <c r="K416" s="7">
        <f t="shared" si="15"/>
        <v>0</v>
      </c>
      <c r="L416" s="5">
        <f t="shared" si="16"/>
        <v>0</v>
      </c>
      <c r="M416">
        <f t="shared" si="17"/>
        <v>0</v>
      </c>
    </row>
    <row r="417" spans="11:13" hidden="1" x14ac:dyDescent="0.25">
      <c r="K417" s="7">
        <f t="shared" si="15"/>
        <v>0</v>
      </c>
      <c r="L417" s="5">
        <f t="shared" si="16"/>
        <v>0</v>
      </c>
      <c r="M417">
        <f t="shared" si="17"/>
        <v>0</v>
      </c>
    </row>
    <row r="418" spans="11:13" hidden="1" x14ac:dyDescent="0.25">
      <c r="K418" s="7">
        <f t="shared" si="15"/>
        <v>0</v>
      </c>
      <c r="L418" s="5">
        <f t="shared" si="16"/>
        <v>0</v>
      </c>
      <c r="M418">
        <f t="shared" si="17"/>
        <v>0</v>
      </c>
    </row>
    <row r="419" spans="11:13" hidden="1" x14ac:dyDescent="0.25">
      <c r="K419" s="7">
        <f t="shared" si="15"/>
        <v>0</v>
      </c>
      <c r="L419" s="5">
        <f t="shared" si="16"/>
        <v>0</v>
      </c>
      <c r="M419">
        <f t="shared" si="17"/>
        <v>0</v>
      </c>
    </row>
    <row r="420" spans="11:13" hidden="1" x14ac:dyDescent="0.25">
      <c r="K420" s="7">
        <f t="shared" si="15"/>
        <v>0</v>
      </c>
      <c r="L420" s="5">
        <f t="shared" si="16"/>
        <v>0</v>
      </c>
      <c r="M420">
        <f t="shared" si="17"/>
        <v>0</v>
      </c>
    </row>
    <row r="421" spans="11:13" hidden="1" x14ac:dyDescent="0.25">
      <c r="K421" s="7">
        <f t="shared" si="15"/>
        <v>0</v>
      </c>
      <c r="L421" s="5">
        <f t="shared" si="16"/>
        <v>0</v>
      </c>
      <c r="M421">
        <f t="shared" si="17"/>
        <v>0</v>
      </c>
    </row>
    <row r="422" spans="11:13" hidden="1" x14ac:dyDescent="0.25">
      <c r="K422" s="7">
        <f t="shared" si="15"/>
        <v>0</v>
      </c>
      <c r="L422" s="5">
        <f t="shared" si="16"/>
        <v>0</v>
      </c>
      <c r="M422">
        <f t="shared" si="17"/>
        <v>0</v>
      </c>
    </row>
    <row r="423" spans="11:13" hidden="1" x14ac:dyDescent="0.25">
      <c r="K423" s="7">
        <f t="shared" si="15"/>
        <v>0</v>
      </c>
      <c r="L423" s="5">
        <f t="shared" si="16"/>
        <v>0</v>
      </c>
      <c r="M423">
        <f t="shared" si="17"/>
        <v>0</v>
      </c>
    </row>
    <row r="424" spans="11:13" hidden="1" x14ac:dyDescent="0.25">
      <c r="K424" s="7">
        <f t="shared" si="15"/>
        <v>0</v>
      </c>
      <c r="L424" s="5">
        <f t="shared" si="16"/>
        <v>0</v>
      </c>
      <c r="M424">
        <f t="shared" si="17"/>
        <v>0</v>
      </c>
    </row>
    <row r="425" spans="11:13" hidden="1" x14ac:dyDescent="0.25">
      <c r="K425" s="7">
        <f t="shared" si="15"/>
        <v>0</v>
      </c>
      <c r="L425" s="5">
        <f t="shared" si="16"/>
        <v>0</v>
      </c>
      <c r="M425">
        <f t="shared" si="17"/>
        <v>0</v>
      </c>
    </row>
    <row r="426" spans="11:13" hidden="1" x14ac:dyDescent="0.25">
      <c r="K426" s="7">
        <f t="shared" si="15"/>
        <v>0</v>
      </c>
      <c r="L426" s="5">
        <f t="shared" si="16"/>
        <v>0</v>
      </c>
      <c r="M426">
        <f t="shared" si="17"/>
        <v>0</v>
      </c>
    </row>
    <row r="427" spans="11:13" hidden="1" x14ac:dyDescent="0.25">
      <c r="K427" s="7">
        <f t="shared" si="15"/>
        <v>0</v>
      </c>
      <c r="L427" s="5">
        <f t="shared" si="16"/>
        <v>0</v>
      </c>
      <c r="M427">
        <f t="shared" si="17"/>
        <v>0</v>
      </c>
    </row>
    <row r="428" spans="11:13" hidden="1" x14ac:dyDescent="0.25">
      <c r="K428" s="7">
        <f t="shared" si="15"/>
        <v>0</v>
      </c>
      <c r="L428" s="5">
        <f t="shared" si="16"/>
        <v>0</v>
      </c>
      <c r="M428">
        <f t="shared" si="17"/>
        <v>0</v>
      </c>
    </row>
    <row r="429" spans="11:13" hidden="1" x14ac:dyDescent="0.25">
      <c r="K429" s="7">
        <f t="shared" si="15"/>
        <v>0</v>
      </c>
      <c r="L429" s="5">
        <f t="shared" si="16"/>
        <v>0</v>
      </c>
      <c r="M429">
        <f t="shared" si="17"/>
        <v>0</v>
      </c>
    </row>
    <row r="430" spans="11:13" hidden="1" x14ac:dyDescent="0.25">
      <c r="K430" s="7">
        <f t="shared" si="15"/>
        <v>0</v>
      </c>
      <c r="L430" s="5">
        <f t="shared" si="16"/>
        <v>0</v>
      </c>
      <c r="M430">
        <f t="shared" si="17"/>
        <v>0</v>
      </c>
    </row>
    <row r="431" spans="11:13" hidden="1" x14ac:dyDescent="0.25">
      <c r="K431" s="7">
        <f t="shared" si="15"/>
        <v>0</v>
      </c>
      <c r="L431" s="5">
        <f t="shared" si="16"/>
        <v>0</v>
      </c>
      <c r="M431">
        <f t="shared" si="17"/>
        <v>0</v>
      </c>
    </row>
    <row r="432" spans="11:13" hidden="1" x14ac:dyDescent="0.25">
      <c r="K432" s="7">
        <f t="shared" si="15"/>
        <v>0</v>
      </c>
      <c r="L432" s="5">
        <f t="shared" si="16"/>
        <v>0</v>
      </c>
      <c r="M432">
        <f t="shared" si="17"/>
        <v>0</v>
      </c>
    </row>
    <row r="433" spans="11:13" hidden="1" x14ac:dyDescent="0.25">
      <c r="K433" s="7">
        <f t="shared" si="15"/>
        <v>0</v>
      </c>
      <c r="L433" s="5">
        <f t="shared" si="16"/>
        <v>0</v>
      </c>
      <c r="M433">
        <f t="shared" si="17"/>
        <v>0</v>
      </c>
    </row>
    <row r="434" spans="11:13" hidden="1" x14ac:dyDescent="0.25">
      <c r="K434" s="7">
        <f t="shared" si="15"/>
        <v>0</v>
      </c>
      <c r="L434" s="5">
        <f t="shared" si="16"/>
        <v>0</v>
      </c>
      <c r="M434">
        <f t="shared" si="17"/>
        <v>0</v>
      </c>
    </row>
    <row r="435" spans="11:13" hidden="1" x14ac:dyDescent="0.25">
      <c r="K435" s="7">
        <f t="shared" si="15"/>
        <v>0</v>
      </c>
      <c r="L435" s="5">
        <f t="shared" si="16"/>
        <v>0</v>
      </c>
      <c r="M435">
        <f t="shared" si="17"/>
        <v>0</v>
      </c>
    </row>
    <row r="436" spans="11:13" hidden="1" x14ac:dyDescent="0.25">
      <c r="K436" s="7">
        <f t="shared" si="15"/>
        <v>0</v>
      </c>
      <c r="L436" s="5">
        <f t="shared" si="16"/>
        <v>0</v>
      </c>
      <c r="M436">
        <f t="shared" si="17"/>
        <v>0</v>
      </c>
    </row>
    <row r="437" spans="11:13" hidden="1" x14ac:dyDescent="0.25">
      <c r="K437" s="7">
        <f t="shared" si="15"/>
        <v>0</v>
      </c>
      <c r="L437" s="5">
        <f t="shared" si="16"/>
        <v>0</v>
      </c>
      <c r="M437">
        <f t="shared" si="17"/>
        <v>0</v>
      </c>
    </row>
    <row r="438" spans="11:13" hidden="1" x14ac:dyDescent="0.25">
      <c r="K438" s="7">
        <f t="shared" si="15"/>
        <v>0</v>
      </c>
      <c r="L438" s="5">
        <f t="shared" si="16"/>
        <v>0</v>
      </c>
      <c r="M438">
        <f t="shared" si="17"/>
        <v>0</v>
      </c>
    </row>
    <row r="439" spans="11:13" hidden="1" x14ac:dyDescent="0.25">
      <c r="K439" s="7">
        <f t="shared" si="15"/>
        <v>0</v>
      </c>
      <c r="L439" s="5">
        <f t="shared" si="16"/>
        <v>0</v>
      </c>
      <c r="M439">
        <f t="shared" si="17"/>
        <v>0</v>
      </c>
    </row>
    <row r="440" spans="11:13" hidden="1" x14ac:dyDescent="0.25">
      <c r="K440" s="7">
        <f t="shared" si="15"/>
        <v>0</v>
      </c>
      <c r="L440" s="5">
        <f t="shared" si="16"/>
        <v>0</v>
      </c>
      <c r="M440">
        <f t="shared" si="17"/>
        <v>0</v>
      </c>
    </row>
    <row r="441" spans="11:13" hidden="1" x14ac:dyDescent="0.25">
      <c r="K441" s="7">
        <f t="shared" si="15"/>
        <v>0</v>
      </c>
      <c r="L441" s="5">
        <f t="shared" si="16"/>
        <v>0</v>
      </c>
      <c r="M441">
        <f t="shared" si="17"/>
        <v>0</v>
      </c>
    </row>
    <row r="442" spans="11:13" hidden="1" x14ac:dyDescent="0.25">
      <c r="K442" s="7">
        <f t="shared" si="15"/>
        <v>0</v>
      </c>
      <c r="L442" s="5">
        <f t="shared" si="16"/>
        <v>0</v>
      </c>
      <c r="M442">
        <f t="shared" si="17"/>
        <v>0</v>
      </c>
    </row>
    <row r="443" spans="11:13" hidden="1" x14ac:dyDescent="0.25">
      <c r="K443" s="7">
        <f t="shared" si="15"/>
        <v>0</v>
      </c>
      <c r="L443" s="5">
        <f t="shared" si="16"/>
        <v>0</v>
      </c>
      <c r="M443">
        <f t="shared" si="17"/>
        <v>0</v>
      </c>
    </row>
    <row r="444" spans="11:13" hidden="1" x14ac:dyDescent="0.25">
      <c r="K444" s="7">
        <f t="shared" si="15"/>
        <v>0</v>
      </c>
      <c r="L444" s="5">
        <f t="shared" si="16"/>
        <v>0</v>
      </c>
      <c r="M444">
        <f t="shared" si="17"/>
        <v>0</v>
      </c>
    </row>
    <row r="445" spans="11:13" hidden="1" x14ac:dyDescent="0.25">
      <c r="K445" s="7">
        <f t="shared" si="15"/>
        <v>0</v>
      </c>
      <c r="L445" s="5">
        <f t="shared" si="16"/>
        <v>0</v>
      </c>
      <c r="M445">
        <f t="shared" si="17"/>
        <v>0</v>
      </c>
    </row>
    <row r="446" spans="11:13" hidden="1" x14ac:dyDescent="0.25">
      <c r="K446" s="7">
        <f t="shared" si="15"/>
        <v>0</v>
      </c>
      <c r="L446" s="5">
        <f t="shared" si="16"/>
        <v>0</v>
      </c>
      <c r="M446">
        <f t="shared" si="17"/>
        <v>0</v>
      </c>
    </row>
    <row r="447" spans="11:13" hidden="1" x14ac:dyDescent="0.25">
      <c r="K447" s="7">
        <f t="shared" si="15"/>
        <v>0</v>
      </c>
      <c r="L447" s="5">
        <f t="shared" si="16"/>
        <v>0</v>
      </c>
      <c r="M447">
        <f t="shared" si="17"/>
        <v>0</v>
      </c>
    </row>
    <row r="448" spans="11:13" hidden="1" x14ac:dyDescent="0.25">
      <c r="K448" s="7">
        <f t="shared" si="15"/>
        <v>0</v>
      </c>
      <c r="L448" s="5">
        <f t="shared" si="16"/>
        <v>0</v>
      </c>
      <c r="M448">
        <f t="shared" si="17"/>
        <v>0</v>
      </c>
    </row>
    <row r="449" spans="11:13" hidden="1" x14ac:dyDescent="0.25">
      <c r="K449" s="7">
        <f t="shared" si="15"/>
        <v>0</v>
      </c>
      <c r="L449" s="5">
        <f t="shared" si="16"/>
        <v>0</v>
      </c>
      <c r="M449">
        <f t="shared" si="17"/>
        <v>0</v>
      </c>
    </row>
    <row r="450" spans="11:13" hidden="1" x14ac:dyDescent="0.25">
      <c r="K450" s="7">
        <f t="shared" si="15"/>
        <v>0</v>
      </c>
      <c r="L450" s="5">
        <f t="shared" si="16"/>
        <v>0</v>
      </c>
      <c r="M450">
        <f t="shared" si="17"/>
        <v>0</v>
      </c>
    </row>
    <row r="451" spans="11:13" hidden="1" x14ac:dyDescent="0.25">
      <c r="K451" s="7">
        <f t="shared" ref="K451:K498" si="18">SUM(F451:J451)</f>
        <v>0</v>
      </c>
      <c r="L451" s="5">
        <f t="shared" ref="L451:L495" si="19">IF(D451="X",0,IF(E451="",0,IF(E451="H",0,VLOOKUP(E451,$F$539:$G$553,2))))</f>
        <v>0</v>
      </c>
      <c r="M451">
        <f t="shared" ref="M451:M498" si="20">SUM(K451*L451)</f>
        <v>0</v>
      </c>
    </row>
    <row r="452" spans="11:13" hidden="1" x14ac:dyDescent="0.25">
      <c r="K452" s="7">
        <f t="shared" si="18"/>
        <v>0</v>
      </c>
      <c r="L452" s="5">
        <f t="shared" si="19"/>
        <v>0</v>
      </c>
      <c r="M452">
        <f t="shared" si="20"/>
        <v>0</v>
      </c>
    </row>
    <row r="453" spans="11:13" hidden="1" x14ac:dyDescent="0.25">
      <c r="K453" s="7">
        <f t="shared" si="18"/>
        <v>0</v>
      </c>
      <c r="L453" s="5">
        <f t="shared" si="19"/>
        <v>0</v>
      </c>
      <c r="M453">
        <f t="shared" si="20"/>
        <v>0</v>
      </c>
    </row>
    <row r="454" spans="11:13" hidden="1" x14ac:dyDescent="0.25">
      <c r="K454" s="7">
        <f t="shared" si="18"/>
        <v>0</v>
      </c>
      <c r="L454" s="5">
        <f t="shared" si="19"/>
        <v>0</v>
      </c>
      <c r="M454">
        <f t="shared" si="20"/>
        <v>0</v>
      </c>
    </row>
    <row r="455" spans="11:13" hidden="1" x14ac:dyDescent="0.25">
      <c r="K455" s="7">
        <f t="shared" si="18"/>
        <v>0</v>
      </c>
      <c r="L455" s="5">
        <f t="shared" si="19"/>
        <v>0</v>
      </c>
      <c r="M455">
        <f t="shared" si="20"/>
        <v>0</v>
      </c>
    </row>
    <row r="456" spans="11:13" hidden="1" x14ac:dyDescent="0.25">
      <c r="K456" s="7">
        <f t="shared" si="18"/>
        <v>0</v>
      </c>
      <c r="L456" s="5">
        <f t="shared" si="19"/>
        <v>0</v>
      </c>
      <c r="M456">
        <f t="shared" si="20"/>
        <v>0</v>
      </c>
    </row>
    <row r="457" spans="11:13" hidden="1" x14ac:dyDescent="0.25">
      <c r="K457" s="7">
        <f t="shared" si="18"/>
        <v>0</v>
      </c>
      <c r="L457" s="5">
        <f t="shared" si="19"/>
        <v>0</v>
      </c>
      <c r="M457">
        <f t="shared" si="20"/>
        <v>0</v>
      </c>
    </row>
    <row r="458" spans="11:13" hidden="1" x14ac:dyDescent="0.25">
      <c r="K458" s="7">
        <f t="shared" si="18"/>
        <v>0</v>
      </c>
      <c r="L458" s="5">
        <f t="shared" si="19"/>
        <v>0</v>
      </c>
      <c r="M458">
        <f t="shared" si="20"/>
        <v>0</v>
      </c>
    </row>
    <row r="459" spans="11:13" hidden="1" x14ac:dyDescent="0.25">
      <c r="K459" s="7">
        <f t="shared" si="18"/>
        <v>0</v>
      </c>
      <c r="L459" s="5">
        <f t="shared" si="19"/>
        <v>0</v>
      </c>
      <c r="M459">
        <f t="shared" si="20"/>
        <v>0</v>
      </c>
    </row>
    <row r="460" spans="11:13" hidden="1" x14ac:dyDescent="0.25">
      <c r="K460" s="7">
        <f t="shared" si="18"/>
        <v>0</v>
      </c>
      <c r="L460" s="5">
        <f t="shared" si="19"/>
        <v>0</v>
      </c>
      <c r="M460">
        <f t="shared" si="20"/>
        <v>0</v>
      </c>
    </row>
    <row r="461" spans="11:13" hidden="1" x14ac:dyDescent="0.25">
      <c r="K461" s="7">
        <f t="shared" si="18"/>
        <v>0</v>
      </c>
      <c r="L461" s="5">
        <f t="shared" si="19"/>
        <v>0</v>
      </c>
      <c r="M461">
        <f t="shared" si="20"/>
        <v>0</v>
      </c>
    </row>
    <row r="462" spans="11:13" hidden="1" x14ac:dyDescent="0.25">
      <c r="K462" s="7">
        <f t="shared" si="18"/>
        <v>0</v>
      </c>
      <c r="L462" s="5">
        <f t="shared" si="19"/>
        <v>0</v>
      </c>
      <c r="M462">
        <f t="shared" si="20"/>
        <v>0</v>
      </c>
    </row>
    <row r="463" spans="11:13" hidden="1" x14ac:dyDescent="0.25">
      <c r="K463" s="7">
        <f t="shared" si="18"/>
        <v>0</v>
      </c>
      <c r="L463" s="5">
        <f t="shared" si="19"/>
        <v>0</v>
      </c>
      <c r="M463">
        <f t="shared" si="20"/>
        <v>0</v>
      </c>
    </row>
    <row r="464" spans="11:13" hidden="1" x14ac:dyDescent="0.25">
      <c r="K464" s="7">
        <f t="shared" si="18"/>
        <v>0</v>
      </c>
      <c r="L464" s="5">
        <f t="shared" si="19"/>
        <v>0</v>
      </c>
      <c r="M464">
        <f t="shared" si="20"/>
        <v>0</v>
      </c>
    </row>
    <row r="465" spans="11:13" hidden="1" x14ac:dyDescent="0.25">
      <c r="K465" s="7">
        <f t="shared" si="18"/>
        <v>0</v>
      </c>
      <c r="L465" s="5">
        <f t="shared" si="19"/>
        <v>0</v>
      </c>
      <c r="M465">
        <f t="shared" si="20"/>
        <v>0</v>
      </c>
    </row>
    <row r="466" spans="11:13" hidden="1" x14ac:dyDescent="0.25">
      <c r="K466" s="7">
        <f t="shared" si="18"/>
        <v>0</v>
      </c>
      <c r="L466" s="5">
        <f t="shared" si="19"/>
        <v>0</v>
      </c>
      <c r="M466">
        <f t="shared" si="20"/>
        <v>0</v>
      </c>
    </row>
    <row r="467" spans="11:13" hidden="1" x14ac:dyDescent="0.25">
      <c r="K467" s="7">
        <f t="shared" si="18"/>
        <v>0</v>
      </c>
      <c r="L467" s="5">
        <f t="shared" si="19"/>
        <v>0</v>
      </c>
      <c r="M467">
        <f t="shared" si="20"/>
        <v>0</v>
      </c>
    </row>
    <row r="468" spans="11:13" hidden="1" x14ac:dyDescent="0.25">
      <c r="K468" s="7">
        <f t="shared" si="18"/>
        <v>0</v>
      </c>
      <c r="L468" s="5">
        <f t="shared" si="19"/>
        <v>0</v>
      </c>
      <c r="M468">
        <f t="shared" si="20"/>
        <v>0</v>
      </c>
    </row>
    <row r="469" spans="11:13" hidden="1" x14ac:dyDescent="0.25">
      <c r="K469" s="7">
        <f t="shared" si="18"/>
        <v>0</v>
      </c>
      <c r="L469" s="5">
        <f t="shared" si="19"/>
        <v>0</v>
      </c>
      <c r="M469">
        <f t="shared" si="20"/>
        <v>0</v>
      </c>
    </row>
    <row r="470" spans="11:13" hidden="1" x14ac:dyDescent="0.25">
      <c r="K470" s="7">
        <f t="shared" si="18"/>
        <v>0</v>
      </c>
      <c r="L470" s="5">
        <f t="shared" si="19"/>
        <v>0</v>
      </c>
      <c r="M470">
        <f t="shared" si="20"/>
        <v>0</v>
      </c>
    </row>
    <row r="471" spans="11:13" hidden="1" x14ac:dyDescent="0.25">
      <c r="K471" s="7">
        <f t="shared" si="18"/>
        <v>0</v>
      </c>
      <c r="L471" s="5">
        <f t="shared" si="19"/>
        <v>0</v>
      </c>
      <c r="M471">
        <f t="shared" si="20"/>
        <v>0</v>
      </c>
    </row>
    <row r="472" spans="11:13" hidden="1" x14ac:dyDescent="0.25">
      <c r="K472" s="7">
        <f t="shared" si="18"/>
        <v>0</v>
      </c>
      <c r="L472" s="5">
        <f t="shared" si="19"/>
        <v>0</v>
      </c>
      <c r="M472">
        <f t="shared" si="20"/>
        <v>0</v>
      </c>
    </row>
    <row r="473" spans="11:13" hidden="1" x14ac:dyDescent="0.25">
      <c r="K473" s="7">
        <f t="shared" si="18"/>
        <v>0</v>
      </c>
      <c r="L473" s="5">
        <f t="shared" si="19"/>
        <v>0</v>
      </c>
      <c r="M473">
        <f t="shared" si="20"/>
        <v>0</v>
      </c>
    </row>
    <row r="474" spans="11:13" hidden="1" x14ac:dyDescent="0.25">
      <c r="K474" s="7">
        <f t="shared" si="18"/>
        <v>0</v>
      </c>
      <c r="L474" s="5">
        <f t="shared" si="19"/>
        <v>0</v>
      </c>
      <c r="M474">
        <f t="shared" si="20"/>
        <v>0</v>
      </c>
    </row>
    <row r="475" spans="11:13" hidden="1" x14ac:dyDescent="0.25">
      <c r="K475" s="7">
        <f t="shared" si="18"/>
        <v>0</v>
      </c>
      <c r="L475" s="5">
        <f t="shared" si="19"/>
        <v>0</v>
      </c>
      <c r="M475">
        <f t="shared" si="20"/>
        <v>0</v>
      </c>
    </row>
    <row r="476" spans="11:13" hidden="1" x14ac:dyDescent="0.25">
      <c r="K476" s="7">
        <f t="shared" si="18"/>
        <v>0</v>
      </c>
      <c r="L476" s="5">
        <f t="shared" si="19"/>
        <v>0</v>
      </c>
      <c r="M476">
        <f t="shared" si="20"/>
        <v>0</v>
      </c>
    </row>
    <row r="477" spans="11:13" hidden="1" x14ac:dyDescent="0.25">
      <c r="K477" s="7">
        <f t="shared" si="18"/>
        <v>0</v>
      </c>
      <c r="L477" s="5">
        <f t="shared" si="19"/>
        <v>0</v>
      </c>
      <c r="M477">
        <f t="shared" si="20"/>
        <v>0</v>
      </c>
    </row>
    <row r="478" spans="11:13" hidden="1" x14ac:dyDescent="0.25">
      <c r="K478" s="7">
        <f t="shared" si="18"/>
        <v>0</v>
      </c>
      <c r="L478" s="5">
        <f t="shared" si="19"/>
        <v>0</v>
      </c>
      <c r="M478">
        <f t="shared" si="20"/>
        <v>0</v>
      </c>
    </row>
    <row r="479" spans="11:13" hidden="1" x14ac:dyDescent="0.25">
      <c r="K479" s="7">
        <f t="shared" si="18"/>
        <v>0</v>
      </c>
      <c r="L479" s="5">
        <f t="shared" si="19"/>
        <v>0</v>
      </c>
      <c r="M479">
        <f t="shared" si="20"/>
        <v>0</v>
      </c>
    </row>
    <row r="480" spans="11:13" hidden="1" x14ac:dyDescent="0.25">
      <c r="K480" s="7">
        <f t="shared" si="18"/>
        <v>0</v>
      </c>
      <c r="L480" s="5">
        <f t="shared" si="19"/>
        <v>0</v>
      </c>
      <c r="M480">
        <f t="shared" si="20"/>
        <v>0</v>
      </c>
    </row>
    <row r="481" spans="11:13" hidden="1" x14ac:dyDescent="0.25">
      <c r="K481" s="7">
        <f t="shared" si="18"/>
        <v>0</v>
      </c>
      <c r="L481" s="5">
        <f t="shared" si="19"/>
        <v>0</v>
      </c>
      <c r="M481">
        <f t="shared" si="20"/>
        <v>0</v>
      </c>
    </row>
    <row r="482" spans="11:13" hidden="1" x14ac:dyDescent="0.25">
      <c r="K482" s="7">
        <f t="shared" si="18"/>
        <v>0</v>
      </c>
      <c r="L482" s="5">
        <f t="shared" si="19"/>
        <v>0</v>
      </c>
      <c r="M482">
        <f t="shared" si="20"/>
        <v>0</v>
      </c>
    </row>
    <row r="483" spans="11:13" hidden="1" x14ac:dyDescent="0.25">
      <c r="K483" s="7">
        <f t="shared" si="18"/>
        <v>0</v>
      </c>
      <c r="L483" s="5">
        <f t="shared" si="19"/>
        <v>0</v>
      </c>
      <c r="M483">
        <f t="shared" si="20"/>
        <v>0</v>
      </c>
    </row>
    <row r="484" spans="11:13" hidden="1" x14ac:dyDescent="0.25">
      <c r="K484" s="7">
        <f t="shared" si="18"/>
        <v>0</v>
      </c>
      <c r="L484" s="5">
        <f t="shared" si="19"/>
        <v>0</v>
      </c>
      <c r="M484">
        <f t="shared" si="20"/>
        <v>0</v>
      </c>
    </row>
    <row r="485" spans="11:13" hidden="1" x14ac:dyDescent="0.25">
      <c r="K485" s="7">
        <f t="shared" si="18"/>
        <v>0</v>
      </c>
      <c r="L485" s="5">
        <f t="shared" si="19"/>
        <v>0</v>
      </c>
      <c r="M485">
        <f t="shared" si="20"/>
        <v>0</v>
      </c>
    </row>
    <row r="486" spans="11:13" hidden="1" x14ac:dyDescent="0.25">
      <c r="K486" s="7">
        <f t="shared" si="18"/>
        <v>0</v>
      </c>
      <c r="L486" s="5">
        <f t="shared" si="19"/>
        <v>0</v>
      </c>
      <c r="M486">
        <f t="shared" si="20"/>
        <v>0</v>
      </c>
    </row>
    <row r="487" spans="11:13" hidden="1" x14ac:dyDescent="0.25">
      <c r="K487" s="7">
        <f t="shared" si="18"/>
        <v>0</v>
      </c>
      <c r="L487" s="5">
        <f t="shared" si="19"/>
        <v>0</v>
      </c>
      <c r="M487">
        <f t="shared" si="20"/>
        <v>0</v>
      </c>
    </row>
    <row r="488" spans="11:13" hidden="1" x14ac:dyDescent="0.25">
      <c r="K488" s="7">
        <f t="shared" si="18"/>
        <v>0</v>
      </c>
      <c r="L488" s="5">
        <f t="shared" si="19"/>
        <v>0</v>
      </c>
      <c r="M488">
        <f t="shared" si="20"/>
        <v>0</v>
      </c>
    </row>
    <row r="489" spans="11:13" hidden="1" x14ac:dyDescent="0.25">
      <c r="K489" s="7">
        <f t="shared" ref="K489:K492" si="21">SUM(F489:J489)</f>
        <v>0</v>
      </c>
      <c r="L489" s="5">
        <f t="shared" si="19"/>
        <v>0</v>
      </c>
      <c r="M489">
        <f t="shared" ref="M489:M492" si="22">SUM(K489*L489)</f>
        <v>0</v>
      </c>
    </row>
    <row r="490" spans="11:13" hidden="1" x14ac:dyDescent="0.25">
      <c r="K490" s="7">
        <f t="shared" si="21"/>
        <v>0</v>
      </c>
      <c r="L490" s="5">
        <f t="shared" si="19"/>
        <v>0</v>
      </c>
      <c r="M490">
        <f t="shared" si="22"/>
        <v>0</v>
      </c>
    </row>
    <row r="491" spans="11:13" hidden="1" x14ac:dyDescent="0.25">
      <c r="K491" s="7">
        <f t="shared" si="21"/>
        <v>0</v>
      </c>
      <c r="L491" s="5">
        <f t="shared" si="19"/>
        <v>0</v>
      </c>
      <c r="M491">
        <f t="shared" si="22"/>
        <v>0</v>
      </c>
    </row>
    <row r="492" spans="11:13" hidden="1" x14ac:dyDescent="0.25">
      <c r="K492" s="7">
        <f t="shared" si="21"/>
        <v>0</v>
      </c>
      <c r="L492" s="5">
        <f t="shared" si="19"/>
        <v>0</v>
      </c>
      <c r="M492">
        <f t="shared" si="22"/>
        <v>0</v>
      </c>
    </row>
    <row r="493" spans="11:13" hidden="1" x14ac:dyDescent="0.25">
      <c r="K493" s="7">
        <f t="shared" si="18"/>
        <v>0</v>
      </c>
      <c r="L493" s="5">
        <f t="shared" si="19"/>
        <v>0</v>
      </c>
      <c r="M493">
        <f t="shared" si="20"/>
        <v>0</v>
      </c>
    </row>
    <row r="494" spans="11:13" hidden="1" x14ac:dyDescent="0.25">
      <c r="K494" s="7">
        <f t="shared" si="18"/>
        <v>0</v>
      </c>
      <c r="L494" s="5">
        <f t="shared" si="19"/>
        <v>0</v>
      </c>
      <c r="M494">
        <f t="shared" si="20"/>
        <v>0</v>
      </c>
    </row>
    <row r="495" spans="11:13" hidden="1" x14ac:dyDescent="0.25">
      <c r="K495" s="7">
        <f t="shared" si="18"/>
        <v>0</v>
      </c>
      <c r="L495" s="5">
        <f t="shared" si="19"/>
        <v>0</v>
      </c>
      <c r="M495">
        <f t="shared" si="20"/>
        <v>0</v>
      </c>
    </row>
    <row r="496" spans="11:13" hidden="1" x14ac:dyDescent="0.25">
      <c r="K496" s="7">
        <f t="shared" ref="K496:K497" si="23">SUM(F496:J496)</f>
        <v>0</v>
      </c>
      <c r="L496" s="5">
        <f t="shared" ref="L496:L497" si="24">IF(D496="X",0,IF(E496="",0,IF(E496="H",0,VLOOKUP(E496,$F$539:$G$553,2))))</f>
        <v>0</v>
      </c>
      <c r="M496">
        <f t="shared" ref="M496:M497" si="25">SUM(K496*L496)</f>
        <v>0</v>
      </c>
    </row>
    <row r="497" spans="3:13" hidden="1" x14ac:dyDescent="0.25">
      <c r="K497" s="7">
        <f t="shared" si="23"/>
        <v>0</v>
      </c>
      <c r="L497" s="5">
        <f t="shared" si="24"/>
        <v>0</v>
      </c>
      <c r="M497">
        <f t="shared" si="25"/>
        <v>0</v>
      </c>
    </row>
    <row r="498" spans="3:13" hidden="1" x14ac:dyDescent="0.25">
      <c r="K498" s="7">
        <f t="shared" si="18"/>
        <v>0</v>
      </c>
      <c r="L498" s="5">
        <f>IF(D498="X",0,IF(E498="",0,IF(E498="H",0,VLOOKUP(E498,$F$539:$G$553,2))))</f>
        <v>0</v>
      </c>
      <c r="M498">
        <f t="shared" si="20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14" si="32">SUMPRODUCT(--($E$4:$E$498=C500),--($D$4:$D$498=""),$M$4:$M$498)</f>
        <v>#REF!</v>
      </c>
    </row>
    <row r="501" spans="3:13" hidden="1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hidden="1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si="32"/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2"/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2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2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2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2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 t="shared" si="32"/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4">SUM(G500:G514)</f>
        <v>#REF!</v>
      </c>
      <c r="H515" s="128" t="e">
        <f t="shared" si="34"/>
        <v>#REF!</v>
      </c>
      <c r="I515" s="128" t="e">
        <f t="shared" si="34"/>
        <v>#REF!</v>
      </c>
      <c r="J515" s="128" t="e">
        <f t="shared" si="34"/>
        <v>#REF!</v>
      </c>
      <c r="K515" s="128" t="e">
        <f t="shared" si="34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5">C500</f>
        <v>#REF!</v>
      </c>
      <c r="D520" s="9"/>
      <c r="E520" s="9"/>
      <c r="F520" s="9" t="e">
        <f t="shared" ref="F520:F534" si="36">SUMPRODUCT(--($E$4:$E$498=C520),--($D$4:$D$498="X"),$F$4:$F$498)</f>
        <v>#REF!</v>
      </c>
      <c r="G520" s="9" t="e">
        <f t="shared" ref="G520:G534" si="37">SUMPRODUCT(--($E$4:$E$498=C520),--($D$4:$D$498="X"),$G$4:$G$498)</f>
        <v>#REF!</v>
      </c>
      <c r="H520" s="9" t="e">
        <f t="shared" ref="H520:H534" si="38">SUMPRODUCT(--($E$4:$E$498=C520),--($D$4:$D$498="X"),$H$4:$H$498)</f>
        <v>#REF!</v>
      </c>
      <c r="I520" s="9" t="e">
        <f t="shared" ref="I520:I534" si="39">SUMPRODUCT(--($E$4:$E$498=C520),--($D$4:$D$498="X"),$I$4:$I$498)</f>
        <v>#REF!</v>
      </c>
      <c r="J520" s="9" t="e">
        <f t="shared" ref="J520:J534" si="40">SUMPRODUCT(--($E$4:$E$498=C520),--($D$4:$D$498="X"),$J$4:$J$498)</f>
        <v>#REF!</v>
      </c>
      <c r="K520" s="9" t="e">
        <f t="shared" ref="K520:K534" si="41">SUM(F520:J520)</f>
        <v>#REF!</v>
      </c>
    </row>
    <row r="521" spans="3:13" hidden="1" x14ac:dyDescent="0.25">
      <c r="C521" s="9" t="e">
        <f t="shared" si="35"/>
        <v>#REF!</v>
      </c>
      <c r="D521" s="9"/>
      <c r="E521" s="9"/>
      <c r="F521" s="9" t="e">
        <f t="shared" si="36"/>
        <v>#REF!</v>
      </c>
      <c r="G521" s="9" t="e">
        <f t="shared" si="37"/>
        <v>#REF!</v>
      </c>
      <c r="H521" s="9" t="e">
        <f t="shared" si="38"/>
        <v>#REF!</v>
      </c>
      <c r="I521" s="9" t="e">
        <f t="shared" si="39"/>
        <v>#REF!</v>
      </c>
      <c r="J521" s="9" t="e">
        <f t="shared" si="40"/>
        <v>#REF!</v>
      </c>
      <c r="K521" s="9" t="e">
        <f t="shared" si="41"/>
        <v>#REF!</v>
      </c>
    </row>
    <row r="522" spans="3:13" hidden="1" x14ac:dyDescent="0.25">
      <c r="C522" s="9" t="e">
        <f t="shared" si="35"/>
        <v>#REF!</v>
      </c>
      <c r="D522" s="9"/>
      <c r="E522" s="9"/>
      <c r="F522" s="9" t="e">
        <f t="shared" si="36"/>
        <v>#REF!</v>
      </c>
      <c r="G522" s="9" t="e">
        <f t="shared" si="37"/>
        <v>#REF!</v>
      </c>
      <c r="H522" s="9" t="e">
        <f t="shared" si="38"/>
        <v>#REF!</v>
      </c>
      <c r="I522" s="9" t="e">
        <f t="shared" si="39"/>
        <v>#REF!</v>
      </c>
      <c r="J522" s="9" t="e">
        <f t="shared" si="40"/>
        <v>#REF!</v>
      </c>
      <c r="K522" s="9" t="e">
        <f t="shared" si="41"/>
        <v>#REF!</v>
      </c>
    </row>
    <row r="523" spans="3:13" hidden="1" x14ac:dyDescent="0.25">
      <c r="C523" s="9" t="e">
        <f t="shared" si="35"/>
        <v>#REF!</v>
      </c>
      <c r="D523" s="9"/>
      <c r="E523" s="9"/>
      <c r="F523" s="9" t="e">
        <f t="shared" si="36"/>
        <v>#REF!</v>
      </c>
      <c r="G523" s="9" t="e">
        <f t="shared" si="37"/>
        <v>#REF!</v>
      </c>
      <c r="H523" s="9" t="e">
        <f t="shared" si="38"/>
        <v>#REF!</v>
      </c>
      <c r="I523" s="9" t="e">
        <f t="shared" si="39"/>
        <v>#REF!</v>
      </c>
      <c r="J523" s="9" t="e">
        <f t="shared" si="40"/>
        <v>#REF!</v>
      </c>
      <c r="K523" s="9" t="e">
        <f t="shared" si="41"/>
        <v>#REF!</v>
      </c>
    </row>
    <row r="524" spans="3:13" hidden="1" x14ac:dyDescent="0.25">
      <c r="C524" s="9" t="e">
        <f t="shared" si="35"/>
        <v>#REF!</v>
      </c>
      <c r="D524" s="9"/>
      <c r="E524" s="9"/>
      <c r="F524" s="9" t="e">
        <f t="shared" si="36"/>
        <v>#REF!</v>
      </c>
      <c r="G524" s="9" t="e">
        <f t="shared" si="37"/>
        <v>#REF!</v>
      </c>
      <c r="H524" s="9" t="e">
        <f t="shared" si="38"/>
        <v>#REF!</v>
      </c>
      <c r="I524" s="9" t="e">
        <f t="shared" si="39"/>
        <v>#REF!</v>
      </c>
      <c r="J524" s="9" t="e">
        <f t="shared" si="40"/>
        <v>#REF!</v>
      </c>
      <c r="K524" s="9" t="e">
        <f t="shared" si="41"/>
        <v>#REF!</v>
      </c>
    </row>
    <row r="525" spans="3:13" hidden="1" x14ac:dyDescent="0.25">
      <c r="C525" s="9" t="e">
        <f t="shared" si="35"/>
        <v>#REF!</v>
      </c>
      <c r="D525" s="9"/>
      <c r="E525" s="9"/>
      <c r="F525" s="9" t="e">
        <f t="shared" si="36"/>
        <v>#REF!</v>
      </c>
      <c r="G525" s="9" t="e">
        <f t="shared" si="37"/>
        <v>#REF!</v>
      </c>
      <c r="H525" s="9" t="e">
        <f t="shared" si="38"/>
        <v>#REF!</v>
      </c>
      <c r="I525" s="9" t="e">
        <f t="shared" si="39"/>
        <v>#REF!</v>
      </c>
      <c r="J525" s="9" t="e">
        <f t="shared" si="40"/>
        <v>#REF!</v>
      </c>
      <c r="K525" s="9" t="e">
        <f t="shared" si="41"/>
        <v>#REF!</v>
      </c>
    </row>
    <row r="526" spans="3:13" hidden="1" x14ac:dyDescent="0.25">
      <c r="C526" s="9" t="e">
        <f t="shared" si="35"/>
        <v>#REF!</v>
      </c>
      <c r="D526" s="9"/>
      <c r="E526" s="9"/>
      <c r="F526" s="9" t="e">
        <f t="shared" si="36"/>
        <v>#REF!</v>
      </c>
      <c r="G526" s="9" t="e">
        <f t="shared" si="37"/>
        <v>#REF!</v>
      </c>
      <c r="H526" s="9" t="e">
        <f t="shared" si="38"/>
        <v>#REF!</v>
      </c>
      <c r="I526" s="9" t="e">
        <f t="shared" si="39"/>
        <v>#REF!</v>
      </c>
      <c r="J526" s="9" t="e">
        <f t="shared" si="40"/>
        <v>#REF!</v>
      </c>
      <c r="K526" s="9" t="e">
        <f t="shared" si="41"/>
        <v>#REF!</v>
      </c>
    </row>
    <row r="527" spans="3:13" hidden="1" x14ac:dyDescent="0.25">
      <c r="C527" s="9" t="e">
        <f t="shared" si="35"/>
        <v>#REF!</v>
      </c>
      <c r="D527" s="9"/>
      <c r="E527" s="9"/>
      <c r="F527" s="9" t="e">
        <f t="shared" si="36"/>
        <v>#REF!</v>
      </c>
      <c r="G527" s="9" t="e">
        <f t="shared" si="37"/>
        <v>#REF!</v>
      </c>
      <c r="H527" s="9" t="e">
        <f t="shared" si="38"/>
        <v>#REF!</v>
      </c>
      <c r="I527" s="9" t="e">
        <f t="shared" si="39"/>
        <v>#REF!</v>
      </c>
      <c r="J527" s="9" t="e">
        <f t="shared" si="40"/>
        <v>#REF!</v>
      </c>
      <c r="K527" s="9" t="e">
        <f t="shared" si="41"/>
        <v>#REF!</v>
      </c>
    </row>
    <row r="528" spans="3:13" hidden="1" x14ac:dyDescent="0.25">
      <c r="C528" s="9" t="e">
        <f t="shared" si="35"/>
        <v>#REF!</v>
      </c>
      <c r="D528" s="9"/>
      <c r="E528" s="9"/>
      <c r="F528" s="9" t="e">
        <f t="shared" si="36"/>
        <v>#REF!</v>
      </c>
      <c r="G528" s="9" t="e">
        <f t="shared" si="37"/>
        <v>#REF!</v>
      </c>
      <c r="H528" s="9" t="e">
        <f t="shared" si="38"/>
        <v>#REF!</v>
      </c>
      <c r="I528" s="9" t="e">
        <f t="shared" si="39"/>
        <v>#REF!</v>
      </c>
      <c r="J528" s="9" t="e">
        <f t="shared" si="40"/>
        <v>#REF!</v>
      </c>
      <c r="K528" s="9" t="e">
        <f t="shared" si="41"/>
        <v>#REF!</v>
      </c>
    </row>
    <row r="529" spans="3:12" hidden="1" x14ac:dyDescent="0.25">
      <c r="C529" s="9" t="e">
        <f t="shared" si="35"/>
        <v>#REF!</v>
      </c>
      <c r="D529" s="9"/>
      <c r="E529" s="9"/>
      <c r="F529" s="9" t="e">
        <f t="shared" si="36"/>
        <v>#REF!</v>
      </c>
      <c r="G529" s="9" t="e">
        <f t="shared" si="37"/>
        <v>#REF!</v>
      </c>
      <c r="H529" s="9" t="e">
        <f t="shared" si="38"/>
        <v>#REF!</v>
      </c>
      <c r="I529" s="9" t="e">
        <f t="shared" si="39"/>
        <v>#REF!</v>
      </c>
      <c r="J529" s="9" t="e">
        <f t="shared" si="40"/>
        <v>#REF!</v>
      </c>
      <c r="K529" s="9" t="e">
        <f t="shared" si="41"/>
        <v>#REF!</v>
      </c>
    </row>
    <row r="530" spans="3:12" hidden="1" x14ac:dyDescent="0.25">
      <c r="C530" s="9" t="e">
        <f t="shared" si="35"/>
        <v>#REF!</v>
      </c>
      <c r="D530" s="9"/>
      <c r="E530" s="9"/>
      <c r="F530" s="9" t="e">
        <f t="shared" si="36"/>
        <v>#REF!</v>
      </c>
      <c r="G530" s="9" t="e">
        <f t="shared" si="37"/>
        <v>#REF!</v>
      </c>
      <c r="H530" s="9" t="e">
        <f t="shared" si="38"/>
        <v>#REF!</v>
      </c>
      <c r="I530" s="9" t="e">
        <f t="shared" si="39"/>
        <v>#REF!</v>
      </c>
      <c r="J530" s="9" t="e">
        <f t="shared" si="40"/>
        <v>#REF!</v>
      </c>
      <c r="K530" s="9" t="e">
        <f t="shared" si="41"/>
        <v>#REF!</v>
      </c>
    </row>
    <row r="531" spans="3:12" hidden="1" x14ac:dyDescent="0.25">
      <c r="C531" s="9" t="e">
        <f t="shared" si="35"/>
        <v>#REF!</v>
      </c>
      <c r="D531" s="9"/>
      <c r="E531" s="9"/>
      <c r="F531" s="9" t="e">
        <f t="shared" si="36"/>
        <v>#REF!</v>
      </c>
      <c r="G531" s="9" t="e">
        <f t="shared" si="37"/>
        <v>#REF!</v>
      </c>
      <c r="H531" s="9" t="e">
        <f t="shared" si="38"/>
        <v>#REF!</v>
      </c>
      <c r="I531" s="9" t="e">
        <f t="shared" si="39"/>
        <v>#REF!</v>
      </c>
      <c r="J531" s="9" t="e">
        <f t="shared" si="40"/>
        <v>#REF!</v>
      </c>
      <c r="K531" s="9" t="e">
        <f t="shared" si="41"/>
        <v>#REF!</v>
      </c>
    </row>
    <row r="532" spans="3:12" hidden="1" x14ac:dyDescent="0.25">
      <c r="C532" s="9" t="e">
        <f t="shared" si="35"/>
        <v>#REF!</v>
      </c>
      <c r="D532" s="9"/>
      <c r="E532" s="9"/>
      <c r="F532" s="9" t="e">
        <f t="shared" si="36"/>
        <v>#REF!</v>
      </c>
      <c r="G532" s="9" t="e">
        <f t="shared" si="37"/>
        <v>#REF!</v>
      </c>
      <c r="H532" s="9" t="e">
        <f t="shared" si="38"/>
        <v>#REF!</v>
      </c>
      <c r="I532" s="9" t="e">
        <f t="shared" si="39"/>
        <v>#REF!</v>
      </c>
      <c r="J532" s="9" t="e">
        <f t="shared" si="40"/>
        <v>#REF!</v>
      </c>
      <c r="K532" s="9" t="e">
        <f t="shared" si="41"/>
        <v>#REF!</v>
      </c>
    </row>
    <row r="533" spans="3:12" hidden="1" x14ac:dyDescent="0.25">
      <c r="C533" s="9" t="e">
        <f t="shared" si="35"/>
        <v>#REF!</v>
      </c>
      <c r="D533" s="9"/>
      <c r="E533" s="9"/>
      <c r="F533" s="9" t="e">
        <f t="shared" si="36"/>
        <v>#REF!</v>
      </c>
      <c r="G533" s="9" t="e">
        <f t="shared" si="37"/>
        <v>#REF!</v>
      </c>
      <c r="H533" s="9" t="e">
        <f t="shared" si="38"/>
        <v>#REF!</v>
      </c>
      <c r="I533" s="9" t="e">
        <f t="shared" si="39"/>
        <v>#REF!</v>
      </c>
      <c r="J533" s="9" t="e">
        <f t="shared" si="40"/>
        <v>#REF!</v>
      </c>
      <c r="K533" s="9" t="e">
        <f t="shared" si="41"/>
        <v>#REF!</v>
      </c>
    </row>
    <row r="534" spans="3:12" hidden="1" x14ac:dyDescent="0.25">
      <c r="C534" s="9" t="e">
        <f t="shared" si="35"/>
        <v>#REF!</v>
      </c>
      <c r="D534" s="9"/>
      <c r="E534" s="9"/>
      <c r="F534" s="9" t="e">
        <f t="shared" si="36"/>
        <v>#REF!</v>
      </c>
      <c r="G534" s="9" t="e">
        <f t="shared" si="37"/>
        <v>#REF!</v>
      </c>
      <c r="H534" s="9" t="e">
        <f t="shared" si="38"/>
        <v>#REF!</v>
      </c>
      <c r="I534" s="9" t="e">
        <f t="shared" si="39"/>
        <v>#REF!</v>
      </c>
      <c r="J534" s="9" t="e">
        <f t="shared" si="40"/>
        <v>#REF!</v>
      </c>
      <c r="K534" s="9" t="e">
        <f t="shared" si="41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2">SUM(F520:F534)</f>
        <v>#REF!</v>
      </c>
      <c r="G535" s="10" t="e">
        <f t="shared" si="42"/>
        <v>#REF!</v>
      </c>
      <c r="H535" s="10" t="e">
        <f t="shared" si="42"/>
        <v>#REF!</v>
      </c>
      <c r="I535" s="10" t="e">
        <f t="shared" si="42"/>
        <v>#REF!</v>
      </c>
      <c r="J535" s="10" t="e">
        <f t="shared" si="42"/>
        <v>#REF!</v>
      </c>
      <c r="K535" s="10" t="e">
        <f t="shared" si="42"/>
        <v>#REF!</v>
      </c>
    </row>
    <row r="536" spans="3:12" hidden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4">
    <tabColor rgb="FFC2E76B"/>
  </sheetPr>
  <dimension ref="A1:O121"/>
  <sheetViews>
    <sheetView showGridLines="0" showZeros="0" topLeftCell="A36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6,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6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6a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42" priority="4" operator="equal">
      <formula>"Geen 100%"</formula>
    </cfRule>
  </conditionalFormatting>
  <conditionalFormatting sqref="G12">
    <cfRule type="containsText" dxfId="141" priority="2" operator="containsText" text="te laag">
      <formula>NOT(ISERROR(SEARCH("te laag",G12)))</formula>
    </cfRule>
  </conditionalFormatting>
  <conditionalFormatting sqref="G13">
    <cfRule type="containsText" dxfId="1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5">
    <tabColor rgb="FF173583"/>
  </sheetPr>
  <dimension ref="A1:N558"/>
  <sheetViews>
    <sheetView topLeftCell="A59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5.85546875" style="5" customWidth="1"/>
    <col min="3" max="3" width="22.71093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140625" customWidth="1"/>
  </cols>
  <sheetData>
    <row r="1" spans="1:14" x14ac:dyDescent="0.25">
      <c r="A1" s="28">
        <f>'6'!H4</f>
        <v>6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A4" s="6"/>
      <c r="B4" s="6"/>
      <c r="C4" s="261"/>
      <c r="F4" s="8"/>
      <c r="G4" s="8"/>
      <c r="H4" s="8"/>
      <c r="I4" s="8"/>
      <c r="J4" s="260"/>
      <c r="K4" s="8"/>
      <c r="L4" s="6"/>
      <c r="M4" s="3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86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86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86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86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86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86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3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3" x14ac:dyDescent="0.25">
      <c r="A37" s="271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</row>
    <row r="38" spans="1:13" ht="15.75" thickBot="1" x14ac:dyDescent="0.3">
      <c r="A38" s="274"/>
      <c r="B38" s="274"/>
      <c r="C38" s="275"/>
      <c r="D38" s="275"/>
      <c r="E38" s="275"/>
      <c r="F38" s="276"/>
      <c r="G38" s="276"/>
      <c r="H38" s="276"/>
      <c r="I38" s="276"/>
      <c r="J38" s="276"/>
      <c r="K38" s="276"/>
      <c r="L38" s="274"/>
      <c r="M38" s="276"/>
    </row>
    <row r="39" spans="1:13" ht="15.75" thickTop="1" x14ac:dyDescent="0.25">
      <c r="A39" s="271"/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/>
      <c r="M39" s="19"/>
    </row>
    <row r="40" spans="1:13" x14ac:dyDescent="0.25">
      <c r="A40" s="271"/>
      <c r="B40" s="271"/>
      <c r="C40" s="283"/>
      <c r="D40" s="272"/>
      <c r="E40" s="272"/>
      <c r="F40" s="19"/>
      <c r="G40" s="19"/>
      <c r="H40" s="19"/>
      <c r="I40" s="19"/>
      <c r="J40" s="19"/>
      <c r="K40" s="273"/>
      <c r="L40" s="271"/>
      <c r="M40" s="19"/>
    </row>
    <row r="41" spans="1:13" x14ac:dyDescent="0.25">
      <c r="A41" s="286"/>
      <c r="B41" s="271"/>
      <c r="C41" s="272"/>
      <c r="D41" s="272"/>
      <c r="E41" s="272"/>
      <c r="F41" s="19"/>
      <c r="G41" s="19"/>
      <c r="H41" s="19"/>
      <c r="I41" s="19"/>
      <c r="J41" s="19"/>
      <c r="K41" s="273"/>
      <c r="L41" s="271"/>
      <c r="M41" s="19"/>
    </row>
    <row r="42" spans="1:13" x14ac:dyDescent="0.25">
      <c r="A42" s="286"/>
      <c r="B42" s="271"/>
      <c r="C42" s="272"/>
      <c r="D42" s="272"/>
      <c r="E42" s="272"/>
      <c r="F42" s="19"/>
      <c r="G42" s="19"/>
      <c r="H42" s="19"/>
      <c r="I42" s="19"/>
      <c r="J42" s="19"/>
      <c r="K42" s="273"/>
      <c r="L42" s="271"/>
      <c r="M42" s="19"/>
    </row>
    <row r="43" spans="1:13" x14ac:dyDescent="0.25">
      <c r="A43" s="286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/>
      <c r="M43" s="19"/>
    </row>
    <row r="44" spans="1:13" x14ac:dyDescent="0.25">
      <c r="A44" s="286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/>
      <c r="M44" s="19"/>
    </row>
    <row r="45" spans="1:13" x14ac:dyDescent="0.25">
      <c r="A45" s="286"/>
      <c r="B45" s="271"/>
      <c r="C45" s="272"/>
      <c r="D45" s="272"/>
      <c r="E45" s="272"/>
      <c r="F45" s="19"/>
      <c r="G45" s="19"/>
      <c r="H45" s="19"/>
      <c r="I45" s="19"/>
      <c r="J45" s="19"/>
      <c r="K45" s="273"/>
      <c r="L45" s="271"/>
      <c r="M45" s="19"/>
    </row>
    <row r="46" spans="1:13" x14ac:dyDescent="0.25">
      <c r="A46" s="286"/>
      <c r="B46" s="271"/>
      <c r="C46" s="272"/>
      <c r="D46" s="272"/>
      <c r="E46" s="272"/>
      <c r="F46" s="19"/>
      <c r="G46" s="19"/>
      <c r="H46" s="19"/>
      <c r="I46" s="19"/>
      <c r="J46" s="19"/>
      <c r="K46" s="273"/>
      <c r="L46" s="271"/>
      <c r="M46" s="19"/>
    </row>
    <row r="47" spans="1:13" x14ac:dyDescent="0.25">
      <c r="A47" s="286"/>
      <c r="B47" s="271"/>
      <c r="C47" s="272"/>
      <c r="D47" s="272"/>
      <c r="E47" s="272"/>
      <c r="F47" s="19"/>
      <c r="G47" s="19"/>
      <c r="H47" s="19"/>
      <c r="I47" s="19"/>
      <c r="J47" s="19"/>
      <c r="K47" s="273"/>
      <c r="L47" s="271"/>
      <c r="M47" s="19"/>
    </row>
    <row r="48" spans="1:13" x14ac:dyDescent="0.25">
      <c r="A48" s="286"/>
      <c r="B48" s="271"/>
      <c r="C48" s="272"/>
      <c r="D48" s="272"/>
      <c r="E48" s="272"/>
      <c r="F48" s="19"/>
      <c r="G48" s="19"/>
      <c r="H48" s="19"/>
      <c r="I48" s="19"/>
      <c r="J48" s="19"/>
      <c r="K48" s="273"/>
      <c r="L48" s="271"/>
      <c r="M48" s="19"/>
    </row>
    <row r="49" spans="1:13" x14ac:dyDescent="0.25">
      <c r="A49" s="286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/>
      <c r="M49" s="19"/>
    </row>
    <row r="50" spans="1:13" x14ac:dyDescent="0.25">
      <c r="A50" s="286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/>
      <c r="M50" s="19"/>
    </row>
    <row r="51" spans="1:13" x14ac:dyDescent="0.25">
      <c r="A51" s="286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/>
      <c r="M51" s="19"/>
    </row>
    <row r="52" spans="1:13" x14ac:dyDescent="0.25">
      <c r="A52" s="286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/>
      <c r="M52" s="19"/>
    </row>
    <row r="53" spans="1:13" x14ac:dyDescent="0.25">
      <c r="A53" s="286"/>
      <c r="B53" s="271"/>
      <c r="C53" s="272"/>
      <c r="D53" s="272"/>
      <c r="E53" s="272"/>
      <c r="F53" s="19"/>
      <c r="G53" s="19"/>
      <c r="H53" s="19"/>
      <c r="I53" s="19"/>
      <c r="J53" s="19"/>
      <c r="K53" s="273"/>
      <c r="L53" s="271"/>
      <c r="M53" s="19"/>
    </row>
    <row r="54" spans="1:13" x14ac:dyDescent="0.25">
      <c r="A54" s="286"/>
      <c r="B54" s="271"/>
      <c r="C54" s="272"/>
      <c r="D54" s="272"/>
      <c r="E54" s="272"/>
      <c r="F54" s="19"/>
      <c r="G54" s="19"/>
      <c r="H54" s="19"/>
      <c r="I54" s="19"/>
      <c r="J54" s="19"/>
      <c r="K54" s="273"/>
      <c r="L54" s="271"/>
      <c r="M54" s="19"/>
    </row>
    <row r="55" spans="1:13" x14ac:dyDescent="0.25">
      <c r="A55" s="286"/>
      <c r="B55" s="271"/>
      <c r="C55" s="272"/>
      <c r="D55" s="272"/>
      <c r="E55" s="272"/>
      <c r="F55" s="19"/>
      <c r="G55" s="19"/>
      <c r="H55" s="19"/>
      <c r="I55" s="19"/>
      <c r="J55" s="19"/>
      <c r="K55" s="273"/>
      <c r="L55" s="271"/>
      <c r="M55" s="19"/>
    </row>
    <row r="56" spans="1:13" x14ac:dyDescent="0.25">
      <c r="A56" s="286"/>
      <c r="B56" s="271"/>
      <c r="C56" s="272"/>
      <c r="D56" s="272"/>
      <c r="E56" s="272"/>
      <c r="F56" s="19"/>
      <c r="G56" s="19"/>
      <c r="H56" s="19"/>
      <c r="I56" s="19"/>
      <c r="J56" s="19"/>
      <c r="K56" s="273"/>
      <c r="L56" s="271"/>
      <c r="M56" s="19"/>
    </row>
    <row r="57" spans="1:13" x14ac:dyDescent="0.25">
      <c r="A57" s="286"/>
      <c r="B57" s="271"/>
      <c r="C57" s="272"/>
      <c r="D57" s="272"/>
      <c r="E57" s="272"/>
      <c r="F57" s="19"/>
      <c r="G57" s="19"/>
      <c r="H57" s="19"/>
      <c r="I57" s="19"/>
      <c r="J57" s="19"/>
      <c r="K57" s="273"/>
      <c r="L57" s="271"/>
      <c r="M57" s="19"/>
    </row>
    <row r="58" spans="1:13" x14ac:dyDescent="0.25">
      <c r="A58" s="286"/>
      <c r="B58" s="271"/>
      <c r="C58" s="272"/>
      <c r="D58" s="272"/>
      <c r="E58" s="272"/>
      <c r="F58" s="19"/>
      <c r="G58" s="19"/>
      <c r="H58" s="19"/>
      <c r="I58" s="19"/>
      <c r="J58" s="19"/>
      <c r="K58" s="273"/>
      <c r="L58" s="271"/>
      <c r="M58" s="19"/>
    </row>
    <row r="59" spans="1:13" x14ac:dyDescent="0.25">
      <c r="A59" s="286"/>
      <c r="B59" s="271"/>
      <c r="C59" s="272"/>
      <c r="D59" s="272"/>
      <c r="E59" s="272"/>
      <c r="F59" s="19"/>
      <c r="G59" s="19"/>
      <c r="H59" s="19"/>
      <c r="I59" s="19"/>
      <c r="J59" s="19"/>
      <c r="K59" s="273"/>
      <c r="L59" s="271"/>
      <c r="M59" s="19"/>
    </row>
    <row r="60" spans="1:13" x14ac:dyDescent="0.25">
      <c r="A60" s="286"/>
      <c r="B60" s="271"/>
      <c r="C60" s="272"/>
      <c r="D60" s="272"/>
      <c r="E60" s="272"/>
      <c r="F60" s="19"/>
      <c r="G60" s="19"/>
      <c r="H60" s="19"/>
      <c r="I60" s="19"/>
      <c r="J60" s="19"/>
      <c r="K60" s="273"/>
      <c r="L60" s="271"/>
      <c r="M60" s="19"/>
    </row>
    <row r="61" spans="1:13" x14ac:dyDescent="0.25">
      <c r="A61" s="286"/>
      <c r="B61" s="271"/>
      <c r="C61" s="272"/>
      <c r="D61" s="272"/>
      <c r="E61" s="272"/>
      <c r="F61" s="19"/>
      <c r="G61" s="19"/>
      <c r="H61" s="19"/>
      <c r="I61" s="19"/>
      <c r="J61" s="19"/>
      <c r="K61" s="273"/>
      <c r="L61" s="271"/>
      <c r="M61" s="19"/>
    </row>
    <row r="62" spans="1:13" x14ac:dyDescent="0.25">
      <c r="A62" s="286"/>
      <c r="B62" s="271"/>
      <c r="C62" s="272"/>
      <c r="D62" s="272"/>
      <c r="E62" s="272"/>
      <c r="F62" s="19"/>
      <c r="G62" s="19"/>
      <c r="H62" s="19"/>
      <c r="I62" s="19"/>
      <c r="J62" s="19"/>
      <c r="K62" s="273"/>
      <c r="L62" s="271"/>
      <c r="M62" s="19"/>
    </row>
    <row r="63" spans="1:13" x14ac:dyDescent="0.25">
      <c r="A63" s="286"/>
      <c r="B63" s="271"/>
      <c r="C63" s="272"/>
      <c r="D63" s="272"/>
      <c r="E63" s="272"/>
      <c r="F63" s="19"/>
      <c r="G63" s="19"/>
      <c r="H63" s="19"/>
      <c r="I63" s="19"/>
      <c r="J63" s="19"/>
      <c r="K63" s="273"/>
      <c r="L63" s="271"/>
      <c r="M63" s="19"/>
    </row>
    <row r="64" spans="1:13" x14ac:dyDescent="0.25">
      <c r="A64" s="286"/>
      <c r="B64" s="271"/>
      <c r="C64" s="272"/>
      <c r="D64" s="272"/>
      <c r="E64" s="272"/>
      <c r="F64" s="19"/>
      <c r="G64" s="19"/>
      <c r="H64" s="19"/>
      <c r="I64" s="19"/>
      <c r="J64" s="19"/>
      <c r="K64" s="273"/>
      <c r="L64" s="271"/>
      <c r="M64" s="19"/>
    </row>
    <row r="65" spans="1:13" x14ac:dyDescent="0.25">
      <c r="A65" s="286"/>
      <c r="B65" s="271"/>
      <c r="C65" s="272"/>
      <c r="D65" s="272"/>
      <c r="E65" s="272"/>
      <c r="F65" s="19"/>
      <c r="G65" s="19"/>
      <c r="H65" s="19"/>
      <c r="I65" s="19"/>
      <c r="J65" s="19"/>
      <c r="K65" s="273"/>
      <c r="L65" s="271"/>
      <c r="M65" s="19"/>
    </row>
    <row r="66" spans="1:13" x14ac:dyDescent="0.25">
      <c r="A66" s="286"/>
      <c r="B66" s="271"/>
      <c r="C66" s="272"/>
      <c r="D66" s="272"/>
      <c r="E66" s="272"/>
      <c r="F66" s="19"/>
      <c r="G66" s="19"/>
      <c r="H66" s="19"/>
      <c r="I66" s="19"/>
      <c r="J66" s="19"/>
      <c r="K66" s="273"/>
      <c r="L66" s="271"/>
      <c r="M66" s="19"/>
    </row>
    <row r="67" spans="1:13" x14ac:dyDescent="0.25">
      <c r="A67" s="286"/>
      <c r="B67" s="271"/>
      <c r="C67" s="272"/>
      <c r="D67" s="272"/>
      <c r="E67" s="272"/>
      <c r="F67" s="19"/>
      <c r="G67" s="19"/>
      <c r="H67" s="19"/>
      <c r="I67" s="19"/>
      <c r="J67" s="19"/>
      <c r="K67" s="273"/>
      <c r="L67" s="271"/>
      <c r="M67" s="19"/>
    </row>
    <row r="68" spans="1:13" x14ac:dyDescent="0.25">
      <c r="A68" s="286"/>
      <c r="B68" s="271"/>
      <c r="C68" s="272"/>
      <c r="D68" s="272"/>
      <c r="E68" s="272"/>
      <c r="F68" s="19"/>
      <c r="G68" s="19"/>
      <c r="H68" s="19"/>
      <c r="I68" s="19"/>
      <c r="J68" s="19"/>
      <c r="K68" s="273"/>
      <c r="L68" s="271"/>
      <c r="M68" s="19"/>
    </row>
    <row r="69" spans="1:13" x14ac:dyDescent="0.25">
      <c r="A69" s="286"/>
      <c r="B69" s="271"/>
      <c r="C69" s="272"/>
      <c r="D69" s="272"/>
      <c r="E69" s="272"/>
      <c r="F69" s="19"/>
      <c r="G69" s="19"/>
      <c r="H69" s="19"/>
      <c r="I69" s="19"/>
      <c r="J69" s="19"/>
      <c r="K69" s="273"/>
      <c r="L69" s="271"/>
      <c r="M69" s="19"/>
    </row>
    <row r="70" spans="1:13" x14ac:dyDescent="0.25">
      <c r="A70" s="286"/>
      <c r="B70" s="271"/>
      <c r="C70" s="272"/>
      <c r="D70" s="272"/>
      <c r="E70" s="272"/>
      <c r="F70" s="19"/>
      <c r="G70" s="19"/>
      <c r="H70" s="19"/>
      <c r="I70" s="19"/>
      <c r="J70" s="19"/>
      <c r="K70" s="273"/>
      <c r="L70" s="271"/>
      <c r="M70" s="19"/>
    </row>
    <row r="71" spans="1:13" ht="15.75" thickBot="1" x14ac:dyDescent="0.3">
      <c r="A71" s="266"/>
      <c r="B71" s="262"/>
      <c r="C71" s="263"/>
      <c r="D71" s="263"/>
      <c r="E71" s="263"/>
      <c r="F71" s="264"/>
      <c r="G71" s="264"/>
      <c r="H71" s="264"/>
      <c r="I71" s="264"/>
      <c r="J71" s="264"/>
      <c r="K71" s="264"/>
      <c r="L71" s="262"/>
      <c r="M71" s="264"/>
    </row>
    <row r="72" spans="1:13" ht="15.75" thickTop="1" x14ac:dyDescent="0.25"/>
    <row r="73" spans="1:13" hidden="1" x14ac:dyDescent="0.25">
      <c r="K73" s="7">
        <f t="shared" ref="K73:K135" si="0">SUM(F73:J73)</f>
        <v>0</v>
      </c>
      <c r="L73" s="5">
        <f t="shared" ref="L73:L136" si="1">IF(D73="X",0,IF(E73="",0,IF(E73="H",0,VLOOKUP(E73,$F$539:$G$553,2))))</f>
        <v>0</v>
      </c>
      <c r="M73">
        <f t="shared" ref="M73:M135" si="2">SUM(K73*L73)</f>
        <v>0</v>
      </c>
    </row>
    <row r="74" spans="1:13" hidden="1" x14ac:dyDescent="0.25">
      <c r="K74" s="7">
        <f t="shared" si="0"/>
        <v>0</v>
      </c>
      <c r="L74" s="5">
        <f t="shared" si="1"/>
        <v>0</v>
      </c>
      <c r="M74">
        <f t="shared" si="2"/>
        <v>0</v>
      </c>
    </row>
    <row r="75" spans="1:13" hidden="1" x14ac:dyDescent="0.25">
      <c r="K75" s="7">
        <f t="shared" si="0"/>
        <v>0</v>
      </c>
      <c r="L75" s="5">
        <f t="shared" si="1"/>
        <v>0</v>
      </c>
      <c r="M75">
        <f t="shared" si="2"/>
        <v>0</v>
      </c>
    </row>
    <row r="76" spans="1:13" hidden="1" x14ac:dyDescent="0.25">
      <c r="K76" s="7">
        <f t="shared" si="0"/>
        <v>0</v>
      </c>
      <c r="L76" s="5">
        <f t="shared" si="1"/>
        <v>0</v>
      </c>
      <c r="M76">
        <f t="shared" si="2"/>
        <v>0</v>
      </c>
    </row>
    <row r="77" spans="1:13" hidden="1" x14ac:dyDescent="0.25">
      <c r="K77" s="7">
        <f t="shared" si="0"/>
        <v>0</v>
      </c>
      <c r="L77" s="5">
        <f t="shared" si="1"/>
        <v>0</v>
      </c>
      <c r="M77">
        <f t="shared" si="2"/>
        <v>0</v>
      </c>
    </row>
    <row r="78" spans="1:13" hidden="1" x14ac:dyDescent="0.25">
      <c r="K78" s="7">
        <f t="shared" si="0"/>
        <v>0</v>
      </c>
      <c r="L78" s="5">
        <f t="shared" si="1"/>
        <v>0</v>
      </c>
      <c r="M78">
        <f t="shared" si="2"/>
        <v>0</v>
      </c>
    </row>
    <row r="79" spans="1:13" hidden="1" x14ac:dyDescent="0.25">
      <c r="K79" s="7">
        <f t="shared" si="0"/>
        <v>0</v>
      </c>
      <c r="L79" s="5">
        <f t="shared" si="1"/>
        <v>0</v>
      </c>
      <c r="M79">
        <f t="shared" si="2"/>
        <v>0</v>
      </c>
    </row>
    <row r="80" spans="1:13" hidden="1" x14ac:dyDescent="0.25">
      <c r="K80" s="7">
        <f t="shared" si="0"/>
        <v>0</v>
      </c>
      <c r="L80" s="5">
        <f t="shared" si="1"/>
        <v>0</v>
      </c>
      <c r="M80">
        <f t="shared" si="2"/>
        <v>0</v>
      </c>
    </row>
    <row r="81" spans="11:13" hidden="1" x14ac:dyDescent="0.25">
      <c r="K81" s="7">
        <f t="shared" si="0"/>
        <v>0</v>
      </c>
      <c r="L81" s="5">
        <f t="shared" si="1"/>
        <v>0</v>
      </c>
      <c r="M81">
        <f t="shared" si="2"/>
        <v>0</v>
      </c>
    </row>
    <row r="82" spans="11:13" hidden="1" x14ac:dyDescent="0.25">
      <c r="K82" s="7">
        <f t="shared" si="0"/>
        <v>0</v>
      </c>
      <c r="L82" s="5">
        <f t="shared" si="1"/>
        <v>0</v>
      </c>
      <c r="M82">
        <f t="shared" si="2"/>
        <v>0</v>
      </c>
    </row>
    <row r="83" spans="11:13" hidden="1" x14ac:dyDescent="0.25">
      <c r="K83" s="7">
        <f t="shared" si="0"/>
        <v>0</v>
      </c>
      <c r="L83" s="5">
        <f t="shared" si="1"/>
        <v>0</v>
      </c>
      <c r="M83">
        <f t="shared" si="2"/>
        <v>0</v>
      </c>
    </row>
    <row r="84" spans="11:13" hidden="1" x14ac:dyDescent="0.25">
      <c r="K84" s="7">
        <f t="shared" si="0"/>
        <v>0</v>
      </c>
      <c r="L84" s="5">
        <f t="shared" si="1"/>
        <v>0</v>
      </c>
      <c r="M84">
        <f t="shared" si="2"/>
        <v>0</v>
      </c>
    </row>
    <row r="85" spans="11:13" hidden="1" x14ac:dyDescent="0.25">
      <c r="K85" s="7">
        <f t="shared" si="0"/>
        <v>0</v>
      </c>
      <c r="L85" s="5">
        <f t="shared" si="1"/>
        <v>0</v>
      </c>
      <c r="M85">
        <f t="shared" si="2"/>
        <v>0</v>
      </c>
    </row>
    <row r="86" spans="11:13" hidden="1" x14ac:dyDescent="0.25">
      <c r="K86" s="7">
        <f t="shared" si="0"/>
        <v>0</v>
      </c>
      <c r="L86" s="5">
        <f t="shared" si="1"/>
        <v>0</v>
      </c>
      <c r="M86">
        <f t="shared" si="2"/>
        <v>0</v>
      </c>
    </row>
    <row r="87" spans="11:13" hidden="1" x14ac:dyDescent="0.25">
      <c r="K87" s="7">
        <f t="shared" si="0"/>
        <v>0</v>
      </c>
      <c r="L87" s="5">
        <f t="shared" si="1"/>
        <v>0</v>
      </c>
      <c r="M87">
        <f t="shared" si="2"/>
        <v>0</v>
      </c>
    </row>
    <row r="88" spans="11:13" hidden="1" x14ac:dyDescent="0.25">
      <c r="K88" s="7">
        <f t="shared" si="0"/>
        <v>0</v>
      </c>
      <c r="L88" s="5">
        <f t="shared" si="1"/>
        <v>0</v>
      </c>
      <c r="M88">
        <f t="shared" si="2"/>
        <v>0</v>
      </c>
    </row>
    <row r="89" spans="11:13" hidden="1" x14ac:dyDescent="0.25">
      <c r="K89" s="7">
        <f t="shared" si="0"/>
        <v>0</v>
      </c>
      <c r="L89" s="5">
        <f t="shared" si="1"/>
        <v>0</v>
      </c>
      <c r="M89">
        <f t="shared" si="2"/>
        <v>0</v>
      </c>
    </row>
    <row r="90" spans="11:13" hidden="1" x14ac:dyDescent="0.25">
      <c r="K90" s="7">
        <f t="shared" si="0"/>
        <v>0</v>
      </c>
      <c r="L90" s="5">
        <f t="shared" si="1"/>
        <v>0</v>
      </c>
      <c r="M90">
        <f t="shared" si="2"/>
        <v>0</v>
      </c>
    </row>
    <row r="91" spans="11:13" hidden="1" x14ac:dyDescent="0.25">
      <c r="K91" s="7">
        <f t="shared" si="0"/>
        <v>0</v>
      </c>
      <c r="L91" s="5">
        <f t="shared" si="1"/>
        <v>0</v>
      </c>
      <c r="M91">
        <f t="shared" si="2"/>
        <v>0</v>
      </c>
    </row>
    <row r="92" spans="11:13" hidden="1" x14ac:dyDescent="0.25">
      <c r="K92" s="7">
        <f t="shared" si="0"/>
        <v>0</v>
      </c>
      <c r="L92" s="5">
        <f t="shared" si="1"/>
        <v>0</v>
      </c>
      <c r="M92">
        <f t="shared" si="2"/>
        <v>0</v>
      </c>
    </row>
    <row r="93" spans="11:13" hidden="1" x14ac:dyDescent="0.25">
      <c r="K93" s="7">
        <f t="shared" si="0"/>
        <v>0</v>
      </c>
      <c r="L93" s="5">
        <f t="shared" si="1"/>
        <v>0</v>
      </c>
      <c r="M93">
        <f t="shared" si="2"/>
        <v>0</v>
      </c>
    </row>
    <row r="94" spans="11:13" hidden="1" x14ac:dyDescent="0.25">
      <c r="K94" s="7">
        <f t="shared" si="0"/>
        <v>0</v>
      </c>
      <c r="L94" s="5">
        <f t="shared" si="1"/>
        <v>0</v>
      </c>
      <c r="M94">
        <f t="shared" si="2"/>
        <v>0</v>
      </c>
    </row>
    <row r="95" spans="11:13" hidden="1" x14ac:dyDescent="0.25">
      <c r="K95" s="7">
        <f t="shared" si="0"/>
        <v>0</v>
      </c>
      <c r="L95" s="5">
        <f t="shared" si="1"/>
        <v>0</v>
      </c>
      <c r="M95">
        <f t="shared" si="2"/>
        <v>0</v>
      </c>
    </row>
    <row r="96" spans="11:13" hidden="1" x14ac:dyDescent="0.25">
      <c r="K96" s="7">
        <f t="shared" si="0"/>
        <v>0</v>
      </c>
      <c r="L96" s="5">
        <f t="shared" si="1"/>
        <v>0</v>
      </c>
      <c r="M96">
        <f t="shared" si="2"/>
        <v>0</v>
      </c>
    </row>
    <row r="97" spans="11:13" hidden="1" x14ac:dyDescent="0.25">
      <c r="K97" s="7">
        <f t="shared" si="0"/>
        <v>0</v>
      </c>
      <c r="L97" s="5">
        <f t="shared" si="1"/>
        <v>0</v>
      </c>
      <c r="M97">
        <f t="shared" si="2"/>
        <v>0</v>
      </c>
    </row>
    <row r="98" spans="11:13" hidden="1" x14ac:dyDescent="0.25">
      <c r="K98" s="7">
        <f t="shared" si="0"/>
        <v>0</v>
      </c>
      <c r="L98" s="5">
        <f t="shared" si="1"/>
        <v>0</v>
      </c>
      <c r="M98">
        <f t="shared" si="2"/>
        <v>0</v>
      </c>
    </row>
    <row r="99" spans="11:13" hidden="1" x14ac:dyDescent="0.25">
      <c r="K99" s="7">
        <f t="shared" si="0"/>
        <v>0</v>
      </c>
      <c r="L99" s="5">
        <f t="shared" si="1"/>
        <v>0</v>
      </c>
      <c r="M99">
        <f t="shared" si="2"/>
        <v>0</v>
      </c>
    </row>
    <row r="100" spans="11:13" hidden="1" x14ac:dyDescent="0.25">
      <c r="K100" s="7">
        <f t="shared" si="0"/>
        <v>0</v>
      </c>
      <c r="L100" s="5">
        <f t="shared" si="1"/>
        <v>0</v>
      </c>
      <c r="M100">
        <f t="shared" si="2"/>
        <v>0</v>
      </c>
    </row>
    <row r="101" spans="11:13" hidden="1" x14ac:dyDescent="0.25">
      <c r="K101" s="7">
        <f t="shared" si="0"/>
        <v>0</v>
      </c>
      <c r="L101" s="5">
        <f t="shared" si="1"/>
        <v>0</v>
      </c>
      <c r="M101">
        <f t="shared" si="2"/>
        <v>0</v>
      </c>
    </row>
    <row r="102" spans="11:13" hidden="1" x14ac:dyDescent="0.25">
      <c r="K102" s="7">
        <f t="shared" si="0"/>
        <v>0</v>
      </c>
      <c r="L102" s="5">
        <f t="shared" si="1"/>
        <v>0</v>
      </c>
      <c r="M102">
        <f t="shared" si="2"/>
        <v>0</v>
      </c>
    </row>
    <row r="103" spans="11:13" hidden="1" x14ac:dyDescent="0.25">
      <c r="K103" s="7">
        <f t="shared" si="0"/>
        <v>0</v>
      </c>
      <c r="L103" s="5">
        <f t="shared" si="1"/>
        <v>0</v>
      </c>
      <c r="M103">
        <f t="shared" si="2"/>
        <v>0</v>
      </c>
    </row>
    <row r="104" spans="11:13" hidden="1" x14ac:dyDescent="0.25">
      <c r="K104" s="7">
        <f t="shared" si="0"/>
        <v>0</v>
      </c>
      <c r="L104" s="5">
        <f t="shared" si="1"/>
        <v>0</v>
      </c>
      <c r="M104">
        <f t="shared" si="2"/>
        <v>0</v>
      </c>
    </row>
    <row r="105" spans="11:13" hidden="1" x14ac:dyDescent="0.25">
      <c r="K105" s="7">
        <f t="shared" si="0"/>
        <v>0</v>
      </c>
      <c r="L105" s="5">
        <f t="shared" si="1"/>
        <v>0</v>
      </c>
      <c r="M105">
        <f t="shared" si="2"/>
        <v>0</v>
      </c>
    </row>
    <row r="106" spans="11:13" hidden="1" x14ac:dyDescent="0.25">
      <c r="K106" s="7">
        <f t="shared" si="0"/>
        <v>0</v>
      </c>
      <c r="L106" s="5">
        <f t="shared" si="1"/>
        <v>0</v>
      </c>
      <c r="M106">
        <f t="shared" si="2"/>
        <v>0</v>
      </c>
    </row>
    <row r="107" spans="11:13" hidden="1" x14ac:dyDescent="0.25">
      <c r="K107" s="7">
        <f t="shared" si="0"/>
        <v>0</v>
      </c>
      <c r="L107" s="5">
        <f t="shared" si="1"/>
        <v>0</v>
      </c>
      <c r="M107">
        <f t="shared" si="2"/>
        <v>0</v>
      </c>
    </row>
    <row r="108" spans="11:13" hidden="1" x14ac:dyDescent="0.25">
      <c r="K108" s="7">
        <f t="shared" si="0"/>
        <v>0</v>
      </c>
      <c r="L108" s="5">
        <f t="shared" si="1"/>
        <v>0</v>
      </c>
      <c r="M108">
        <f t="shared" si="2"/>
        <v>0</v>
      </c>
    </row>
    <row r="109" spans="11:13" hidden="1" x14ac:dyDescent="0.25">
      <c r="K109" s="7">
        <f t="shared" si="0"/>
        <v>0</v>
      </c>
      <c r="L109" s="5">
        <f t="shared" si="1"/>
        <v>0</v>
      </c>
      <c r="M109">
        <f t="shared" si="2"/>
        <v>0</v>
      </c>
    </row>
    <row r="110" spans="11:13" hidden="1" x14ac:dyDescent="0.25">
      <c r="K110" s="7">
        <f t="shared" si="0"/>
        <v>0</v>
      </c>
      <c r="L110" s="5">
        <f t="shared" si="1"/>
        <v>0</v>
      </c>
      <c r="M110">
        <f t="shared" si="2"/>
        <v>0</v>
      </c>
    </row>
    <row r="111" spans="11:13" hidden="1" x14ac:dyDescent="0.25">
      <c r="K111" s="7">
        <f t="shared" si="0"/>
        <v>0</v>
      </c>
      <c r="L111" s="5">
        <f t="shared" si="1"/>
        <v>0</v>
      </c>
      <c r="M111">
        <f t="shared" si="2"/>
        <v>0</v>
      </c>
    </row>
    <row r="112" spans="11:13" hidden="1" x14ac:dyDescent="0.25">
      <c r="K112" s="7">
        <f t="shared" si="0"/>
        <v>0</v>
      </c>
      <c r="L112" s="5">
        <f t="shared" si="1"/>
        <v>0</v>
      </c>
      <c r="M112">
        <f t="shared" si="2"/>
        <v>0</v>
      </c>
    </row>
    <row r="113" spans="11:13" hidden="1" x14ac:dyDescent="0.25">
      <c r="K113" s="7">
        <f t="shared" si="0"/>
        <v>0</v>
      </c>
      <c r="L113" s="5">
        <f t="shared" si="1"/>
        <v>0</v>
      </c>
      <c r="M113">
        <f t="shared" si="2"/>
        <v>0</v>
      </c>
    </row>
    <row r="114" spans="11:13" hidden="1" x14ac:dyDescent="0.25">
      <c r="K114" s="7">
        <f t="shared" si="0"/>
        <v>0</v>
      </c>
      <c r="L114" s="5">
        <f t="shared" si="1"/>
        <v>0</v>
      </c>
      <c r="M114">
        <f t="shared" si="2"/>
        <v>0</v>
      </c>
    </row>
    <row r="115" spans="11:13" hidden="1" x14ac:dyDescent="0.25">
      <c r="K115" s="7">
        <f t="shared" si="0"/>
        <v>0</v>
      </c>
      <c r="L115" s="5">
        <f t="shared" si="1"/>
        <v>0</v>
      </c>
      <c r="M115">
        <f t="shared" si="2"/>
        <v>0</v>
      </c>
    </row>
    <row r="116" spans="11:13" hidden="1" x14ac:dyDescent="0.25">
      <c r="K116" s="7">
        <f t="shared" si="0"/>
        <v>0</v>
      </c>
      <c r="L116" s="5">
        <f t="shared" si="1"/>
        <v>0</v>
      </c>
      <c r="M116">
        <f t="shared" si="2"/>
        <v>0</v>
      </c>
    </row>
    <row r="117" spans="11:13" hidden="1" x14ac:dyDescent="0.25">
      <c r="K117" s="7">
        <f t="shared" si="0"/>
        <v>0</v>
      </c>
      <c r="L117" s="5">
        <f t="shared" si="1"/>
        <v>0</v>
      </c>
      <c r="M117">
        <f t="shared" si="2"/>
        <v>0</v>
      </c>
    </row>
    <row r="118" spans="11:13" hidden="1" x14ac:dyDescent="0.25">
      <c r="K118" s="7">
        <f t="shared" si="0"/>
        <v>0</v>
      </c>
      <c r="L118" s="5">
        <f t="shared" si="1"/>
        <v>0</v>
      </c>
      <c r="M118">
        <f t="shared" si="2"/>
        <v>0</v>
      </c>
    </row>
    <row r="119" spans="11:13" hidden="1" x14ac:dyDescent="0.25">
      <c r="K119" s="7">
        <f t="shared" si="0"/>
        <v>0</v>
      </c>
      <c r="L119" s="5">
        <f t="shared" si="1"/>
        <v>0</v>
      </c>
      <c r="M119">
        <f t="shared" si="2"/>
        <v>0</v>
      </c>
    </row>
    <row r="120" spans="11:13" hidden="1" x14ac:dyDescent="0.25">
      <c r="K120" s="7">
        <f t="shared" si="0"/>
        <v>0</v>
      </c>
      <c r="L120" s="5">
        <f t="shared" si="1"/>
        <v>0</v>
      </c>
      <c r="M120">
        <f t="shared" si="2"/>
        <v>0</v>
      </c>
    </row>
    <row r="121" spans="11:13" hidden="1" x14ac:dyDescent="0.25">
      <c r="K121" s="7">
        <f t="shared" si="0"/>
        <v>0</v>
      </c>
      <c r="L121" s="5">
        <f t="shared" si="1"/>
        <v>0</v>
      </c>
      <c r="M121">
        <f t="shared" si="2"/>
        <v>0</v>
      </c>
    </row>
    <row r="122" spans="11:13" hidden="1" x14ac:dyDescent="0.25">
      <c r="K122" s="7">
        <f t="shared" si="0"/>
        <v>0</v>
      </c>
      <c r="L122" s="5">
        <f t="shared" si="1"/>
        <v>0</v>
      </c>
      <c r="M122">
        <f t="shared" si="2"/>
        <v>0</v>
      </c>
    </row>
    <row r="123" spans="11:13" hidden="1" x14ac:dyDescent="0.25">
      <c r="K123" s="7">
        <f t="shared" si="0"/>
        <v>0</v>
      </c>
      <c r="L123" s="5">
        <f t="shared" si="1"/>
        <v>0</v>
      </c>
      <c r="M123">
        <f t="shared" si="2"/>
        <v>0</v>
      </c>
    </row>
    <row r="124" spans="11:13" hidden="1" x14ac:dyDescent="0.25">
      <c r="K124" s="7">
        <f t="shared" si="0"/>
        <v>0</v>
      </c>
      <c r="L124" s="5">
        <f t="shared" si="1"/>
        <v>0</v>
      </c>
      <c r="M124">
        <f t="shared" si="2"/>
        <v>0</v>
      </c>
    </row>
    <row r="125" spans="11:13" hidden="1" x14ac:dyDescent="0.25">
      <c r="K125" s="7">
        <f t="shared" si="0"/>
        <v>0</v>
      </c>
      <c r="L125" s="5">
        <f t="shared" si="1"/>
        <v>0</v>
      </c>
      <c r="M125">
        <f t="shared" si="2"/>
        <v>0</v>
      </c>
    </row>
    <row r="126" spans="11:13" hidden="1" x14ac:dyDescent="0.25">
      <c r="K126" s="7">
        <f t="shared" si="0"/>
        <v>0</v>
      </c>
      <c r="L126" s="5">
        <f t="shared" si="1"/>
        <v>0</v>
      </c>
      <c r="M126">
        <f t="shared" si="2"/>
        <v>0</v>
      </c>
    </row>
    <row r="127" spans="11:13" hidden="1" x14ac:dyDescent="0.25">
      <c r="K127" s="7">
        <f t="shared" si="0"/>
        <v>0</v>
      </c>
      <c r="L127" s="5">
        <f t="shared" si="1"/>
        <v>0</v>
      </c>
      <c r="M127">
        <f t="shared" si="2"/>
        <v>0</v>
      </c>
    </row>
    <row r="128" spans="11:13" hidden="1" x14ac:dyDescent="0.25">
      <c r="K128" s="7">
        <f t="shared" si="0"/>
        <v>0</v>
      </c>
      <c r="L128" s="5">
        <f t="shared" si="1"/>
        <v>0</v>
      </c>
      <c r="M128">
        <f t="shared" si="2"/>
        <v>0</v>
      </c>
    </row>
    <row r="129" spans="11:13" hidden="1" x14ac:dyDescent="0.25">
      <c r="K129" s="7">
        <f t="shared" si="0"/>
        <v>0</v>
      </c>
      <c r="L129" s="5">
        <f t="shared" si="1"/>
        <v>0</v>
      </c>
      <c r="M129">
        <f t="shared" si="2"/>
        <v>0</v>
      </c>
    </row>
    <row r="130" spans="11:13" hidden="1" x14ac:dyDescent="0.25">
      <c r="K130" s="7">
        <f t="shared" si="0"/>
        <v>0</v>
      </c>
      <c r="L130" s="5">
        <f t="shared" si="1"/>
        <v>0</v>
      </c>
      <c r="M130">
        <f t="shared" si="2"/>
        <v>0</v>
      </c>
    </row>
    <row r="131" spans="11:13" hidden="1" x14ac:dyDescent="0.25">
      <c r="K131" s="7">
        <f t="shared" si="0"/>
        <v>0</v>
      </c>
      <c r="L131" s="5">
        <f t="shared" si="1"/>
        <v>0</v>
      </c>
      <c r="M131">
        <f t="shared" si="2"/>
        <v>0</v>
      </c>
    </row>
    <row r="132" spans="11:13" hidden="1" x14ac:dyDescent="0.25">
      <c r="K132" s="7">
        <f t="shared" si="0"/>
        <v>0</v>
      </c>
      <c r="L132" s="5">
        <f t="shared" si="1"/>
        <v>0</v>
      </c>
      <c r="M132">
        <f t="shared" si="2"/>
        <v>0</v>
      </c>
    </row>
    <row r="133" spans="11:13" hidden="1" x14ac:dyDescent="0.25">
      <c r="K133" s="7">
        <f t="shared" si="0"/>
        <v>0</v>
      </c>
      <c r="L133" s="5">
        <f t="shared" si="1"/>
        <v>0</v>
      </c>
      <c r="M133">
        <f t="shared" si="2"/>
        <v>0</v>
      </c>
    </row>
    <row r="134" spans="11:13" hidden="1" x14ac:dyDescent="0.25">
      <c r="K134" s="7">
        <f t="shared" si="0"/>
        <v>0</v>
      </c>
      <c r="L134" s="5">
        <f t="shared" si="1"/>
        <v>0</v>
      </c>
      <c r="M134">
        <f t="shared" si="2"/>
        <v>0</v>
      </c>
    </row>
    <row r="135" spans="11:13" hidden="1" x14ac:dyDescent="0.25">
      <c r="K135" s="7">
        <f t="shared" si="0"/>
        <v>0</v>
      </c>
      <c r="L135" s="5">
        <f t="shared" si="1"/>
        <v>0</v>
      </c>
      <c r="M135">
        <f t="shared" si="2"/>
        <v>0</v>
      </c>
    </row>
    <row r="136" spans="11:13" hidden="1" x14ac:dyDescent="0.25">
      <c r="K136" s="7">
        <f t="shared" ref="K136:K199" si="3">SUM(F136:J136)</f>
        <v>0</v>
      </c>
      <c r="L136" s="5">
        <f t="shared" si="1"/>
        <v>0</v>
      </c>
      <c r="M136">
        <f t="shared" ref="M136:M199" si="4">SUM(K136*L136)</f>
        <v>0</v>
      </c>
    </row>
    <row r="137" spans="11:13" hidden="1" x14ac:dyDescent="0.25">
      <c r="K137" s="7">
        <f t="shared" si="3"/>
        <v>0</v>
      </c>
      <c r="L137" s="5">
        <f t="shared" ref="L137:L200" si="5">IF(D137="X",0,IF(E137="",0,IF(E137="H",0,VLOOKUP(E137,$F$539:$G$553,2))))</f>
        <v>0</v>
      </c>
      <c r="M137">
        <f t="shared" si="4"/>
        <v>0</v>
      </c>
    </row>
    <row r="138" spans="11:13" hidden="1" x14ac:dyDescent="0.25">
      <c r="K138" s="7">
        <f t="shared" si="3"/>
        <v>0</v>
      </c>
      <c r="L138" s="5">
        <f t="shared" si="5"/>
        <v>0</v>
      </c>
      <c r="M138">
        <f t="shared" si="4"/>
        <v>0</v>
      </c>
    </row>
    <row r="139" spans="11:13" hidden="1" x14ac:dyDescent="0.25">
      <c r="K139" s="7">
        <f t="shared" si="3"/>
        <v>0</v>
      </c>
      <c r="L139" s="5">
        <f t="shared" si="5"/>
        <v>0</v>
      </c>
      <c r="M139">
        <f t="shared" si="4"/>
        <v>0</v>
      </c>
    </row>
    <row r="140" spans="11:13" hidden="1" x14ac:dyDescent="0.25">
      <c r="K140" s="7">
        <f t="shared" si="3"/>
        <v>0</v>
      </c>
      <c r="L140" s="5">
        <f t="shared" si="5"/>
        <v>0</v>
      </c>
      <c r="M140">
        <f t="shared" si="4"/>
        <v>0</v>
      </c>
    </row>
    <row r="141" spans="11:13" hidden="1" x14ac:dyDescent="0.25">
      <c r="K141" s="7">
        <f t="shared" si="3"/>
        <v>0</v>
      </c>
      <c r="L141" s="5">
        <f t="shared" si="5"/>
        <v>0</v>
      </c>
      <c r="M141">
        <f t="shared" si="4"/>
        <v>0</v>
      </c>
    </row>
    <row r="142" spans="11:13" hidden="1" x14ac:dyDescent="0.25">
      <c r="K142" s="7">
        <f t="shared" si="3"/>
        <v>0</v>
      </c>
      <c r="L142" s="5">
        <f t="shared" si="5"/>
        <v>0</v>
      </c>
      <c r="M142">
        <f t="shared" si="4"/>
        <v>0</v>
      </c>
    </row>
    <row r="143" spans="11:13" hidden="1" x14ac:dyDescent="0.25">
      <c r="K143" s="7">
        <f t="shared" si="3"/>
        <v>0</v>
      </c>
      <c r="L143" s="5">
        <f t="shared" si="5"/>
        <v>0</v>
      </c>
      <c r="M143">
        <f t="shared" si="4"/>
        <v>0</v>
      </c>
    </row>
    <row r="144" spans="11:13" hidden="1" x14ac:dyDescent="0.25">
      <c r="K144" s="7">
        <f t="shared" si="3"/>
        <v>0</v>
      </c>
      <c r="L144" s="5">
        <f t="shared" si="5"/>
        <v>0</v>
      </c>
      <c r="M144">
        <f t="shared" si="4"/>
        <v>0</v>
      </c>
    </row>
    <row r="145" spans="11:13" hidden="1" x14ac:dyDescent="0.25">
      <c r="K145" s="7">
        <f t="shared" si="3"/>
        <v>0</v>
      </c>
      <c r="L145" s="5">
        <f t="shared" si="5"/>
        <v>0</v>
      </c>
      <c r="M145">
        <f t="shared" si="4"/>
        <v>0</v>
      </c>
    </row>
    <row r="146" spans="11:13" hidden="1" x14ac:dyDescent="0.25">
      <c r="K146" s="7">
        <f t="shared" si="3"/>
        <v>0</v>
      </c>
      <c r="L146" s="5">
        <f t="shared" si="5"/>
        <v>0</v>
      </c>
      <c r="M146">
        <f t="shared" si="4"/>
        <v>0</v>
      </c>
    </row>
    <row r="147" spans="11:13" hidden="1" x14ac:dyDescent="0.25">
      <c r="K147" s="7">
        <f t="shared" si="3"/>
        <v>0</v>
      </c>
      <c r="L147" s="5">
        <f t="shared" si="5"/>
        <v>0</v>
      </c>
      <c r="M147">
        <f t="shared" si="4"/>
        <v>0</v>
      </c>
    </row>
    <row r="148" spans="11:13" hidden="1" x14ac:dyDescent="0.25">
      <c r="K148" s="7">
        <f t="shared" si="3"/>
        <v>0</v>
      </c>
      <c r="L148" s="5">
        <f t="shared" si="5"/>
        <v>0</v>
      </c>
      <c r="M148">
        <f t="shared" si="4"/>
        <v>0</v>
      </c>
    </row>
    <row r="149" spans="11:13" hidden="1" x14ac:dyDescent="0.25">
      <c r="K149" s="7">
        <f t="shared" si="3"/>
        <v>0</v>
      </c>
      <c r="L149" s="5">
        <f t="shared" si="5"/>
        <v>0</v>
      </c>
      <c r="M149">
        <f t="shared" si="4"/>
        <v>0</v>
      </c>
    </row>
    <row r="150" spans="11:13" hidden="1" x14ac:dyDescent="0.25">
      <c r="K150" s="7">
        <f t="shared" si="3"/>
        <v>0</v>
      </c>
      <c r="L150" s="5">
        <f t="shared" si="5"/>
        <v>0</v>
      </c>
      <c r="M150">
        <f t="shared" si="4"/>
        <v>0</v>
      </c>
    </row>
    <row r="151" spans="11:13" hidden="1" x14ac:dyDescent="0.25">
      <c r="K151" s="7">
        <f t="shared" si="3"/>
        <v>0</v>
      </c>
      <c r="L151" s="5">
        <f t="shared" si="5"/>
        <v>0</v>
      </c>
      <c r="M151">
        <f t="shared" si="4"/>
        <v>0</v>
      </c>
    </row>
    <row r="152" spans="11:13" hidden="1" x14ac:dyDescent="0.25">
      <c r="K152" s="7">
        <f t="shared" si="3"/>
        <v>0</v>
      </c>
      <c r="L152" s="5">
        <f t="shared" si="5"/>
        <v>0</v>
      </c>
      <c r="M152">
        <f t="shared" si="4"/>
        <v>0</v>
      </c>
    </row>
    <row r="153" spans="11:13" hidden="1" x14ac:dyDescent="0.25">
      <c r="K153" s="7">
        <f t="shared" si="3"/>
        <v>0</v>
      </c>
      <c r="L153" s="5">
        <f t="shared" si="5"/>
        <v>0</v>
      </c>
      <c r="M153">
        <f t="shared" si="4"/>
        <v>0</v>
      </c>
    </row>
    <row r="154" spans="11:13" hidden="1" x14ac:dyDescent="0.25">
      <c r="K154" s="7">
        <f t="shared" si="3"/>
        <v>0</v>
      </c>
      <c r="L154" s="5">
        <f t="shared" si="5"/>
        <v>0</v>
      </c>
      <c r="M154">
        <f t="shared" si="4"/>
        <v>0</v>
      </c>
    </row>
    <row r="155" spans="11:13" hidden="1" x14ac:dyDescent="0.25">
      <c r="K155" s="7">
        <f t="shared" si="3"/>
        <v>0</v>
      </c>
      <c r="L155" s="5">
        <f t="shared" si="5"/>
        <v>0</v>
      </c>
      <c r="M155">
        <f t="shared" si="4"/>
        <v>0</v>
      </c>
    </row>
    <row r="156" spans="11:13" hidden="1" x14ac:dyDescent="0.25">
      <c r="K156" s="7">
        <f t="shared" si="3"/>
        <v>0</v>
      </c>
      <c r="L156" s="5">
        <f t="shared" si="5"/>
        <v>0</v>
      </c>
      <c r="M156">
        <f t="shared" si="4"/>
        <v>0</v>
      </c>
    </row>
    <row r="157" spans="11:13" hidden="1" x14ac:dyDescent="0.25">
      <c r="K157" s="7">
        <f t="shared" si="3"/>
        <v>0</v>
      </c>
      <c r="L157" s="5">
        <f t="shared" si="5"/>
        <v>0</v>
      </c>
      <c r="M157">
        <f t="shared" si="4"/>
        <v>0</v>
      </c>
    </row>
    <row r="158" spans="11:13" hidden="1" x14ac:dyDescent="0.25">
      <c r="K158" s="7">
        <f t="shared" si="3"/>
        <v>0</v>
      </c>
      <c r="L158" s="5">
        <f t="shared" si="5"/>
        <v>0</v>
      </c>
      <c r="M158">
        <f t="shared" si="4"/>
        <v>0</v>
      </c>
    </row>
    <row r="159" spans="11:13" hidden="1" x14ac:dyDescent="0.25">
      <c r="K159" s="7">
        <f t="shared" si="3"/>
        <v>0</v>
      </c>
      <c r="L159" s="5">
        <f t="shared" si="5"/>
        <v>0</v>
      </c>
      <c r="M159">
        <f t="shared" si="4"/>
        <v>0</v>
      </c>
    </row>
    <row r="160" spans="11:13" hidden="1" x14ac:dyDescent="0.25">
      <c r="K160" s="7">
        <f t="shared" si="3"/>
        <v>0</v>
      </c>
      <c r="L160" s="5">
        <f t="shared" si="5"/>
        <v>0</v>
      </c>
      <c r="M160">
        <f t="shared" si="4"/>
        <v>0</v>
      </c>
    </row>
    <row r="161" spans="11:13" hidden="1" x14ac:dyDescent="0.25">
      <c r="K161" s="7">
        <f t="shared" si="3"/>
        <v>0</v>
      </c>
      <c r="L161" s="5">
        <f t="shared" si="5"/>
        <v>0</v>
      </c>
      <c r="M161">
        <f t="shared" si="4"/>
        <v>0</v>
      </c>
    </row>
    <row r="162" spans="11:13" hidden="1" x14ac:dyDescent="0.25">
      <c r="K162" s="7">
        <f t="shared" si="3"/>
        <v>0</v>
      </c>
      <c r="L162" s="5">
        <f t="shared" si="5"/>
        <v>0</v>
      </c>
      <c r="M162">
        <f t="shared" si="4"/>
        <v>0</v>
      </c>
    </row>
    <row r="163" spans="11:13" hidden="1" x14ac:dyDescent="0.25">
      <c r="K163" s="7">
        <f t="shared" si="3"/>
        <v>0</v>
      </c>
      <c r="L163" s="5">
        <f t="shared" si="5"/>
        <v>0</v>
      </c>
      <c r="M163">
        <f t="shared" si="4"/>
        <v>0</v>
      </c>
    </row>
    <row r="164" spans="11:13" hidden="1" x14ac:dyDescent="0.25">
      <c r="K164" s="7">
        <f t="shared" si="3"/>
        <v>0</v>
      </c>
      <c r="L164" s="5">
        <f t="shared" si="5"/>
        <v>0</v>
      </c>
      <c r="M164">
        <f t="shared" si="4"/>
        <v>0</v>
      </c>
    </row>
    <row r="165" spans="11:13" hidden="1" x14ac:dyDescent="0.25">
      <c r="K165" s="7">
        <f t="shared" si="3"/>
        <v>0</v>
      </c>
      <c r="L165" s="5">
        <f t="shared" si="5"/>
        <v>0</v>
      </c>
      <c r="M165">
        <f t="shared" si="4"/>
        <v>0</v>
      </c>
    </row>
    <row r="166" spans="11:13" hidden="1" x14ac:dyDescent="0.25">
      <c r="K166" s="7">
        <f t="shared" si="3"/>
        <v>0</v>
      </c>
      <c r="L166" s="5">
        <f t="shared" si="5"/>
        <v>0</v>
      </c>
      <c r="M166">
        <f t="shared" si="4"/>
        <v>0</v>
      </c>
    </row>
    <row r="167" spans="11:13" hidden="1" x14ac:dyDescent="0.25">
      <c r="K167" s="7">
        <f t="shared" si="3"/>
        <v>0</v>
      </c>
      <c r="L167" s="5">
        <f t="shared" si="5"/>
        <v>0</v>
      </c>
      <c r="M167">
        <f t="shared" si="4"/>
        <v>0</v>
      </c>
    </row>
    <row r="168" spans="11:13" hidden="1" x14ac:dyDescent="0.25">
      <c r="K168" s="7">
        <f t="shared" si="3"/>
        <v>0</v>
      </c>
      <c r="L168" s="5">
        <f t="shared" si="5"/>
        <v>0</v>
      </c>
      <c r="M168">
        <f t="shared" si="4"/>
        <v>0</v>
      </c>
    </row>
    <row r="169" spans="11:13" hidden="1" x14ac:dyDescent="0.25">
      <c r="K169" s="7">
        <f t="shared" si="3"/>
        <v>0</v>
      </c>
      <c r="L169" s="5">
        <f t="shared" si="5"/>
        <v>0</v>
      </c>
      <c r="M169">
        <f t="shared" si="4"/>
        <v>0</v>
      </c>
    </row>
    <row r="170" spans="11:13" hidden="1" x14ac:dyDescent="0.25">
      <c r="K170" s="7">
        <f t="shared" si="3"/>
        <v>0</v>
      </c>
      <c r="L170" s="5">
        <f t="shared" si="5"/>
        <v>0</v>
      </c>
      <c r="M170">
        <f t="shared" si="4"/>
        <v>0</v>
      </c>
    </row>
    <row r="171" spans="11:13" hidden="1" x14ac:dyDescent="0.25">
      <c r="K171" s="7">
        <f t="shared" si="3"/>
        <v>0</v>
      </c>
      <c r="L171" s="5">
        <f t="shared" si="5"/>
        <v>0</v>
      </c>
      <c r="M171">
        <f t="shared" si="4"/>
        <v>0</v>
      </c>
    </row>
    <row r="172" spans="11:13" hidden="1" x14ac:dyDescent="0.25">
      <c r="K172" s="7">
        <f t="shared" si="3"/>
        <v>0</v>
      </c>
      <c r="L172" s="5">
        <f t="shared" si="5"/>
        <v>0</v>
      </c>
      <c r="M172">
        <f t="shared" si="4"/>
        <v>0</v>
      </c>
    </row>
    <row r="173" spans="11:13" hidden="1" x14ac:dyDescent="0.25">
      <c r="K173" s="7">
        <f t="shared" si="3"/>
        <v>0</v>
      </c>
      <c r="L173" s="5">
        <f t="shared" si="5"/>
        <v>0</v>
      </c>
      <c r="M173">
        <f t="shared" si="4"/>
        <v>0</v>
      </c>
    </row>
    <row r="174" spans="11:13" hidden="1" x14ac:dyDescent="0.25">
      <c r="K174" s="7">
        <f t="shared" si="3"/>
        <v>0</v>
      </c>
      <c r="L174" s="5">
        <f t="shared" si="5"/>
        <v>0</v>
      </c>
      <c r="M174">
        <f t="shared" si="4"/>
        <v>0</v>
      </c>
    </row>
    <row r="175" spans="11:13" hidden="1" x14ac:dyDescent="0.25">
      <c r="K175" s="7">
        <f t="shared" si="3"/>
        <v>0</v>
      </c>
      <c r="L175" s="5">
        <f t="shared" si="5"/>
        <v>0</v>
      </c>
      <c r="M175">
        <f t="shared" si="4"/>
        <v>0</v>
      </c>
    </row>
    <row r="176" spans="11:13" hidden="1" x14ac:dyDescent="0.25">
      <c r="K176" s="7">
        <f t="shared" si="3"/>
        <v>0</v>
      </c>
      <c r="L176" s="5">
        <f t="shared" si="5"/>
        <v>0</v>
      </c>
      <c r="M176">
        <f t="shared" si="4"/>
        <v>0</v>
      </c>
    </row>
    <row r="177" spans="11:13" hidden="1" x14ac:dyDescent="0.25">
      <c r="K177" s="7">
        <f t="shared" si="3"/>
        <v>0</v>
      </c>
      <c r="L177" s="5">
        <f t="shared" si="5"/>
        <v>0</v>
      </c>
      <c r="M177">
        <f t="shared" si="4"/>
        <v>0</v>
      </c>
    </row>
    <row r="178" spans="11:13" hidden="1" x14ac:dyDescent="0.25">
      <c r="K178" s="7">
        <f t="shared" si="3"/>
        <v>0</v>
      </c>
      <c r="L178" s="5">
        <f t="shared" si="5"/>
        <v>0</v>
      </c>
      <c r="M178">
        <f t="shared" si="4"/>
        <v>0</v>
      </c>
    </row>
    <row r="179" spans="11:13" hidden="1" x14ac:dyDescent="0.25">
      <c r="K179" s="7">
        <f t="shared" si="3"/>
        <v>0</v>
      </c>
      <c r="L179" s="5">
        <f t="shared" si="5"/>
        <v>0</v>
      </c>
      <c r="M179">
        <f t="shared" si="4"/>
        <v>0</v>
      </c>
    </row>
    <row r="180" spans="11:13" hidden="1" x14ac:dyDescent="0.25">
      <c r="K180" s="7">
        <f t="shared" si="3"/>
        <v>0</v>
      </c>
      <c r="L180" s="5">
        <f t="shared" si="5"/>
        <v>0</v>
      </c>
      <c r="M180">
        <f t="shared" si="4"/>
        <v>0</v>
      </c>
    </row>
    <row r="181" spans="11:13" hidden="1" x14ac:dyDescent="0.25">
      <c r="K181" s="7">
        <f t="shared" si="3"/>
        <v>0</v>
      </c>
      <c r="L181" s="5">
        <f t="shared" si="5"/>
        <v>0</v>
      </c>
      <c r="M181">
        <f t="shared" si="4"/>
        <v>0</v>
      </c>
    </row>
    <row r="182" spans="11:13" hidden="1" x14ac:dyDescent="0.25">
      <c r="K182" s="7">
        <f t="shared" si="3"/>
        <v>0</v>
      </c>
      <c r="L182" s="5">
        <f t="shared" si="5"/>
        <v>0</v>
      </c>
      <c r="M182">
        <f t="shared" si="4"/>
        <v>0</v>
      </c>
    </row>
    <row r="183" spans="11:13" hidden="1" x14ac:dyDescent="0.25">
      <c r="K183" s="7">
        <f t="shared" si="3"/>
        <v>0</v>
      </c>
      <c r="L183" s="5">
        <f t="shared" si="5"/>
        <v>0</v>
      </c>
      <c r="M183">
        <f t="shared" si="4"/>
        <v>0</v>
      </c>
    </row>
    <row r="184" spans="11:13" hidden="1" x14ac:dyDescent="0.25">
      <c r="K184" s="7">
        <f t="shared" si="3"/>
        <v>0</v>
      </c>
      <c r="L184" s="5">
        <f t="shared" si="5"/>
        <v>0</v>
      </c>
      <c r="M184">
        <f t="shared" si="4"/>
        <v>0</v>
      </c>
    </row>
    <row r="185" spans="11:13" hidden="1" x14ac:dyDescent="0.25">
      <c r="K185" s="7">
        <f t="shared" si="3"/>
        <v>0</v>
      </c>
      <c r="L185" s="5">
        <f t="shared" si="5"/>
        <v>0</v>
      </c>
      <c r="M185">
        <f t="shared" si="4"/>
        <v>0</v>
      </c>
    </row>
    <row r="186" spans="11:13" hidden="1" x14ac:dyDescent="0.25">
      <c r="K186" s="7">
        <f t="shared" si="3"/>
        <v>0</v>
      </c>
      <c r="L186" s="5">
        <f t="shared" si="5"/>
        <v>0</v>
      </c>
      <c r="M186">
        <f t="shared" si="4"/>
        <v>0</v>
      </c>
    </row>
    <row r="187" spans="11:13" hidden="1" x14ac:dyDescent="0.25">
      <c r="K187" s="7">
        <f t="shared" si="3"/>
        <v>0</v>
      </c>
      <c r="L187" s="5">
        <f t="shared" si="5"/>
        <v>0</v>
      </c>
      <c r="M187">
        <f t="shared" si="4"/>
        <v>0</v>
      </c>
    </row>
    <row r="188" spans="11:13" hidden="1" x14ac:dyDescent="0.25">
      <c r="K188" s="7">
        <f t="shared" si="3"/>
        <v>0</v>
      </c>
      <c r="L188" s="5">
        <f t="shared" si="5"/>
        <v>0</v>
      </c>
      <c r="M188">
        <f t="shared" si="4"/>
        <v>0</v>
      </c>
    </row>
    <row r="189" spans="11:13" hidden="1" x14ac:dyDescent="0.25">
      <c r="K189" s="7">
        <f t="shared" si="3"/>
        <v>0</v>
      </c>
      <c r="L189" s="5">
        <f t="shared" si="5"/>
        <v>0</v>
      </c>
      <c r="M189">
        <f t="shared" si="4"/>
        <v>0</v>
      </c>
    </row>
    <row r="190" spans="11:13" hidden="1" x14ac:dyDescent="0.25">
      <c r="K190" s="7">
        <f t="shared" si="3"/>
        <v>0</v>
      </c>
      <c r="L190" s="5">
        <f t="shared" si="5"/>
        <v>0</v>
      </c>
      <c r="M190">
        <f t="shared" si="4"/>
        <v>0</v>
      </c>
    </row>
    <row r="191" spans="11:13" hidden="1" x14ac:dyDescent="0.25">
      <c r="K191" s="7">
        <f t="shared" si="3"/>
        <v>0</v>
      </c>
      <c r="L191" s="5">
        <f t="shared" si="5"/>
        <v>0</v>
      </c>
      <c r="M191">
        <f t="shared" si="4"/>
        <v>0</v>
      </c>
    </row>
    <row r="192" spans="11:13" hidden="1" x14ac:dyDescent="0.25">
      <c r="K192" s="7">
        <f t="shared" si="3"/>
        <v>0</v>
      </c>
      <c r="L192" s="5">
        <f t="shared" si="5"/>
        <v>0</v>
      </c>
      <c r="M192">
        <f t="shared" si="4"/>
        <v>0</v>
      </c>
    </row>
    <row r="193" spans="11:13" hidden="1" x14ac:dyDescent="0.25">
      <c r="K193" s="7">
        <f t="shared" si="3"/>
        <v>0</v>
      </c>
      <c r="L193" s="5">
        <f t="shared" si="5"/>
        <v>0</v>
      </c>
      <c r="M193">
        <f t="shared" si="4"/>
        <v>0</v>
      </c>
    </row>
    <row r="194" spans="11:13" hidden="1" x14ac:dyDescent="0.25">
      <c r="K194" s="7">
        <f t="shared" si="3"/>
        <v>0</v>
      </c>
      <c r="L194" s="5">
        <f t="shared" si="5"/>
        <v>0</v>
      </c>
      <c r="M194">
        <f t="shared" si="4"/>
        <v>0</v>
      </c>
    </row>
    <row r="195" spans="11:13" hidden="1" x14ac:dyDescent="0.25">
      <c r="K195" s="7">
        <f t="shared" si="3"/>
        <v>0</v>
      </c>
      <c r="L195" s="5">
        <f t="shared" si="5"/>
        <v>0</v>
      </c>
      <c r="M195">
        <f t="shared" si="4"/>
        <v>0</v>
      </c>
    </row>
    <row r="196" spans="11:13" hidden="1" x14ac:dyDescent="0.25">
      <c r="K196" s="7">
        <f t="shared" si="3"/>
        <v>0</v>
      </c>
      <c r="L196" s="5">
        <f t="shared" si="5"/>
        <v>0</v>
      </c>
      <c r="M196">
        <f t="shared" si="4"/>
        <v>0</v>
      </c>
    </row>
    <row r="197" spans="11:13" hidden="1" x14ac:dyDescent="0.25">
      <c r="K197" s="7">
        <f t="shared" si="3"/>
        <v>0</v>
      </c>
      <c r="L197" s="5">
        <f t="shared" si="5"/>
        <v>0</v>
      </c>
      <c r="M197">
        <f t="shared" si="4"/>
        <v>0</v>
      </c>
    </row>
    <row r="198" spans="11:13" hidden="1" x14ac:dyDescent="0.25">
      <c r="K198" s="7">
        <f t="shared" si="3"/>
        <v>0</v>
      </c>
      <c r="L198" s="5">
        <f t="shared" si="5"/>
        <v>0</v>
      </c>
      <c r="M198">
        <f t="shared" si="4"/>
        <v>0</v>
      </c>
    </row>
    <row r="199" spans="11:13" hidden="1" x14ac:dyDescent="0.25">
      <c r="K199" s="7">
        <f t="shared" si="3"/>
        <v>0</v>
      </c>
      <c r="L199" s="5">
        <f t="shared" si="5"/>
        <v>0</v>
      </c>
      <c r="M199">
        <f t="shared" si="4"/>
        <v>0</v>
      </c>
    </row>
    <row r="200" spans="11:13" hidden="1" x14ac:dyDescent="0.25">
      <c r="K200" s="7">
        <f t="shared" ref="K200:K263" si="6">SUM(F200:J200)</f>
        <v>0</v>
      </c>
      <c r="L200" s="5">
        <f t="shared" si="5"/>
        <v>0</v>
      </c>
      <c r="M200">
        <f t="shared" ref="M200:M263" si="7">SUM(K200*L200)</f>
        <v>0</v>
      </c>
    </row>
    <row r="201" spans="11:13" hidden="1" x14ac:dyDescent="0.25">
      <c r="K201" s="7">
        <f t="shared" si="6"/>
        <v>0</v>
      </c>
      <c r="L201" s="5">
        <f t="shared" ref="L201:L264" si="8">IF(D201="X",0,IF(E201="",0,IF(E201="H",0,VLOOKUP(E201,$F$539:$G$553,2))))</f>
        <v>0</v>
      </c>
      <c r="M201">
        <f t="shared" si="7"/>
        <v>0</v>
      </c>
    </row>
    <row r="202" spans="11:13" hidden="1" x14ac:dyDescent="0.25">
      <c r="K202" s="7">
        <f t="shared" si="6"/>
        <v>0</v>
      </c>
      <c r="L202" s="5">
        <f t="shared" si="8"/>
        <v>0</v>
      </c>
      <c r="M202">
        <f t="shared" si="7"/>
        <v>0</v>
      </c>
    </row>
    <row r="203" spans="11:13" hidden="1" x14ac:dyDescent="0.25">
      <c r="K203" s="7">
        <f t="shared" si="6"/>
        <v>0</v>
      </c>
      <c r="L203" s="5">
        <f t="shared" si="8"/>
        <v>0</v>
      </c>
      <c r="M203">
        <f t="shared" si="7"/>
        <v>0</v>
      </c>
    </row>
    <row r="204" spans="11:13" hidden="1" x14ac:dyDescent="0.25">
      <c r="K204" s="7">
        <f t="shared" si="6"/>
        <v>0</v>
      </c>
      <c r="L204" s="5">
        <f t="shared" si="8"/>
        <v>0</v>
      </c>
      <c r="M204">
        <f t="shared" si="7"/>
        <v>0</v>
      </c>
    </row>
    <row r="205" spans="11:13" hidden="1" x14ac:dyDescent="0.25">
      <c r="K205" s="7">
        <f t="shared" si="6"/>
        <v>0</v>
      </c>
      <c r="L205" s="5">
        <f t="shared" si="8"/>
        <v>0</v>
      </c>
      <c r="M205">
        <f t="shared" si="7"/>
        <v>0</v>
      </c>
    </row>
    <row r="206" spans="11:13" hidden="1" x14ac:dyDescent="0.25">
      <c r="K206" s="7">
        <f t="shared" si="6"/>
        <v>0</v>
      </c>
      <c r="L206" s="5">
        <f t="shared" si="8"/>
        <v>0</v>
      </c>
      <c r="M206">
        <f t="shared" si="7"/>
        <v>0</v>
      </c>
    </row>
    <row r="207" spans="11:13" hidden="1" x14ac:dyDescent="0.25">
      <c r="K207" s="7">
        <f t="shared" si="6"/>
        <v>0</v>
      </c>
      <c r="L207" s="5">
        <f t="shared" si="8"/>
        <v>0</v>
      </c>
      <c r="M207">
        <f t="shared" si="7"/>
        <v>0</v>
      </c>
    </row>
    <row r="208" spans="11:13" hidden="1" x14ac:dyDescent="0.25">
      <c r="K208" s="7">
        <f t="shared" si="6"/>
        <v>0</v>
      </c>
      <c r="L208" s="5">
        <f t="shared" si="8"/>
        <v>0</v>
      </c>
      <c r="M208">
        <f t="shared" si="7"/>
        <v>0</v>
      </c>
    </row>
    <row r="209" spans="11:13" hidden="1" x14ac:dyDescent="0.25">
      <c r="K209" s="7">
        <f t="shared" si="6"/>
        <v>0</v>
      </c>
      <c r="L209" s="5">
        <f t="shared" si="8"/>
        <v>0</v>
      </c>
      <c r="M209">
        <f t="shared" si="7"/>
        <v>0</v>
      </c>
    </row>
    <row r="210" spans="11:13" hidden="1" x14ac:dyDescent="0.25">
      <c r="K210" s="7">
        <f t="shared" si="6"/>
        <v>0</v>
      </c>
      <c r="L210" s="5">
        <f t="shared" si="8"/>
        <v>0</v>
      </c>
      <c r="M210">
        <f t="shared" si="7"/>
        <v>0</v>
      </c>
    </row>
    <row r="211" spans="11:13" hidden="1" x14ac:dyDescent="0.25">
      <c r="K211" s="7">
        <f t="shared" si="6"/>
        <v>0</v>
      </c>
      <c r="L211" s="5">
        <f t="shared" si="8"/>
        <v>0</v>
      </c>
      <c r="M211">
        <f t="shared" si="7"/>
        <v>0</v>
      </c>
    </row>
    <row r="212" spans="11:13" hidden="1" x14ac:dyDescent="0.25">
      <c r="K212" s="7">
        <f t="shared" si="6"/>
        <v>0</v>
      </c>
      <c r="L212" s="5">
        <f t="shared" si="8"/>
        <v>0</v>
      </c>
      <c r="M212">
        <f t="shared" si="7"/>
        <v>0</v>
      </c>
    </row>
    <row r="213" spans="11:13" hidden="1" x14ac:dyDescent="0.25">
      <c r="K213" s="7">
        <f t="shared" si="6"/>
        <v>0</v>
      </c>
      <c r="L213" s="5">
        <f t="shared" si="8"/>
        <v>0</v>
      </c>
      <c r="M213">
        <f t="shared" si="7"/>
        <v>0</v>
      </c>
    </row>
    <row r="214" spans="11:13" hidden="1" x14ac:dyDescent="0.25">
      <c r="K214" s="7">
        <f t="shared" si="6"/>
        <v>0</v>
      </c>
      <c r="L214" s="5">
        <f t="shared" si="8"/>
        <v>0</v>
      </c>
      <c r="M214">
        <f t="shared" si="7"/>
        <v>0</v>
      </c>
    </row>
    <row r="215" spans="11:13" hidden="1" x14ac:dyDescent="0.25">
      <c r="K215" s="7">
        <f t="shared" si="6"/>
        <v>0</v>
      </c>
      <c r="L215" s="5">
        <f t="shared" si="8"/>
        <v>0</v>
      </c>
      <c r="M215">
        <f t="shared" si="7"/>
        <v>0</v>
      </c>
    </row>
    <row r="216" spans="11:13" hidden="1" x14ac:dyDescent="0.25">
      <c r="K216" s="7">
        <f t="shared" si="6"/>
        <v>0</v>
      </c>
      <c r="L216" s="5">
        <f t="shared" si="8"/>
        <v>0</v>
      </c>
      <c r="M216">
        <f t="shared" si="7"/>
        <v>0</v>
      </c>
    </row>
    <row r="217" spans="11:13" hidden="1" x14ac:dyDescent="0.25">
      <c r="K217" s="7">
        <f t="shared" si="6"/>
        <v>0</v>
      </c>
      <c r="L217" s="5">
        <f t="shared" si="8"/>
        <v>0</v>
      </c>
      <c r="M217">
        <f t="shared" si="7"/>
        <v>0</v>
      </c>
    </row>
    <row r="218" spans="11:13" hidden="1" x14ac:dyDescent="0.25">
      <c r="K218" s="7">
        <f t="shared" si="6"/>
        <v>0</v>
      </c>
      <c r="L218" s="5">
        <f t="shared" si="8"/>
        <v>0</v>
      </c>
      <c r="M218">
        <f t="shared" si="7"/>
        <v>0</v>
      </c>
    </row>
    <row r="219" spans="11:13" hidden="1" x14ac:dyDescent="0.25">
      <c r="K219" s="7">
        <f t="shared" si="6"/>
        <v>0</v>
      </c>
      <c r="L219" s="5">
        <f t="shared" si="8"/>
        <v>0</v>
      </c>
      <c r="M219">
        <f t="shared" si="7"/>
        <v>0</v>
      </c>
    </row>
    <row r="220" spans="11:13" hidden="1" x14ac:dyDescent="0.25">
      <c r="K220" s="7">
        <f t="shared" si="6"/>
        <v>0</v>
      </c>
      <c r="L220" s="5">
        <f t="shared" si="8"/>
        <v>0</v>
      </c>
      <c r="M220">
        <f t="shared" si="7"/>
        <v>0</v>
      </c>
    </row>
    <row r="221" spans="11:13" hidden="1" x14ac:dyDescent="0.25">
      <c r="K221" s="7">
        <f t="shared" si="6"/>
        <v>0</v>
      </c>
      <c r="L221" s="5">
        <f t="shared" si="8"/>
        <v>0</v>
      </c>
      <c r="M221">
        <f t="shared" si="7"/>
        <v>0</v>
      </c>
    </row>
    <row r="222" spans="11:13" hidden="1" x14ac:dyDescent="0.25">
      <c r="K222" s="7">
        <f t="shared" si="6"/>
        <v>0</v>
      </c>
      <c r="L222" s="5">
        <f t="shared" si="8"/>
        <v>0</v>
      </c>
      <c r="M222">
        <f t="shared" si="7"/>
        <v>0</v>
      </c>
    </row>
    <row r="223" spans="11:13" hidden="1" x14ac:dyDescent="0.25">
      <c r="K223" s="7">
        <f t="shared" si="6"/>
        <v>0</v>
      </c>
      <c r="L223" s="5">
        <f t="shared" si="8"/>
        <v>0</v>
      </c>
      <c r="M223">
        <f t="shared" si="7"/>
        <v>0</v>
      </c>
    </row>
    <row r="224" spans="11:13" hidden="1" x14ac:dyDescent="0.25">
      <c r="K224" s="7">
        <f t="shared" si="6"/>
        <v>0</v>
      </c>
      <c r="L224" s="5">
        <f t="shared" si="8"/>
        <v>0</v>
      </c>
      <c r="M224">
        <f t="shared" si="7"/>
        <v>0</v>
      </c>
    </row>
    <row r="225" spans="11:13" hidden="1" x14ac:dyDescent="0.25">
      <c r="K225" s="7">
        <f t="shared" si="6"/>
        <v>0</v>
      </c>
      <c r="L225" s="5">
        <f t="shared" si="8"/>
        <v>0</v>
      </c>
      <c r="M225">
        <f t="shared" si="7"/>
        <v>0</v>
      </c>
    </row>
    <row r="226" spans="11:13" hidden="1" x14ac:dyDescent="0.25">
      <c r="K226" s="7">
        <f t="shared" si="6"/>
        <v>0</v>
      </c>
      <c r="L226" s="5">
        <f t="shared" si="8"/>
        <v>0</v>
      </c>
      <c r="M226">
        <f t="shared" si="7"/>
        <v>0</v>
      </c>
    </row>
    <row r="227" spans="11:13" hidden="1" x14ac:dyDescent="0.25">
      <c r="K227" s="7">
        <f t="shared" si="6"/>
        <v>0</v>
      </c>
      <c r="L227" s="5">
        <f t="shared" si="8"/>
        <v>0</v>
      </c>
      <c r="M227">
        <f t="shared" si="7"/>
        <v>0</v>
      </c>
    </row>
    <row r="228" spans="11:13" hidden="1" x14ac:dyDescent="0.25">
      <c r="K228" s="7">
        <f t="shared" si="6"/>
        <v>0</v>
      </c>
      <c r="L228" s="5">
        <f t="shared" si="8"/>
        <v>0</v>
      </c>
      <c r="M228">
        <f t="shared" si="7"/>
        <v>0</v>
      </c>
    </row>
    <row r="229" spans="11:13" hidden="1" x14ac:dyDescent="0.25">
      <c r="K229" s="7">
        <f t="shared" si="6"/>
        <v>0</v>
      </c>
      <c r="L229" s="5">
        <f t="shared" si="8"/>
        <v>0</v>
      </c>
      <c r="M229">
        <f t="shared" si="7"/>
        <v>0</v>
      </c>
    </row>
    <row r="230" spans="11:13" hidden="1" x14ac:dyDescent="0.25">
      <c r="K230" s="7">
        <f t="shared" si="6"/>
        <v>0</v>
      </c>
      <c r="L230" s="5">
        <f t="shared" si="8"/>
        <v>0</v>
      </c>
      <c r="M230">
        <f t="shared" si="7"/>
        <v>0</v>
      </c>
    </row>
    <row r="231" spans="11:13" hidden="1" x14ac:dyDescent="0.25">
      <c r="K231" s="7">
        <f t="shared" si="6"/>
        <v>0</v>
      </c>
      <c r="L231" s="5">
        <f t="shared" si="8"/>
        <v>0</v>
      </c>
      <c r="M231">
        <f t="shared" si="7"/>
        <v>0</v>
      </c>
    </row>
    <row r="232" spans="11:13" hidden="1" x14ac:dyDescent="0.25">
      <c r="K232" s="7">
        <f t="shared" si="6"/>
        <v>0</v>
      </c>
      <c r="L232" s="5">
        <f t="shared" si="8"/>
        <v>0</v>
      </c>
      <c r="M232">
        <f t="shared" si="7"/>
        <v>0</v>
      </c>
    </row>
    <row r="233" spans="11:13" hidden="1" x14ac:dyDescent="0.25">
      <c r="K233" s="7">
        <f t="shared" si="6"/>
        <v>0</v>
      </c>
      <c r="L233" s="5">
        <f t="shared" si="8"/>
        <v>0</v>
      </c>
      <c r="M233">
        <f t="shared" si="7"/>
        <v>0</v>
      </c>
    </row>
    <row r="234" spans="11:13" hidden="1" x14ac:dyDescent="0.25">
      <c r="K234" s="7">
        <f t="shared" si="6"/>
        <v>0</v>
      </c>
      <c r="L234" s="5">
        <f t="shared" si="8"/>
        <v>0</v>
      </c>
      <c r="M234">
        <f t="shared" si="7"/>
        <v>0</v>
      </c>
    </row>
    <row r="235" spans="11:13" hidden="1" x14ac:dyDescent="0.25">
      <c r="K235" s="7">
        <f t="shared" si="6"/>
        <v>0</v>
      </c>
      <c r="L235" s="5">
        <f t="shared" si="8"/>
        <v>0</v>
      </c>
      <c r="M235">
        <f t="shared" si="7"/>
        <v>0</v>
      </c>
    </row>
    <row r="236" spans="11:13" hidden="1" x14ac:dyDescent="0.25">
      <c r="K236" s="7">
        <f t="shared" si="6"/>
        <v>0</v>
      </c>
      <c r="L236" s="5">
        <f t="shared" si="8"/>
        <v>0</v>
      </c>
      <c r="M236">
        <f t="shared" si="7"/>
        <v>0</v>
      </c>
    </row>
    <row r="237" spans="11:13" hidden="1" x14ac:dyDescent="0.25">
      <c r="K237" s="7">
        <f t="shared" si="6"/>
        <v>0</v>
      </c>
      <c r="L237" s="5">
        <f t="shared" si="8"/>
        <v>0</v>
      </c>
      <c r="M237">
        <f t="shared" si="7"/>
        <v>0</v>
      </c>
    </row>
    <row r="238" spans="11:13" hidden="1" x14ac:dyDescent="0.25">
      <c r="K238" s="7">
        <f t="shared" si="6"/>
        <v>0</v>
      </c>
      <c r="L238" s="5">
        <f t="shared" si="8"/>
        <v>0</v>
      </c>
      <c r="M238">
        <f t="shared" si="7"/>
        <v>0</v>
      </c>
    </row>
    <row r="239" spans="11:13" hidden="1" x14ac:dyDescent="0.25">
      <c r="K239" s="7">
        <f t="shared" si="6"/>
        <v>0</v>
      </c>
      <c r="L239" s="5">
        <f t="shared" si="8"/>
        <v>0</v>
      </c>
      <c r="M239">
        <f t="shared" si="7"/>
        <v>0</v>
      </c>
    </row>
    <row r="240" spans="11:13" hidden="1" x14ac:dyDescent="0.25">
      <c r="K240" s="7">
        <f t="shared" si="6"/>
        <v>0</v>
      </c>
      <c r="L240" s="5">
        <f t="shared" si="8"/>
        <v>0</v>
      </c>
      <c r="M240">
        <f t="shared" si="7"/>
        <v>0</v>
      </c>
    </row>
    <row r="241" spans="11:13" hidden="1" x14ac:dyDescent="0.25">
      <c r="K241" s="7">
        <f t="shared" si="6"/>
        <v>0</v>
      </c>
      <c r="L241" s="5">
        <f t="shared" si="8"/>
        <v>0</v>
      </c>
      <c r="M241">
        <f t="shared" si="7"/>
        <v>0</v>
      </c>
    </row>
    <row r="242" spans="11:13" hidden="1" x14ac:dyDescent="0.25">
      <c r="K242" s="7">
        <f t="shared" si="6"/>
        <v>0</v>
      </c>
      <c r="L242" s="5">
        <f t="shared" si="8"/>
        <v>0</v>
      </c>
      <c r="M242">
        <f t="shared" si="7"/>
        <v>0</v>
      </c>
    </row>
    <row r="243" spans="11:13" hidden="1" x14ac:dyDescent="0.25">
      <c r="K243" s="7">
        <f t="shared" si="6"/>
        <v>0</v>
      </c>
      <c r="L243" s="5">
        <f t="shared" si="8"/>
        <v>0</v>
      </c>
      <c r="M243">
        <f t="shared" si="7"/>
        <v>0</v>
      </c>
    </row>
    <row r="244" spans="11:13" hidden="1" x14ac:dyDescent="0.25">
      <c r="K244" s="7">
        <f t="shared" si="6"/>
        <v>0</v>
      </c>
      <c r="L244" s="5">
        <f t="shared" si="8"/>
        <v>0</v>
      </c>
      <c r="M244">
        <f t="shared" si="7"/>
        <v>0</v>
      </c>
    </row>
    <row r="245" spans="11:13" hidden="1" x14ac:dyDescent="0.25">
      <c r="K245" s="7">
        <f t="shared" si="6"/>
        <v>0</v>
      </c>
      <c r="L245" s="5">
        <f t="shared" si="8"/>
        <v>0</v>
      </c>
      <c r="M245">
        <f t="shared" si="7"/>
        <v>0</v>
      </c>
    </row>
    <row r="246" spans="11:13" hidden="1" x14ac:dyDescent="0.25">
      <c r="K246" s="7">
        <f t="shared" si="6"/>
        <v>0</v>
      </c>
      <c r="L246" s="5">
        <f t="shared" si="8"/>
        <v>0</v>
      </c>
      <c r="M246">
        <f t="shared" si="7"/>
        <v>0</v>
      </c>
    </row>
    <row r="247" spans="11:13" hidden="1" x14ac:dyDescent="0.25">
      <c r="K247" s="7">
        <f t="shared" si="6"/>
        <v>0</v>
      </c>
      <c r="L247" s="5">
        <f t="shared" si="8"/>
        <v>0</v>
      </c>
      <c r="M247">
        <f t="shared" si="7"/>
        <v>0</v>
      </c>
    </row>
    <row r="248" spans="11:13" hidden="1" x14ac:dyDescent="0.25">
      <c r="K248" s="7">
        <f t="shared" si="6"/>
        <v>0</v>
      </c>
      <c r="L248" s="5">
        <f t="shared" si="8"/>
        <v>0</v>
      </c>
      <c r="M248">
        <f t="shared" si="7"/>
        <v>0</v>
      </c>
    </row>
    <row r="249" spans="11:13" hidden="1" x14ac:dyDescent="0.25">
      <c r="K249" s="7">
        <f t="shared" si="6"/>
        <v>0</v>
      </c>
      <c r="L249" s="5">
        <f t="shared" si="8"/>
        <v>0</v>
      </c>
      <c r="M249">
        <f t="shared" si="7"/>
        <v>0</v>
      </c>
    </row>
    <row r="250" spans="11:13" hidden="1" x14ac:dyDescent="0.25">
      <c r="K250" s="7">
        <f t="shared" si="6"/>
        <v>0</v>
      </c>
      <c r="L250" s="5">
        <f t="shared" si="8"/>
        <v>0</v>
      </c>
      <c r="M250">
        <f t="shared" si="7"/>
        <v>0</v>
      </c>
    </row>
    <row r="251" spans="11:13" hidden="1" x14ac:dyDescent="0.25">
      <c r="K251" s="7">
        <f t="shared" si="6"/>
        <v>0</v>
      </c>
      <c r="L251" s="5">
        <f t="shared" si="8"/>
        <v>0</v>
      </c>
      <c r="M251">
        <f t="shared" si="7"/>
        <v>0</v>
      </c>
    </row>
    <row r="252" spans="11:13" hidden="1" x14ac:dyDescent="0.25">
      <c r="K252" s="7">
        <f t="shared" si="6"/>
        <v>0</v>
      </c>
      <c r="L252" s="5">
        <f t="shared" si="8"/>
        <v>0</v>
      </c>
      <c r="M252">
        <f t="shared" si="7"/>
        <v>0</v>
      </c>
    </row>
    <row r="253" spans="11:13" hidden="1" x14ac:dyDescent="0.25">
      <c r="K253" s="7">
        <f t="shared" si="6"/>
        <v>0</v>
      </c>
      <c r="L253" s="5">
        <f t="shared" si="8"/>
        <v>0</v>
      </c>
      <c r="M253">
        <f t="shared" si="7"/>
        <v>0</v>
      </c>
    </row>
    <row r="254" spans="11:13" hidden="1" x14ac:dyDescent="0.25">
      <c r="K254" s="7">
        <f t="shared" si="6"/>
        <v>0</v>
      </c>
      <c r="L254" s="5">
        <f t="shared" si="8"/>
        <v>0</v>
      </c>
      <c r="M254">
        <f t="shared" si="7"/>
        <v>0</v>
      </c>
    </row>
    <row r="255" spans="11:13" hidden="1" x14ac:dyDescent="0.25">
      <c r="K255" s="7">
        <f t="shared" si="6"/>
        <v>0</v>
      </c>
      <c r="L255" s="5">
        <f t="shared" si="8"/>
        <v>0</v>
      </c>
      <c r="M255">
        <f t="shared" si="7"/>
        <v>0</v>
      </c>
    </row>
    <row r="256" spans="11:13" hidden="1" x14ac:dyDescent="0.25">
      <c r="K256" s="7">
        <f t="shared" si="6"/>
        <v>0</v>
      </c>
      <c r="L256" s="5">
        <f t="shared" si="8"/>
        <v>0</v>
      </c>
      <c r="M256">
        <f t="shared" si="7"/>
        <v>0</v>
      </c>
    </row>
    <row r="257" spans="11:13" hidden="1" x14ac:dyDescent="0.25">
      <c r="K257" s="7">
        <f t="shared" si="6"/>
        <v>0</v>
      </c>
      <c r="L257" s="5">
        <f t="shared" si="8"/>
        <v>0</v>
      </c>
      <c r="M257">
        <f t="shared" si="7"/>
        <v>0</v>
      </c>
    </row>
    <row r="258" spans="11:13" hidden="1" x14ac:dyDescent="0.25">
      <c r="K258" s="7">
        <f t="shared" si="6"/>
        <v>0</v>
      </c>
      <c r="L258" s="5">
        <f t="shared" si="8"/>
        <v>0</v>
      </c>
      <c r="M258">
        <f t="shared" si="7"/>
        <v>0</v>
      </c>
    </row>
    <row r="259" spans="11:13" hidden="1" x14ac:dyDescent="0.25">
      <c r="K259" s="7">
        <f t="shared" si="6"/>
        <v>0</v>
      </c>
      <c r="L259" s="5">
        <f t="shared" si="8"/>
        <v>0</v>
      </c>
      <c r="M259">
        <f t="shared" si="7"/>
        <v>0</v>
      </c>
    </row>
    <row r="260" spans="11:13" hidden="1" x14ac:dyDescent="0.25">
      <c r="K260" s="7">
        <f t="shared" si="6"/>
        <v>0</v>
      </c>
      <c r="L260" s="5">
        <f t="shared" si="8"/>
        <v>0</v>
      </c>
      <c r="M260">
        <f t="shared" si="7"/>
        <v>0</v>
      </c>
    </row>
    <row r="261" spans="11:13" hidden="1" x14ac:dyDescent="0.25">
      <c r="K261" s="7">
        <f t="shared" si="6"/>
        <v>0</v>
      </c>
      <c r="L261" s="5">
        <f t="shared" si="8"/>
        <v>0</v>
      </c>
      <c r="M261">
        <f t="shared" si="7"/>
        <v>0</v>
      </c>
    </row>
    <row r="262" spans="11:13" hidden="1" x14ac:dyDescent="0.25">
      <c r="K262" s="7">
        <f t="shared" si="6"/>
        <v>0</v>
      </c>
      <c r="L262" s="5">
        <f t="shared" si="8"/>
        <v>0</v>
      </c>
      <c r="M262">
        <f t="shared" si="7"/>
        <v>0</v>
      </c>
    </row>
    <row r="263" spans="11:13" hidden="1" x14ac:dyDescent="0.25">
      <c r="K263" s="7">
        <f t="shared" si="6"/>
        <v>0</v>
      </c>
      <c r="L263" s="5">
        <f t="shared" si="8"/>
        <v>0</v>
      </c>
      <c r="M263">
        <f t="shared" si="7"/>
        <v>0</v>
      </c>
    </row>
    <row r="264" spans="11:13" hidden="1" x14ac:dyDescent="0.25">
      <c r="K264" s="7">
        <f t="shared" ref="K264:K327" si="9">SUM(F264:J264)</f>
        <v>0</v>
      </c>
      <c r="L264" s="5">
        <f t="shared" si="8"/>
        <v>0</v>
      </c>
      <c r="M264">
        <f t="shared" ref="M264:M327" si="10">SUM(K264*L264)</f>
        <v>0</v>
      </c>
    </row>
    <row r="265" spans="11:13" hidden="1" x14ac:dyDescent="0.25">
      <c r="K265" s="7">
        <f t="shared" si="9"/>
        <v>0</v>
      </c>
      <c r="L265" s="5">
        <f t="shared" ref="L265:L328" si="11">IF(D265="X",0,IF(E265="",0,IF(E265="H",0,VLOOKUP(E265,$F$539:$G$553,2))))</f>
        <v>0</v>
      </c>
      <c r="M265">
        <f t="shared" si="10"/>
        <v>0</v>
      </c>
    </row>
    <row r="266" spans="11:13" hidden="1" x14ac:dyDescent="0.25">
      <c r="K266" s="7">
        <f t="shared" si="9"/>
        <v>0</v>
      </c>
      <c r="L266" s="5">
        <f t="shared" si="11"/>
        <v>0</v>
      </c>
      <c r="M266">
        <f t="shared" si="10"/>
        <v>0</v>
      </c>
    </row>
    <row r="267" spans="11:13" hidden="1" x14ac:dyDescent="0.25">
      <c r="K267" s="7">
        <f t="shared" si="9"/>
        <v>0</v>
      </c>
      <c r="L267" s="5">
        <f t="shared" si="11"/>
        <v>0</v>
      </c>
      <c r="M267">
        <f t="shared" si="10"/>
        <v>0</v>
      </c>
    </row>
    <row r="268" spans="11:13" hidden="1" x14ac:dyDescent="0.25">
      <c r="K268" s="7">
        <f t="shared" si="9"/>
        <v>0</v>
      </c>
      <c r="L268" s="5">
        <f t="shared" si="11"/>
        <v>0</v>
      </c>
      <c r="M268">
        <f t="shared" si="10"/>
        <v>0</v>
      </c>
    </row>
    <row r="269" spans="11:13" hidden="1" x14ac:dyDescent="0.25">
      <c r="K269" s="7">
        <f t="shared" si="9"/>
        <v>0</v>
      </c>
      <c r="L269" s="5">
        <f t="shared" si="11"/>
        <v>0</v>
      </c>
      <c r="M269">
        <f t="shared" si="10"/>
        <v>0</v>
      </c>
    </row>
    <row r="270" spans="11:13" hidden="1" x14ac:dyDescent="0.25">
      <c r="K270" s="7">
        <f t="shared" si="9"/>
        <v>0</v>
      </c>
      <c r="L270" s="5">
        <f t="shared" si="11"/>
        <v>0</v>
      </c>
      <c r="M270">
        <f t="shared" si="10"/>
        <v>0</v>
      </c>
    </row>
    <row r="271" spans="11:13" hidden="1" x14ac:dyDescent="0.25">
      <c r="K271" s="7">
        <f t="shared" si="9"/>
        <v>0</v>
      </c>
      <c r="L271" s="5">
        <f t="shared" si="11"/>
        <v>0</v>
      </c>
      <c r="M271">
        <f t="shared" si="10"/>
        <v>0</v>
      </c>
    </row>
    <row r="272" spans="11:13" hidden="1" x14ac:dyDescent="0.25">
      <c r="K272" s="7">
        <f t="shared" si="9"/>
        <v>0</v>
      </c>
      <c r="L272" s="5">
        <f t="shared" si="11"/>
        <v>0</v>
      </c>
      <c r="M272">
        <f t="shared" si="10"/>
        <v>0</v>
      </c>
    </row>
    <row r="273" spans="11:13" hidden="1" x14ac:dyDescent="0.25">
      <c r="K273" s="7">
        <f t="shared" si="9"/>
        <v>0</v>
      </c>
      <c r="L273" s="5">
        <f t="shared" si="11"/>
        <v>0</v>
      </c>
      <c r="M273">
        <f t="shared" si="10"/>
        <v>0</v>
      </c>
    </row>
    <row r="274" spans="11:13" hidden="1" x14ac:dyDescent="0.25">
      <c r="K274" s="7">
        <f t="shared" si="9"/>
        <v>0</v>
      </c>
      <c r="L274" s="5">
        <f t="shared" si="11"/>
        <v>0</v>
      </c>
      <c r="M274">
        <f t="shared" si="10"/>
        <v>0</v>
      </c>
    </row>
    <row r="275" spans="11:13" hidden="1" x14ac:dyDescent="0.25">
      <c r="K275" s="7">
        <f t="shared" si="9"/>
        <v>0</v>
      </c>
      <c r="L275" s="5">
        <f t="shared" si="11"/>
        <v>0</v>
      </c>
      <c r="M275">
        <f t="shared" si="10"/>
        <v>0</v>
      </c>
    </row>
    <row r="276" spans="11:13" hidden="1" x14ac:dyDescent="0.25">
      <c r="K276" s="7">
        <f t="shared" si="9"/>
        <v>0</v>
      </c>
      <c r="L276" s="5">
        <f t="shared" si="11"/>
        <v>0</v>
      </c>
      <c r="M276">
        <f t="shared" si="10"/>
        <v>0</v>
      </c>
    </row>
    <row r="277" spans="11:13" hidden="1" x14ac:dyDescent="0.25">
      <c r="K277" s="7">
        <f t="shared" si="9"/>
        <v>0</v>
      </c>
      <c r="L277" s="5">
        <f t="shared" si="11"/>
        <v>0</v>
      </c>
      <c r="M277">
        <f t="shared" si="10"/>
        <v>0</v>
      </c>
    </row>
    <row r="278" spans="11:13" hidden="1" x14ac:dyDescent="0.25">
      <c r="K278" s="7">
        <f t="shared" si="9"/>
        <v>0</v>
      </c>
      <c r="L278" s="5">
        <f t="shared" si="11"/>
        <v>0</v>
      </c>
      <c r="M278">
        <f t="shared" si="10"/>
        <v>0</v>
      </c>
    </row>
    <row r="279" spans="11:13" hidden="1" x14ac:dyDescent="0.25">
      <c r="K279" s="7">
        <f t="shared" si="9"/>
        <v>0</v>
      </c>
      <c r="L279" s="5">
        <f t="shared" si="11"/>
        <v>0</v>
      </c>
      <c r="M279">
        <f t="shared" si="10"/>
        <v>0</v>
      </c>
    </row>
    <row r="280" spans="11:13" hidden="1" x14ac:dyDescent="0.25">
      <c r="K280" s="7">
        <f t="shared" si="9"/>
        <v>0</v>
      </c>
      <c r="L280" s="5">
        <f t="shared" si="11"/>
        <v>0</v>
      </c>
      <c r="M280">
        <f t="shared" si="10"/>
        <v>0</v>
      </c>
    </row>
    <row r="281" spans="11:13" hidden="1" x14ac:dyDescent="0.25">
      <c r="K281" s="7">
        <f t="shared" si="9"/>
        <v>0</v>
      </c>
      <c r="L281" s="5">
        <f t="shared" si="11"/>
        <v>0</v>
      </c>
      <c r="M281">
        <f t="shared" si="10"/>
        <v>0</v>
      </c>
    </row>
    <row r="282" spans="11:13" hidden="1" x14ac:dyDescent="0.25">
      <c r="K282" s="7">
        <f t="shared" si="9"/>
        <v>0</v>
      </c>
      <c r="L282" s="5">
        <f t="shared" si="11"/>
        <v>0</v>
      </c>
      <c r="M282">
        <f t="shared" si="10"/>
        <v>0</v>
      </c>
    </row>
    <row r="283" spans="11:13" hidden="1" x14ac:dyDescent="0.25">
      <c r="K283" s="7">
        <f t="shared" si="9"/>
        <v>0</v>
      </c>
      <c r="L283" s="5">
        <f t="shared" si="11"/>
        <v>0</v>
      </c>
      <c r="M283">
        <f t="shared" si="10"/>
        <v>0</v>
      </c>
    </row>
    <row r="284" spans="11:13" hidden="1" x14ac:dyDescent="0.25">
      <c r="K284" s="7">
        <f t="shared" si="9"/>
        <v>0</v>
      </c>
      <c r="L284" s="5">
        <f t="shared" si="11"/>
        <v>0</v>
      </c>
      <c r="M284">
        <f t="shared" si="10"/>
        <v>0</v>
      </c>
    </row>
    <row r="285" spans="11:13" hidden="1" x14ac:dyDescent="0.25">
      <c r="K285" s="7">
        <f t="shared" si="9"/>
        <v>0</v>
      </c>
      <c r="L285" s="5">
        <f t="shared" si="11"/>
        <v>0</v>
      </c>
      <c r="M285">
        <f t="shared" si="10"/>
        <v>0</v>
      </c>
    </row>
    <row r="286" spans="11:13" hidden="1" x14ac:dyDescent="0.25">
      <c r="K286" s="7">
        <f t="shared" si="9"/>
        <v>0</v>
      </c>
      <c r="L286" s="5">
        <f t="shared" si="11"/>
        <v>0</v>
      </c>
      <c r="M286">
        <f t="shared" si="10"/>
        <v>0</v>
      </c>
    </row>
    <row r="287" spans="11:13" hidden="1" x14ac:dyDescent="0.25">
      <c r="K287" s="7">
        <f t="shared" si="9"/>
        <v>0</v>
      </c>
      <c r="L287" s="5">
        <f t="shared" si="11"/>
        <v>0</v>
      </c>
      <c r="M287">
        <f t="shared" si="10"/>
        <v>0</v>
      </c>
    </row>
    <row r="288" spans="11:13" hidden="1" x14ac:dyDescent="0.25">
      <c r="K288" s="7">
        <f t="shared" si="9"/>
        <v>0</v>
      </c>
      <c r="L288" s="5">
        <f t="shared" si="11"/>
        <v>0</v>
      </c>
      <c r="M288">
        <f t="shared" si="10"/>
        <v>0</v>
      </c>
    </row>
    <row r="289" spans="11:13" hidden="1" x14ac:dyDescent="0.25">
      <c r="K289" s="7">
        <f t="shared" si="9"/>
        <v>0</v>
      </c>
      <c r="L289" s="5">
        <f t="shared" si="11"/>
        <v>0</v>
      </c>
      <c r="M289">
        <f t="shared" si="10"/>
        <v>0</v>
      </c>
    </row>
    <row r="290" spans="11:13" hidden="1" x14ac:dyDescent="0.25">
      <c r="K290" s="7">
        <f t="shared" si="9"/>
        <v>0</v>
      </c>
      <c r="L290" s="5">
        <f t="shared" si="11"/>
        <v>0</v>
      </c>
      <c r="M290">
        <f t="shared" si="10"/>
        <v>0</v>
      </c>
    </row>
    <row r="291" spans="11:13" hidden="1" x14ac:dyDescent="0.25">
      <c r="K291" s="7">
        <f t="shared" si="9"/>
        <v>0</v>
      </c>
      <c r="L291" s="5">
        <f t="shared" si="11"/>
        <v>0</v>
      </c>
      <c r="M291">
        <f t="shared" si="10"/>
        <v>0</v>
      </c>
    </row>
    <row r="292" spans="11:13" hidden="1" x14ac:dyDescent="0.25">
      <c r="K292" s="7">
        <f t="shared" si="9"/>
        <v>0</v>
      </c>
      <c r="L292" s="5">
        <f t="shared" si="11"/>
        <v>0</v>
      </c>
      <c r="M292">
        <f t="shared" si="10"/>
        <v>0</v>
      </c>
    </row>
    <row r="293" spans="11:13" hidden="1" x14ac:dyDescent="0.25">
      <c r="K293" s="7">
        <f t="shared" si="9"/>
        <v>0</v>
      </c>
      <c r="L293" s="5">
        <f t="shared" si="11"/>
        <v>0</v>
      </c>
      <c r="M293">
        <f t="shared" si="10"/>
        <v>0</v>
      </c>
    </row>
    <row r="294" spans="11:13" hidden="1" x14ac:dyDescent="0.25">
      <c r="K294" s="7">
        <f t="shared" si="9"/>
        <v>0</v>
      </c>
      <c r="L294" s="5">
        <f t="shared" si="11"/>
        <v>0</v>
      </c>
      <c r="M294">
        <f t="shared" si="10"/>
        <v>0</v>
      </c>
    </row>
    <row r="295" spans="11:13" hidden="1" x14ac:dyDescent="0.25">
      <c r="K295" s="7">
        <f t="shared" si="9"/>
        <v>0</v>
      </c>
      <c r="L295" s="5">
        <f t="shared" si="11"/>
        <v>0</v>
      </c>
      <c r="M295">
        <f t="shared" si="10"/>
        <v>0</v>
      </c>
    </row>
    <row r="296" spans="11:13" hidden="1" x14ac:dyDescent="0.25">
      <c r="K296" s="7">
        <f t="shared" si="9"/>
        <v>0</v>
      </c>
      <c r="L296" s="5">
        <f t="shared" si="11"/>
        <v>0</v>
      </c>
      <c r="M296">
        <f t="shared" si="10"/>
        <v>0</v>
      </c>
    </row>
    <row r="297" spans="11:13" hidden="1" x14ac:dyDescent="0.25">
      <c r="K297" s="7">
        <f t="shared" si="9"/>
        <v>0</v>
      </c>
      <c r="L297" s="5">
        <f t="shared" si="11"/>
        <v>0</v>
      </c>
      <c r="M297">
        <f t="shared" si="10"/>
        <v>0</v>
      </c>
    </row>
    <row r="298" spans="11:13" hidden="1" x14ac:dyDescent="0.25">
      <c r="K298" s="7">
        <f t="shared" si="9"/>
        <v>0</v>
      </c>
      <c r="L298" s="5">
        <f t="shared" si="11"/>
        <v>0</v>
      </c>
      <c r="M298">
        <f t="shared" si="10"/>
        <v>0</v>
      </c>
    </row>
    <row r="299" spans="11:13" hidden="1" x14ac:dyDescent="0.25">
      <c r="K299" s="7">
        <f t="shared" si="9"/>
        <v>0</v>
      </c>
      <c r="L299" s="5">
        <f t="shared" si="11"/>
        <v>0</v>
      </c>
      <c r="M299">
        <f t="shared" si="10"/>
        <v>0</v>
      </c>
    </row>
    <row r="300" spans="11:13" hidden="1" x14ac:dyDescent="0.25">
      <c r="K300" s="7">
        <f t="shared" si="9"/>
        <v>0</v>
      </c>
      <c r="L300" s="5">
        <f t="shared" si="11"/>
        <v>0</v>
      </c>
      <c r="M300">
        <f t="shared" si="10"/>
        <v>0</v>
      </c>
    </row>
    <row r="301" spans="11:13" hidden="1" x14ac:dyDescent="0.25">
      <c r="K301" s="7">
        <f t="shared" si="9"/>
        <v>0</v>
      </c>
      <c r="L301" s="5">
        <f t="shared" si="11"/>
        <v>0</v>
      </c>
      <c r="M301">
        <f t="shared" si="10"/>
        <v>0</v>
      </c>
    </row>
    <row r="302" spans="11:13" hidden="1" x14ac:dyDescent="0.25">
      <c r="K302" s="7">
        <f t="shared" si="9"/>
        <v>0</v>
      </c>
      <c r="L302" s="5">
        <f t="shared" si="11"/>
        <v>0</v>
      </c>
      <c r="M302">
        <f t="shared" si="10"/>
        <v>0</v>
      </c>
    </row>
    <row r="303" spans="11:13" hidden="1" x14ac:dyDescent="0.25">
      <c r="K303" s="7">
        <f t="shared" si="9"/>
        <v>0</v>
      </c>
      <c r="L303" s="5">
        <f t="shared" si="11"/>
        <v>0</v>
      </c>
      <c r="M303">
        <f t="shared" si="10"/>
        <v>0</v>
      </c>
    </row>
    <row r="304" spans="11:13" hidden="1" x14ac:dyDescent="0.25">
      <c r="K304" s="7">
        <f t="shared" si="9"/>
        <v>0</v>
      </c>
      <c r="L304" s="5">
        <f t="shared" si="11"/>
        <v>0</v>
      </c>
      <c r="M304">
        <f t="shared" si="10"/>
        <v>0</v>
      </c>
    </row>
    <row r="305" spans="11:13" hidden="1" x14ac:dyDescent="0.25">
      <c r="K305" s="7">
        <f t="shared" si="9"/>
        <v>0</v>
      </c>
      <c r="L305" s="5">
        <f t="shared" si="11"/>
        <v>0</v>
      </c>
      <c r="M305">
        <f t="shared" si="10"/>
        <v>0</v>
      </c>
    </row>
    <row r="306" spans="11:13" hidden="1" x14ac:dyDescent="0.25">
      <c r="K306" s="7">
        <f t="shared" si="9"/>
        <v>0</v>
      </c>
      <c r="L306" s="5">
        <f t="shared" si="11"/>
        <v>0</v>
      </c>
      <c r="M306">
        <f t="shared" si="10"/>
        <v>0</v>
      </c>
    </row>
    <row r="307" spans="11:13" hidden="1" x14ac:dyDescent="0.25">
      <c r="K307" s="7">
        <f t="shared" si="9"/>
        <v>0</v>
      </c>
      <c r="L307" s="5">
        <f t="shared" si="11"/>
        <v>0</v>
      </c>
      <c r="M307">
        <f t="shared" si="10"/>
        <v>0</v>
      </c>
    </row>
    <row r="308" spans="11:13" hidden="1" x14ac:dyDescent="0.25">
      <c r="K308" s="7">
        <f t="shared" si="9"/>
        <v>0</v>
      </c>
      <c r="L308" s="5">
        <f t="shared" si="11"/>
        <v>0</v>
      </c>
      <c r="M308">
        <f t="shared" si="10"/>
        <v>0</v>
      </c>
    </row>
    <row r="309" spans="11:13" hidden="1" x14ac:dyDescent="0.25">
      <c r="K309" s="7">
        <f t="shared" si="9"/>
        <v>0</v>
      </c>
      <c r="L309" s="5">
        <f t="shared" si="11"/>
        <v>0</v>
      </c>
      <c r="M309">
        <f t="shared" si="10"/>
        <v>0</v>
      </c>
    </row>
    <row r="310" spans="11:13" hidden="1" x14ac:dyDescent="0.25">
      <c r="K310" s="7">
        <f t="shared" si="9"/>
        <v>0</v>
      </c>
      <c r="L310" s="5">
        <f t="shared" si="11"/>
        <v>0</v>
      </c>
      <c r="M310">
        <f t="shared" si="10"/>
        <v>0</v>
      </c>
    </row>
    <row r="311" spans="11:13" hidden="1" x14ac:dyDescent="0.25">
      <c r="K311" s="7">
        <f t="shared" si="9"/>
        <v>0</v>
      </c>
      <c r="L311" s="5">
        <f t="shared" si="11"/>
        <v>0</v>
      </c>
      <c r="M311">
        <f t="shared" si="10"/>
        <v>0</v>
      </c>
    </row>
    <row r="312" spans="11:13" hidden="1" x14ac:dyDescent="0.25">
      <c r="K312" s="7">
        <f t="shared" si="9"/>
        <v>0</v>
      </c>
      <c r="L312" s="5">
        <f t="shared" si="11"/>
        <v>0</v>
      </c>
      <c r="M312">
        <f t="shared" si="10"/>
        <v>0</v>
      </c>
    </row>
    <row r="313" spans="11:13" hidden="1" x14ac:dyDescent="0.25">
      <c r="K313" s="7">
        <f t="shared" si="9"/>
        <v>0</v>
      </c>
      <c r="L313" s="5">
        <f t="shared" si="11"/>
        <v>0</v>
      </c>
      <c r="M313">
        <f t="shared" si="10"/>
        <v>0</v>
      </c>
    </row>
    <row r="314" spans="11:13" hidden="1" x14ac:dyDescent="0.25">
      <c r="K314" s="7">
        <f t="shared" si="9"/>
        <v>0</v>
      </c>
      <c r="L314" s="5">
        <f t="shared" si="11"/>
        <v>0</v>
      </c>
      <c r="M314">
        <f t="shared" si="10"/>
        <v>0</v>
      </c>
    </row>
    <row r="315" spans="11:13" hidden="1" x14ac:dyDescent="0.25">
      <c r="K315" s="7">
        <f t="shared" si="9"/>
        <v>0</v>
      </c>
      <c r="L315" s="5">
        <f t="shared" si="11"/>
        <v>0</v>
      </c>
      <c r="M315">
        <f t="shared" si="10"/>
        <v>0</v>
      </c>
    </row>
    <row r="316" spans="11:13" hidden="1" x14ac:dyDescent="0.25">
      <c r="K316" s="7">
        <f t="shared" si="9"/>
        <v>0</v>
      </c>
      <c r="L316" s="5">
        <f t="shared" si="11"/>
        <v>0</v>
      </c>
      <c r="M316">
        <f t="shared" si="10"/>
        <v>0</v>
      </c>
    </row>
    <row r="317" spans="11:13" hidden="1" x14ac:dyDescent="0.25">
      <c r="K317" s="7">
        <f t="shared" si="9"/>
        <v>0</v>
      </c>
      <c r="L317" s="5">
        <f t="shared" si="11"/>
        <v>0</v>
      </c>
      <c r="M317">
        <f t="shared" si="10"/>
        <v>0</v>
      </c>
    </row>
    <row r="318" spans="11:13" hidden="1" x14ac:dyDescent="0.25">
      <c r="K318" s="7">
        <f t="shared" si="9"/>
        <v>0</v>
      </c>
      <c r="L318" s="5">
        <f t="shared" si="11"/>
        <v>0</v>
      </c>
      <c r="M318">
        <f t="shared" si="10"/>
        <v>0</v>
      </c>
    </row>
    <row r="319" spans="11:13" hidden="1" x14ac:dyDescent="0.25">
      <c r="K319" s="7">
        <f t="shared" si="9"/>
        <v>0</v>
      </c>
      <c r="L319" s="5">
        <f t="shared" si="11"/>
        <v>0</v>
      </c>
      <c r="M319">
        <f t="shared" si="10"/>
        <v>0</v>
      </c>
    </row>
    <row r="320" spans="11:13" hidden="1" x14ac:dyDescent="0.25">
      <c r="K320" s="7">
        <f t="shared" si="9"/>
        <v>0</v>
      </c>
      <c r="L320" s="5">
        <f t="shared" si="11"/>
        <v>0</v>
      </c>
      <c r="M320">
        <f t="shared" si="10"/>
        <v>0</v>
      </c>
    </row>
    <row r="321" spans="11:13" hidden="1" x14ac:dyDescent="0.25">
      <c r="K321" s="7">
        <f t="shared" si="9"/>
        <v>0</v>
      </c>
      <c r="L321" s="5">
        <f t="shared" si="11"/>
        <v>0</v>
      </c>
      <c r="M321">
        <f t="shared" si="10"/>
        <v>0</v>
      </c>
    </row>
    <row r="322" spans="11:13" hidden="1" x14ac:dyDescent="0.25">
      <c r="K322" s="7">
        <f t="shared" si="9"/>
        <v>0</v>
      </c>
      <c r="L322" s="5">
        <f t="shared" si="11"/>
        <v>0</v>
      </c>
      <c r="M322">
        <f t="shared" si="10"/>
        <v>0</v>
      </c>
    </row>
    <row r="323" spans="11:13" hidden="1" x14ac:dyDescent="0.25">
      <c r="K323" s="7">
        <f t="shared" si="9"/>
        <v>0</v>
      </c>
      <c r="L323" s="5">
        <f t="shared" si="11"/>
        <v>0</v>
      </c>
      <c r="M323">
        <f t="shared" si="10"/>
        <v>0</v>
      </c>
    </row>
    <row r="324" spans="11:13" hidden="1" x14ac:dyDescent="0.25">
      <c r="K324" s="7">
        <f t="shared" si="9"/>
        <v>0</v>
      </c>
      <c r="L324" s="5">
        <f t="shared" si="11"/>
        <v>0</v>
      </c>
      <c r="M324">
        <f t="shared" si="10"/>
        <v>0</v>
      </c>
    </row>
    <row r="325" spans="11:13" hidden="1" x14ac:dyDescent="0.25">
      <c r="K325" s="7">
        <f t="shared" si="9"/>
        <v>0</v>
      </c>
      <c r="L325" s="5">
        <f t="shared" si="11"/>
        <v>0</v>
      </c>
      <c r="M325">
        <f t="shared" si="10"/>
        <v>0</v>
      </c>
    </row>
    <row r="326" spans="11:13" hidden="1" x14ac:dyDescent="0.25">
      <c r="K326" s="7">
        <f t="shared" si="9"/>
        <v>0</v>
      </c>
      <c r="L326" s="5">
        <f t="shared" si="11"/>
        <v>0</v>
      </c>
      <c r="M326">
        <f t="shared" si="10"/>
        <v>0</v>
      </c>
    </row>
    <row r="327" spans="11:13" hidden="1" x14ac:dyDescent="0.25">
      <c r="K327" s="7">
        <f t="shared" si="9"/>
        <v>0</v>
      </c>
      <c r="L327" s="5">
        <f t="shared" si="11"/>
        <v>0</v>
      </c>
      <c r="M327">
        <f t="shared" si="10"/>
        <v>0</v>
      </c>
    </row>
    <row r="328" spans="11:13" hidden="1" x14ac:dyDescent="0.25">
      <c r="K328" s="7">
        <f t="shared" ref="K328:K391" si="12">SUM(F328:J328)</f>
        <v>0</v>
      </c>
      <c r="L328" s="5">
        <f t="shared" si="11"/>
        <v>0</v>
      </c>
      <c r="M328">
        <f t="shared" ref="M328:M391" si="13">SUM(K328*L328)</f>
        <v>0</v>
      </c>
    </row>
    <row r="329" spans="11:13" hidden="1" x14ac:dyDescent="0.25">
      <c r="K329" s="7">
        <f t="shared" si="12"/>
        <v>0</v>
      </c>
      <c r="L329" s="5">
        <f t="shared" ref="L329:L392" si="14">IF(D329="X",0,IF(E329="",0,IF(E329="H",0,VLOOKUP(E329,$F$539:$G$553,2))))</f>
        <v>0</v>
      </c>
      <c r="M329">
        <f t="shared" si="13"/>
        <v>0</v>
      </c>
    </row>
    <row r="330" spans="11:13" hidden="1" x14ac:dyDescent="0.25">
      <c r="K330" s="7">
        <f t="shared" si="12"/>
        <v>0</v>
      </c>
      <c r="L330" s="5">
        <f t="shared" si="14"/>
        <v>0</v>
      </c>
      <c r="M330">
        <f t="shared" si="13"/>
        <v>0</v>
      </c>
    </row>
    <row r="331" spans="11:13" hidden="1" x14ac:dyDescent="0.25">
      <c r="K331" s="7">
        <f t="shared" si="12"/>
        <v>0</v>
      </c>
      <c r="L331" s="5">
        <f t="shared" si="14"/>
        <v>0</v>
      </c>
      <c r="M331">
        <f t="shared" si="13"/>
        <v>0</v>
      </c>
    </row>
    <row r="332" spans="11:13" hidden="1" x14ac:dyDescent="0.25">
      <c r="K332" s="7">
        <f t="shared" si="12"/>
        <v>0</v>
      </c>
      <c r="L332" s="5">
        <f t="shared" si="14"/>
        <v>0</v>
      </c>
      <c r="M332">
        <f t="shared" si="13"/>
        <v>0</v>
      </c>
    </row>
    <row r="333" spans="11:13" hidden="1" x14ac:dyDescent="0.25">
      <c r="K333" s="7">
        <f t="shared" si="12"/>
        <v>0</v>
      </c>
      <c r="L333" s="5">
        <f t="shared" si="14"/>
        <v>0</v>
      </c>
      <c r="M333">
        <f t="shared" si="13"/>
        <v>0</v>
      </c>
    </row>
    <row r="334" spans="11:13" hidden="1" x14ac:dyDescent="0.25">
      <c r="K334" s="7">
        <f t="shared" si="12"/>
        <v>0</v>
      </c>
      <c r="L334" s="5">
        <f t="shared" si="14"/>
        <v>0</v>
      </c>
      <c r="M334">
        <f t="shared" si="13"/>
        <v>0</v>
      </c>
    </row>
    <row r="335" spans="11:13" hidden="1" x14ac:dyDescent="0.25">
      <c r="K335" s="7">
        <f t="shared" si="12"/>
        <v>0</v>
      </c>
      <c r="L335" s="5">
        <f t="shared" si="14"/>
        <v>0</v>
      </c>
      <c r="M335">
        <f t="shared" si="13"/>
        <v>0</v>
      </c>
    </row>
    <row r="336" spans="11:13" hidden="1" x14ac:dyDescent="0.25">
      <c r="K336" s="7">
        <f t="shared" si="12"/>
        <v>0</v>
      </c>
      <c r="L336" s="5">
        <f t="shared" si="14"/>
        <v>0</v>
      </c>
      <c r="M336">
        <f t="shared" si="13"/>
        <v>0</v>
      </c>
    </row>
    <row r="337" spans="11:13" hidden="1" x14ac:dyDescent="0.25">
      <c r="K337" s="7">
        <f t="shared" si="12"/>
        <v>0</v>
      </c>
      <c r="L337" s="5">
        <f t="shared" si="14"/>
        <v>0</v>
      </c>
      <c r="M337">
        <f t="shared" si="13"/>
        <v>0</v>
      </c>
    </row>
    <row r="338" spans="11:13" hidden="1" x14ac:dyDescent="0.25">
      <c r="K338" s="7">
        <f t="shared" si="12"/>
        <v>0</v>
      </c>
      <c r="L338" s="5">
        <f t="shared" si="14"/>
        <v>0</v>
      </c>
      <c r="M338">
        <f t="shared" si="13"/>
        <v>0</v>
      </c>
    </row>
    <row r="339" spans="11:13" hidden="1" x14ac:dyDescent="0.25">
      <c r="K339" s="7">
        <f t="shared" si="12"/>
        <v>0</v>
      </c>
      <c r="L339" s="5">
        <f t="shared" si="14"/>
        <v>0</v>
      </c>
      <c r="M339">
        <f t="shared" si="13"/>
        <v>0</v>
      </c>
    </row>
    <row r="340" spans="11:13" hidden="1" x14ac:dyDescent="0.25">
      <c r="K340" s="7">
        <f t="shared" si="12"/>
        <v>0</v>
      </c>
      <c r="L340" s="5">
        <f t="shared" si="14"/>
        <v>0</v>
      </c>
      <c r="M340">
        <f t="shared" si="13"/>
        <v>0</v>
      </c>
    </row>
    <row r="341" spans="11:13" hidden="1" x14ac:dyDescent="0.25">
      <c r="K341" s="7">
        <f t="shared" si="12"/>
        <v>0</v>
      </c>
      <c r="L341" s="5">
        <f t="shared" si="14"/>
        <v>0</v>
      </c>
      <c r="M341">
        <f t="shared" si="13"/>
        <v>0</v>
      </c>
    </row>
    <row r="342" spans="11:13" hidden="1" x14ac:dyDescent="0.25">
      <c r="K342" s="7">
        <f t="shared" si="12"/>
        <v>0</v>
      </c>
      <c r="L342" s="5">
        <f t="shared" si="14"/>
        <v>0</v>
      </c>
      <c r="M342">
        <f t="shared" si="13"/>
        <v>0</v>
      </c>
    </row>
    <row r="343" spans="11:13" hidden="1" x14ac:dyDescent="0.25">
      <c r="K343" s="7">
        <f t="shared" si="12"/>
        <v>0</v>
      </c>
      <c r="L343" s="5">
        <f t="shared" si="14"/>
        <v>0</v>
      </c>
      <c r="M343">
        <f t="shared" si="13"/>
        <v>0</v>
      </c>
    </row>
    <row r="344" spans="11:13" hidden="1" x14ac:dyDescent="0.25">
      <c r="K344" s="7">
        <f t="shared" si="12"/>
        <v>0</v>
      </c>
      <c r="L344" s="5">
        <f t="shared" si="14"/>
        <v>0</v>
      </c>
      <c r="M344">
        <f t="shared" si="13"/>
        <v>0</v>
      </c>
    </row>
    <row r="345" spans="11:13" hidden="1" x14ac:dyDescent="0.25">
      <c r="K345" s="7">
        <f t="shared" si="12"/>
        <v>0</v>
      </c>
      <c r="L345" s="5">
        <f t="shared" si="14"/>
        <v>0</v>
      </c>
      <c r="M345">
        <f t="shared" si="13"/>
        <v>0</v>
      </c>
    </row>
    <row r="346" spans="11:13" hidden="1" x14ac:dyDescent="0.25">
      <c r="K346" s="7">
        <f t="shared" si="12"/>
        <v>0</v>
      </c>
      <c r="L346" s="5">
        <f t="shared" si="14"/>
        <v>0</v>
      </c>
      <c r="M346">
        <f t="shared" si="13"/>
        <v>0</v>
      </c>
    </row>
    <row r="347" spans="11:13" hidden="1" x14ac:dyDescent="0.25">
      <c r="K347" s="7">
        <f t="shared" si="12"/>
        <v>0</v>
      </c>
      <c r="L347" s="5">
        <f t="shared" si="14"/>
        <v>0</v>
      </c>
      <c r="M347">
        <f t="shared" si="13"/>
        <v>0</v>
      </c>
    </row>
    <row r="348" spans="11:13" hidden="1" x14ac:dyDescent="0.25">
      <c r="K348" s="7">
        <f t="shared" si="12"/>
        <v>0</v>
      </c>
      <c r="L348" s="5">
        <f t="shared" si="14"/>
        <v>0</v>
      </c>
      <c r="M348">
        <f t="shared" si="13"/>
        <v>0</v>
      </c>
    </row>
    <row r="349" spans="11:13" hidden="1" x14ac:dyDescent="0.25">
      <c r="K349" s="7">
        <f t="shared" si="12"/>
        <v>0</v>
      </c>
      <c r="L349" s="5">
        <f t="shared" si="14"/>
        <v>0</v>
      </c>
      <c r="M349">
        <f t="shared" si="13"/>
        <v>0</v>
      </c>
    </row>
    <row r="350" spans="11:13" hidden="1" x14ac:dyDescent="0.25">
      <c r="K350" s="7">
        <f t="shared" si="12"/>
        <v>0</v>
      </c>
      <c r="L350" s="5">
        <f t="shared" si="14"/>
        <v>0</v>
      </c>
      <c r="M350">
        <f t="shared" si="13"/>
        <v>0</v>
      </c>
    </row>
    <row r="351" spans="11:13" hidden="1" x14ac:dyDescent="0.25">
      <c r="K351" s="7">
        <f t="shared" si="12"/>
        <v>0</v>
      </c>
      <c r="L351" s="5">
        <f t="shared" si="14"/>
        <v>0</v>
      </c>
      <c r="M351">
        <f t="shared" si="13"/>
        <v>0</v>
      </c>
    </row>
    <row r="352" spans="11:13" hidden="1" x14ac:dyDescent="0.25">
      <c r="K352" s="7">
        <f t="shared" si="12"/>
        <v>0</v>
      </c>
      <c r="L352" s="5">
        <f t="shared" si="14"/>
        <v>0</v>
      </c>
      <c r="M352">
        <f t="shared" si="13"/>
        <v>0</v>
      </c>
    </row>
    <row r="353" spans="11:13" hidden="1" x14ac:dyDescent="0.25">
      <c r="K353" s="7">
        <f t="shared" si="12"/>
        <v>0</v>
      </c>
      <c r="L353" s="5">
        <f t="shared" si="14"/>
        <v>0</v>
      </c>
      <c r="M353">
        <f t="shared" si="13"/>
        <v>0</v>
      </c>
    </row>
    <row r="354" spans="11:13" hidden="1" x14ac:dyDescent="0.25">
      <c r="K354" s="7">
        <f t="shared" si="12"/>
        <v>0</v>
      </c>
      <c r="L354" s="5">
        <f t="shared" si="14"/>
        <v>0</v>
      </c>
      <c r="M354">
        <f t="shared" si="13"/>
        <v>0</v>
      </c>
    </row>
    <row r="355" spans="11:13" hidden="1" x14ac:dyDescent="0.25">
      <c r="K355" s="7">
        <f t="shared" si="12"/>
        <v>0</v>
      </c>
      <c r="L355" s="5">
        <f t="shared" si="14"/>
        <v>0</v>
      </c>
      <c r="M355">
        <f t="shared" si="13"/>
        <v>0</v>
      </c>
    </row>
    <row r="356" spans="11:13" hidden="1" x14ac:dyDescent="0.25">
      <c r="K356" s="7">
        <f t="shared" si="12"/>
        <v>0</v>
      </c>
      <c r="L356" s="5">
        <f t="shared" si="14"/>
        <v>0</v>
      </c>
      <c r="M356">
        <f t="shared" si="13"/>
        <v>0</v>
      </c>
    </row>
    <row r="357" spans="11:13" hidden="1" x14ac:dyDescent="0.25">
      <c r="K357" s="7">
        <f t="shared" si="12"/>
        <v>0</v>
      </c>
      <c r="L357" s="5">
        <f t="shared" si="14"/>
        <v>0</v>
      </c>
      <c r="M357">
        <f t="shared" si="13"/>
        <v>0</v>
      </c>
    </row>
    <row r="358" spans="11:13" hidden="1" x14ac:dyDescent="0.25">
      <c r="K358" s="7">
        <f t="shared" si="12"/>
        <v>0</v>
      </c>
      <c r="L358" s="5">
        <f t="shared" si="14"/>
        <v>0</v>
      </c>
      <c r="M358">
        <f t="shared" si="13"/>
        <v>0</v>
      </c>
    </row>
    <row r="359" spans="11:13" hidden="1" x14ac:dyDescent="0.25">
      <c r="K359" s="7">
        <f t="shared" si="12"/>
        <v>0</v>
      </c>
      <c r="L359" s="5">
        <f t="shared" si="14"/>
        <v>0</v>
      </c>
      <c r="M359">
        <f t="shared" si="13"/>
        <v>0</v>
      </c>
    </row>
    <row r="360" spans="11:13" hidden="1" x14ac:dyDescent="0.25">
      <c r="K360" s="7">
        <f t="shared" si="12"/>
        <v>0</v>
      </c>
      <c r="L360" s="5">
        <f t="shared" si="14"/>
        <v>0</v>
      </c>
      <c r="M360">
        <f t="shared" si="13"/>
        <v>0</v>
      </c>
    </row>
    <row r="361" spans="11:13" hidden="1" x14ac:dyDescent="0.25">
      <c r="K361" s="7">
        <f t="shared" si="12"/>
        <v>0</v>
      </c>
      <c r="L361" s="5">
        <f t="shared" si="14"/>
        <v>0</v>
      </c>
      <c r="M361">
        <f t="shared" si="13"/>
        <v>0</v>
      </c>
    </row>
    <row r="362" spans="11:13" hidden="1" x14ac:dyDescent="0.25">
      <c r="K362" s="7">
        <f t="shared" si="12"/>
        <v>0</v>
      </c>
      <c r="L362" s="5">
        <f t="shared" si="14"/>
        <v>0</v>
      </c>
      <c r="M362">
        <f t="shared" si="13"/>
        <v>0</v>
      </c>
    </row>
    <row r="363" spans="11:13" hidden="1" x14ac:dyDescent="0.25">
      <c r="K363" s="7">
        <f t="shared" si="12"/>
        <v>0</v>
      </c>
      <c r="L363" s="5">
        <f t="shared" si="14"/>
        <v>0</v>
      </c>
      <c r="M363">
        <f t="shared" si="13"/>
        <v>0</v>
      </c>
    </row>
    <row r="364" spans="11:13" hidden="1" x14ac:dyDescent="0.25">
      <c r="K364" s="7">
        <f t="shared" si="12"/>
        <v>0</v>
      </c>
      <c r="L364" s="5">
        <f t="shared" si="14"/>
        <v>0</v>
      </c>
      <c r="M364">
        <f t="shared" si="13"/>
        <v>0</v>
      </c>
    </row>
    <row r="365" spans="11:13" hidden="1" x14ac:dyDescent="0.25">
      <c r="K365" s="7">
        <f t="shared" si="12"/>
        <v>0</v>
      </c>
      <c r="L365" s="5">
        <f t="shared" si="14"/>
        <v>0</v>
      </c>
      <c r="M365">
        <f t="shared" si="13"/>
        <v>0</v>
      </c>
    </row>
    <row r="366" spans="11:13" hidden="1" x14ac:dyDescent="0.25">
      <c r="K366" s="7">
        <f t="shared" si="12"/>
        <v>0</v>
      </c>
      <c r="L366" s="5">
        <f t="shared" si="14"/>
        <v>0</v>
      </c>
      <c r="M366">
        <f t="shared" si="13"/>
        <v>0</v>
      </c>
    </row>
    <row r="367" spans="11:13" hidden="1" x14ac:dyDescent="0.25">
      <c r="K367" s="7">
        <f t="shared" si="12"/>
        <v>0</v>
      </c>
      <c r="L367" s="5">
        <f t="shared" si="14"/>
        <v>0</v>
      </c>
      <c r="M367">
        <f t="shared" si="13"/>
        <v>0</v>
      </c>
    </row>
    <row r="368" spans="11:13" hidden="1" x14ac:dyDescent="0.25">
      <c r="K368" s="7">
        <f t="shared" si="12"/>
        <v>0</v>
      </c>
      <c r="L368" s="5">
        <f t="shared" si="14"/>
        <v>0</v>
      </c>
      <c r="M368">
        <f t="shared" si="13"/>
        <v>0</v>
      </c>
    </row>
    <row r="369" spans="11:13" hidden="1" x14ac:dyDescent="0.25">
      <c r="K369" s="7">
        <f t="shared" si="12"/>
        <v>0</v>
      </c>
      <c r="L369" s="5">
        <f t="shared" si="14"/>
        <v>0</v>
      </c>
      <c r="M369">
        <f t="shared" si="13"/>
        <v>0</v>
      </c>
    </row>
    <row r="370" spans="11:13" hidden="1" x14ac:dyDescent="0.25">
      <c r="K370" s="7">
        <f t="shared" si="12"/>
        <v>0</v>
      </c>
      <c r="L370" s="5">
        <f t="shared" si="14"/>
        <v>0</v>
      </c>
      <c r="M370">
        <f t="shared" si="13"/>
        <v>0</v>
      </c>
    </row>
    <row r="371" spans="11:13" hidden="1" x14ac:dyDescent="0.25">
      <c r="K371" s="7">
        <f t="shared" si="12"/>
        <v>0</v>
      </c>
      <c r="L371" s="5">
        <f t="shared" si="14"/>
        <v>0</v>
      </c>
      <c r="M371">
        <f t="shared" si="13"/>
        <v>0</v>
      </c>
    </row>
    <row r="372" spans="11:13" hidden="1" x14ac:dyDescent="0.25">
      <c r="K372" s="7">
        <f t="shared" si="12"/>
        <v>0</v>
      </c>
      <c r="L372" s="5">
        <f t="shared" si="14"/>
        <v>0</v>
      </c>
      <c r="M372">
        <f t="shared" si="13"/>
        <v>0</v>
      </c>
    </row>
    <row r="373" spans="11:13" hidden="1" x14ac:dyDescent="0.25">
      <c r="K373" s="7">
        <f t="shared" si="12"/>
        <v>0</v>
      </c>
      <c r="L373" s="5">
        <f t="shared" si="14"/>
        <v>0</v>
      </c>
      <c r="M373">
        <f t="shared" si="13"/>
        <v>0</v>
      </c>
    </row>
    <row r="374" spans="11:13" hidden="1" x14ac:dyDescent="0.25">
      <c r="K374" s="7">
        <f t="shared" si="12"/>
        <v>0</v>
      </c>
      <c r="L374" s="5">
        <f t="shared" si="14"/>
        <v>0</v>
      </c>
      <c r="M374">
        <f t="shared" si="13"/>
        <v>0</v>
      </c>
    </row>
    <row r="375" spans="11:13" hidden="1" x14ac:dyDescent="0.25">
      <c r="K375" s="7">
        <f t="shared" si="12"/>
        <v>0</v>
      </c>
      <c r="L375" s="5">
        <f t="shared" si="14"/>
        <v>0</v>
      </c>
      <c r="M375">
        <f t="shared" si="13"/>
        <v>0</v>
      </c>
    </row>
    <row r="376" spans="11:13" hidden="1" x14ac:dyDescent="0.25">
      <c r="K376" s="7">
        <f t="shared" si="12"/>
        <v>0</v>
      </c>
      <c r="L376" s="5">
        <f t="shared" si="14"/>
        <v>0</v>
      </c>
      <c r="M376">
        <f t="shared" si="13"/>
        <v>0</v>
      </c>
    </row>
    <row r="377" spans="11:13" hidden="1" x14ac:dyDescent="0.25">
      <c r="K377" s="7">
        <f t="shared" si="12"/>
        <v>0</v>
      </c>
      <c r="L377" s="5">
        <f t="shared" si="14"/>
        <v>0</v>
      </c>
      <c r="M377">
        <f t="shared" si="13"/>
        <v>0</v>
      </c>
    </row>
    <row r="378" spans="11:13" hidden="1" x14ac:dyDescent="0.25">
      <c r="K378" s="7">
        <f t="shared" si="12"/>
        <v>0</v>
      </c>
      <c r="L378" s="5">
        <f t="shared" si="14"/>
        <v>0</v>
      </c>
      <c r="M378">
        <f t="shared" si="13"/>
        <v>0</v>
      </c>
    </row>
    <row r="379" spans="11:13" hidden="1" x14ac:dyDescent="0.25">
      <c r="K379" s="7">
        <f t="shared" si="12"/>
        <v>0</v>
      </c>
      <c r="L379" s="5">
        <f t="shared" si="14"/>
        <v>0</v>
      </c>
      <c r="M379">
        <f t="shared" si="13"/>
        <v>0</v>
      </c>
    </row>
    <row r="380" spans="11:13" hidden="1" x14ac:dyDescent="0.25">
      <c r="K380" s="7">
        <f t="shared" si="12"/>
        <v>0</v>
      </c>
      <c r="L380" s="5">
        <f t="shared" si="14"/>
        <v>0</v>
      </c>
      <c r="M380">
        <f t="shared" si="13"/>
        <v>0</v>
      </c>
    </row>
    <row r="381" spans="11:13" hidden="1" x14ac:dyDescent="0.25">
      <c r="K381" s="7">
        <f t="shared" si="12"/>
        <v>0</v>
      </c>
      <c r="L381" s="5">
        <f t="shared" si="14"/>
        <v>0</v>
      </c>
      <c r="M381">
        <f t="shared" si="13"/>
        <v>0</v>
      </c>
    </row>
    <row r="382" spans="11:13" hidden="1" x14ac:dyDescent="0.25">
      <c r="K382" s="7">
        <f t="shared" si="12"/>
        <v>0</v>
      </c>
      <c r="L382" s="5">
        <f t="shared" si="14"/>
        <v>0</v>
      </c>
      <c r="M382">
        <f t="shared" si="13"/>
        <v>0</v>
      </c>
    </row>
    <row r="383" spans="11:13" hidden="1" x14ac:dyDescent="0.25">
      <c r="K383" s="7">
        <f t="shared" si="12"/>
        <v>0</v>
      </c>
      <c r="L383" s="5">
        <f t="shared" si="14"/>
        <v>0</v>
      </c>
      <c r="M383">
        <f t="shared" si="13"/>
        <v>0</v>
      </c>
    </row>
    <row r="384" spans="11:13" hidden="1" x14ac:dyDescent="0.25">
      <c r="K384" s="7">
        <f t="shared" si="12"/>
        <v>0</v>
      </c>
      <c r="L384" s="5">
        <f t="shared" si="14"/>
        <v>0</v>
      </c>
      <c r="M384">
        <f t="shared" si="13"/>
        <v>0</v>
      </c>
    </row>
    <row r="385" spans="11:13" hidden="1" x14ac:dyDescent="0.25">
      <c r="K385" s="7">
        <f t="shared" si="12"/>
        <v>0</v>
      </c>
      <c r="L385" s="5">
        <f t="shared" si="14"/>
        <v>0</v>
      </c>
      <c r="M385">
        <f t="shared" si="13"/>
        <v>0</v>
      </c>
    </row>
    <row r="386" spans="11:13" hidden="1" x14ac:dyDescent="0.25">
      <c r="K386" s="7">
        <f t="shared" si="12"/>
        <v>0</v>
      </c>
      <c r="L386" s="5">
        <f t="shared" si="14"/>
        <v>0</v>
      </c>
      <c r="M386">
        <f t="shared" si="13"/>
        <v>0</v>
      </c>
    </row>
    <row r="387" spans="11:13" hidden="1" x14ac:dyDescent="0.25">
      <c r="K387" s="7">
        <f t="shared" si="12"/>
        <v>0</v>
      </c>
      <c r="L387" s="5">
        <f t="shared" si="14"/>
        <v>0</v>
      </c>
      <c r="M387">
        <f t="shared" si="13"/>
        <v>0</v>
      </c>
    </row>
    <row r="388" spans="11:13" hidden="1" x14ac:dyDescent="0.25">
      <c r="K388" s="7">
        <f t="shared" si="12"/>
        <v>0</v>
      </c>
      <c r="L388" s="5">
        <f t="shared" si="14"/>
        <v>0</v>
      </c>
      <c r="M388">
        <f t="shared" si="13"/>
        <v>0</v>
      </c>
    </row>
    <row r="389" spans="11:13" hidden="1" x14ac:dyDescent="0.25">
      <c r="K389" s="7">
        <f t="shared" si="12"/>
        <v>0</v>
      </c>
      <c r="L389" s="5">
        <f t="shared" si="14"/>
        <v>0</v>
      </c>
      <c r="M389">
        <f t="shared" si="13"/>
        <v>0</v>
      </c>
    </row>
    <row r="390" spans="11:13" hidden="1" x14ac:dyDescent="0.25">
      <c r="K390" s="7">
        <f t="shared" si="12"/>
        <v>0</v>
      </c>
      <c r="L390" s="5">
        <f t="shared" si="14"/>
        <v>0</v>
      </c>
      <c r="M390">
        <f t="shared" si="13"/>
        <v>0</v>
      </c>
    </row>
    <row r="391" spans="11:13" hidden="1" x14ac:dyDescent="0.25">
      <c r="K391" s="7">
        <f t="shared" si="12"/>
        <v>0</v>
      </c>
      <c r="L391" s="5">
        <f t="shared" si="14"/>
        <v>0</v>
      </c>
      <c r="M391">
        <f t="shared" si="13"/>
        <v>0</v>
      </c>
    </row>
    <row r="392" spans="11:13" hidden="1" x14ac:dyDescent="0.25">
      <c r="K392" s="7">
        <f t="shared" ref="K392:K455" si="15">SUM(F392:J392)</f>
        <v>0</v>
      </c>
      <c r="L392" s="5">
        <f t="shared" si="14"/>
        <v>0</v>
      </c>
      <c r="M392">
        <f t="shared" ref="M392:M455" si="16">SUM(K392*L392)</f>
        <v>0</v>
      </c>
    </row>
    <row r="393" spans="11:13" hidden="1" x14ac:dyDescent="0.25">
      <c r="K393" s="7">
        <f t="shared" si="15"/>
        <v>0</v>
      </c>
      <c r="L393" s="5">
        <f t="shared" ref="L393:L456" si="17">IF(D393="X",0,IF(E393="",0,IF(E393="H",0,VLOOKUP(E393,$F$539:$G$553,2))))</f>
        <v>0</v>
      </c>
      <c r="M393">
        <f t="shared" si="16"/>
        <v>0</v>
      </c>
    </row>
    <row r="394" spans="11:13" hidden="1" x14ac:dyDescent="0.25">
      <c r="K394" s="7">
        <f t="shared" si="15"/>
        <v>0</v>
      </c>
      <c r="L394" s="5">
        <f t="shared" si="17"/>
        <v>0</v>
      </c>
      <c r="M394">
        <f t="shared" si="16"/>
        <v>0</v>
      </c>
    </row>
    <row r="395" spans="11:13" hidden="1" x14ac:dyDescent="0.25">
      <c r="K395" s="7">
        <f t="shared" si="15"/>
        <v>0</v>
      </c>
      <c r="L395" s="5">
        <f t="shared" si="17"/>
        <v>0</v>
      </c>
      <c r="M395">
        <f t="shared" si="16"/>
        <v>0</v>
      </c>
    </row>
    <row r="396" spans="11:13" hidden="1" x14ac:dyDescent="0.25">
      <c r="K396" s="7">
        <f t="shared" si="15"/>
        <v>0</v>
      </c>
      <c r="L396" s="5">
        <f t="shared" si="17"/>
        <v>0</v>
      </c>
      <c r="M396">
        <f t="shared" si="16"/>
        <v>0</v>
      </c>
    </row>
    <row r="397" spans="11:13" hidden="1" x14ac:dyDescent="0.25">
      <c r="K397" s="7">
        <f t="shared" si="15"/>
        <v>0</v>
      </c>
      <c r="L397" s="5">
        <f t="shared" si="17"/>
        <v>0</v>
      </c>
      <c r="M397">
        <f t="shared" si="16"/>
        <v>0</v>
      </c>
    </row>
    <row r="398" spans="11:13" hidden="1" x14ac:dyDescent="0.25">
      <c r="K398" s="7">
        <f t="shared" si="15"/>
        <v>0</v>
      </c>
      <c r="L398" s="5">
        <f t="shared" si="17"/>
        <v>0</v>
      </c>
      <c r="M398">
        <f t="shared" si="16"/>
        <v>0</v>
      </c>
    </row>
    <row r="399" spans="11:13" hidden="1" x14ac:dyDescent="0.25">
      <c r="K399" s="7">
        <f t="shared" si="15"/>
        <v>0</v>
      </c>
      <c r="L399" s="5">
        <f t="shared" si="17"/>
        <v>0</v>
      </c>
      <c r="M399">
        <f t="shared" si="16"/>
        <v>0</v>
      </c>
    </row>
    <row r="400" spans="11:13" hidden="1" x14ac:dyDescent="0.25">
      <c r="K400" s="7">
        <f t="shared" si="15"/>
        <v>0</v>
      </c>
      <c r="L400" s="5">
        <f t="shared" si="17"/>
        <v>0</v>
      </c>
      <c r="M400">
        <f t="shared" si="16"/>
        <v>0</v>
      </c>
    </row>
    <row r="401" spans="11:13" hidden="1" x14ac:dyDescent="0.25">
      <c r="K401" s="7">
        <f t="shared" si="15"/>
        <v>0</v>
      </c>
      <c r="L401" s="5">
        <f t="shared" si="17"/>
        <v>0</v>
      </c>
      <c r="M401">
        <f t="shared" si="16"/>
        <v>0</v>
      </c>
    </row>
    <row r="402" spans="11:13" hidden="1" x14ac:dyDescent="0.25">
      <c r="K402" s="7">
        <f t="shared" si="15"/>
        <v>0</v>
      </c>
      <c r="L402" s="5">
        <f t="shared" si="17"/>
        <v>0</v>
      </c>
      <c r="M402">
        <f t="shared" si="16"/>
        <v>0</v>
      </c>
    </row>
    <row r="403" spans="11:13" hidden="1" x14ac:dyDescent="0.25">
      <c r="K403" s="7">
        <f t="shared" si="15"/>
        <v>0</v>
      </c>
      <c r="L403" s="5">
        <f t="shared" si="17"/>
        <v>0</v>
      </c>
      <c r="M403">
        <f t="shared" si="16"/>
        <v>0</v>
      </c>
    </row>
    <row r="404" spans="11:13" hidden="1" x14ac:dyDescent="0.25">
      <c r="K404" s="7">
        <f t="shared" si="15"/>
        <v>0</v>
      </c>
      <c r="L404" s="5">
        <f t="shared" si="17"/>
        <v>0</v>
      </c>
      <c r="M404">
        <f t="shared" si="16"/>
        <v>0</v>
      </c>
    </row>
    <row r="405" spans="11:13" hidden="1" x14ac:dyDescent="0.25">
      <c r="K405" s="7">
        <f t="shared" si="15"/>
        <v>0</v>
      </c>
      <c r="L405" s="5">
        <f t="shared" si="17"/>
        <v>0</v>
      </c>
      <c r="M405">
        <f t="shared" si="16"/>
        <v>0</v>
      </c>
    </row>
    <row r="406" spans="11:13" hidden="1" x14ac:dyDescent="0.25">
      <c r="K406" s="7">
        <f t="shared" si="15"/>
        <v>0</v>
      </c>
      <c r="L406" s="5">
        <f t="shared" si="17"/>
        <v>0</v>
      </c>
      <c r="M406">
        <f t="shared" si="16"/>
        <v>0</v>
      </c>
    </row>
    <row r="407" spans="11:13" hidden="1" x14ac:dyDescent="0.25">
      <c r="K407" s="7">
        <f t="shared" si="15"/>
        <v>0</v>
      </c>
      <c r="L407" s="5">
        <f t="shared" si="17"/>
        <v>0</v>
      </c>
      <c r="M407">
        <f t="shared" si="16"/>
        <v>0</v>
      </c>
    </row>
    <row r="408" spans="11:13" hidden="1" x14ac:dyDescent="0.25">
      <c r="K408" s="7">
        <f t="shared" si="15"/>
        <v>0</v>
      </c>
      <c r="L408" s="5">
        <f t="shared" si="17"/>
        <v>0</v>
      </c>
      <c r="M408">
        <f t="shared" si="16"/>
        <v>0</v>
      </c>
    </row>
    <row r="409" spans="11:13" hidden="1" x14ac:dyDescent="0.25">
      <c r="K409" s="7">
        <f t="shared" si="15"/>
        <v>0</v>
      </c>
      <c r="L409" s="5">
        <f t="shared" si="17"/>
        <v>0</v>
      </c>
      <c r="M409">
        <f t="shared" si="16"/>
        <v>0</v>
      </c>
    </row>
    <row r="410" spans="11:13" hidden="1" x14ac:dyDescent="0.25">
      <c r="K410" s="7">
        <f t="shared" si="15"/>
        <v>0</v>
      </c>
      <c r="L410" s="5">
        <f t="shared" si="17"/>
        <v>0</v>
      </c>
      <c r="M410">
        <f t="shared" si="16"/>
        <v>0</v>
      </c>
    </row>
    <row r="411" spans="11:13" hidden="1" x14ac:dyDescent="0.25">
      <c r="K411" s="7">
        <f t="shared" si="15"/>
        <v>0</v>
      </c>
      <c r="L411" s="5">
        <f t="shared" si="17"/>
        <v>0</v>
      </c>
      <c r="M411">
        <f t="shared" si="16"/>
        <v>0</v>
      </c>
    </row>
    <row r="412" spans="11:13" hidden="1" x14ac:dyDescent="0.25">
      <c r="K412" s="7">
        <f t="shared" si="15"/>
        <v>0</v>
      </c>
      <c r="L412" s="5">
        <f t="shared" si="17"/>
        <v>0</v>
      </c>
      <c r="M412">
        <f t="shared" si="16"/>
        <v>0</v>
      </c>
    </row>
    <row r="413" spans="11:13" hidden="1" x14ac:dyDescent="0.25">
      <c r="K413" s="7">
        <f t="shared" si="15"/>
        <v>0</v>
      </c>
      <c r="L413" s="5">
        <f t="shared" si="17"/>
        <v>0</v>
      </c>
      <c r="M413">
        <f t="shared" si="16"/>
        <v>0</v>
      </c>
    </row>
    <row r="414" spans="11:13" hidden="1" x14ac:dyDescent="0.25">
      <c r="K414" s="7">
        <f t="shared" si="15"/>
        <v>0</v>
      </c>
      <c r="L414" s="5">
        <f t="shared" si="17"/>
        <v>0</v>
      </c>
      <c r="M414">
        <f t="shared" si="16"/>
        <v>0</v>
      </c>
    </row>
    <row r="415" spans="11:13" hidden="1" x14ac:dyDescent="0.25">
      <c r="K415" s="7">
        <f t="shared" si="15"/>
        <v>0</v>
      </c>
      <c r="L415" s="5">
        <f t="shared" si="17"/>
        <v>0</v>
      </c>
      <c r="M415">
        <f t="shared" si="16"/>
        <v>0</v>
      </c>
    </row>
    <row r="416" spans="11:13" hidden="1" x14ac:dyDescent="0.25">
      <c r="K416" s="7">
        <f t="shared" si="15"/>
        <v>0</v>
      </c>
      <c r="L416" s="5">
        <f t="shared" si="17"/>
        <v>0</v>
      </c>
      <c r="M416">
        <f t="shared" si="16"/>
        <v>0</v>
      </c>
    </row>
    <row r="417" spans="11:13" hidden="1" x14ac:dyDescent="0.25">
      <c r="K417" s="7">
        <f t="shared" si="15"/>
        <v>0</v>
      </c>
      <c r="L417" s="5">
        <f t="shared" si="17"/>
        <v>0</v>
      </c>
      <c r="M417">
        <f t="shared" si="16"/>
        <v>0</v>
      </c>
    </row>
    <row r="418" spans="11:13" hidden="1" x14ac:dyDescent="0.25">
      <c r="K418" s="7">
        <f t="shared" si="15"/>
        <v>0</v>
      </c>
      <c r="L418" s="5">
        <f t="shared" si="17"/>
        <v>0</v>
      </c>
      <c r="M418">
        <f t="shared" si="16"/>
        <v>0</v>
      </c>
    </row>
    <row r="419" spans="11:13" hidden="1" x14ac:dyDescent="0.25">
      <c r="K419" s="7">
        <f t="shared" si="15"/>
        <v>0</v>
      </c>
      <c r="L419" s="5">
        <f t="shared" si="17"/>
        <v>0</v>
      </c>
      <c r="M419">
        <f t="shared" si="16"/>
        <v>0</v>
      </c>
    </row>
    <row r="420" spans="11:13" hidden="1" x14ac:dyDescent="0.25">
      <c r="K420" s="7">
        <f t="shared" si="15"/>
        <v>0</v>
      </c>
      <c r="L420" s="5">
        <f t="shared" si="17"/>
        <v>0</v>
      </c>
      <c r="M420">
        <f t="shared" si="16"/>
        <v>0</v>
      </c>
    </row>
    <row r="421" spans="11:13" hidden="1" x14ac:dyDescent="0.25">
      <c r="K421" s="7">
        <f t="shared" si="15"/>
        <v>0</v>
      </c>
      <c r="L421" s="5">
        <f t="shared" si="17"/>
        <v>0</v>
      </c>
      <c r="M421">
        <f t="shared" si="16"/>
        <v>0</v>
      </c>
    </row>
    <row r="422" spans="11:13" hidden="1" x14ac:dyDescent="0.25">
      <c r="K422" s="7">
        <f t="shared" si="15"/>
        <v>0</v>
      </c>
      <c r="L422" s="5">
        <f t="shared" si="17"/>
        <v>0</v>
      </c>
      <c r="M422">
        <f t="shared" si="16"/>
        <v>0</v>
      </c>
    </row>
    <row r="423" spans="11:13" hidden="1" x14ac:dyDescent="0.25">
      <c r="K423" s="7">
        <f t="shared" si="15"/>
        <v>0</v>
      </c>
      <c r="L423" s="5">
        <f t="shared" si="17"/>
        <v>0</v>
      </c>
      <c r="M423">
        <f t="shared" si="16"/>
        <v>0</v>
      </c>
    </row>
    <row r="424" spans="11:13" hidden="1" x14ac:dyDescent="0.25">
      <c r="K424" s="7">
        <f t="shared" si="15"/>
        <v>0</v>
      </c>
      <c r="L424" s="5">
        <f t="shared" si="17"/>
        <v>0</v>
      </c>
      <c r="M424">
        <f t="shared" si="16"/>
        <v>0</v>
      </c>
    </row>
    <row r="425" spans="11:13" hidden="1" x14ac:dyDescent="0.25">
      <c r="K425" s="7">
        <f t="shared" si="15"/>
        <v>0</v>
      </c>
      <c r="L425" s="5">
        <f t="shared" si="17"/>
        <v>0</v>
      </c>
      <c r="M425">
        <f t="shared" si="16"/>
        <v>0</v>
      </c>
    </row>
    <row r="426" spans="11:13" hidden="1" x14ac:dyDescent="0.25">
      <c r="K426" s="7">
        <f t="shared" si="15"/>
        <v>0</v>
      </c>
      <c r="L426" s="5">
        <f t="shared" si="17"/>
        <v>0</v>
      </c>
      <c r="M426">
        <f t="shared" si="16"/>
        <v>0</v>
      </c>
    </row>
    <row r="427" spans="11:13" hidden="1" x14ac:dyDescent="0.25">
      <c r="K427" s="7">
        <f t="shared" si="15"/>
        <v>0</v>
      </c>
      <c r="L427" s="5">
        <f t="shared" si="17"/>
        <v>0</v>
      </c>
      <c r="M427">
        <f t="shared" si="16"/>
        <v>0</v>
      </c>
    </row>
    <row r="428" spans="11:13" hidden="1" x14ac:dyDescent="0.25">
      <c r="K428" s="7">
        <f t="shared" si="15"/>
        <v>0</v>
      </c>
      <c r="L428" s="5">
        <f t="shared" si="17"/>
        <v>0</v>
      </c>
      <c r="M428">
        <f t="shared" si="16"/>
        <v>0</v>
      </c>
    </row>
    <row r="429" spans="11:13" hidden="1" x14ac:dyDescent="0.25">
      <c r="K429" s="7">
        <f t="shared" si="15"/>
        <v>0</v>
      </c>
      <c r="L429" s="5">
        <f t="shared" si="17"/>
        <v>0</v>
      </c>
      <c r="M429">
        <f t="shared" si="16"/>
        <v>0</v>
      </c>
    </row>
    <row r="430" spans="11:13" hidden="1" x14ac:dyDescent="0.25">
      <c r="K430" s="7">
        <f t="shared" si="15"/>
        <v>0</v>
      </c>
      <c r="L430" s="5">
        <f t="shared" si="17"/>
        <v>0</v>
      </c>
      <c r="M430">
        <f t="shared" si="16"/>
        <v>0</v>
      </c>
    </row>
    <row r="431" spans="11:13" hidden="1" x14ac:dyDescent="0.25">
      <c r="K431" s="7">
        <f t="shared" si="15"/>
        <v>0</v>
      </c>
      <c r="L431" s="5">
        <f t="shared" si="17"/>
        <v>0</v>
      </c>
      <c r="M431">
        <f t="shared" si="16"/>
        <v>0</v>
      </c>
    </row>
    <row r="432" spans="11:13" hidden="1" x14ac:dyDescent="0.25">
      <c r="K432" s="7">
        <f t="shared" si="15"/>
        <v>0</v>
      </c>
      <c r="L432" s="5">
        <f t="shared" si="17"/>
        <v>0</v>
      </c>
      <c r="M432">
        <f t="shared" si="16"/>
        <v>0</v>
      </c>
    </row>
    <row r="433" spans="11:13" hidden="1" x14ac:dyDescent="0.25">
      <c r="K433" s="7">
        <f t="shared" si="15"/>
        <v>0</v>
      </c>
      <c r="L433" s="5">
        <f t="shared" si="17"/>
        <v>0</v>
      </c>
      <c r="M433">
        <f t="shared" si="16"/>
        <v>0</v>
      </c>
    </row>
    <row r="434" spans="11:13" hidden="1" x14ac:dyDescent="0.25">
      <c r="K434" s="7">
        <f t="shared" si="15"/>
        <v>0</v>
      </c>
      <c r="L434" s="5">
        <f t="shared" si="17"/>
        <v>0</v>
      </c>
      <c r="M434">
        <f t="shared" si="16"/>
        <v>0</v>
      </c>
    </row>
    <row r="435" spans="11:13" hidden="1" x14ac:dyDescent="0.25">
      <c r="K435" s="7">
        <f t="shared" si="15"/>
        <v>0</v>
      </c>
      <c r="L435" s="5">
        <f t="shared" si="17"/>
        <v>0</v>
      </c>
      <c r="M435">
        <f t="shared" si="16"/>
        <v>0</v>
      </c>
    </row>
    <row r="436" spans="11:13" hidden="1" x14ac:dyDescent="0.25">
      <c r="K436" s="7">
        <f t="shared" si="15"/>
        <v>0</v>
      </c>
      <c r="L436" s="5">
        <f t="shared" si="17"/>
        <v>0</v>
      </c>
      <c r="M436">
        <f t="shared" si="16"/>
        <v>0</v>
      </c>
    </row>
    <row r="437" spans="11:13" hidden="1" x14ac:dyDescent="0.25">
      <c r="K437" s="7">
        <f t="shared" si="15"/>
        <v>0</v>
      </c>
      <c r="L437" s="5">
        <f t="shared" si="17"/>
        <v>0</v>
      </c>
      <c r="M437">
        <f t="shared" si="16"/>
        <v>0</v>
      </c>
    </row>
    <row r="438" spans="11:13" hidden="1" x14ac:dyDescent="0.25">
      <c r="K438" s="7">
        <f t="shared" si="15"/>
        <v>0</v>
      </c>
      <c r="L438" s="5">
        <f t="shared" si="17"/>
        <v>0</v>
      </c>
      <c r="M438">
        <f t="shared" si="16"/>
        <v>0</v>
      </c>
    </row>
    <row r="439" spans="11:13" hidden="1" x14ac:dyDescent="0.25">
      <c r="K439" s="7">
        <f t="shared" si="15"/>
        <v>0</v>
      </c>
      <c r="L439" s="5">
        <f t="shared" si="17"/>
        <v>0</v>
      </c>
      <c r="M439">
        <f t="shared" si="16"/>
        <v>0</v>
      </c>
    </row>
    <row r="440" spans="11:13" hidden="1" x14ac:dyDescent="0.25">
      <c r="K440" s="7">
        <f t="shared" si="15"/>
        <v>0</v>
      </c>
      <c r="L440" s="5">
        <f t="shared" si="17"/>
        <v>0</v>
      </c>
      <c r="M440">
        <f t="shared" si="16"/>
        <v>0</v>
      </c>
    </row>
    <row r="441" spans="11:13" hidden="1" x14ac:dyDescent="0.25">
      <c r="K441" s="7">
        <f t="shared" si="15"/>
        <v>0</v>
      </c>
      <c r="L441" s="5">
        <f t="shared" si="17"/>
        <v>0</v>
      </c>
      <c r="M441">
        <f t="shared" si="16"/>
        <v>0</v>
      </c>
    </row>
    <row r="442" spans="11:13" hidden="1" x14ac:dyDescent="0.25">
      <c r="K442" s="7">
        <f t="shared" si="15"/>
        <v>0</v>
      </c>
      <c r="L442" s="5">
        <f t="shared" si="17"/>
        <v>0</v>
      </c>
      <c r="M442">
        <f t="shared" si="16"/>
        <v>0</v>
      </c>
    </row>
    <row r="443" spans="11:13" hidden="1" x14ac:dyDescent="0.25">
      <c r="K443" s="7">
        <f t="shared" si="15"/>
        <v>0</v>
      </c>
      <c r="L443" s="5">
        <f t="shared" si="17"/>
        <v>0</v>
      </c>
      <c r="M443">
        <f t="shared" si="16"/>
        <v>0</v>
      </c>
    </row>
    <row r="444" spans="11:13" hidden="1" x14ac:dyDescent="0.25">
      <c r="K444" s="7">
        <f t="shared" si="15"/>
        <v>0</v>
      </c>
      <c r="L444" s="5">
        <f t="shared" si="17"/>
        <v>0</v>
      </c>
      <c r="M444">
        <f t="shared" si="16"/>
        <v>0</v>
      </c>
    </row>
    <row r="445" spans="11:13" hidden="1" x14ac:dyDescent="0.25">
      <c r="K445" s="7">
        <f t="shared" si="15"/>
        <v>0</v>
      </c>
      <c r="L445" s="5">
        <f t="shared" si="17"/>
        <v>0</v>
      </c>
      <c r="M445">
        <f t="shared" si="16"/>
        <v>0</v>
      </c>
    </row>
    <row r="446" spans="11:13" hidden="1" x14ac:dyDescent="0.25">
      <c r="K446" s="7">
        <f t="shared" si="15"/>
        <v>0</v>
      </c>
      <c r="L446" s="5">
        <f t="shared" si="17"/>
        <v>0</v>
      </c>
      <c r="M446">
        <f t="shared" si="16"/>
        <v>0</v>
      </c>
    </row>
    <row r="447" spans="11:13" hidden="1" x14ac:dyDescent="0.25">
      <c r="K447" s="7">
        <f t="shared" si="15"/>
        <v>0</v>
      </c>
      <c r="L447" s="5">
        <f t="shared" si="17"/>
        <v>0</v>
      </c>
      <c r="M447">
        <f t="shared" si="16"/>
        <v>0</v>
      </c>
    </row>
    <row r="448" spans="11:13" hidden="1" x14ac:dyDescent="0.25">
      <c r="K448" s="7">
        <f t="shared" si="15"/>
        <v>0</v>
      </c>
      <c r="L448" s="5">
        <f t="shared" si="17"/>
        <v>0</v>
      </c>
      <c r="M448">
        <f t="shared" si="16"/>
        <v>0</v>
      </c>
    </row>
    <row r="449" spans="11:13" hidden="1" x14ac:dyDescent="0.25">
      <c r="K449" s="7">
        <f t="shared" si="15"/>
        <v>0</v>
      </c>
      <c r="L449" s="5">
        <f t="shared" si="17"/>
        <v>0</v>
      </c>
      <c r="M449">
        <f t="shared" si="16"/>
        <v>0</v>
      </c>
    </row>
    <row r="450" spans="11:13" hidden="1" x14ac:dyDescent="0.25">
      <c r="K450" s="7">
        <f t="shared" si="15"/>
        <v>0</v>
      </c>
      <c r="L450" s="5">
        <f t="shared" si="17"/>
        <v>0</v>
      </c>
      <c r="M450">
        <f t="shared" si="16"/>
        <v>0</v>
      </c>
    </row>
    <row r="451" spans="11:13" hidden="1" x14ac:dyDescent="0.25">
      <c r="K451" s="7">
        <f t="shared" si="15"/>
        <v>0</v>
      </c>
      <c r="L451" s="5">
        <f t="shared" si="17"/>
        <v>0</v>
      </c>
      <c r="M451">
        <f t="shared" si="16"/>
        <v>0</v>
      </c>
    </row>
    <row r="452" spans="11:13" hidden="1" x14ac:dyDescent="0.25">
      <c r="K452" s="7">
        <f t="shared" si="15"/>
        <v>0</v>
      </c>
      <c r="L452" s="5">
        <f t="shared" si="17"/>
        <v>0</v>
      </c>
      <c r="M452">
        <f t="shared" si="16"/>
        <v>0</v>
      </c>
    </row>
    <row r="453" spans="11:13" hidden="1" x14ac:dyDescent="0.25">
      <c r="K453" s="7">
        <f t="shared" si="15"/>
        <v>0</v>
      </c>
      <c r="L453" s="5">
        <f t="shared" si="17"/>
        <v>0</v>
      </c>
      <c r="M453">
        <f t="shared" si="16"/>
        <v>0</v>
      </c>
    </row>
    <row r="454" spans="11:13" hidden="1" x14ac:dyDescent="0.25">
      <c r="K454" s="7">
        <f t="shared" si="15"/>
        <v>0</v>
      </c>
      <c r="L454" s="5">
        <f t="shared" si="17"/>
        <v>0</v>
      </c>
      <c r="M454">
        <f t="shared" si="16"/>
        <v>0</v>
      </c>
    </row>
    <row r="455" spans="11:13" hidden="1" x14ac:dyDescent="0.25">
      <c r="K455" s="7">
        <f t="shared" si="15"/>
        <v>0</v>
      </c>
      <c r="L455" s="5">
        <f t="shared" si="17"/>
        <v>0</v>
      </c>
      <c r="M455">
        <f t="shared" si="16"/>
        <v>0</v>
      </c>
    </row>
    <row r="456" spans="11:13" hidden="1" x14ac:dyDescent="0.25">
      <c r="K456" s="7">
        <f t="shared" ref="K456:K493" si="18">SUM(F456:J456)</f>
        <v>0</v>
      </c>
      <c r="L456" s="5">
        <f t="shared" si="17"/>
        <v>0</v>
      </c>
      <c r="M456">
        <f t="shared" ref="M456:M493" si="19">SUM(K456*L456)</f>
        <v>0</v>
      </c>
    </row>
    <row r="457" spans="11:13" hidden="1" x14ac:dyDescent="0.25">
      <c r="K457" s="7">
        <f t="shared" si="18"/>
        <v>0</v>
      </c>
      <c r="L457" s="5">
        <f t="shared" ref="L457:L497" si="20">IF(D457="X",0,IF(E457="",0,IF(E457="H",0,VLOOKUP(E457,$F$539:$G$553,2))))</f>
        <v>0</v>
      </c>
      <c r="M457">
        <f t="shared" si="19"/>
        <v>0</v>
      </c>
    </row>
    <row r="458" spans="11:13" hidden="1" x14ac:dyDescent="0.25">
      <c r="K458" s="7">
        <f t="shared" si="18"/>
        <v>0</v>
      </c>
      <c r="L458" s="5">
        <f t="shared" si="20"/>
        <v>0</v>
      </c>
      <c r="M458">
        <f t="shared" si="19"/>
        <v>0</v>
      </c>
    </row>
    <row r="459" spans="11:13" hidden="1" x14ac:dyDescent="0.25">
      <c r="K459" s="7">
        <f t="shared" si="18"/>
        <v>0</v>
      </c>
      <c r="L459" s="5">
        <f t="shared" si="20"/>
        <v>0</v>
      </c>
      <c r="M459">
        <f t="shared" si="19"/>
        <v>0</v>
      </c>
    </row>
    <row r="460" spans="11:13" hidden="1" x14ac:dyDescent="0.25">
      <c r="K460" s="7">
        <f t="shared" si="18"/>
        <v>0</v>
      </c>
      <c r="L460" s="5">
        <f t="shared" si="20"/>
        <v>0</v>
      </c>
      <c r="M460">
        <f t="shared" si="19"/>
        <v>0</v>
      </c>
    </row>
    <row r="461" spans="11:13" hidden="1" x14ac:dyDescent="0.25">
      <c r="K461" s="7">
        <f t="shared" si="18"/>
        <v>0</v>
      </c>
      <c r="L461" s="5">
        <f t="shared" si="20"/>
        <v>0</v>
      </c>
      <c r="M461">
        <f t="shared" si="19"/>
        <v>0</v>
      </c>
    </row>
    <row r="462" spans="11:13" hidden="1" x14ac:dyDescent="0.25">
      <c r="K462" s="7">
        <f t="shared" si="18"/>
        <v>0</v>
      </c>
      <c r="L462" s="5">
        <f t="shared" si="20"/>
        <v>0</v>
      </c>
      <c r="M462">
        <f t="shared" si="19"/>
        <v>0</v>
      </c>
    </row>
    <row r="463" spans="11:13" hidden="1" x14ac:dyDescent="0.25">
      <c r="K463" s="7">
        <f t="shared" si="18"/>
        <v>0</v>
      </c>
      <c r="L463" s="5">
        <f t="shared" si="20"/>
        <v>0</v>
      </c>
      <c r="M463">
        <f t="shared" si="19"/>
        <v>0</v>
      </c>
    </row>
    <row r="464" spans="11:13" hidden="1" x14ac:dyDescent="0.25">
      <c r="K464" s="7">
        <f t="shared" si="18"/>
        <v>0</v>
      </c>
      <c r="L464" s="5">
        <f t="shared" si="20"/>
        <v>0</v>
      </c>
      <c r="M464">
        <f t="shared" si="19"/>
        <v>0</v>
      </c>
    </row>
    <row r="465" spans="11:13" hidden="1" x14ac:dyDescent="0.25">
      <c r="K465" s="7">
        <f t="shared" si="18"/>
        <v>0</v>
      </c>
      <c r="L465" s="5">
        <f t="shared" si="20"/>
        <v>0</v>
      </c>
      <c r="M465">
        <f t="shared" si="19"/>
        <v>0</v>
      </c>
    </row>
    <row r="466" spans="11:13" hidden="1" x14ac:dyDescent="0.25">
      <c r="K466" s="7">
        <f t="shared" si="18"/>
        <v>0</v>
      </c>
      <c r="L466" s="5">
        <f t="shared" si="20"/>
        <v>0</v>
      </c>
      <c r="M466">
        <f t="shared" si="19"/>
        <v>0</v>
      </c>
    </row>
    <row r="467" spans="11:13" hidden="1" x14ac:dyDescent="0.25">
      <c r="K467" s="7">
        <f t="shared" si="18"/>
        <v>0</v>
      </c>
      <c r="L467" s="5">
        <f t="shared" si="20"/>
        <v>0</v>
      </c>
      <c r="M467">
        <f t="shared" si="19"/>
        <v>0</v>
      </c>
    </row>
    <row r="468" spans="11:13" hidden="1" x14ac:dyDescent="0.25">
      <c r="K468" s="7">
        <f t="shared" si="18"/>
        <v>0</v>
      </c>
      <c r="L468" s="5">
        <f t="shared" si="20"/>
        <v>0</v>
      </c>
      <c r="M468">
        <f t="shared" si="19"/>
        <v>0</v>
      </c>
    </row>
    <row r="469" spans="11:13" hidden="1" x14ac:dyDescent="0.25">
      <c r="K469" s="7">
        <f t="shared" si="18"/>
        <v>0</v>
      </c>
      <c r="L469" s="5">
        <f t="shared" si="20"/>
        <v>0</v>
      </c>
      <c r="M469">
        <f t="shared" si="19"/>
        <v>0</v>
      </c>
    </row>
    <row r="470" spans="11:13" hidden="1" x14ac:dyDescent="0.25">
      <c r="K470" s="7">
        <f t="shared" si="18"/>
        <v>0</v>
      </c>
      <c r="L470" s="5">
        <f t="shared" si="20"/>
        <v>0</v>
      </c>
      <c r="M470">
        <f t="shared" si="19"/>
        <v>0</v>
      </c>
    </row>
    <row r="471" spans="11:13" hidden="1" x14ac:dyDescent="0.25">
      <c r="K471" s="7">
        <f t="shared" si="18"/>
        <v>0</v>
      </c>
      <c r="L471" s="5">
        <f t="shared" si="20"/>
        <v>0</v>
      </c>
      <c r="M471">
        <f t="shared" si="19"/>
        <v>0</v>
      </c>
    </row>
    <row r="472" spans="11:13" hidden="1" x14ac:dyDescent="0.25">
      <c r="K472" s="7">
        <f t="shared" si="18"/>
        <v>0</v>
      </c>
      <c r="L472" s="5">
        <f t="shared" si="20"/>
        <v>0</v>
      </c>
      <c r="M472">
        <f t="shared" si="19"/>
        <v>0</v>
      </c>
    </row>
    <row r="473" spans="11:13" hidden="1" x14ac:dyDescent="0.25">
      <c r="K473" s="7">
        <f t="shared" si="18"/>
        <v>0</v>
      </c>
      <c r="L473" s="5">
        <f t="shared" si="20"/>
        <v>0</v>
      </c>
      <c r="M473">
        <f t="shared" si="19"/>
        <v>0</v>
      </c>
    </row>
    <row r="474" spans="11:13" hidden="1" x14ac:dyDescent="0.25">
      <c r="K474" s="7">
        <f t="shared" si="18"/>
        <v>0</v>
      </c>
      <c r="L474" s="5">
        <f t="shared" si="20"/>
        <v>0</v>
      </c>
      <c r="M474">
        <f t="shared" si="19"/>
        <v>0</v>
      </c>
    </row>
    <row r="475" spans="11:13" hidden="1" x14ac:dyDescent="0.25">
      <c r="K475" s="7">
        <f t="shared" si="18"/>
        <v>0</v>
      </c>
      <c r="L475" s="5">
        <f t="shared" si="20"/>
        <v>0</v>
      </c>
      <c r="M475">
        <f t="shared" si="19"/>
        <v>0</v>
      </c>
    </row>
    <row r="476" spans="11:13" hidden="1" x14ac:dyDescent="0.25">
      <c r="K476" s="7">
        <f t="shared" si="18"/>
        <v>0</v>
      </c>
      <c r="L476" s="5">
        <f t="shared" si="20"/>
        <v>0</v>
      </c>
      <c r="M476">
        <f t="shared" si="19"/>
        <v>0</v>
      </c>
    </row>
    <row r="477" spans="11:13" hidden="1" x14ac:dyDescent="0.25">
      <c r="K477" s="7">
        <f t="shared" si="18"/>
        <v>0</v>
      </c>
      <c r="L477" s="5">
        <f t="shared" si="20"/>
        <v>0</v>
      </c>
      <c r="M477">
        <f t="shared" si="19"/>
        <v>0</v>
      </c>
    </row>
    <row r="478" spans="11:13" hidden="1" x14ac:dyDescent="0.25">
      <c r="K478" s="7">
        <f t="shared" si="18"/>
        <v>0</v>
      </c>
      <c r="L478" s="5">
        <f t="shared" si="20"/>
        <v>0</v>
      </c>
      <c r="M478">
        <f t="shared" si="19"/>
        <v>0</v>
      </c>
    </row>
    <row r="479" spans="11:13" hidden="1" x14ac:dyDescent="0.25">
      <c r="K479" s="7">
        <f t="shared" si="18"/>
        <v>0</v>
      </c>
      <c r="L479" s="5">
        <f t="shared" si="20"/>
        <v>0</v>
      </c>
      <c r="M479">
        <f t="shared" si="19"/>
        <v>0</v>
      </c>
    </row>
    <row r="480" spans="11:13" hidden="1" x14ac:dyDescent="0.25">
      <c r="K480" s="7">
        <f t="shared" si="18"/>
        <v>0</v>
      </c>
      <c r="L480" s="5">
        <f t="shared" si="20"/>
        <v>0</v>
      </c>
      <c r="M480">
        <f t="shared" si="19"/>
        <v>0</v>
      </c>
    </row>
    <row r="481" spans="11:13" hidden="1" x14ac:dyDescent="0.25">
      <c r="K481" s="7">
        <f t="shared" si="18"/>
        <v>0</v>
      </c>
      <c r="L481" s="5">
        <f t="shared" si="20"/>
        <v>0</v>
      </c>
      <c r="M481">
        <f t="shared" si="19"/>
        <v>0</v>
      </c>
    </row>
    <row r="482" spans="11:13" hidden="1" x14ac:dyDescent="0.25">
      <c r="K482" s="7">
        <f t="shared" si="18"/>
        <v>0</v>
      </c>
      <c r="L482" s="5">
        <f t="shared" si="20"/>
        <v>0</v>
      </c>
      <c r="M482">
        <f t="shared" si="19"/>
        <v>0</v>
      </c>
    </row>
    <row r="483" spans="11:13" hidden="1" x14ac:dyDescent="0.25">
      <c r="K483" s="7">
        <f t="shared" si="18"/>
        <v>0</v>
      </c>
      <c r="L483" s="5">
        <f t="shared" si="20"/>
        <v>0</v>
      </c>
      <c r="M483">
        <f t="shared" si="19"/>
        <v>0</v>
      </c>
    </row>
    <row r="484" spans="11:13" hidden="1" x14ac:dyDescent="0.25">
      <c r="K484" s="7">
        <f t="shared" si="18"/>
        <v>0</v>
      </c>
      <c r="L484" s="5">
        <f t="shared" si="20"/>
        <v>0</v>
      </c>
      <c r="M484">
        <f t="shared" si="19"/>
        <v>0</v>
      </c>
    </row>
    <row r="485" spans="11:13" hidden="1" x14ac:dyDescent="0.25">
      <c r="K485" s="7">
        <f t="shared" si="18"/>
        <v>0</v>
      </c>
      <c r="L485" s="5">
        <f t="shared" si="20"/>
        <v>0</v>
      </c>
      <c r="M485">
        <f t="shared" si="19"/>
        <v>0</v>
      </c>
    </row>
    <row r="486" spans="11:13" hidden="1" x14ac:dyDescent="0.25">
      <c r="K486" s="7">
        <f t="shared" si="18"/>
        <v>0</v>
      </c>
      <c r="L486" s="5">
        <f t="shared" si="20"/>
        <v>0</v>
      </c>
      <c r="M486">
        <f t="shared" si="19"/>
        <v>0</v>
      </c>
    </row>
    <row r="487" spans="11:13" hidden="1" x14ac:dyDescent="0.25">
      <c r="K487" s="7">
        <f t="shared" si="18"/>
        <v>0</v>
      </c>
      <c r="L487" s="5">
        <f t="shared" si="20"/>
        <v>0</v>
      </c>
      <c r="M487">
        <f t="shared" si="19"/>
        <v>0</v>
      </c>
    </row>
    <row r="488" spans="11:13" hidden="1" x14ac:dyDescent="0.25">
      <c r="K488" s="7">
        <f t="shared" si="18"/>
        <v>0</v>
      </c>
      <c r="L488" s="5">
        <f t="shared" si="20"/>
        <v>0</v>
      </c>
      <c r="M488">
        <f t="shared" si="19"/>
        <v>0</v>
      </c>
    </row>
    <row r="489" spans="11:13" hidden="1" x14ac:dyDescent="0.25">
      <c r="K489" s="7">
        <f t="shared" si="18"/>
        <v>0</v>
      </c>
      <c r="L489" s="5">
        <f t="shared" si="20"/>
        <v>0</v>
      </c>
      <c r="M489">
        <f t="shared" si="19"/>
        <v>0</v>
      </c>
    </row>
    <row r="490" spans="11:13" hidden="1" x14ac:dyDescent="0.25">
      <c r="K490" s="7">
        <f t="shared" si="18"/>
        <v>0</v>
      </c>
      <c r="L490" s="5">
        <f t="shared" si="20"/>
        <v>0</v>
      </c>
      <c r="M490">
        <f t="shared" si="19"/>
        <v>0</v>
      </c>
    </row>
    <row r="491" spans="11:13" hidden="1" x14ac:dyDescent="0.25">
      <c r="K491" s="7">
        <f t="shared" si="18"/>
        <v>0</v>
      </c>
      <c r="L491" s="5">
        <f t="shared" si="20"/>
        <v>0</v>
      </c>
      <c r="M491">
        <f t="shared" si="19"/>
        <v>0</v>
      </c>
    </row>
    <row r="492" spans="11:13" hidden="1" x14ac:dyDescent="0.25">
      <c r="K492" s="7">
        <f t="shared" si="18"/>
        <v>0</v>
      </c>
      <c r="L492" s="5">
        <f t="shared" si="20"/>
        <v>0</v>
      </c>
      <c r="M492">
        <f t="shared" si="19"/>
        <v>0</v>
      </c>
    </row>
    <row r="493" spans="11:13" hidden="1" x14ac:dyDescent="0.25">
      <c r="K493" s="7">
        <f t="shared" si="18"/>
        <v>0</v>
      </c>
      <c r="L493" s="5">
        <f t="shared" si="20"/>
        <v>0</v>
      </c>
      <c r="M493">
        <f t="shared" si="19"/>
        <v>0</v>
      </c>
    </row>
    <row r="494" spans="11:13" hidden="1" x14ac:dyDescent="0.25">
      <c r="K494" s="7">
        <f t="shared" ref="K494:K497" si="21">SUM(F494:J494)</f>
        <v>0</v>
      </c>
      <c r="L494" s="5">
        <f t="shared" si="20"/>
        <v>0</v>
      </c>
      <c r="M494">
        <f t="shared" ref="M494:M497" si="22">SUM(K494*L494)</f>
        <v>0</v>
      </c>
    </row>
    <row r="495" spans="11:13" hidden="1" x14ac:dyDescent="0.25">
      <c r="K495" s="7">
        <f t="shared" si="21"/>
        <v>0</v>
      </c>
      <c r="L495" s="5">
        <f t="shared" si="20"/>
        <v>0</v>
      </c>
      <c r="M495">
        <f t="shared" si="22"/>
        <v>0</v>
      </c>
    </row>
    <row r="496" spans="11:13" hidden="1" x14ac:dyDescent="0.25">
      <c r="K496" s="7">
        <f t="shared" si="21"/>
        <v>0</v>
      </c>
      <c r="L496" s="5">
        <f t="shared" si="20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0"/>
        <v>0</v>
      </c>
      <c r="M497">
        <f t="shared" si="22"/>
        <v>0</v>
      </c>
    </row>
    <row r="498" spans="3:13" hidden="1" x14ac:dyDescent="0.25"/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3">SUMPRODUCT(--($E$5:$E$498=C500),--($D$5:$D$498=""),$F$5:$F$498)</f>
        <v>#REF!</v>
      </c>
      <c r="G500" s="127" t="e">
        <f t="shared" ref="G500:G514" si="24">SUMPRODUCT(--($E$5:$E$498=C500),--($D$5:$D$498=""),$G$5:$G$498)</f>
        <v>#REF!</v>
      </c>
      <c r="H500" s="127" t="e">
        <f t="shared" ref="H500:H514" si="25">SUMPRODUCT(--($E$5:$E$498=C500),--($D$5:$D$498=""),$H$5:$H$498)</f>
        <v>#REF!</v>
      </c>
      <c r="I500" s="127" t="e">
        <f t="shared" ref="I500:I514" si="26">SUMPRODUCT(--($E$5:$E$498=C500),--($D$5:$D$498=""),$I$5:$I$498)</f>
        <v>#REF!</v>
      </c>
      <c r="J500" s="127" t="e">
        <f t="shared" ref="J500:J514" si="27">SUMPRODUCT(--($E$5:$E$498=C500),--($D$5:$D$498=""),$J$5:$J$498)</f>
        <v>#REF!</v>
      </c>
      <c r="K500" s="127" t="e">
        <f t="shared" ref="K500:K514" si="28">SUM(F500:J500)</f>
        <v>#REF!</v>
      </c>
      <c r="L500" s="127"/>
      <c r="M500" s="127" t="e">
        <f t="shared" ref="M500:M514" si="29">SUMPRODUCT(--($E$5:$E$498=C500),--($D$5:$D$498=""),$M$5:$M$498)</f>
        <v>#REF!</v>
      </c>
    </row>
    <row r="501" spans="3:13" hidden="1" x14ac:dyDescent="0.25">
      <c r="C501" s="127" t="e">
        <f t="shared" ref="C501:C514" si="30">IF(F540="","Vrije categorie",F540)</f>
        <v>#REF!</v>
      </c>
      <c r="D501" s="127"/>
      <c r="E501" s="127"/>
      <c r="F501" s="127" t="e">
        <f t="shared" si="23"/>
        <v>#REF!</v>
      </c>
      <c r="G501" s="127" t="e">
        <f t="shared" si="24"/>
        <v>#REF!</v>
      </c>
      <c r="H501" s="127" t="e">
        <f t="shared" si="25"/>
        <v>#REF!</v>
      </c>
      <c r="I501" s="127" t="e">
        <f t="shared" si="26"/>
        <v>#REF!</v>
      </c>
      <c r="J501" s="127" t="e">
        <f t="shared" si="27"/>
        <v>#REF!</v>
      </c>
      <c r="K501" s="127" t="e">
        <f t="shared" si="28"/>
        <v>#REF!</v>
      </c>
      <c r="L501" s="127"/>
      <c r="M501" s="127" t="e">
        <f t="shared" si="29"/>
        <v>#REF!</v>
      </c>
    </row>
    <row r="502" spans="3:13" hidden="1" x14ac:dyDescent="0.25">
      <c r="C502" s="127" t="e">
        <f t="shared" si="30"/>
        <v>#REF!</v>
      </c>
      <c r="D502" s="127"/>
      <c r="E502" s="127"/>
      <c r="F502" s="127" t="e">
        <f t="shared" si="23"/>
        <v>#REF!</v>
      </c>
      <c r="G502" s="127" t="e">
        <f t="shared" si="24"/>
        <v>#REF!</v>
      </c>
      <c r="H502" s="127" t="e">
        <f t="shared" si="25"/>
        <v>#REF!</v>
      </c>
      <c r="I502" s="127" t="e">
        <f t="shared" si="26"/>
        <v>#REF!</v>
      </c>
      <c r="J502" s="127" t="e">
        <f t="shared" si="27"/>
        <v>#REF!</v>
      </c>
      <c r="K502" s="127" t="e">
        <f t="shared" si="28"/>
        <v>#REF!</v>
      </c>
      <c r="L502" s="127"/>
      <c r="M502" s="127" t="e">
        <f t="shared" si="29"/>
        <v>#REF!</v>
      </c>
    </row>
    <row r="503" spans="3:13" hidden="1" x14ac:dyDescent="0.25">
      <c r="C503" s="127" t="e">
        <f t="shared" si="30"/>
        <v>#REF!</v>
      </c>
      <c r="D503" s="127"/>
      <c r="E503" s="127"/>
      <c r="F503" s="127" t="e">
        <f t="shared" si="23"/>
        <v>#REF!</v>
      </c>
      <c r="G503" s="127" t="e">
        <f t="shared" si="24"/>
        <v>#REF!</v>
      </c>
      <c r="H503" s="127" t="e">
        <f t="shared" si="25"/>
        <v>#REF!</v>
      </c>
      <c r="I503" s="127" t="e">
        <f t="shared" si="26"/>
        <v>#REF!</v>
      </c>
      <c r="J503" s="127" t="e">
        <f t="shared" si="27"/>
        <v>#REF!</v>
      </c>
      <c r="K503" s="127" t="e">
        <f t="shared" si="28"/>
        <v>#REF!</v>
      </c>
      <c r="L503" s="127"/>
      <c r="M503" s="127" t="e">
        <f t="shared" si="29"/>
        <v>#REF!</v>
      </c>
    </row>
    <row r="504" spans="3:13" hidden="1" x14ac:dyDescent="0.25">
      <c r="C504" s="127" t="e">
        <f t="shared" si="30"/>
        <v>#REF!</v>
      </c>
      <c r="D504" s="127"/>
      <c r="E504" s="127"/>
      <c r="F504" s="127" t="e">
        <f t="shared" si="23"/>
        <v>#REF!</v>
      </c>
      <c r="G504" s="127" t="e">
        <f t="shared" si="24"/>
        <v>#REF!</v>
      </c>
      <c r="H504" s="127" t="e">
        <f t="shared" si="25"/>
        <v>#REF!</v>
      </c>
      <c r="I504" s="127" t="e">
        <f t="shared" si="26"/>
        <v>#REF!</v>
      </c>
      <c r="J504" s="127" t="e">
        <f t="shared" si="27"/>
        <v>#REF!</v>
      </c>
      <c r="K504" s="127" t="e">
        <f t="shared" si="28"/>
        <v>#REF!</v>
      </c>
      <c r="L504" s="127"/>
      <c r="M504" s="127" t="e">
        <f t="shared" si="29"/>
        <v>#REF!</v>
      </c>
    </row>
    <row r="505" spans="3:13" hidden="1" x14ac:dyDescent="0.25">
      <c r="C505" s="127" t="e">
        <f t="shared" si="30"/>
        <v>#REF!</v>
      </c>
      <c r="D505" s="127"/>
      <c r="E505" s="127"/>
      <c r="F505" s="127" t="e">
        <f t="shared" si="23"/>
        <v>#REF!</v>
      </c>
      <c r="G505" s="127" t="e">
        <f t="shared" si="24"/>
        <v>#REF!</v>
      </c>
      <c r="H505" s="127" t="e">
        <f t="shared" si="25"/>
        <v>#REF!</v>
      </c>
      <c r="I505" s="127" t="e">
        <f t="shared" si="26"/>
        <v>#REF!</v>
      </c>
      <c r="J505" s="127" t="e">
        <f t="shared" si="27"/>
        <v>#REF!</v>
      </c>
      <c r="K505" s="127" t="e">
        <f t="shared" si="28"/>
        <v>#REF!</v>
      </c>
      <c r="L505" s="127"/>
      <c r="M505" s="127" t="e">
        <f t="shared" si="29"/>
        <v>#REF!</v>
      </c>
    </row>
    <row r="506" spans="3:13" hidden="1" x14ac:dyDescent="0.25">
      <c r="C506" s="127" t="e">
        <f t="shared" si="30"/>
        <v>#REF!</v>
      </c>
      <c r="D506" s="127"/>
      <c r="E506" s="127"/>
      <c r="F506" s="127" t="e">
        <f t="shared" si="23"/>
        <v>#REF!</v>
      </c>
      <c r="G506" s="127" t="e">
        <f t="shared" si="24"/>
        <v>#REF!</v>
      </c>
      <c r="H506" s="127" t="e">
        <f t="shared" si="25"/>
        <v>#REF!</v>
      </c>
      <c r="I506" s="127" t="e">
        <f t="shared" si="26"/>
        <v>#REF!</v>
      </c>
      <c r="J506" s="127" t="e">
        <f t="shared" si="27"/>
        <v>#REF!</v>
      </c>
      <c r="K506" s="127" t="e">
        <f t="shared" si="28"/>
        <v>#REF!</v>
      </c>
      <c r="L506" s="127"/>
      <c r="M506" s="127" t="e">
        <f t="shared" si="29"/>
        <v>#REF!</v>
      </c>
    </row>
    <row r="507" spans="3:13" hidden="1" x14ac:dyDescent="0.25">
      <c r="C507" s="127" t="e">
        <f t="shared" si="30"/>
        <v>#REF!</v>
      </c>
      <c r="D507" s="127"/>
      <c r="E507" s="127"/>
      <c r="F507" s="127" t="e">
        <f t="shared" si="23"/>
        <v>#REF!</v>
      </c>
      <c r="G507" s="127" t="e">
        <f t="shared" si="24"/>
        <v>#REF!</v>
      </c>
      <c r="H507" s="127" t="e">
        <f t="shared" si="25"/>
        <v>#REF!</v>
      </c>
      <c r="I507" s="127" t="e">
        <f t="shared" si="26"/>
        <v>#REF!</v>
      </c>
      <c r="J507" s="127" t="e">
        <f t="shared" si="27"/>
        <v>#REF!</v>
      </c>
      <c r="K507" s="127" t="e">
        <f t="shared" si="28"/>
        <v>#REF!</v>
      </c>
      <c r="L507" s="127"/>
      <c r="M507" s="127" t="e">
        <f t="shared" si="29"/>
        <v>#REF!</v>
      </c>
    </row>
    <row r="508" spans="3:13" hidden="1" x14ac:dyDescent="0.25">
      <c r="C508" s="127" t="e">
        <f t="shared" si="30"/>
        <v>#REF!</v>
      </c>
      <c r="D508" s="127"/>
      <c r="E508" s="127"/>
      <c r="F508" s="127" t="e">
        <f t="shared" si="23"/>
        <v>#REF!</v>
      </c>
      <c r="G508" s="127" t="e">
        <f t="shared" si="24"/>
        <v>#REF!</v>
      </c>
      <c r="H508" s="127" t="e">
        <f t="shared" si="25"/>
        <v>#REF!</v>
      </c>
      <c r="I508" s="127" t="e">
        <f t="shared" si="26"/>
        <v>#REF!</v>
      </c>
      <c r="J508" s="127" t="e">
        <f t="shared" si="27"/>
        <v>#REF!</v>
      </c>
      <c r="K508" s="127" t="e">
        <f t="shared" si="28"/>
        <v>#REF!</v>
      </c>
      <c r="L508" s="127"/>
      <c r="M508" s="127" t="e">
        <f t="shared" si="29"/>
        <v>#REF!</v>
      </c>
    </row>
    <row r="509" spans="3:13" hidden="1" x14ac:dyDescent="0.25">
      <c r="C509" s="127" t="e">
        <f t="shared" si="30"/>
        <v>#REF!</v>
      </c>
      <c r="D509" s="127"/>
      <c r="E509" s="127"/>
      <c r="F509" s="127" t="e">
        <f t="shared" si="23"/>
        <v>#REF!</v>
      </c>
      <c r="G509" s="127" t="e">
        <f t="shared" si="24"/>
        <v>#REF!</v>
      </c>
      <c r="H509" s="127" t="e">
        <f t="shared" si="25"/>
        <v>#REF!</v>
      </c>
      <c r="I509" s="127" t="e">
        <f t="shared" si="26"/>
        <v>#REF!</v>
      </c>
      <c r="J509" s="127" t="e">
        <f t="shared" si="27"/>
        <v>#REF!</v>
      </c>
      <c r="K509" s="127" t="e">
        <f t="shared" si="28"/>
        <v>#REF!</v>
      </c>
      <c r="L509" s="127"/>
      <c r="M509" s="127" t="e">
        <f t="shared" si="29"/>
        <v>#REF!</v>
      </c>
    </row>
    <row r="510" spans="3:13" hidden="1" x14ac:dyDescent="0.25">
      <c r="C510" s="127" t="e">
        <f t="shared" si="30"/>
        <v>#REF!</v>
      </c>
      <c r="D510" s="127"/>
      <c r="E510" s="127"/>
      <c r="F510" s="127" t="e">
        <f t="shared" si="23"/>
        <v>#REF!</v>
      </c>
      <c r="G510" s="127" t="e">
        <f t="shared" si="24"/>
        <v>#REF!</v>
      </c>
      <c r="H510" s="127" t="e">
        <f t="shared" si="25"/>
        <v>#REF!</v>
      </c>
      <c r="I510" s="127" t="e">
        <f t="shared" si="26"/>
        <v>#REF!</v>
      </c>
      <c r="J510" s="127" t="e">
        <f t="shared" si="27"/>
        <v>#REF!</v>
      </c>
      <c r="K510" s="127" t="e">
        <f t="shared" si="28"/>
        <v>#REF!</v>
      </c>
      <c r="L510" s="127"/>
      <c r="M510" s="127" t="e">
        <f t="shared" si="29"/>
        <v>#REF!</v>
      </c>
    </row>
    <row r="511" spans="3:13" hidden="1" x14ac:dyDescent="0.25">
      <c r="C511" s="127" t="e">
        <f t="shared" si="30"/>
        <v>#REF!</v>
      </c>
      <c r="D511" s="127"/>
      <c r="E511" s="127"/>
      <c r="F511" s="127" t="e">
        <f t="shared" si="23"/>
        <v>#REF!</v>
      </c>
      <c r="G511" s="127" t="e">
        <f t="shared" si="24"/>
        <v>#REF!</v>
      </c>
      <c r="H511" s="127" t="e">
        <f t="shared" si="25"/>
        <v>#REF!</v>
      </c>
      <c r="I511" s="127" t="e">
        <f t="shared" si="26"/>
        <v>#REF!</v>
      </c>
      <c r="J511" s="127" t="e">
        <f t="shared" si="27"/>
        <v>#REF!</v>
      </c>
      <c r="K511" s="127" t="e">
        <f t="shared" si="28"/>
        <v>#REF!</v>
      </c>
      <c r="L511" s="127"/>
      <c r="M511" s="127" t="e">
        <f t="shared" si="29"/>
        <v>#REF!</v>
      </c>
    </row>
    <row r="512" spans="3:13" hidden="1" x14ac:dyDescent="0.25">
      <c r="C512" s="127" t="e">
        <f t="shared" si="30"/>
        <v>#REF!</v>
      </c>
      <c r="D512" s="127"/>
      <c r="E512" s="127"/>
      <c r="F512" s="127" t="e">
        <f t="shared" si="23"/>
        <v>#REF!</v>
      </c>
      <c r="G512" s="127" t="e">
        <f t="shared" si="24"/>
        <v>#REF!</v>
      </c>
      <c r="H512" s="127" t="e">
        <f t="shared" si="25"/>
        <v>#REF!</v>
      </c>
      <c r="I512" s="127" t="e">
        <f t="shared" si="26"/>
        <v>#REF!</v>
      </c>
      <c r="J512" s="127" t="e">
        <f t="shared" si="27"/>
        <v>#REF!</v>
      </c>
      <c r="K512" s="127" t="e">
        <f t="shared" si="28"/>
        <v>#REF!</v>
      </c>
      <c r="L512" s="127"/>
      <c r="M512" s="127" t="e">
        <f t="shared" si="29"/>
        <v>#REF!</v>
      </c>
    </row>
    <row r="513" spans="3:13" hidden="1" x14ac:dyDescent="0.25">
      <c r="C513" s="127" t="e">
        <f t="shared" si="30"/>
        <v>#REF!</v>
      </c>
      <c r="D513" s="127"/>
      <c r="E513" s="127"/>
      <c r="F513" s="127" t="e">
        <f t="shared" si="23"/>
        <v>#REF!</v>
      </c>
      <c r="G513" s="127" t="e">
        <f t="shared" si="24"/>
        <v>#REF!</v>
      </c>
      <c r="H513" s="127" t="e">
        <f t="shared" si="25"/>
        <v>#REF!</v>
      </c>
      <c r="I513" s="127" t="e">
        <f t="shared" si="26"/>
        <v>#REF!</v>
      </c>
      <c r="J513" s="127" t="e">
        <f t="shared" si="27"/>
        <v>#REF!</v>
      </c>
      <c r="K513" s="127" t="e">
        <f t="shared" si="28"/>
        <v>#REF!</v>
      </c>
      <c r="L513" s="127"/>
      <c r="M513" s="127" t="e">
        <f t="shared" si="29"/>
        <v>#REF!</v>
      </c>
    </row>
    <row r="514" spans="3:13" hidden="1" x14ac:dyDescent="0.25">
      <c r="C514" s="127" t="e">
        <f t="shared" si="30"/>
        <v>#REF!</v>
      </c>
      <c r="D514" s="127"/>
      <c r="E514" s="127"/>
      <c r="F514" s="127" t="e">
        <f t="shared" si="23"/>
        <v>#REF!</v>
      </c>
      <c r="G514" s="127" t="e">
        <f t="shared" si="24"/>
        <v>#REF!</v>
      </c>
      <c r="H514" s="127" t="e">
        <f t="shared" si="25"/>
        <v>#REF!</v>
      </c>
      <c r="I514" s="127" t="e">
        <f t="shared" si="26"/>
        <v>#REF!</v>
      </c>
      <c r="J514" s="127" t="e">
        <f t="shared" si="27"/>
        <v>#REF!</v>
      </c>
      <c r="K514" s="127" t="e">
        <f t="shared" si="28"/>
        <v>#REF!</v>
      </c>
      <c r="L514" s="127"/>
      <c r="M514" s="127" t="e">
        <f t="shared" si="29"/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1">SUM(G500:G514)</f>
        <v>#REF!</v>
      </c>
      <c r="H515" s="128" t="e">
        <f t="shared" si="31"/>
        <v>#REF!</v>
      </c>
      <c r="I515" s="128" t="e">
        <f t="shared" si="31"/>
        <v>#REF!</v>
      </c>
      <c r="J515" s="128" t="e">
        <f t="shared" si="31"/>
        <v>#REF!</v>
      </c>
      <c r="K515" s="128" t="e">
        <f t="shared" si="31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SUMPRODUCT(--($E$5:$E$498="H"),$F$5:$F$498)</f>
        <v>0</v>
      </c>
      <c r="G517" s="128">
        <f>SUMPRODUCT(--($E$5:$E$498="H"),G5:G498)</f>
        <v>0</v>
      </c>
      <c r="H517" s="128">
        <f>SUMPRODUCT(--($E$5:$E$498="H"),H5:H498)</f>
        <v>0</v>
      </c>
      <c r="I517" s="128">
        <f>SUMPRODUCT(--($E$5:$E$498="H"),I5:I498)</f>
        <v>0</v>
      </c>
      <c r="J517" s="128">
        <f>SUMPRODUCT(--($E$5:$E$498="H"),J5:J498)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2">C500</f>
        <v>#REF!</v>
      </c>
      <c r="D520" s="9"/>
      <c r="E520" s="9"/>
      <c r="F520" s="9" t="e">
        <f t="shared" ref="F520:F534" si="33">SUMPRODUCT(--($E$5:$E$498=C520),--($D$5:$D$498="X"),$F$5:$F$498)</f>
        <v>#REF!</v>
      </c>
      <c r="G520" s="9" t="e">
        <f t="shared" ref="G520:G534" si="34">SUMPRODUCT(--($E$5:$E$498=C520),--($D$5:$D$498="X"),$G$5:$G$498)</f>
        <v>#REF!</v>
      </c>
      <c r="H520" s="9" t="e">
        <f t="shared" ref="H520:H534" si="35">SUMPRODUCT(--($E$5:$E$498=C520),--($D$5:$D$498="X"),$H$5:$H$498)</f>
        <v>#REF!</v>
      </c>
      <c r="I520" s="9" t="e">
        <f t="shared" ref="I520:I534" si="36">SUMPRODUCT(--($E$5:$E$498=C520),--($D$5:$D$498="X"),$I$5:$I$498)</f>
        <v>#REF!</v>
      </c>
      <c r="J520" s="9" t="e">
        <f t="shared" ref="J520:J534" si="37">SUMPRODUCT(--($E$5:$E$498=C520),--($D$5:$D$498="X"),$J$5:$J$498)</f>
        <v>#REF!</v>
      </c>
      <c r="K520" s="9" t="e">
        <f t="shared" ref="K520:K534" si="38">SUM(F520:J520)</f>
        <v>#REF!</v>
      </c>
    </row>
    <row r="521" spans="3:13" hidden="1" x14ac:dyDescent="0.25">
      <c r="C521" s="9" t="e">
        <f t="shared" si="32"/>
        <v>#REF!</v>
      </c>
      <c r="D521" s="9"/>
      <c r="E521" s="9"/>
      <c r="F521" s="9" t="e">
        <f t="shared" si="33"/>
        <v>#REF!</v>
      </c>
      <c r="G521" s="9" t="e">
        <f t="shared" si="34"/>
        <v>#REF!</v>
      </c>
      <c r="H521" s="9" t="e">
        <f t="shared" si="35"/>
        <v>#REF!</v>
      </c>
      <c r="I521" s="9" t="e">
        <f t="shared" si="36"/>
        <v>#REF!</v>
      </c>
      <c r="J521" s="9" t="e">
        <f t="shared" si="37"/>
        <v>#REF!</v>
      </c>
      <c r="K521" s="9" t="e">
        <f t="shared" si="38"/>
        <v>#REF!</v>
      </c>
    </row>
    <row r="522" spans="3:13" hidden="1" x14ac:dyDescent="0.25">
      <c r="C522" s="9" t="e">
        <f t="shared" si="32"/>
        <v>#REF!</v>
      </c>
      <c r="D522" s="9"/>
      <c r="E522" s="9"/>
      <c r="F522" s="9" t="e">
        <f t="shared" si="33"/>
        <v>#REF!</v>
      </c>
      <c r="G522" s="9" t="e">
        <f t="shared" si="34"/>
        <v>#REF!</v>
      </c>
      <c r="H522" s="9" t="e">
        <f t="shared" si="35"/>
        <v>#REF!</v>
      </c>
      <c r="I522" s="9" t="e">
        <f t="shared" si="36"/>
        <v>#REF!</v>
      </c>
      <c r="J522" s="9" t="e">
        <f t="shared" si="37"/>
        <v>#REF!</v>
      </c>
      <c r="K522" s="9" t="e">
        <f t="shared" si="38"/>
        <v>#REF!</v>
      </c>
    </row>
    <row r="523" spans="3:13" hidden="1" x14ac:dyDescent="0.25">
      <c r="C523" s="9" t="e">
        <f t="shared" si="32"/>
        <v>#REF!</v>
      </c>
      <c r="D523" s="9"/>
      <c r="E523" s="9"/>
      <c r="F523" s="9" t="e">
        <f t="shared" si="33"/>
        <v>#REF!</v>
      </c>
      <c r="G523" s="9" t="e">
        <f t="shared" si="34"/>
        <v>#REF!</v>
      </c>
      <c r="H523" s="9" t="e">
        <f t="shared" si="35"/>
        <v>#REF!</v>
      </c>
      <c r="I523" s="9" t="e">
        <f t="shared" si="36"/>
        <v>#REF!</v>
      </c>
      <c r="J523" s="9" t="e">
        <f t="shared" si="37"/>
        <v>#REF!</v>
      </c>
      <c r="K523" s="9" t="e">
        <f t="shared" si="38"/>
        <v>#REF!</v>
      </c>
    </row>
    <row r="524" spans="3:13" hidden="1" x14ac:dyDescent="0.25">
      <c r="C524" s="9" t="e">
        <f t="shared" si="32"/>
        <v>#REF!</v>
      </c>
      <c r="D524" s="9"/>
      <c r="E524" s="9"/>
      <c r="F524" s="9" t="e">
        <f t="shared" si="33"/>
        <v>#REF!</v>
      </c>
      <c r="G524" s="9" t="e">
        <f t="shared" si="34"/>
        <v>#REF!</v>
      </c>
      <c r="H524" s="9" t="e">
        <f t="shared" si="35"/>
        <v>#REF!</v>
      </c>
      <c r="I524" s="9" t="e">
        <f t="shared" si="36"/>
        <v>#REF!</v>
      </c>
      <c r="J524" s="9" t="e">
        <f t="shared" si="37"/>
        <v>#REF!</v>
      </c>
      <c r="K524" s="9" t="e">
        <f t="shared" si="38"/>
        <v>#REF!</v>
      </c>
    </row>
    <row r="525" spans="3:13" hidden="1" x14ac:dyDescent="0.25">
      <c r="C525" s="9" t="e">
        <f t="shared" si="32"/>
        <v>#REF!</v>
      </c>
      <c r="D525" s="9"/>
      <c r="E525" s="9"/>
      <c r="F525" s="9" t="e">
        <f t="shared" si="33"/>
        <v>#REF!</v>
      </c>
      <c r="G525" s="9" t="e">
        <f t="shared" si="34"/>
        <v>#REF!</v>
      </c>
      <c r="H525" s="9" t="e">
        <f t="shared" si="35"/>
        <v>#REF!</v>
      </c>
      <c r="I525" s="9" t="e">
        <f t="shared" si="36"/>
        <v>#REF!</v>
      </c>
      <c r="J525" s="9" t="e">
        <f t="shared" si="37"/>
        <v>#REF!</v>
      </c>
      <c r="K525" s="9" t="e">
        <f t="shared" si="38"/>
        <v>#REF!</v>
      </c>
    </row>
    <row r="526" spans="3:13" hidden="1" x14ac:dyDescent="0.25">
      <c r="C526" s="9" t="e">
        <f t="shared" si="32"/>
        <v>#REF!</v>
      </c>
      <c r="D526" s="9"/>
      <c r="E526" s="9"/>
      <c r="F526" s="9" t="e">
        <f t="shared" si="33"/>
        <v>#REF!</v>
      </c>
      <c r="G526" s="9" t="e">
        <f t="shared" si="34"/>
        <v>#REF!</v>
      </c>
      <c r="H526" s="9" t="e">
        <f t="shared" si="35"/>
        <v>#REF!</v>
      </c>
      <c r="I526" s="9" t="e">
        <f t="shared" si="36"/>
        <v>#REF!</v>
      </c>
      <c r="J526" s="9" t="e">
        <f t="shared" si="37"/>
        <v>#REF!</v>
      </c>
      <c r="K526" s="9" t="e">
        <f t="shared" si="38"/>
        <v>#REF!</v>
      </c>
    </row>
    <row r="527" spans="3:13" hidden="1" x14ac:dyDescent="0.25">
      <c r="C527" s="9" t="e">
        <f t="shared" si="32"/>
        <v>#REF!</v>
      </c>
      <c r="D527" s="9"/>
      <c r="E527" s="9"/>
      <c r="F527" s="9" t="e">
        <f t="shared" si="33"/>
        <v>#REF!</v>
      </c>
      <c r="G527" s="9" t="e">
        <f t="shared" si="34"/>
        <v>#REF!</v>
      </c>
      <c r="H527" s="9" t="e">
        <f t="shared" si="35"/>
        <v>#REF!</v>
      </c>
      <c r="I527" s="9" t="e">
        <f t="shared" si="36"/>
        <v>#REF!</v>
      </c>
      <c r="J527" s="9" t="e">
        <f t="shared" si="37"/>
        <v>#REF!</v>
      </c>
      <c r="K527" s="9" t="e">
        <f t="shared" si="38"/>
        <v>#REF!</v>
      </c>
    </row>
    <row r="528" spans="3:13" hidden="1" x14ac:dyDescent="0.25">
      <c r="C528" s="9" t="e">
        <f t="shared" si="32"/>
        <v>#REF!</v>
      </c>
      <c r="D528" s="9"/>
      <c r="E528" s="9"/>
      <c r="F528" s="9" t="e">
        <f t="shared" si="33"/>
        <v>#REF!</v>
      </c>
      <c r="G528" s="9" t="e">
        <f t="shared" si="34"/>
        <v>#REF!</v>
      </c>
      <c r="H528" s="9" t="e">
        <f t="shared" si="35"/>
        <v>#REF!</v>
      </c>
      <c r="I528" s="9" t="e">
        <f t="shared" si="36"/>
        <v>#REF!</v>
      </c>
      <c r="J528" s="9" t="e">
        <f t="shared" si="37"/>
        <v>#REF!</v>
      </c>
      <c r="K528" s="9" t="e">
        <f t="shared" si="38"/>
        <v>#REF!</v>
      </c>
    </row>
    <row r="529" spans="3:12" hidden="1" x14ac:dyDescent="0.25">
      <c r="C529" s="9" t="e">
        <f t="shared" si="32"/>
        <v>#REF!</v>
      </c>
      <c r="D529" s="9"/>
      <c r="E529" s="9"/>
      <c r="F529" s="9" t="e">
        <f t="shared" si="33"/>
        <v>#REF!</v>
      </c>
      <c r="G529" s="9" t="e">
        <f t="shared" si="34"/>
        <v>#REF!</v>
      </c>
      <c r="H529" s="9" t="e">
        <f t="shared" si="35"/>
        <v>#REF!</v>
      </c>
      <c r="I529" s="9" t="e">
        <f t="shared" si="36"/>
        <v>#REF!</v>
      </c>
      <c r="J529" s="9" t="e">
        <f t="shared" si="37"/>
        <v>#REF!</v>
      </c>
      <c r="K529" s="9" t="e">
        <f t="shared" si="38"/>
        <v>#REF!</v>
      </c>
    </row>
    <row r="530" spans="3:12" hidden="1" x14ac:dyDescent="0.25">
      <c r="C530" s="9" t="e">
        <f t="shared" si="32"/>
        <v>#REF!</v>
      </c>
      <c r="D530" s="9"/>
      <c r="E530" s="9"/>
      <c r="F530" s="9" t="e">
        <f t="shared" si="33"/>
        <v>#REF!</v>
      </c>
      <c r="G530" s="9" t="e">
        <f t="shared" si="34"/>
        <v>#REF!</v>
      </c>
      <c r="H530" s="9" t="e">
        <f t="shared" si="35"/>
        <v>#REF!</v>
      </c>
      <c r="I530" s="9" t="e">
        <f t="shared" si="36"/>
        <v>#REF!</v>
      </c>
      <c r="J530" s="9" t="e">
        <f t="shared" si="37"/>
        <v>#REF!</v>
      </c>
      <c r="K530" s="9" t="e">
        <f t="shared" si="38"/>
        <v>#REF!</v>
      </c>
    </row>
    <row r="531" spans="3:12" hidden="1" x14ac:dyDescent="0.25">
      <c r="C531" s="9" t="e">
        <f t="shared" si="32"/>
        <v>#REF!</v>
      </c>
      <c r="D531" s="9"/>
      <c r="E531" s="9"/>
      <c r="F531" s="9" t="e">
        <f t="shared" si="33"/>
        <v>#REF!</v>
      </c>
      <c r="G531" s="9" t="e">
        <f t="shared" si="34"/>
        <v>#REF!</v>
      </c>
      <c r="H531" s="9" t="e">
        <f t="shared" si="35"/>
        <v>#REF!</v>
      </c>
      <c r="I531" s="9" t="e">
        <f t="shared" si="36"/>
        <v>#REF!</v>
      </c>
      <c r="J531" s="9" t="e">
        <f t="shared" si="37"/>
        <v>#REF!</v>
      </c>
      <c r="K531" s="9" t="e">
        <f t="shared" si="38"/>
        <v>#REF!</v>
      </c>
    </row>
    <row r="532" spans="3:12" hidden="1" x14ac:dyDescent="0.25">
      <c r="C532" s="9" t="e">
        <f t="shared" si="32"/>
        <v>#REF!</v>
      </c>
      <c r="D532" s="9"/>
      <c r="E532" s="9"/>
      <c r="F532" s="9" t="e">
        <f t="shared" si="33"/>
        <v>#REF!</v>
      </c>
      <c r="G532" s="9" t="e">
        <f t="shared" si="34"/>
        <v>#REF!</v>
      </c>
      <c r="H532" s="9" t="e">
        <f t="shared" si="35"/>
        <v>#REF!</v>
      </c>
      <c r="I532" s="9" t="e">
        <f t="shared" si="36"/>
        <v>#REF!</v>
      </c>
      <c r="J532" s="9" t="e">
        <f t="shared" si="37"/>
        <v>#REF!</v>
      </c>
      <c r="K532" s="9" t="e">
        <f t="shared" si="38"/>
        <v>#REF!</v>
      </c>
    </row>
    <row r="533" spans="3:12" hidden="1" x14ac:dyDescent="0.25">
      <c r="C533" s="9" t="e">
        <f t="shared" si="32"/>
        <v>#REF!</v>
      </c>
      <c r="D533" s="9"/>
      <c r="E533" s="9"/>
      <c r="F533" s="9" t="e">
        <f t="shared" si="33"/>
        <v>#REF!</v>
      </c>
      <c r="G533" s="9" t="e">
        <f t="shared" si="34"/>
        <v>#REF!</v>
      </c>
      <c r="H533" s="9" t="e">
        <f t="shared" si="35"/>
        <v>#REF!</v>
      </c>
      <c r="I533" s="9" t="e">
        <f t="shared" si="36"/>
        <v>#REF!</v>
      </c>
      <c r="J533" s="9" t="e">
        <f t="shared" si="37"/>
        <v>#REF!</v>
      </c>
      <c r="K533" s="9" t="e">
        <f t="shared" si="38"/>
        <v>#REF!</v>
      </c>
    </row>
    <row r="534" spans="3:12" hidden="1" x14ac:dyDescent="0.25">
      <c r="C534" s="9" t="e">
        <f t="shared" si="32"/>
        <v>#REF!</v>
      </c>
      <c r="D534" s="9"/>
      <c r="E534" s="9"/>
      <c r="F534" s="9" t="e">
        <f t="shared" si="33"/>
        <v>#REF!</v>
      </c>
      <c r="G534" s="9" t="e">
        <f t="shared" si="34"/>
        <v>#REF!</v>
      </c>
      <c r="H534" s="9" t="e">
        <f t="shared" si="35"/>
        <v>#REF!</v>
      </c>
      <c r="I534" s="9" t="e">
        <f t="shared" si="36"/>
        <v>#REF!</v>
      </c>
      <c r="J534" s="9" t="e">
        <f t="shared" si="37"/>
        <v>#REF!</v>
      </c>
      <c r="K534" s="9" t="e">
        <f t="shared" si="38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39">SUM(F520:F534)</f>
        <v>#REF!</v>
      </c>
      <c r="G535" s="10" t="e">
        <f t="shared" si="39"/>
        <v>#REF!</v>
      </c>
      <c r="H535" s="10" t="e">
        <f t="shared" si="39"/>
        <v>#REF!</v>
      </c>
      <c r="I535" s="10" t="e">
        <f t="shared" si="39"/>
        <v>#REF!</v>
      </c>
      <c r="J535" s="10" t="e">
        <f t="shared" si="39"/>
        <v>#REF!</v>
      </c>
      <c r="K535" s="10" t="e">
        <f t="shared" si="39"/>
        <v>#REF!</v>
      </c>
    </row>
    <row r="536" spans="3:12" hidden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  <row r="555" spans="6:7" hidden="1" x14ac:dyDescent="0.25"/>
    <row r="556" spans="6:7" hidden="1" x14ac:dyDescent="0.25"/>
    <row r="557" spans="6:7" hidden="1" x14ac:dyDescent="0.25"/>
    <row r="558" spans="6:7" hidden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6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7,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7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7a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38" priority="4" operator="equal">
      <formula>"Geen 100%"</formula>
    </cfRule>
  </conditionalFormatting>
  <conditionalFormatting sqref="G12">
    <cfRule type="containsText" dxfId="137" priority="2" operator="containsText" text="te laag">
      <formula>NOT(ISERROR(SEARCH("te laag",G12)))</formula>
    </cfRule>
  </conditionalFormatting>
  <conditionalFormatting sqref="G13">
    <cfRule type="containsText" dxfId="1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5ECBBD1-53AD-4D05-B959-046B011EB68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7">
    <tabColor rgb="FF173583"/>
  </sheetPr>
  <dimension ref="A1:N555"/>
  <sheetViews>
    <sheetView topLeftCell="A52" zoomScaleNormal="100" workbookViewId="0">
      <selection activeCell="F36" sqref="F36:F43"/>
    </sheetView>
  </sheetViews>
  <sheetFormatPr defaultRowHeight="15" x14ac:dyDescent="0.25"/>
  <cols>
    <col min="1" max="2" width="6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7109375" customWidth="1"/>
  </cols>
  <sheetData>
    <row r="1" spans="1:14" x14ac:dyDescent="0.25">
      <c r="A1" s="28">
        <f>'7'!H4</f>
        <v>7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C4" s="261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3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3" ht="15.75" thickBot="1" x14ac:dyDescent="0.3">
      <c r="A37" s="287"/>
      <c r="B37" s="287"/>
      <c r="C37" s="275"/>
      <c r="D37" s="275"/>
      <c r="E37" s="275"/>
      <c r="F37" s="276"/>
      <c r="G37" s="276"/>
      <c r="H37" s="276"/>
      <c r="I37" s="276"/>
      <c r="J37" s="276"/>
      <c r="K37" s="276"/>
      <c r="L37" s="274"/>
      <c r="M37" s="276"/>
    </row>
    <row r="38" spans="1:13" ht="15.75" thickTop="1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</row>
    <row r="39" spans="1:13" x14ac:dyDescent="0.25">
      <c r="A39" s="271"/>
      <c r="B39" s="271"/>
      <c r="C39" s="283"/>
      <c r="D39" s="272"/>
      <c r="E39" s="272"/>
      <c r="F39" s="19"/>
      <c r="G39" s="19"/>
      <c r="H39" s="19"/>
      <c r="I39" s="19"/>
      <c r="J39" s="19"/>
      <c r="K39" s="273"/>
      <c r="L39" s="271"/>
      <c r="M39" s="19"/>
    </row>
    <row r="40" spans="1:13" x14ac:dyDescent="0.25">
      <c r="A40" s="271"/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/>
      <c r="M40" s="19"/>
    </row>
    <row r="41" spans="1:13" x14ac:dyDescent="0.25">
      <c r="A41" s="271"/>
      <c r="B41" s="271"/>
      <c r="C41" s="272"/>
      <c r="D41" s="272"/>
      <c r="E41" s="272"/>
      <c r="F41" s="19"/>
      <c r="G41" s="19"/>
      <c r="H41" s="19"/>
      <c r="I41" s="19"/>
      <c r="J41" s="19"/>
      <c r="K41" s="273"/>
      <c r="L41" s="271"/>
      <c r="M41" s="19"/>
    </row>
    <row r="42" spans="1:13" x14ac:dyDescent="0.25">
      <c r="A42" s="271"/>
      <c r="B42" s="271"/>
      <c r="C42" s="272"/>
      <c r="D42" s="272"/>
      <c r="E42" s="272"/>
      <c r="F42" s="19"/>
      <c r="G42" s="19"/>
      <c r="H42" s="19"/>
      <c r="I42" s="19"/>
      <c r="J42" s="19"/>
      <c r="K42" s="273"/>
      <c r="L42" s="271"/>
      <c r="M42" s="19"/>
    </row>
    <row r="43" spans="1:13" x14ac:dyDescent="0.25">
      <c r="A43" s="271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/>
      <c r="M43" s="19"/>
    </row>
    <row r="44" spans="1:13" x14ac:dyDescent="0.25">
      <c r="A44" s="271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/>
      <c r="M44" s="19"/>
    </row>
    <row r="45" spans="1:13" x14ac:dyDescent="0.25">
      <c r="A45" s="271"/>
      <c r="B45" s="271"/>
      <c r="C45" s="272"/>
      <c r="D45" s="272"/>
      <c r="E45" s="272"/>
      <c r="F45" s="19"/>
      <c r="G45" s="19"/>
      <c r="H45" s="19"/>
      <c r="I45" s="19"/>
      <c r="J45" s="19"/>
      <c r="K45" s="273"/>
      <c r="L45" s="271"/>
      <c r="M45" s="19"/>
    </row>
    <row r="46" spans="1:13" x14ac:dyDescent="0.25">
      <c r="A46" s="271"/>
      <c r="B46" s="271"/>
      <c r="C46" s="272"/>
      <c r="D46" s="272"/>
      <c r="E46" s="272"/>
      <c r="F46" s="19"/>
      <c r="G46" s="19"/>
      <c r="H46" s="19"/>
      <c r="I46" s="19"/>
      <c r="J46" s="19"/>
      <c r="K46" s="273"/>
      <c r="L46" s="271"/>
      <c r="M46" s="19"/>
    </row>
    <row r="47" spans="1:13" x14ac:dyDescent="0.25">
      <c r="A47" s="271"/>
      <c r="B47" s="271"/>
      <c r="C47" s="272"/>
      <c r="D47" s="272"/>
      <c r="E47" s="272"/>
      <c r="F47" s="19"/>
      <c r="G47" s="19"/>
      <c r="H47" s="19"/>
      <c r="I47" s="19"/>
      <c r="J47" s="19"/>
      <c r="K47" s="273"/>
      <c r="L47" s="271"/>
      <c r="M47" s="19"/>
    </row>
    <row r="48" spans="1:13" x14ac:dyDescent="0.25">
      <c r="A48" s="271"/>
      <c r="B48" s="271"/>
      <c r="C48" s="272"/>
      <c r="D48" s="272"/>
      <c r="E48" s="272"/>
      <c r="F48" s="19"/>
      <c r="G48" s="19"/>
      <c r="H48" s="19"/>
      <c r="I48" s="19"/>
      <c r="J48" s="19"/>
      <c r="K48" s="273"/>
      <c r="L48" s="271"/>
      <c r="M48" s="19"/>
    </row>
    <row r="49" spans="1:13" x14ac:dyDescent="0.25">
      <c r="A49" s="271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/>
      <c r="M49" s="19"/>
    </row>
    <row r="50" spans="1:13" x14ac:dyDescent="0.25">
      <c r="A50" s="271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/>
      <c r="M50" s="19"/>
    </row>
    <row r="51" spans="1:13" x14ac:dyDescent="0.25">
      <c r="A51" s="271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/>
      <c r="M51" s="19"/>
    </row>
    <row r="52" spans="1:13" x14ac:dyDescent="0.25">
      <c r="A52" s="271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/>
      <c r="M52" s="19"/>
    </row>
    <row r="53" spans="1:13" x14ac:dyDescent="0.25">
      <c r="A53" s="271"/>
      <c r="B53" s="271"/>
      <c r="C53" s="272"/>
      <c r="D53" s="272"/>
      <c r="E53" s="272"/>
      <c r="F53" s="19"/>
      <c r="G53" s="19"/>
      <c r="H53" s="19"/>
      <c r="I53" s="19"/>
      <c r="J53" s="19"/>
      <c r="K53" s="273"/>
      <c r="L53" s="271"/>
      <c r="M53" s="19"/>
    </row>
    <row r="54" spans="1:13" x14ac:dyDescent="0.25">
      <c r="A54" s="271"/>
      <c r="B54" s="271"/>
      <c r="C54" s="272"/>
      <c r="D54" s="272"/>
      <c r="E54" s="272"/>
      <c r="F54" s="19"/>
      <c r="G54" s="19"/>
      <c r="H54" s="19"/>
      <c r="I54" s="19"/>
      <c r="J54" s="19"/>
      <c r="K54" s="273"/>
      <c r="L54" s="271"/>
      <c r="M54" s="19"/>
    </row>
    <row r="55" spans="1:13" x14ac:dyDescent="0.25">
      <c r="A55" s="271"/>
      <c r="B55" s="271"/>
      <c r="C55" s="272"/>
      <c r="D55" s="272"/>
      <c r="E55" s="272"/>
      <c r="F55" s="19"/>
      <c r="G55" s="19"/>
      <c r="H55" s="19"/>
      <c r="I55" s="19"/>
      <c r="J55" s="19"/>
      <c r="K55" s="273"/>
      <c r="L55" s="271"/>
      <c r="M55" s="19"/>
    </row>
    <row r="56" spans="1:13" x14ac:dyDescent="0.25">
      <c r="A56" s="271"/>
      <c r="B56" s="271"/>
      <c r="C56" s="272"/>
      <c r="D56" s="272"/>
      <c r="E56" s="272"/>
      <c r="F56" s="19"/>
      <c r="G56" s="19"/>
      <c r="H56" s="19"/>
      <c r="I56" s="19"/>
      <c r="J56" s="19"/>
      <c r="K56" s="273"/>
      <c r="L56" s="271"/>
      <c r="M56" s="19"/>
    </row>
    <row r="57" spans="1:13" x14ac:dyDescent="0.25">
      <c r="A57" s="271"/>
      <c r="B57" s="271"/>
      <c r="C57" s="272"/>
      <c r="D57" s="272"/>
      <c r="E57" s="272"/>
      <c r="F57" s="19"/>
      <c r="G57" s="19"/>
      <c r="H57" s="19"/>
      <c r="I57" s="19"/>
      <c r="J57" s="19"/>
      <c r="K57" s="273"/>
      <c r="L57" s="271"/>
      <c r="M57" s="19"/>
    </row>
    <row r="58" spans="1:13" x14ac:dyDescent="0.25">
      <c r="A58" s="271"/>
      <c r="B58" s="271"/>
      <c r="C58" s="272"/>
      <c r="D58" s="272"/>
      <c r="E58" s="272"/>
      <c r="F58" s="19"/>
      <c r="G58" s="19"/>
      <c r="H58" s="19"/>
      <c r="I58" s="19"/>
      <c r="J58" s="19"/>
      <c r="K58" s="273"/>
      <c r="L58" s="271"/>
      <c r="M58" s="19"/>
    </row>
    <row r="59" spans="1:13" x14ac:dyDescent="0.25">
      <c r="A59" s="271"/>
      <c r="B59" s="271"/>
      <c r="C59" s="272"/>
      <c r="D59" s="272"/>
      <c r="E59" s="272"/>
      <c r="F59" s="19"/>
      <c r="G59" s="19"/>
      <c r="H59" s="19"/>
      <c r="I59" s="19"/>
      <c r="J59" s="19"/>
      <c r="K59" s="273"/>
      <c r="L59" s="271"/>
      <c r="M59" s="19"/>
    </row>
    <row r="60" spans="1:13" ht="15.75" thickBot="1" x14ac:dyDescent="0.3">
      <c r="A60" s="274"/>
      <c r="B60" s="274"/>
      <c r="C60" s="275"/>
      <c r="D60" s="275"/>
      <c r="E60" s="275"/>
      <c r="F60" s="276"/>
      <c r="G60" s="276"/>
      <c r="H60" s="276"/>
      <c r="I60" s="276"/>
      <c r="J60" s="276"/>
      <c r="K60" s="276"/>
      <c r="L60" s="274"/>
      <c r="M60" s="276"/>
    </row>
    <row r="61" spans="1:13" ht="15.75" thickTop="1" x14ac:dyDescent="0.25">
      <c r="A61" s="271"/>
      <c r="B61" s="271"/>
      <c r="C61" s="272"/>
      <c r="D61" s="272"/>
      <c r="E61" s="272"/>
      <c r="F61" s="19"/>
      <c r="G61" s="19"/>
      <c r="H61" s="19"/>
      <c r="I61" s="19"/>
      <c r="J61" s="19"/>
      <c r="K61" s="273"/>
      <c r="L61" s="271"/>
      <c r="M61" s="19"/>
    </row>
    <row r="62" spans="1:13" x14ac:dyDescent="0.25">
      <c r="A62" s="271"/>
      <c r="B62" s="271"/>
      <c r="C62" s="283"/>
      <c r="D62" s="272"/>
      <c r="E62" s="272"/>
      <c r="F62" s="19"/>
      <c r="G62" s="19"/>
      <c r="H62" s="19"/>
      <c r="I62" s="19"/>
      <c r="J62" s="19"/>
      <c r="K62" s="273"/>
      <c r="L62" s="271"/>
      <c r="M62" s="19"/>
    </row>
    <row r="63" spans="1:13" x14ac:dyDescent="0.25">
      <c r="A63" s="271"/>
      <c r="B63" s="271"/>
      <c r="C63" s="272"/>
      <c r="D63" s="272"/>
      <c r="E63" s="272"/>
      <c r="F63" s="19"/>
      <c r="G63" s="19"/>
      <c r="H63" s="19"/>
      <c r="I63" s="19"/>
      <c r="J63" s="19"/>
      <c r="K63" s="273"/>
      <c r="L63" s="271"/>
      <c r="M63" s="19"/>
    </row>
    <row r="64" spans="1:13" ht="15.75" thickBot="1" x14ac:dyDescent="0.3">
      <c r="A64" s="267"/>
      <c r="B64" s="267"/>
      <c r="C64" s="263"/>
      <c r="D64" s="268"/>
      <c r="E64" s="263"/>
      <c r="F64" s="264"/>
      <c r="G64" s="264"/>
      <c r="H64" s="264"/>
      <c r="I64" s="264"/>
      <c r="J64" s="264"/>
      <c r="K64" s="264"/>
      <c r="L64" s="267"/>
      <c r="M64" s="4"/>
    </row>
    <row r="65" spans="11:13" ht="15.75" thickTop="1" x14ac:dyDescent="0.25"/>
    <row r="66" spans="11:13" hidden="1" x14ac:dyDescent="0.25">
      <c r="K66" s="7">
        <f t="shared" ref="K66:K67" si="0">SUM(F66:J66)</f>
        <v>0</v>
      </c>
      <c r="L66" s="5">
        <f t="shared" ref="L66:L79" si="1">IF(D66="X",0,IF(E66="",0,IF(E66="H",0,VLOOKUP(E66,$F$539:$G$553,2))))</f>
        <v>0</v>
      </c>
      <c r="M66">
        <f t="shared" ref="M66:M67" si="2">SUM(K66*L66)</f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ref="K68:K132" si="3">SUM(F68:J68)</f>
        <v>0</v>
      </c>
      <c r="L68" s="5">
        <f t="shared" si="1"/>
        <v>0</v>
      </c>
      <c r="M68">
        <f t="shared" ref="M68:M132" si="4">SUM(K68*L68)</f>
        <v>0</v>
      </c>
    </row>
    <row r="69" spans="11:13" hidden="1" x14ac:dyDescent="0.25">
      <c r="K69" s="7">
        <f t="shared" si="3"/>
        <v>0</v>
      </c>
      <c r="L69" s="5">
        <f t="shared" si="1"/>
        <v>0</v>
      </c>
      <c r="M69">
        <f t="shared" si="4"/>
        <v>0</v>
      </c>
    </row>
    <row r="70" spans="11:13" hidden="1" x14ac:dyDescent="0.25">
      <c r="K70" s="7">
        <f t="shared" si="3"/>
        <v>0</v>
      </c>
      <c r="L70" s="5">
        <f t="shared" si="1"/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1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1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1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1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1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1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1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1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1"/>
        <v>0</v>
      </c>
      <c r="M79">
        <f t="shared" si="4"/>
        <v>0</v>
      </c>
    </row>
    <row r="80" spans="11:13" hidden="1" x14ac:dyDescent="0.25"/>
    <row r="81" spans="11:13" hidden="1" x14ac:dyDescent="0.25">
      <c r="K81" s="7">
        <f t="shared" si="3"/>
        <v>0</v>
      </c>
      <c r="L81" s="5">
        <f t="shared" ref="L81:L112" si="5">IF(D81="X",0,IF(E81="",0,IF(E81="H",0,VLOOKUP(E81,$F$539:$G$553,2))))</f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ref="L113:L133" si="6">IF(D113="X",0,IF(E113="",0,IF(E113="H",0,VLOOKUP(E113,$F$539:$G$553,2))))</f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6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6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6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6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6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6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6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6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6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6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6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6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6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6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6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6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6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6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6"/>
        <v>0</v>
      </c>
      <c r="M132">
        <f t="shared" si="4"/>
        <v>0</v>
      </c>
    </row>
    <row r="133" spans="11:13" hidden="1" x14ac:dyDescent="0.25">
      <c r="K133" s="7">
        <f t="shared" ref="K133:K196" si="7">SUM(F133:J133)</f>
        <v>0</v>
      </c>
      <c r="L133" s="5">
        <f t="shared" si="6"/>
        <v>0</v>
      </c>
      <c r="M133">
        <f t="shared" ref="M133:M196" si="8">SUM(K133*L133)</f>
        <v>0</v>
      </c>
    </row>
    <row r="134" spans="11:13" hidden="1" x14ac:dyDescent="0.25">
      <c r="K134" s="7">
        <f t="shared" si="7"/>
        <v>0</v>
      </c>
      <c r="L134" s="5">
        <f t="shared" ref="L134:L197" si="9">IF(D134="X",0,IF(E134="",0,IF(E134="H",0,VLOOKUP(E134,$F$539:$G$553,2))))</f>
        <v>0</v>
      </c>
      <c r="M134">
        <f t="shared" si="8"/>
        <v>0</v>
      </c>
    </row>
    <row r="135" spans="11:13" hidden="1" x14ac:dyDescent="0.25">
      <c r="K135" s="7">
        <f t="shared" si="7"/>
        <v>0</v>
      </c>
      <c r="L135" s="5">
        <f t="shared" si="9"/>
        <v>0</v>
      </c>
      <c r="M135">
        <f t="shared" si="8"/>
        <v>0</v>
      </c>
    </row>
    <row r="136" spans="11:13" hidden="1" x14ac:dyDescent="0.25">
      <c r="K136" s="7">
        <f t="shared" si="7"/>
        <v>0</v>
      </c>
      <c r="L136" s="5">
        <f t="shared" si="9"/>
        <v>0</v>
      </c>
      <c r="M136">
        <f t="shared" si="8"/>
        <v>0</v>
      </c>
    </row>
    <row r="137" spans="11:13" hidden="1" x14ac:dyDescent="0.25">
      <c r="K137" s="7">
        <f t="shared" si="7"/>
        <v>0</v>
      </c>
      <c r="L137" s="5">
        <f t="shared" si="9"/>
        <v>0</v>
      </c>
      <c r="M137">
        <f t="shared" si="8"/>
        <v>0</v>
      </c>
    </row>
    <row r="138" spans="11:13" hidden="1" x14ac:dyDescent="0.25">
      <c r="K138" s="7">
        <f t="shared" si="7"/>
        <v>0</v>
      </c>
      <c r="L138" s="5">
        <f t="shared" si="9"/>
        <v>0</v>
      </c>
      <c r="M138">
        <f t="shared" si="8"/>
        <v>0</v>
      </c>
    </row>
    <row r="139" spans="11:13" hidden="1" x14ac:dyDescent="0.25">
      <c r="K139" s="7">
        <f t="shared" si="7"/>
        <v>0</v>
      </c>
      <c r="L139" s="5">
        <f t="shared" si="9"/>
        <v>0</v>
      </c>
      <c r="M139">
        <f t="shared" si="8"/>
        <v>0</v>
      </c>
    </row>
    <row r="140" spans="11:13" hidden="1" x14ac:dyDescent="0.25">
      <c r="K140" s="7">
        <f t="shared" si="7"/>
        <v>0</v>
      </c>
      <c r="L140" s="5">
        <f t="shared" si="9"/>
        <v>0</v>
      </c>
      <c r="M140">
        <f t="shared" si="8"/>
        <v>0</v>
      </c>
    </row>
    <row r="141" spans="11:13" hidden="1" x14ac:dyDescent="0.25">
      <c r="K141" s="7">
        <f t="shared" si="7"/>
        <v>0</v>
      </c>
      <c r="L141" s="5">
        <f t="shared" si="9"/>
        <v>0</v>
      </c>
      <c r="M141">
        <f t="shared" si="8"/>
        <v>0</v>
      </c>
    </row>
    <row r="142" spans="11:13" hidden="1" x14ac:dyDescent="0.25">
      <c r="K142" s="7">
        <f t="shared" si="7"/>
        <v>0</v>
      </c>
      <c r="L142" s="5">
        <f t="shared" si="9"/>
        <v>0</v>
      </c>
      <c r="M142">
        <f t="shared" si="8"/>
        <v>0</v>
      </c>
    </row>
    <row r="143" spans="11:13" hidden="1" x14ac:dyDescent="0.25">
      <c r="K143" s="7">
        <f t="shared" si="7"/>
        <v>0</v>
      </c>
      <c r="L143" s="5">
        <f t="shared" si="9"/>
        <v>0</v>
      </c>
      <c r="M143">
        <f t="shared" si="8"/>
        <v>0</v>
      </c>
    </row>
    <row r="144" spans="11:13" hidden="1" x14ac:dyDescent="0.25">
      <c r="K144" s="7">
        <f t="shared" si="7"/>
        <v>0</v>
      </c>
      <c r="L144" s="5">
        <f t="shared" si="9"/>
        <v>0</v>
      </c>
      <c r="M144">
        <f t="shared" si="8"/>
        <v>0</v>
      </c>
    </row>
    <row r="145" spans="11:13" hidden="1" x14ac:dyDescent="0.25">
      <c r="K145" s="7">
        <f t="shared" si="7"/>
        <v>0</v>
      </c>
      <c r="L145" s="5">
        <f t="shared" si="9"/>
        <v>0</v>
      </c>
      <c r="M145">
        <f t="shared" si="8"/>
        <v>0</v>
      </c>
    </row>
    <row r="146" spans="11:13" hidden="1" x14ac:dyDescent="0.25">
      <c r="K146" s="7">
        <f t="shared" si="7"/>
        <v>0</v>
      </c>
      <c r="L146" s="5">
        <f t="shared" si="9"/>
        <v>0</v>
      </c>
      <c r="M146">
        <f t="shared" si="8"/>
        <v>0</v>
      </c>
    </row>
    <row r="147" spans="11:13" hidden="1" x14ac:dyDescent="0.25">
      <c r="K147" s="7">
        <f t="shared" si="7"/>
        <v>0</v>
      </c>
      <c r="L147" s="5">
        <f t="shared" si="9"/>
        <v>0</v>
      </c>
      <c r="M147">
        <f t="shared" si="8"/>
        <v>0</v>
      </c>
    </row>
    <row r="148" spans="11:13" hidden="1" x14ac:dyDescent="0.25">
      <c r="K148" s="7">
        <f t="shared" si="7"/>
        <v>0</v>
      </c>
      <c r="L148" s="5">
        <f t="shared" si="9"/>
        <v>0</v>
      </c>
      <c r="M148">
        <f t="shared" si="8"/>
        <v>0</v>
      </c>
    </row>
    <row r="149" spans="11:13" hidden="1" x14ac:dyDescent="0.25">
      <c r="K149" s="7">
        <f t="shared" si="7"/>
        <v>0</v>
      </c>
      <c r="L149" s="5">
        <f t="shared" si="9"/>
        <v>0</v>
      </c>
      <c r="M149">
        <f t="shared" si="8"/>
        <v>0</v>
      </c>
    </row>
    <row r="150" spans="11:13" hidden="1" x14ac:dyDescent="0.25">
      <c r="K150" s="7">
        <f t="shared" si="7"/>
        <v>0</v>
      </c>
      <c r="L150" s="5">
        <f t="shared" si="9"/>
        <v>0</v>
      </c>
      <c r="M150">
        <f t="shared" si="8"/>
        <v>0</v>
      </c>
    </row>
    <row r="151" spans="11:13" hidden="1" x14ac:dyDescent="0.25">
      <c r="K151" s="7">
        <f t="shared" si="7"/>
        <v>0</v>
      </c>
      <c r="L151" s="5">
        <f t="shared" si="9"/>
        <v>0</v>
      </c>
      <c r="M151">
        <f t="shared" si="8"/>
        <v>0</v>
      </c>
    </row>
    <row r="152" spans="11:13" hidden="1" x14ac:dyDescent="0.25">
      <c r="K152" s="7">
        <f t="shared" si="7"/>
        <v>0</v>
      </c>
      <c r="L152" s="5">
        <f t="shared" si="9"/>
        <v>0</v>
      </c>
      <c r="M152">
        <f t="shared" si="8"/>
        <v>0</v>
      </c>
    </row>
    <row r="153" spans="11:13" hidden="1" x14ac:dyDescent="0.25">
      <c r="K153" s="7">
        <f t="shared" si="7"/>
        <v>0</v>
      </c>
      <c r="L153" s="5">
        <f t="shared" si="9"/>
        <v>0</v>
      </c>
      <c r="M153">
        <f t="shared" si="8"/>
        <v>0</v>
      </c>
    </row>
    <row r="154" spans="11:13" hidden="1" x14ac:dyDescent="0.25">
      <c r="K154" s="7">
        <f t="shared" si="7"/>
        <v>0</v>
      </c>
      <c r="L154" s="5">
        <f t="shared" si="9"/>
        <v>0</v>
      </c>
      <c r="M154">
        <f t="shared" si="8"/>
        <v>0</v>
      </c>
    </row>
    <row r="155" spans="11:13" hidden="1" x14ac:dyDescent="0.25">
      <c r="K155" s="7">
        <f t="shared" si="7"/>
        <v>0</v>
      </c>
      <c r="L155" s="5">
        <f t="shared" si="9"/>
        <v>0</v>
      </c>
      <c r="M155">
        <f t="shared" si="8"/>
        <v>0</v>
      </c>
    </row>
    <row r="156" spans="11:13" hidden="1" x14ac:dyDescent="0.25">
      <c r="K156" s="7">
        <f t="shared" si="7"/>
        <v>0</v>
      </c>
      <c r="L156" s="5">
        <f t="shared" si="9"/>
        <v>0</v>
      </c>
      <c r="M156">
        <f t="shared" si="8"/>
        <v>0</v>
      </c>
    </row>
    <row r="157" spans="11:13" hidden="1" x14ac:dyDescent="0.25">
      <c r="K157" s="7">
        <f t="shared" si="7"/>
        <v>0</v>
      </c>
      <c r="L157" s="5">
        <f t="shared" si="9"/>
        <v>0</v>
      </c>
      <c r="M157">
        <f t="shared" si="8"/>
        <v>0</v>
      </c>
    </row>
    <row r="158" spans="11:13" hidden="1" x14ac:dyDescent="0.25">
      <c r="K158" s="7">
        <f t="shared" si="7"/>
        <v>0</v>
      </c>
      <c r="L158" s="5">
        <f t="shared" si="9"/>
        <v>0</v>
      </c>
      <c r="M158">
        <f t="shared" si="8"/>
        <v>0</v>
      </c>
    </row>
    <row r="159" spans="11:13" hidden="1" x14ac:dyDescent="0.25">
      <c r="K159" s="7">
        <f t="shared" si="7"/>
        <v>0</v>
      </c>
      <c r="L159" s="5">
        <f t="shared" si="9"/>
        <v>0</v>
      </c>
      <c r="M159">
        <f t="shared" si="8"/>
        <v>0</v>
      </c>
    </row>
    <row r="160" spans="11:13" hidden="1" x14ac:dyDescent="0.25">
      <c r="K160" s="7">
        <f t="shared" si="7"/>
        <v>0</v>
      </c>
      <c r="L160" s="5">
        <f t="shared" si="9"/>
        <v>0</v>
      </c>
      <c r="M160">
        <f t="shared" si="8"/>
        <v>0</v>
      </c>
    </row>
    <row r="161" spans="11:13" hidden="1" x14ac:dyDescent="0.25">
      <c r="K161" s="7">
        <f t="shared" si="7"/>
        <v>0</v>
      </c>
      <c r="L161" s="5">
        <f t="shared" si="9"/>
        <v>0</v>
      </c>
      <c r="M161">
        <f t="shared" si="8"/>
        <v>0</v>
      </c>
    </row>
    <row r="162" spans="11:13" hidden="1" x14ac:dyDescent="0.25">
      <c r="K162" s="7">
        <f t="shared" si="7"/>
        <v>0</v>
      </c>
      <c r="L162" s="5">
        <f t="shared" si="9"/>
        <v>0</v>
      </c>
      <c r="M162">
        <f t="shared" si="8"/>
        <v>0</v>
      </c>
    </row>
    <row r="163" spans="11:13" hidden="1" x14ac:dyDescent="0.25">
      <c r="K163" s="7">
        <f t="shared" si="7"/>
        <v>0</v>
      </c>
      <c r="L163" s="5">
        <f t="shared" si="9"/>
        <v>0</v>
      </c>
      <c r="M163">
        <f t="shared" si="8"/>
        <v>0</v>
      </c>
    </row>
    <row r="164" spans="11:13" hidden="1" x14ac:dyDescent="0.25">
      <c r="K164" s="7">
        <f t="shared" si="7"/>
        <v>0</v>
      </c>
      <c r="L164" s="5">
        <f t="shared" si="9"/>
        <v>0</v>
      </c>
      <c r="M164">
        <f t="shared" si="8"/>
        <v>0</v>
      </c>
    </row>
    <row r="165" spans="11:13" hidden="1" x14ac:dyDescent="0.25">
      <c r="K165" s="7">
        <f t="shared" si="7"/>
        <v>0</v>
      </c>
      <c r="L165" s="5">
        <f t="shared" si="9"/>
        <v>0</v>
      </c>
      <c r="M165">
        <f t="shared" si="8"/>
        <v>0</v>
      </c>
    </row>
    <row r="166" spans="11:13" hidden="1" x14ac:dyDescent="0.25">
      <c r="K166" s="7">
        <f t="shared" si="7"/>
        <v>0</v>
      </c>
      <c r="L166" s="5">
        <f t="shared" si="9"/>
        <v>0</v>
      </c>
      <c r="M166">
        <f t="shared" si="8"/>
        <v>0</v>
      </c>
    </row>
    <row r="167" spans="11:13" hidden="1" x14ac:dyDescent="0.25">
      <c r="K167" s="7">
        <f t="shared" si="7"/>
        <v>0</v>
      </c>
      <c r="L167" s="5">
        <f t="shared" si="9"/>
        <v>0</v>
      </c>
      <c r="M167">
        <f t="shared" si="8"/>
        <v>0</v>
      </c>
    </row>
    <row r="168" spans="11:13" hidden="1" x14ac:dyDescent="0.25">
      <c r="K168" s="7">
        <f t="shared" si="7"/>
        <v>0</v>
      </c>
      <c r="L168" s="5">
        <f t="shared" si="9"/>
        <v>0</v>
      </c>
      <c r="M168">
        <f t="shared" si="8"/>
        <v>0</v>
      </c>
    </row>
    <row r="169" spans="11:13" hidden="1" x14ac:dyDescent="0.25">
      <c r="K169" s="7">
        <f t="shared" si="7"/>
        <v>0</v>
      </c>
      <c r="L169" s="5">
        <f t="shared" si="9"/>
        <v>0</v>
      </c>
      <c r="M169">
        <f t="shared" si="8"/>
        <v>0</v>
      </c>
    </row>
    <row r="170" spans="11:13" hidden="1" x14ac:dyDescent="0.25">
      <c r="K170" s="7">
        <f t="shared" si="7"/>
        <v>0</v>
      </c>
      <c r="L170" s="5">
        <f t="shared" si="9"/>
        <v>0</v>
      </c>
      <c r="M170">
        <f t="shared" si="8"/>
        <v>0</v>
      </c>
    </row>
    <row r="171" spans="11:13" hidden="1" x14ac:dyDescent="0.25">
      <c r="K171" s="7">
        <f t="shared" si="7"/>
        <v>0</v>
      </c>
      <c r="L171" s="5">
        <f t="shared" si="9"/>
        <v>0</v>
      </c>
      <c r="M171">
        <f t="shared" si="8"/>
        <v>0</v>
      </c>
    </row>
    <row r="172" spans="11:13" hidden="1" x14ac:dyDescent="0.25">
      <c r="K172" s="7">
        <f t="shared" si="7"/>
        <v>0</v>
      </c>
      <c r="L172" s="5">
        <f t="shared" si="9"/>
        <v>0</v>
      </c>
      <c r="M172">
        <f t="shared" si="8"/>
        <v>0</v>
      </c>
    </row>
    <row r="173" spans="11:13" hidden="1" x14ac:dyDescent="0.25">
      <c r="K173" s="7">
        <f t="shared" si="7"/>
        <v>0</v>
      </c>
      <c r="L173" s="5">
        <f t="shared" si="9"/>
        <v>0</v>
      </c>
      <c r="M173">
        <f t="shared" si="8"/>
        <v>0</v>
      </c>
    </row>
    <row r="174" spans="11:13" hidden="1" x14ac:dyDescent="0.25">
      <c r="K174" s="7">
        <f t="shared" si="7"/>
        <v>0</v>
      </c>
      <c r="L174" s="5">
        <f t="shared" si="9"/>
        <v>0</v>
      </c>
      <c r="M174">
        <f t="shared" si="8"/>
        <v>0</v>
      </c>
    </row>
    <row r="175" spans="11:13" hidden="1" x14ac:dyDescent="0.25">
      <c r="K175" s="7">
        <f t="shared" si="7"/>
        <v>0</v>
      </c>
      <c r="L175" s="5">
        <f t="shared" si="9"/>
        <v>0</v>
      </c>
      <c r="M175">
        <f t="shared" si="8"/>
        <v>0</v>
      </c>
    </row>
    <row r="176" spans="11:13" hidden="1" x14ac:dyDescent="0.25">
      <c r="K176" s="7">
        <f t="shared" si="7"/>
        <v>0</v>
      </c>
      <c r="L176" s="5">
        <f t="shared" si="9"/>
        <v>0</v>
      </c>
      <c r="M176">
        <f t="shared" si="8"/>
        <v>0</v>
      </c>
    </row>
    <row r="177" spans="11:13" hidden="1" x14ac:dyDescent="0.25">
      <c r="K177" s="7">
        <f t="shared" si="7"/>
        <v>0</v>
      </c>
      <c r="L177" s="5">
        <f t="shared" si="9"/>
        <v>0</v>
      </c>
      <c r="M177">
        <f t="shared" si="8"/>
        <v>0</v>
      </c>
    </row>
    <row r="178" spans="11:13" hidden="1" x14ac:dyDescent="0.25">
      <c r="K178" s="7">
        <f t="shared" si="7"/>
        <v>0</v>
      </c>
      <c r="L178" s="5">
        <f t="shared" si="9"/>
        <v>0</v>
      </c>
      <c r="M178">
        <f t="shared" si="8"/>
        <v>0</v>
      </c>
    </row>
    <row r="179" spans="11:13" hidden="1" x14ac:dyDescent="0.25">
      <c r="K179" s="7">
        <f t="shared" si="7"/>
        <v>0</v>
      </c>
      <c r="L179" s="5">
        <f t="shared" si="9"/>
        <v>0</v>
      </c>
      <c r="M179">
        <f t="shared" si="8"/>
        <v>0</v>
      </c>
    </row>
    <row r="180" spans="11:13" hidden="1" x14ac:dyDescent="0.25">
      <c r="K180" s="7">
        <f t="shared" si="7"/>
        <v>0</v>
      </c>
      <c r="L180" s="5">
        <f t="shared" si="9"/>
        <v>0</v>
      </c>
      <c r="M180">
        <f t="shared" si="8"/>
        <v>0</v>
      </c>
    </row>
    <row r="181" spans="11:13" hidden="1" x14ac:dyDescent="0.25">
      <c r="K181" s="7">
        <f t="shared" si="7"/>
        <v>0</v>
      </c>
      <c r="L181" s="5">
        <f t="shared" si="9"/>
        <v>0</v>
      </c>
      <c r="M181">
        <f t="shared" si="8"/>
        <v>0</v>
      </c>
    </row>
    <row r="182" spans="11:13" hidden="1" x14ac:dyDescent="0.25">
      <c r="K182" s="7">
        <f t="shared" si="7"/>
        <v>0</v>
      </c>
      <c r="L182" s="5">
        <f t="shared" si="9"/>
        <v>0</v>
      </c>
      <c r="M182">
        <f t="shared" si="8"/>
        <v>0</v>
      </c>
    </row>
    <row r="183" spans="11:13" hidden="1" x14ac:dyDescent="0.25">
      <c r="K183" s="7">
        <f t="shared" si="7"/>
        <v>0</v>
      </c>
      <c r="L183" s="5">
        <f t="shared" si="9"/>
        <v>0</v>
      </c>
      <c r="M183">
        <f t="shared" si="8"/>
        <v>0</v>
      </c>
    </row>
    <row r="184" spans="11:13" hidden="1" x14ac:dyDescent="0.25">
      <c r="K184" s="7">
        <f t="shared" si="7"/>
        <v>0</v>
      </c>
      <c r="L184" s="5">
        <f t="shared" si="9"/>
        <v>0</v>
      </c>
      <c r="M184">
        <f t="shared" si="8"/>
        <v>0</v>
      </c>
    </row>
    <row r="185" spans="11:13" hidden="1" x14ac:dyDescent="0.25">
      <c r="K185" s="7">
        <f t="shared" si="7"/>
        <v>0</v>
      </c>
      <c r="L185" s="5">
        <f t="shared" si="9"/>
        <v>0</v>
      </c>
      <c r="M185">
        <f t="shared" si="8"/>
        <v>0</v>
      </c>
    </row>
    <row r="186" spans="11:13" hidden="1" x14ac:dyDescent="0.25">
      <c r="K186" s="7">
        <f t="shared" si="7"/>
        <v>0</v>
      </c>
      <c r="L186" s="5">
        <f t="shared" si="9"/>
        <v>0</v>
      </c>
      <c r="M186">
        <f t="shared" si="8"/>
        <v>0</v>
      </c>
    </row>
    <row r="187" spans="11:13" hidden="1" x14ac:dyDescent="0.25">
      <c r="K187" s="7">
        <f t="shared" si="7"/>
        <v>0</v>
      </c>
      <c r="L187" s="5">
        <f t="shared" si="9"/>
        <v>0</v>
      </c>
      <c r="M187">
        <f t="shared" si="8"/>
        <v>0</v>
      </c>
    </row>
    <row r="188" spans="11:13" hidden="1" x14ac:dyDescent="0.25">
      <c r="K188" s="7">
        <f t="shared" si="7"/>
        <v>0</v>
      </c>
      <c r="L188" s="5">
        <f t="shared" si="9"/>
        <v>0</v>
      </c>
      <c r="M188">
        <f t="shared" si="8"/>
        <v>0</v>
      </c>
    </row>
    <row r="189" spans="11:13" hidden="1" x14ac:dyDescent="0.25">
      <c r="K189" s="7">
        <f t="shared" si="7"/>
        <v>0</v>
      </c>
      <c r="L189" s="5">
        <f t="shared" si="9"/>
        <v>0</v>
      </c>
      <c r="M189">
        <f t="shared" si="8"/>
        <v>0</v>
      </c>
    </row>
    <row r="190" spans="11:13" hidden="1" x14ac:dyDescent="0.25">
      <c r="K190" s="7">
        <f t="shared" si="7"/>
        <v>0</v>
      </c>
      <c r="L190" s="5">
        <f t="shared" si="9"/>
        <v>0</v>
      </c>
      <c r="M190">
        <f t="shared" si="8"/>
        <v>0</v>
      </c>
    </row>
    <row r="191" spans="11:13" hidden="1" x14ac:dyDescent="0.25">
      <c r="K191" s="7">
        <f t="shared" si="7"/>
        <v>0</v>
      </c>
      <c r="L191" s="5">
        <f t="shared" si="9"/>
        <v>0</v>
      </c>
      <c r="M191">
        <f t="shared" si="8"/>
        <v>0</v>
      </c>
    </row>
    <row r="192" spans="11:13" hidden="1" x14ac:dyDescent="0.25">
      <c r="K192" s="7">
        <f t="shared" si="7"/>
        <v>0</v>
      </c>
      <c r="L192" s="5">
        <f t="shared" si="9"/>
        <v>0</v>
      </c>
      <c r="M192">
        <f t="shared" si="8"/>
        <v>0</v>
      </c>
    </row>
    <row r="193" spans="11:13" hidden="1" x14ac:dyDescent="0.25">
      <c r="K193" s="7">
        <f t="shared" si="7"/>
        <v>0</v>
      </c>
      <c r="L193" s="5">
        <f t="shared" si="9"/>
        <v>0</v>
      </c>
      <c r="M193">
        <f t="shared" si="8"/>
        <v>0</v>
      </c>
    </row>
    <row r="194" spans="11:13" hidden="1" x14ac:dyDescent="0.25">
      <c r="K194" s="7">
        <f t="shared" si="7"/>
        <v>0</v>
      </c>
      <c r="L194" s="5">
        <f t="shared" si="9"/>
        <v>0</v>
      </c>
      <c r="M194">
        <f t="shared" si="8"/>
        <v>0</v>
      </c>
    </row>
    <row r="195" spans="11:13" hidden="1" x14ac:dyDescent="0.25">
      <c r="K195" s="7">
        <f t="shared" si="7"/>
        <v>0</v>
      </c>
      <c r="L195" s="5">
        <f t="shared" si="9"/>
        <v>0</v>
      </c>
      <c r="M195">
        <f t="shared" si="8"/>
        <v>0</v>
      </c>
    </row>
    <row r="196" spans="11:13" hidden="1" x14ac:dyDescent="0.25">
      <c r="K196" s="7">
        <f t="shared" si="7"/>
        <v>0</v>
      </c>
      <c r="L196" s="5">
        <f t="shared" si="9"/>
        <v>0</v>
      </c>
      <c r="M196">
        <f t="shared" si="8"/>
        <v>0</v>
      </c>
    </row>
    <row r="197" spans="11:13" hidden="1" x14ac:dyDescent="0.25">
      <c r="K197" s="7">
        <f t="shared" ref="K197:K260" si="10">SUM(F197:J197)</f>
        <v>0</v>
      </c>
      <c r="L197" s="5">
        <f t="shared" si="9"/>
        <v>0</v>
      </c>
      <c r="M197">
        <f t="shared" ref="M197:M260" si="11">SUM(K197*L197)</f>
        <v>0</v>
      </c>
    </row>
    <row r="198" spans="11:13" hidden="1" x14ac:dyDescent="0.25">
      <c r="K198" s="7">
        <f t="shared" si="10"/>
        <v>0</v>
      </c>
      <c r="L198" s="5">
        <f t="shared" ref="L198:L261" si="12">IF(D198="X",0,IF(E198="",0,IF(E198="H",0,VLOOKUP(E198,$F$539:$G$553,2))))</f>
        <v>0</v>
      </c>
      <c r="M198">
        <f t="shared" si="11"/>
        <v>0</v>
      </c>
    </row>
    <row r="199" spans="11:13" hidden="1" x14ac:dyDescent="0.25">
      <c r="K199" s="7">
        <f t="shared" si="10"/>
        <v>0</v>
      </c>
      <c r="L199" s="5">
        <f t="shared" si="12"/>
        <v>0</v>
      </c>
      <c r="M199">
        <f t="shared" si="11"/>
        <v>0</v>
      </c>
    </row>
    <row r="200" spans="11:13" hidden="1" x14ac:dyDescent="0.25">
      <c r="K200" s="7">
        <f t="shared" si="10"/>
        <v>0</v>
      </c>
      <c r="L200" s="5">
        <f t="shared" si="12"/>
        <v>0</v>
      </c>
      <c r="M200">
        <f t="shared" si="11"/>
        <v>0</v>
      </c>
    </row>
    <row r="201" spans="11:13" hidden="1" x14ac:dyDescent="0.25">
      <c r="K201" s="7">
        <f t="shared" si="10"/>
        <v>0</v>
      </c>
      <c r="L201" s="5">
        <f t="shared" si="12"/>
        <v>0</v>
      </c>
      <c r="M201">
        <f t="shared" si="11"/>
        <v>0</v>
      </c>
    </row>
    <row r="202" spans="11:13" hidden="1" x14ac:dyDescent="0.25">
      <c r="K202" s="7">
        <f t="shared" si="10"/>
        <v>0</v>
      </c>
      <c r="L202" s="5">
        <f t="shared" si="12"/>
        <v>0</v>
      </c>
      <c r="M202">
        <f t="shared" si="11"/>
        <v>0</v>
      </c>
    </row>
    <row r="203" spans="11:13" hidden="1" x14ac:dyDescent="0.25">
      <c r="K203" s="7">
        <f t="shared" si="10"/>
        <v>0</v>
      </c>
      <c r="L203" s="5">
        <f t="shared" si="12"/>
        <v>0</v>
      </c>
      <c r="M203">
        <f t="shared" si="11"/>
        <v>0</v>
      </c>
    </row>
    <row r="204" spans="11:13" hidden="1" x14ac:dyDescent="0.25">
      <c r="K204" s="7">
        <f t="shared" si="10"/>
        <v>0</v>
      </c>
      <c r="L204" s="5">
        <f t="shared" si="12"/>
        <v>0</v>
      </c>
      <c r="M204">
        <f t="shared" si="11"/>
        <v>0</v>
      </c>
    </row>
    <row r="205" spans="11:13" hidden="1" x14ac:dyDescent="0.25">
      <c r="K205" s="7">
        <f t="shared" si="10"/>
        <v>0</v>
      </c>
      <c r="L205" s="5">
        <f t="shared" si="12"/>
        <v>0</v>
      </c>
      <c r="M205">
        <f t="shared" si="11"/>
        <v>0</v>
      </c>
    </row>
    <row r="206" spans="11:13" hidden="1" x14ac:dyDescent="0.25">
      <c r="K206" s="7">
        <f t="shared" si="10"/>
        <v>0</v>
      </c>
      <c r="L206" s="5">
        <f t="shared" si="12"/>
        <v>0</v>
      </c>
      <c r="M206">
        <f t="shared" si="11"/>
        <v>0</v>
      </c>
    </row>
    <row r="207" spans="11:13" hidden="1" x14ac:dyDescent="0.25">
      <c r="K207" s="7">
        <f t="shared" si="10"/>
        <v>0</v>
      </c>
      <c r="L207" s="5">
        <f t="shared" si="12"/>
        <v>0</v>
      </c>
      <c r="M207">
        <f t="shared" si="11"/>
        <v>0</v>
      </c>
    </row>
    <row r="208" spans="11:13" hidden="1" x14ac:dyDescent="0.25">
      <c r="K208" s="7">
        <f t="shared" si="10"/>
        <v>0</v>
      </c>
      <c r="L208" s="5">
        <f t="shared" si="12"/>
        <v>0</v>
      </c>
      <c r="M208">
        <f t="shared" si="11"/>
        <v>0</v>
      </c>
    </row>
    <row r="209" spans="11:13" hidden="1" x14ac:dyDescent="0.25">
      <c r="K209" s="7">
        <f t="shared" si="10"/>
        <v>0</v>
      </c>
      <c r="L209" s="5">
        <f t="shared" si="12"/>
        <v>0</v>
      </c>
      <c r="M209">
        <f t="shared" si="11"/>
        <v>0</v>
      </c>
    </row>
    <row r="210" spans="11:13" hidden="1" x14ac:dyDescent="0.25">
      <c r="K210" s="7">
        <f t="shared" si="10"/>
        <v>0</v>
      </c>
      <c r="L210" s="5">
        <f t="shared" si="12"/>
        <v>0</v>
      </c>
      <c r="M210">
        <f t="shared" si="11"/>
        <v>0</v>
      </c>
    </row>
    <row r="211" spans="11:13" hidden="1" x14ac:dyDescent="0.25">
      <c r="K211" s="7">
        <f t="shared" si="10"/>
        <v>0</v>
      </c>
      <c r="L211" s="5">
        <f t="shared" si="12"/>
        <v>0</v>
      </c>
      <c r="M211">
        <f t="shared" si="11"/>
        <v>0</v>
      </c>
    </row>
    <row r="212" spans="11:13" hidden="1" x14ac:dyDescent="0.25">
      <c r="K212" s="7">
        <f t="shared" si="10"/>
        <v>0</v>
      </c>
      <c r="L212" s="5">
        <f t="shared" si="12"/>
        <v>0</v>
      </c>
      <c r="M212">
        <f t="shared" si="11"/>
        <v>0</v>
      </c>
    </row>
    <row r="213" spans="11:13" hidden="1" x14ac:dyDescent="0.25">
      <c r="K213" s="7">
        <f t="shared" si="10"/>
        <v>0</v>
      </c>
      <c r="L213" s="5">
        <f t="shared" si="12"/>
        <v>0</v>
      </c>
      <c r="M213">
        <f t="shared" si="11"/>
        <v>0</v>
      </c>
    </row>
    <row r="214" spans="11:13" hidden="1" x14ac:dyDescent="0.25">
      <c r="K214" s="7">
        <f t="shared" si="10"/>
        <v>0</v>
      </c>
      <c r="L214" s="5">
        <f t="shared" si="12"/>
        <v>0</v>
      </c>
      <c r="M214">
        <f t="shared" si="11"/>
        <v>0</v>
      </c>
    </row>
    <row r="215" spans="11:13" hidden="1" x14ac:dyDescent="0.25">
      <c r="K215" s="7">
        <f t="shared" si="10"/>
        <v>0</v>
      </c>
      <c r="L215" s="5">
        <f t="shared" si="12"/>
        <v>0</v>
      </c>
      <c r="M215">
        <f t="shared" si="11"/>
        <v>0</v>
      </c>
    </row>
    <row r="216" spans="11:13" hidden="1" x14ac:dyDescent="0.25">
      <c r="K216" s="7">
        <f t="shared" si="10"/>
        <v>0</v>
      </c>
      <c r="L216" s="5">
        <f t="shared" si="12"/>
        <v>0</v>
      </c>
      <c r="M216">
        <f t="shared" si="11"/>
        <v>0</v>
      </c>
    </row>
    <row r="217" spans="11:13" hidden="1" x14ac:dyDescent="0.25">
      <c r="K217" s="7">
        <f t="shared" si="10"/>
        <v>0</v>
      </c>
      <c r="L217" s="5">
        <f t="shared" si="12"/>
        <v>0</v>
      </c>
      <c r="M217">
        <f t="shared" si="11"/>
        <v>0</v>
      </c>
    </row>
    <row r="218" spans="11:13" hidden="1" x14ac:dyDescent="0.25">
      <c r="K218" s="7">
        <f t="shared" si="10"/>
        <v>0</v>
      </c>
      <c r="L218" s="5">
        <f t="shared" si="12"/>
        <v>0</v>
      </c>
      <c r="M218">
        <f t="shared" si="11"/>
        <v>0</v>
      </c>
    </row>
    <row r="219" spans="11:13" hidden="1" x14ac:dyDescent="0.25">
      <c r="K219" s="7">
        <f t="shared" si="10"/>
        <v>0</v>
      </c>
      <c r="L219" s="5">
        <f t="shared" si="12"/>
        <v>0</v>
      </c>
      <c r="M219">
        <f t="shared" si="11"/>
        <v>0</v>
      </c>
    </row>
    <row r="220" spans="11:13" hidden="1" x14ac:dyDescent="0.25">
      <c r="K220" s="7">
        <f t="shared" si="10"/>
        <v>0</v>
      </c>
      <c r="L220" s="5">
        <f t="shared" si="12"/>
        <v>0</v>
      </c>
      <c r="M220">
        <f t="shared" si="11"/>
        <v>0</v>
      </c>
    </row>
    <row r="221" spans="11:13" hidden="1" x14ac:dyDescent="0.25">
      <c r="K221" s="7">
        <f t="shared" si="10"/>
        <v>0</v>
      </c>
      <c r="L221" s="5">
        <f t="shared" si="12"/>
        <v>0</v>
      </c>
      <c r="M221">
        <f t="shared" si="11"/>
        <v>0</v>
      </c>
    </row>
    <row r="222" spans="11:13" hidden="1" x14ac:dyDescent="0.25">
      <c r="K222" s="7">
        <f t="shared" si="10"/>
        <v>0</v>
      </c>
      <c r="L222" s="5">
        <f t="shared" si="12"/>
        <v>0</v>
      </c>
      <c r="M222">
        <f t="shared" si="11"/>
        <v>0</v>
      </c>
    </row>
    <row r="223" spans="11:13" hidden="1" x14ac:dyDescent="0.25">
      <c r="K223" s="7">
        <f t="shared" si="10"/>
        <v>0</v>
      </c>
      <c r="L223" s="5">
        <f t="shared" si="12"/>
        <v>0</v>
      </c>
      <c r="M223">
        <f t="shared" si="11"/>
        <v>0</v>
      </c>
    </row>
    <row r="224" spans="11:13" hidden="1" x14ac:dyDescent="0.25">
      <c r="K224" s="7">
        <f t="shared" si="10"/>
        <v>0</v>
      </c>
      <c r="L224" s="5">
        <f t="shared" si="12"/>
        <v>0</v>
      </c>
      <c r="M224">
        <f t="shared" si="11"/>
        <v>0</v>
      </c>
    </row>
    <row r="225" spans="11:13" hidden="1" x14ac:dyDescent="0.25">
      <c r="K225" s="7">
        <f t="shared" si="10"/>
        <v>0</v>
      </c>
      <c r="L225" s="5">
        <f t="shared" si="12"/>
        <v>0</v>
      </c>
      <c r="M225">
        <f t="shared" si="11"/>
        <v>0</v>
      </c>
    </row>
    <row r="226" spans="11:13" hidden="1" x14ac:dyDescent="0.25">
      <c r="K226" s="7">
        <f t="shared" si="10"/>
        <v>0</v>
      </c>
      <c r="L226" s="5">
        <f t="shared" si="12"/>
        <v>0</v>
      </c>
      <c r="M226">
        <f t="shared" si="11"/>
        <v>0</v>
      </c>
    </row>
    <row r="227" spans="11:13" hidden="1" x14ac:dyDescent="0.25">
      <c r="K227" s="7">
        <f t="shared" si="10"/>
        <v>0</v>
      </c>
      <c r="L227" s="5">
        <f t="shared" si="12"/>
        <v>0</v>
      </c>
      <c r="M227">
        <f t="shared" si="11"/>
        <v>0</v>
      </c>
    </row>
    <row r="228" spans="11:13" hidden="1" x14ac:dyDescent="0.25">
      <c r="K228" s="7">
        <f t="shared" si="10"/>
        <v>0</v>
      </c>
      <c r="L228" s="5">
        <f t="shared" si="12"/>
        <v>0</v>
      </c>
      <c r="M228">
        <f t="shared" si="11"/>
        <v>0</v>
      </c>
    </row>
    <row r="229" spans="11:13" hidden="1" x14ac:dyDescent="0.25">
      <c r="K229" s="7">
        <f t="shared" si="10"/>
        <v>0</v>
      </c>
      <c r="L229" s="5">
        <f t="shared" si="12"/>
        <v>0</v>
      </c>
      <c r="M229">
        <f t="shared" si="11"/>
        <v>0</v>
      </c>
    </row>
    <row r="230" spans="11:13" hidden="1" x14ac:dyDescent="0.25">
      <c r="K230" s="7">
        <f t="shared" si="10"/>
        <v>0</v>
      </c>
      <c r="L230" s="5">
        <f t="shared" si="12"/>
        <v>0</v>
      </c>
      <c r="M230">
        <f t="shared" si="11"/>
        <v>0</v>
      </c>
    </row>
    <row r="231" spans="11:13" hidden="1" x14ac:dyDescent="0.25">
      <c r="K231" s="7">
        <f t="shared" si="10"/>
        <v>0</v>
      </c>
      <c r="L231" s="5">
        <f t="shared" si="12"/>
        <v>0</v>
      </c>
      <c r="M231">
        <f t="shared" si="11"/>
        <v>0</v>
      </c>
    </row>
    <row r="232" spans="11:13" hidden="1" x14ac:dyDescent="0.25">
      <c r="K232" s="7">
        <f t="shared" si="10"/>
        <v>0</v>
      </c>
      <c r="L232" s="5">
        <f t="shared" si="12"/>
        <v>0</v>
      </c>
      <c r="M232">
        <f t="shared" si="11"/>
        <v>0</v>
      </c>
    </row>
    <row r="233" spans="11:13" hidden="1" x14ac:dyDescent="0.25">
      <c r="K233" s="7">
        <f t="shared" si="10"/>
        <v>0</v>
      </c>
      <c r="L233" s="5">
        <f t="shared" si="12"/>
        <v>0</v>
      </c>
      <c r="M233">
        <f t="shared" si="11"/>
        <v>0</v>
      </c>
    </row>
    <row r="234" spans="11:13" hidden="1" x14ac:dyDescent="0.25">
      <c r="K234" s="7">
        <f t="shared" si="10"/>
        <v>0</v>
      </c>
      <c r="L234" s="5">
        <f t="shared" si="12"/>
        <v>0</v>
      </c>
      <c r="M234">
        <f t="shared" si="11"/>
        <v>0</v>
      </c>
    </row>
    <row r="235" spans="11:13" hidden="1" x14ac:dyDescent="0.25">
      <c r="K235" s="7">
        <f t="shared" si="10"/>
        <v>0</v>
      </c>
      <c r="L235" s="5">
        <f t="shared" si="12"/>
        <v>0</v>
      </c>
      <c r="M235">
        <f t="shared" si="11"/>
        <v>0</v>
      </c>
    </row>
    <row r="236" spans="11:13" hidden="1" x14ac:dyDescent="0.25">
      <c r="K236" s="7">
        <f t="shared" si="10"/>
        <v>0</v>
      </c>
      <c r="L236" s="5">
        <f t="shared" si="12"/>
        <v>0</v>
      </c>
      <c r="M236">
        <f t="shared" si="11"/>
        <v>0</v>
      </c>
    </row>
    <row r="237" spans="11:13" hidden="1" x14ac:dyDescent="0.25">
      <c r="K237" s="7">
        <f t="shared" si="10"/>
        <v>0</v>
      </c>
      <c r="L237" s="5">
        <f t="shared" si="12"/>
        <v>0</v>
      </c>
      <c r="M237">
        <f t="shared" si="11"/>
        <v>0</v>
      </c>
    </row>
    <row r="238" spans="11:13" hidden="1" x14ac:dyDescent="0.25">
      <c r="K238" s="7">
        <f t="shared" si="10"/>
        <v>0</v>
      </c>
      <c r="L238" s="5">
        <f t="shared" si="12"/>
        <v>0</v>
      </c>
      <c r="M238">
        <f t="shared" si="11"/>
        <v>0</v>
      </c>
    </row>
    <row r="239" spans="11:13" hidden="1" x14ac:dyDescent="0.25">
      <c r="K239" s="7">
        <f t="shared" si="10"/>
        <v>0</v>
      </c>
      <c r="L239" s="5">
        <f t="shared" si="12"/>
        <v>0</v>
      </c>
      <c r="M239">
        <f t="shared" si="11"/>
        <v>0</v>
      </c>
    </row>
    <row r="240" spans="11:13" hidden="1" x14ac:dyDescent="0.25">
      <c r="K240" s="7">
        <f t="shared" si="10"/>
        <v>0</v>
      </c>
      <c r="L240" s="5">
        <f t="shared" si="12"/>
        <v>0</v>
      </c>
      <c r="M240">
        <f t="shared" si="11"/>
        <v>0</v>
      </c>
    </row>
    <row r="241" spans="11:13" hidden="1" x14ac:dyDescent="0.25">
      <c r="K241" s="7">
        <f t="shared" si="10"/>
        <v>0</v>
      </c>
      <c r="L241" s="5">
        <f t="shared" si="12"/>
        <v>0</v>
      </c>
      <c r="M241">
        <f t="shared" si="11"/>
        <v>0</v>
      </c>
    </row>
    <row r="242" spans="11:13" hidden="1" x14ac:dyDescent="0.25">
      <c r="K242" s="7">
        <f t="shared" si="10"/>
        <v>0</v>
      </c>
      <c r="L242" s="5">
        <f t="shared" si="12"/>
        <v>0</v>
      </c>
      <c r="M242">
        <f t="shared" si="11"/>
        <v>0</v>
      </c>
    </row>
    <row r="243" spans="11:13" hidden="1" x14ac:dyDescent="0.25">
      <c r="K243" s="7">
        <f t="shared" si="10"/>
        <v>0</v>
      </c>
      <c r="L243" s="5">
        <f t="shared" si="12"/>
        <v>0</v>
      </c>
      <c r="M243">
        <f t="shared" si="11"/>
        <v>0</v>
      </c>
    </row>
    <row r="244" spans="11:13" hidden="1" x14ac:dyDescent="0.25">
      <c r="K244" s="7">
        <f t="shared" si="10"/>
        <v>0</v>
      </c>
      <c r="L244" s="5">
        <f t="shared" si="12"/>
        <v>0</v>
      </c>
      <c r="M244">
        <f t="shared" si="11"/>
        <v>0</v>
      </c>
    </row>
    <row r="245" spans="11:13" hidden="1" x14ac:dyDescent="0.25">
      <c r="K245" s="7">
        <f t="shared" si="10"/>
        <v>0</v>
      </c>
      <c r="L245" s="5">
        <f t="shared" si="12"/>
        <v>0</v>
      </c>
      <c r="M245">
        <f t="shared" si="11"/>
        <v>0</v>
      </c>
    </row>
    <row r="246" spans="11:13" hidden="1" x14ac:dyDescent="0.25">
      <c r="K246" s="7">
        <f t="shared" si="10"/>
        <v>0</v>
      </c>
      <c r="L246" s="5">
        <f t="shared" si="12"/>
        <v>0</v>
      </c>
      <c r="M246">
        <f t="shared" si="11"/>
        <v>0</v>
      </c>
    </row>
    <row r="247" spans="11:13" hidden="1" x14ac:dyDescent="0.25">
      <c r="K247" s="7">
        <f t="shared" si="10"/>
        <v>0</v>
      </c>
      <c r="L247" s="5">
        <f t="shared" si="12"/>
        <v>0</v>
      </c>
      <c r="M247">
        <f t="shared" si="11"/>
        <v>0</v>
      </c>
    </row>
    <row r="248" spans="11:13" hidden="1" x14ac:dyDescent="0.25">
      <c r="K248" s="7">
        <f t="shared" si="10"/>
        <v>0</v>
      </c>
      <c r="L248" s="5">
        <f t="shared" si="12"/>
        <v>0</v>
      </c>
      <c r="M248">
        <f t="shared" si="11"/>
        <v>0</v>
      </c>
    </row>
    <row r="249" spans="11:13" hidden="1" x14ac:dyDescent="0.25">
      <c r="K249" s="7">
        <f t="shared" si="10"/>
        <v>0</v>
      </c>
      <c r="L249" s="5">
        <f t="shared" si="12"/>
        <v>0</v>
      </c>
      <c r="M249">
        <f t="shared" si="11"/>
        <v>0</v>
      </c>
    </row>
    <row r="250" spans="11:13" hidden="1" x14ac:dyDescent="0.25">
      <c r="K250" s="7">
        <f t="shared" si="10"/>
        <v>0</v>
      </c>
      <c r="L250" s="5">
        <f t="shared" si="12"/>
        <v>0</v>
      </c>
      <c r="M250">
        <f t="shared" si="11"/>
        <v>0</v>
      </c>
    </row>
    <row r="251" spans="11:13" hidden="1" x14ac:dyDescent="0.25">
      <c r="K251" s="7">
        <f t="shared" si="10"/>
        <v>0</v>
      </c>
      <c r="L251" s="5">
        <f t="shared" si="12"/>
        <v>0</v>
      </c>
      <c r="M251">
        <f t="shared" si="11"/>
        <v>0</v>
      </c>
    </row>
    <row r="252" spans="11:13" hidden="1" x14ac:dyDescent="0.25">
      <c r="K252" s="7">
        <f t="shared" si="10"/>
        <v>0</v>
      </c>
      <c r="L252" s="5">
        <f t="shared" si="12"/>
        <v>0</v>
      </c>
      <c r="M252">
        <f t="shared" si="11"/>
        <v>0</v>
      </c>
    </row>
    <row r="253" spans="11:13" hidden="1" x14ac:dyDescent="0.25">
      <c r="K253" s="7">
        <f t="shared" si="10"/>
        <v>0</v>
      </c>
      <c r="L253" s="5">
        <f t="shared" si="12"/>
        <v>0</v>
      </c>
      <c r="M253">
        <f t="shared" si="11"/>
        <v>0</v>
      </c>
    </row>
    <row r="254" spans="11:13" hidden="1" x14ac:dyDescent="0.25">
      <c r="K254" s="7">
        <f t="shared" si="10"/>
        <v>0</v>
      </c>
      <c r="L254" s="5">
        <f t="shared" si="12"/>
        <v>0</v>
      </c>
      <c r="M254">
        <f t="shared" si="11"/>
        <v>0</v>
      </c>
    </row>
    <row r="255" spans="11:13" hidden="1" x14ac:dyDescent="0.25">
      <c r="K255" s="7">
        <f t="shared" si="10"/>
        <v>0</v>
      </c>
      <c r="L255" s="5">
        <f t="shared" si="12"/>
        <v>0</v>
      </c>
      <c r="M255">
        <f t="shared" si="11"/>
        <v>0</v>
      </c>
    </row>
    <row r="256" spans="11:13" hidden="1" x14ac:dyDescent="0.25">
      <c r="K256" s="7">
        <f t="shared" si="10"/>
        <v>0</v>
      </c>
      <c r="L256" s="5">
        <f t="shared" si="12"/>
        <v>0</v>
      </c>
      <c r="M256">
        <f t="shared" si="11"/>
        <v>0</v>
      </c>
    </row>
    <row r="257" spans="11:13" hidden="1" x14ac:dyDescent="0.25">
      <c r="K257" s="7">
        <f t="shared" si="10"/>
        <v>0</v>
      </c>
      <c r="L257" s="5">
        <f t="shared" si="12"/>
        <v>0</v>
      </c>
      <c r="M257">
        <f t="shared" si="11"/>
        <v>0</v>
      </c>
    </row>
    <row r="258" spans="11:13" hidden="1" x14ac:dyDescent="0.25">
      <c r="K258" s="7">
        <f t="shared" si="10"/>
        <v>0</v>
      </c>
      <c r="L258" s="5">
        <f t="shared" si="12"/>
        <v>0</v>
      </c>
      <c r="M258">
        <f t="shared" si="11"/>
        <v>0</v>
      </c>
    </row>
    <row r="259" spans="11:13" hidden="1" x14ac:dyDescent="0.25">
      <c r="K259" s="7">
        <f t="shared" si="10"/>
        <v>0</v>
      </c>
      <c r="L259" s="5">
        <f t="shared" si="12"/>
        <v>0</v>
      </c>
      <c r="M259">
        <f t="shared" si="11"/>
        <v>0</v>
      </c>
    </row>
    <row r="260" spans="11:13" hidden="1" x14ac:dyDescent="0.25">
      <c r="K260" s="7">
        <f t="shared" si="10"/>
        <v>0</v>
      </c>
      <c r="L260" s="5">
        <f t="shared" si="12"/>
        <v>0</v>
      </c>
      <c r="M260">
        <f t="shared" si="11"/>
        <v>0</v>
      </c>
    </row>
    <row r="261" spans="11:13" hidden="1" x14ac:dyDescent="0.25">
      <c r="K261" s="7">
        <f t="shared" ref="K261:K324" si="13">SUM(F261:J261)</f>
        <v>0</v>
      </c>
      <c r="L261" s="5">
        <f t="shared" si="12"/>
        <v>0</v>
      </c>
      <c r="M261">
        <f t="shared" ref="M261:M324" si="14">SUM(K261*L261)</f>
        <v>0</v>
      </c>
    </row>
    <row r="262" spans="11:13" hidden="1" x14ac:dyDescent="0.25">
      <c r="K262" s="7">
        <f t="shared" si="13"/>
        <v>0</v>
      </c>
      <c r="L262" s="5">
        <f t="shared" ref="L262:L325" si="15">IF(D262="X",0,IF(E262="",0,IF(E262="H",0,VLOOKUP(E262,$F$539:$G$553,2))))</f>
        <v>0</v>
      </c>
      <c r="M262">
        <f t="shared" si="14"/>
        <v>0</v>
      </c>
    </row>
    <row r="263" spans="11:13" hidden="1" x14ac:dyDescent="0.25">
      <c r="K263" s="7">
        <f t="shared" si="13"/>
        <v>0</v>
      </c>
      <c r="L263" s="5">
        <f t="shared" si="15"/>
        <v>0</v>
      </c>
      <c r="M263">
        <f t="shared" si="14"/>
        <v>0</v>
      </c>
    </row>
    <row r="264" spans="11:13" hidden="1" x14ac:dyDescent="0.25">
      <c r="K264" s="7">
        <f t="shared" si="13"/>
        <v>0</v>
      </c>
      <c r="L264" s="5">
        <f t="shared" si="15"/>
        <v>0</v>
      </c>
      <c r="M264">
        <f t="shared" si="14"/>
        <v>0</v>
      </c>
    </row>
    <row r="265" spans="11:13" hidden="1" x14ac:dyDescent="0.25">
      <c r="K265" s="7">
        <f t="shared" si="13"/>
        <v>0</v>
      </c>
      <c r="L265" s="5">
        <f t="shared" si="15"/>
        <v>0</v>
      </c>
      <c r="M265">
        <f t="shared" si="14"/>
        <v>0</v>
      </c>
    </row>
    <row r="266" spans="11:13" hidden="1" x14ac:dyDescent="0.25">
      <c r="K266" s="7">
        <f t="shared" si="13"/>
        <v>0</v>
      </c>
      <c r="L266" s="5">
        <f t="shared" si="15"/>
        <v>0</v>
      </c>
      <c r="M266">
        <f t="shared" si="14"/>
        <v>0</v>
      </c>
    </row>
    <row r="267" spans="11:13" hidden="1" x14ac:dyDescent="0.25">
      <c r="K267" s="7">
        <f t="shared" si="13"/>
        <v>0</v>
      </c>
      <c r="L267" s="5">
        <f t="shared" si="15"/>
        <v>0</v>
      </c>
      <c r="M267">
        <f t="shared" si="14"/>
        <v>0</v>
      </c>
    </row>
    <row r="268" spans="11:13" hidden="1" x14ac:dyDescent="0.25">
      <c r="K268" s="7">
        <f t="shared" si="13"/>
        <v>0</v>
      </c>
      <c r="L268" s="5">
        <f t="shared" si="15"/>
        <v>0</v>
      </c>
      <c r="M268">
        <f t="shared" si="14"/>
        <v>0</v>
      </c>
    </row>
    <row r="269" spans="11:13" hidden="1" x14ac:dyDescent="0.25">
      <c r="K269" s="7">
        <f t="shared" si="13"/>
        <v>0</v>
      </c>
      <c r="L269" s="5">
        <f t="shared" si="15"/>
        <v>0</v>
      </c>
      <c r="M269">
        <f t="shared" si="14"/>
        <v>0</v>
      </c>
    </row>
    <row r="270" spans="11:13" hidden="1" x14ac:dyDescent="0.25">
      <c r="K270" s="7">
        <f t="shared" si="13"/>
        <v>0</v>
      </c>
      <c r="L270" s="5">
        <f t="shared" si="15"/>
        <v>0</v>
      </c>
      <c r="M270">
        <f t="shared" si="14"/>
        <v>0</v>
      </c>
    </row>
    <row r="271" spans="11:13" hidden="1" x14ac:dyDescent="0.25">
      <c r="K271" s="7">
        <f t="shared" si="13"/>
        <v>0</v>
      </c>
      <c r="L271" s="5">
        <f t="shared" si="15"/>
        <v>0</v>
      </c>
      <c r="M271">
        <f t="shared" si="14"/>
        <v>0</v>
      </c>
    </row>
    <row r="272" spans="11:13" hidden="1" x14ac:dyDescent="0.25">
      <c r="K272" s="7">
        <f t="shared" si="13"/>
        <v>0</v>
      </c>
      <c r="L272" s="5">
        <f t="shared" si="15"/>
        <v>0</v>
      </c>
      <c r="M272">
        <f t="shared" si="14"/>
        <v>0</v>
      </c>
    </row>
    <row r="273" spans="11:13" hidden="1" x14ac:dyDescent="0.25">
      <c r="K273" s="7">
        <f t="shared" si="13"/>
        <v>0</v>
      </c>
      <c r="L273" s="5">
        <f t="shared" si="15"/>
        <v>0</v>
      </c>
      <c r="M273">
        <f t="shared" si="14"/>
        <v>0</v>
      </c>
    </row>
    <row r="274" spans="11:13" hidden="1" x14ac:dyDescent="0.25">
      <c r="K274" s="7">
        <f t="shared" si="13"/>
        <v>0</v>
      </c>
      <c r="L274" s="5">
        <f t="shared" si="15"/>
        <v>0</v>
      </c>
      <c r="M274">
        <f t="shared" si="14"/>
        <v>0</v>
      </c>
    </row>
    <row r="275" spans="11:13" hidden="1" x14ac:dyDescent="0.25">
      <c r="K275" s="7">
        <f t="shared" si="13"/>
        <v>0</v>
      </c>
      <c r="L275" s="5">
        <f t="shared" si="15"/>
        <v>0</v>
      </c>
      <c r="M275">
        <f t="shared" si="14"/>
        <v>0</v>
      </c>
    </row>
    <row r="276" spans="11:13" hidden="1" x14ac:dyDescent="0.25">
      <c r="K276" s="7">
        <f t="shared" si="13"/>
        <v>0</v>
      </c>
      <c r="L276" s="5">
        <f t="shared" si="15"/>
        <v>0</v>
      </c>
      <c r="M276">
        <f t="shared" si="14"/>
        <v>0</v>
      </c>
    </row>
    <row r="277" spans="11:13" hidden="1" x14ac:dyDescent="0.25">
      <c r="K277" s="7">
        <f t="shared" si="13"/>
        <v>0</v>
      </c>
      <c r="L277" s="5">
        <f t="shared" si="15"/>
        <v>0</v>
      </c>
      <c r="M277">
        <f t="shared" si="14"/>
        <v>0</v>
      </c>
    </row>
    <row r="278" spans="11:13" hidden="1" x14ac:dyDescent="0.25">
      <c r="K278" s="7">
        <f t="shared" si="13"/>
        <v>0</v>
      </c>
      <c r="L278" s="5">
        <f t="shared" si="15"/>
        <v>0</v>
      </c>
      <c r="M278">
        <f t="shared" si="14"/>
        <v>0</v>
      </c>
    </row>
    <row r="279" spans="11:13" hidden="1" x14ac:dyDescent="0.25">
      <c r="K279" s="7">
        <f t="shared" si="13"/>
        <v>0</v>
      </c>
      <c r="L279" s="5">
        <f t="shared" si="15"/>
        <v>0</v>
      </c>
      <c r="M279">
        <f t="shared" si="14"/>
        <v>0</v>
      </c>
    </row>
    <row r="280" spans="11:13" hidden="1" x14ac:dyDescent="0.25">
      <c r="K280" s="7">
        <f t="shared" si="13"/>
        <v>0</v>
      </c>
      <c r="L280" s="5">
        <f t="shared" si="15"/>
        <v>0</v>
      </c>
      <c r="M280">
        <f t="shared" si="14"/>
        <v>0</v>
      </c>
    </row>
    <row r="281" spans="11:13" hidden="1" x14ac:dyDescent="0.25">
      <c r="K281" s="7">
        <f t="shared" si="13"/>
        <v>0</v>
      </c>
      <c r="L281" s="5">
        <f t="shared" si="15"/>
        <v>0</v>
      </c>
      <c r="M281">
        <f t="shared" si="14"/>
        <v>0</v>
      </c>
    </row>
    <row r="282" spans="11:13" hidden="1" x14ac:dyDescent="0.25">
      <c r="K282" s="7">
        <f t="shared" si="13"/>
        <v>0</v>
      </c>
      <c r="L282" s="5">
        <f t="shared" si="15"/>
        <v>0</v>
      </c>
      <c r="M282">
        <f t="shared" si="14"/>
        <v>0</v>
      </c>
    </row>
    <row r="283" spans="11:13" hidden="1" x14ac:dyDescent="0.25">
      <c r="K283" s="7">
        <f t="shared" si="13"/>
        <v>0</v>
      </c>
      <c r="L283" s="5">
        <f t="shared" si="15"/>
        <v>0</v>
      </c>
      <c r="M283">
        <f t="shared" si="14"/>
        <v>0</v>
      </c>
    </row>
    <row r="284" spans="11:13" hidden="1" x14ac:dyDescent="0.25">
      <c r="K284" s="7">
        <f t="shared" si="13"/>
        <v>0</v>
      </c>
      <c r="L284" s="5">
        <f t="shared" si="15"/>
        <v>0</v>
      </c>
      <c r="M284">
        <f t="shared" si="14"/>
        <v>0</v>
      </c>
    </row>
    <row r="285" spans="11:13" hidden="1" x14ac:dyDescent="0.25">
      <c r="K285" s="7">
        <f t="shared" si="13"/>
        <v>0</v>
      </c>
      <c r="L285" s="5">
        <f t="shared" si="15"/>
        <v>0</v>
      </c>
      <c r="M285">
        <f t="shared" si="14"/>
        <v>0</v>
      </c>
    </row>
    <row r="286" spans="11:13" hidden="1" x14ac:dyDescent="0.25">
      <c r="K286" s="7">
        <f t="shared" si="13"/>
        <v>0</v>
      </c>
      <c r="L286" s="5">
        <f t="shared" si="15"/>
        <v>0</v>
      </c>
      <c r="M286">
        <f t="shared" si="14"/>
        <v>0</v>
      </c>
    </row>
    <row r="287" spans="11:13" hidden="1" x14ac:dyDescent="0.25">
      <c r="K287" s="7">
        <f t="shared" si="13"/>
        <v>0</v>
      </c>
      <c r="L287" s="5">
        <f t="shared" si="15"/>
        <v>0</v>
      </c>
      <c r="M287">
        <f t="shared" si="14"/>
        <v>0</v>
      </c>
    </row>
    <row r="288" spans="11:13" hidden="1" x14ac:dyDescent="0.25">
      <c r="K288" s="7">
        <f t="shared" si="13"/>
        <v>0</v>
      </c>
      <c r="L288" s="5">
        <f t="shared" si="15"/>
        <v>0</v>
      </c>
      <c r="M288">
        <f t="shared" si="14"/>
        <v>0</v>
      </c>
    </row>
    <row r="289" spans="11:13" hidden="1" x14ac:dyDescent="0.25">
      <c r="K289" s="7">
        <f t="shared" si="13"/>
        <v>0</v>
      </c>
      <c r="L289" s="5">
        <f t="shared" si="15"/>
        <v>0</v>
      </c>
      <c r="M289">
        <f t="shared" si="14"/>
        <v>0</v>
      </c>
    </row>
    <row r="290" spans="11:13" hidden="1" x14ac:dyDescent="0.25">
      <c r="K290" s="7">
        <f t="shared" si="13"/>
        <v>0</v>
      </c>
      <c r="L290" s="5">
        <f t="shared" si="15"/>
        <v>0</v>
      </c>
      <c r="M290">
        <f t="shared" si="14"/>
        <v>0</v>
      </c>
    </row>
    <row r="291" spans="11:13" hidden="1" x14ac:dyDescent="0.25">
      <c r="K291" s="7">
        <f t="shared" si="13"/>
        <v>0</v>
      </c>
      <c r="L291" s="5">
        <f t="shared" si="15"/>
        <v>0</v>
      </c>
      <c r="M291">
        <f t="shared" si="14"/>
        <v>0</v>
      </c>
    </row>
    <row r="292" spans="11:13" hidden="1" x14ac:dyDescent="0.25">
      <c r="K292" s="7">
        <f t="shared" si="13"/>
        <v>0</v>
      </c>
      <c r="L292" s="5">
        <f t="shared" si="15"/>
        <v>0</v>
      </c>
      <c r="M292">
        <f t="shared" si="14"/>
        <v>0</v>
      </c>
    </row>
    <row r="293" spans="11:13" hidden="1" x14ac:dyDescent="0.25">
      <c r="K293" s="7">
        <f t="shared" si="13"/>
        <v>0</v>
      </c>
      <c r="L293" s="5">
        <f t="shared" si="15"/>
        <v>0</v>
      </c>
      <c r="M293">
        <f t="shared" si="14"/>
        <v>0</v>
      </c>
    </row>
    <row r="294" spans="11:13" hidden="1" x14ac:dyDescent="0.25">
      <c r="K294" s="7">
        <f t="shared" si="13"/>
        <v>0</v>
      </c>
      <c r="L294" s="5">
        <f t="shared" si="15"/>
        <v>0</v>
      </c>
      <c r="M294">
        <f t="shared" si="14"/>
        <v>0</v>
      </c>
    </row>
    <row r="295" spans="11:13" hidden="1" x14ac:dyDescent="0.25">
      <c r="K295" s="7">
        <f t="shared" si="13"/>
        <v>0</v>
      </c>
      <c r="L295" s="5">
        <f t="shared" si="15"/>
        <v>0</v>
      </c>
      <c r="M295">
        <f t="shared" si="14"/>
        <v>0</v>
      </c>
    </row>
    <row r="296" spans="11:13" hidden="1" x14ac:dyDescent="0.25">
      <c r="K296" s="7">
        <f t="shared" si="13"/>
        <v>0</v>
      </c>
      <c r="L296" s="5">
        <f t="shared" si="15"/>
        <v>0</v>
      </c>
      <c r="M296">
        <f t="shared" si="14"/>
        <v>0</v>
      </c>
    </row>
    <row r="297" spans="11:13" hidden="1" x14ac:dyDescent="0.25">
      <c r="K297" s="7">
        <f t="shared" si="13"/>
        <v>0</v>
      </c>
      <c r="L297" s="5">
        <f t="shared" si="15"/>
        <v>0</v>
      </c>
      <c r="M297">
        <f t="shared" si="14"/>
        <v>0</v>
      </c>
    </row>
    <row r="298" spans="11:13" hidden="1" x14ac:dyDescent="0.25">
      <c r="K298" s="7">
        <f t="shared" si="13"/>
        <v>0</v>
      </c>
      <c r="L298" s="5">
        <f t="shared" si="15"/>
        <v>0</v>
      </c>
      <c r="M298">
        <f t="shared" si="14"/>
        <v>0</v>
      </c>
    </row>
    <row r="299" spans="11:13" hidden="1" x14ac:dyDescent="0.25">
      <c r="K299" s="7">
        <f t="shared" si="13"/>
        <v>0</v>
      </c>
      <c r="L299" s="5">
        <f t="shared" si="15"/>
        <v>0</v>
      </c>
      <c r="M299">
        <f t="shared" si="14"/>
        <v>0</v>
      </c>
    </row>
    <row r="300" spans="11:13" hidden="1" x14ac:dyDescent="0.25">
      <c r="K300" s="7">
        <f t="shared" si="13"/>
        <v>0</v>
      </c>
      <c r="L300" s="5">
        <f t="shared" si="15"/>
        <v>0</v>
      </c>
      <c r="M300">
        <f t="shared" si="14"/>
        <v>0</v>
      </c>
    </row>
    <row r="301" spans="11:13" hidden="1" x14ac:dyDescent="0.25">
      <c r="K301" s="7">
        <f t="shared" si="13"/>
        <v>0</v>
      </c>
      <c r="L301" s="5">
        <f t="shared" si="15"/>
        <v>0</v>
      </c>
      <c r="M301">
        <f t="shared" si="14"/>
        <v>0</v>
      </c>
    </row>
    <row r="302" spans="11:13" hidden="1" x14ac:dyDescent="0.25">
      <c r="K302" s="7">
        <f t="shared" si="13"/>
        <v>0</v>
      </c>
      <c r="L302" s="5">
        <f t="shared" si="15"/>
        <v>0</v>
      </c>
      <c r="M302">
        <f t="shared" si="14"/>
        <v>0</v>
      </c>
    </row>
    <row r="303" spans="11:13" hidden="1" x14ac:dyDescent="0.25">
      <c r="K303" s="7">
        <f t="shared" si="13"/>
        <v>0</v>
      </c>
      <c r="L303" s="5">
        <f t="shared" si="15"/>
        <v>0</v>
      </c>
      <c r="M303">
        <f t="shared" si="14"/>
        <v>0</v>
      </c>
    </row>
    <row r="304" spans="11:13" hidden="1" x14ac:dyDescent="0.25">
      <c r="K304" s="7">
        <f t="shared" si="13"/>
        <v>0</v>
      </c>
      <c r="L304" s="5">
        <f t="shared" si="15"/>
        <v>0</v>
      </c>
      <c r="M304">
        <f t="shared" si="14"/>
        <v>0</v>
      </c>
    </row>
    <row r="305" spans="11:13" hidden="1" x14ac:dyDescent="0.25">
      <c r="K305" s="7">
        <f t="shared" si="13"/>
        <v>0</v>
      </c>
      <c r="L305" s="5">
        <f t="shared" si="15"/>
        <v>0</v>
      </c>
      <c r="M305">
        <f t="shared" si="14"/>
        <v>0</v>
      </c>
    </row>
    <row r="306" spans="11:13" hidden="1" x14ac:dyDescent="0.25">
      <c r="K306" s="7">
        <f t="shared" si="13"/>
        <v>0</v>
      </c>
      <c r="L306" s="5">
        <f t="shared" si="15"/>
        <v>0</v>
      </c>
      <c r="M306">
        <f t="shared" si="14"/>
        <v>0</v>
      </c>
    </row>
    <row r="307" spans="11:13" hidden="1" x14ac:dyDescent="0.25">
      <c r="K307" s="7">
        <f t="shared" si="13"/>
        <v>0</v>
      </c>
      <c r="L307" s="5">
        <f t="shared" si="15"/>
        <v>0</v>
      </c>
      <c r="M307">
        <f t="shared" si="14"/>
        <v>0</v>
      </c>
    </row>
    <row r="308" spans="11:13" hidden="1" x14ac:dyDescent="0.25">
      <c r="K308" s="7">
        <f t="shared" si="13"/>
        <v>0</v>
      </c>
      <c r="L308" s="5">
        <f t="shared" si="15"/>
        <v>0</v>
      </c>
      <c r="M308">
        <f t="shared" si="14"/>
        <v>0</v>
      </c>
    </row>
    <row r="309" spans="11:13" hidden="1" x14ac:dyDescent="0.25">
      <c r="K309" s="7">
        <f t="shared" si="13"/>
        <v>0</v>
      </c>
      <c r="L309" s="5">
        <f t="shared" si="15"/>
        <v>0</v>
      </c>
      <c r="M309">
        <f t="shared" si="14"/>
        <v>0</v>
      </c>
    </row>
    <row r="310" spans="11:13" hidden="1" x14ac:dyDescent="0.25">
      <c r="K310" s="7">
        <f t="shared" si="13"/>
        <v>0</v>
      </c>
      <c r="L310" s="5">
        <f t="shared" si="15"/>
        <v>0</v>
      </c>
      <c r="M310">
        <f t="shared" si="14"/>
        <v>0</v>
      </c>
    </row>
    <row r="311" spans="11:13" hidden="1" x14ac:dyDescent="0.25">
      <c r="K311" s="7">
        <f t="shared" si="13"/>
        <v>0</v>
      </c>
      <c r="L311" s="5">
        <f t="shared" si="15"/>
        <v>0</v>
      </c>
      <c r="M311">
        <f t="shared" si="14"/>
        <v>0</v>
      </c>
    </row>
    <row r="312" spans="11:13" hidden="1" x14ac:dyDescent="0.25">
      <c r="K312" s="7">
        <f t="shared" si="13"/>
        <v>0</v>
      </c>
      <c r="L312" s="5">
        <f t="shared" si="15"/>
        <v>0</v>
      </c>
      <c r="M312">
        <f t="shared" si="14"/>
        <v>0</v>
      </c>
    </row>
    <row r="313" spans="11:13" hidden="1" x14ac:dyDescent="0.25">
      <c r="K313" s="7">
        <f t="shared" si="13"/>
        <v>0</v>
      </c>
      <c r="L313" s="5">
        <f t="shared" si="15"/>
        <v>0</v>
      </c>
      <c r="M313">
        <f t="shared" si="14"/>
        <v>0</v>
      </c>
    </row>
    <row r="314" spans="11:13" hidden="1" x14ac:dyDescent="0.25">
      <c r="K314" s="7">
        <f t="shared" si="13"/>
        <v>0</v>
      </c>
      <c r="L314" s="5">
        <f t="shared" si="15"/>
        <v>0</v>
      </c>
      <c r="M314">
        <f t="shared" si="14"/>
        <v>0</v>
      </c>
    </row>
    <row r="315" spans="11:13" hidden="1" x14ac:dyDescent="0.25">
      <c r="K315" s="7">
        <f t="shared" si="13"/>
        <v>0</v>
      </c>
      <c r="L315" s="5">
        <f t="shared" si="15"/>
        <v>0</v>
      </c>
      <c r="M315">
        <f t="shared" si="14"/>
        <v>0</v>
      </c>
    </row>
    <row r="316" spans="11:13" hidden="1" x14ac:dyDescent="0.25">
      <c r="K316" s="7">
        <f t="shared" si="13"/>
        <v>0</v>
      </c>
      <c r="L316" s="5">
        <f t="shared" si="15"/>
        <v>0</v>
      </c>
      <c r="M316">
        <f t="shared" si="14"/>
        <v>0</v>
      </c>
    </row>
    <row r="317" spans="11:13" hidden="1" x14ac:dyDescent="0.25">
      <c r="K317" s="7">
        <f t="shared" si="13"/>
        <v>0</v>
      </c>
      <c r="L317" s="5">
        <f t="shared" si="15"/>
        <v>0</v>
      </c>
      <c r="M317">
        <f t="shared" si="14"/>
        <v>0</v>
      </c>
    </row>
    <row r="318" spans="11:13" hidden="1" x14ac:dyDescent="0.25">
      <c r="K318" s="7">
        <f t="shared" si="13"/>
        <v>0</v>
      </c>
      <c r="L318" s="5">
        <f t="shared" si="15"/>
        <v>0</v>
      </c>
      <c r="M318">
        <f t="shared" si="14"/>
        <v>0</v>
      </c>
    </row>
    <row r="319" spans="11:13" hidden="1" x14ac:dyDescent="0.25">
      <c r="K319" s="7">
        <f t="shared" si="13"/>
        <v>0</v>
      </c>
      <c r="L319" s="5">
        <f t="shared" si="15"/>
        <v>0</v>
      </c>
      <c r="M319">
        <f t="shared" si="14"/>
        <v>0</v>
      </c>
    </row>
    <row r="320" spans="11:13" hidden="1" x14ac:dyDescent="0.25">
      <c r="K320" s="7">
        <f t="shared" si="13"/>
        <v>0</v>
      </c>
      <c r="L320" s="5">
        <f t="shared" si="15"/>
        <v>0</v>
      </c>
      <c r="M320">
        <f t="shared" si="14"/>
        <v>0</v>
      </c>
    </row>
    <row r="321" spans="11:13" hidden="1" x14ac:dyDescent="0.25">
      <c r="K321" s="7">
        <f t="shared" si="13"/>
        <v>0</v>
      </c>
      <c r="L321" s="5">
        <f t="shared" si="15"/>
        <v>0</v>
      </c>
      <c r="M321">
        <f t="shared" si="14"/>
        <v>0</v>
      </c>
    </row>
    <row r="322" spans="11:13" hidden="1" x14ac:dyDescent="0.25">
      <c r="K322" s="7">
        <f t="shared" si="13"/>
        <v>0</v>
      </c>
      <c r="L322" s="5">
        <f t="shared" si="15"/>
        <v>0</v>
      </c>
      <c r="M322">
        <f t="shared" si="14"/>
        <v>0</v>
      </c>
    </row>
    <row r="323" spans="11:13" hidden="1" x14ac:dyDescent="0.25">
      <c r="K323" s="7">
        <f t="shared" si="13"/>
        <v>0</v>
      </c>
      <c r="L323" s="5">
        <f t="shared" si="15"/>
        <v>0</v>
      </c>
      <c r="M323">
        <f t="shared" si="14"/>
        <v>0</v>
      </c>
    </row>
    <row r="324" spans="11:13" hidden="1" x14ac:dyDescent="0.25">
      <c r="K324" s="7">
        <f t="shared" si="13"/>
        <v>0</v>
      </c>
      <c r="L324" s="5">
        <f t="shared" si="15"/>
        <v>0</v>
      </c>
      <c r="M324">
        <f t="shared" si="14"/>
        <v>0</v>
      </c>
    </row>
    <row r="325" spans="11:13" hidden="1" x14ac:dyDescent="0.25">
      <c r="K325" s="7">
        <f t="shared" ref="K325:K388" si="16">SUM(F325:J325)</f>
        <v>0</v>
      </c>
      <c r="L325" s="5">
        <f t="shared" si="15"/>
        <v>0</v>
      </c>
      <c r="M325">
        <f t="shared" ref="M325:M388" si="17">SUM(K325*L325)</f>
        <v>0</v>
      </c>
    </row>
    <row r="326" spans="11:13" hidden="1" x14ac:dyDescent="0.25">
      <c r="K326" s="7">
        <f t="shared" si="16"/>
        <v>0</v>
      </c>
      <c r="L326" s="5">
        <f t="shared" ref="L326:L389" si="18">IF(D326="X",0,IF(E326="",0,IF(E326="H",0,VLOOKUP(E326,$F$539:$G$553,2))))</f>
        <v>0</v>
      </c>
      <c r="M326">
        <f t="shared" si="17"/>
        <v>0</v>
      </c>
    </row>
    <row r="327" spans="11:13" hidden="1" x14ac:dyDescent="0.25">
      <c r="K327" s="7">
        <f t="shared" si="16"/>
        <v>0</v>
      </c>
      <c r="L327" s="5">
        <f t="shared" si="18"/>
        <v>0</v>
      </c>
      <c r="M327">
        <f t="shared" si="17"/>
        <v>0</v>
      </c>
    </row>
    <row r="328" spans="11:13" hidden="1" x14ac:dyDescent="0.25">
      <c r="K328" s="7">
        <f t="shared" si="16"/>
        <v>0</v>
      </c>
      <c r="L328" s="5">
        <f t="shared" si="18"/>
        <v>0</v>
      </c>
      <c r="M328">
        <f t="shared" si="17"/>
        <v>0</v>
      </c>
    </row>
    <row r="329" spans="11:13" hidden="1" x14ac:dyDescent="0.25">
      <c r="K329" s="7">
        <f t="shared" si="16"/>
        <v>0</v>
      </c>
      <c r="L329" s="5">
        <f t="shared" si="18"/>
        <v>0</v>
      </c>
      <c r="M329">
        <f t="shared" si="17"/>
        <v>0</v>
      </c>
    </row>
    <row r="330" spans="11:13" hidden="1" x14ac:dyDescent="0.25">
      <c r="K330" s="7">
        <f t="shared" si="16"/>
        <v>0</v>
      </c>
      <c r="L330" s="5">
        <f t="shared" si="18"/>
        <v>0</v>
      </c>
      <c r="M330">
        <f t="shared" si="17"/>
        <v>0</v>
      </c>
    </row>
    <row r="331" spans="11:13" hidden="1" x14ac:dyDescent="0.25">
      <c r="K331" s="7">
        <f t="shared" si="16"/>
        <v>0</v>
      </c>
      <c r="L331" s="5">
        <f t="shared" si="18"/>
        <v>0</v>
      </c>
      <c r="M331">
        <f t="shared" si="17"/>
        <v>0</v>
      </c>
    </row>
    <row r="332" spans="11:13" hidden="1" x14ac:dyDescent="0.25">
      <c r="K332" s="7">
        <f t="shared" si="16"/>
        <v>0</v>
      </c>
      <c r="L332" s="5">
        <f t="shared" si="18"/>
        <v>0</v>
      </c>
      <c r="M332">
        <f t="shared" si="17"/>
        <v>0</v>
      </c>
    </row>
    <row r="333" spans="11:13" hidden="1" x14ac:dyDescent="0.25">
      <c r="K333" s="7">
        <f t="shared" si="16"/>
        <v>0</v>
      </c>
      <c r="L333" s="5">
        <f t="shared" si="18"/>
        <v>0</v>
      </c>
      <c r="M333">
        <f t="shared" si="17"/>
        <v>0</v>
      </c>
    </row>
    <row r="334" spans="11:13" hidden="1" x14ac:dyDescent="0.25">
      <c r="K334" s="7">
        <f t="shared" si="16"/>
        <v>0</v>
      </c>
      <c r="L334" s="5">
        <f t="shared" si="18"/>
        <v>0</v>
      </c>
      <c r="M334">
        <f t="shared" si="17"/>
        <v>0</v>
      </c>
    </row>
    <row r="335" spans="11:13" hidden="1" x14ac:dyDescent="0.25">
      <c r="K335" s="7">
        <f t="shared" si="16"/>
        <v>0</v>
      </c>
      <c r="L335" s="5">
        <f t="shared" si="18"/>
        <v>0</v>
      </c>
      <c r="M335">
        <f t="shared" si="17"/>
        <v>0</v>
      </c>
    </row>
    <row r="336" spans="11:13" hidden="1" x14ac:dyDescent="0.25">
      <c r="K336" s="7">
        <f t="shared" si="16"/>
        <v>0</v>
      </c>
      <c r="L336" s="5">
        <f t="shared" si="18"/>
        <v>0</v>
      </c>
      <c r="M336">
        <f t="shared" si="17"/>
        <v>0</v>
      </c>
    </row>
    <row r="337" spans="11:13" hidden="1" x14ac:dyDescent="0.25">
      <c r="K337" s="7">
        <f t="shared" si="16"/>
        <v>0</v>
      </c>
      <c r="L337" s="5">
        <f t="shared" si="18"/>
        <v>0</v>
      </c>
      <c r="M337">
        <f t="shared" si="17"/>
        <v>0</v>
      </c>
    </row>
    <row r="338" spans="11:13" hidden="1" x14ac:dyDescent="0.25">
      <c r="K338" s="7">
        <f t="shared" si="16"/>
        <v>0</v>
      </c>
      <c r="L338" s="5">
        <f t="shared" si="18"/>
        <v>0</v>
      </c>
      <c r="M338">
        <f t="shared" si="17"/>
        <v>0</v>
      </c>
    </row>
    <row r="339" spans="11:13" hidden="1" x14ac:dyDescent="0.25">
      <c r="K339" s="7">
        <f t="shared" si="16"/>
        <v>0</v>
      </c>
      <c r="L339" s="5">
        <f t="shared" si="18"/>
        <v>0</v>
      </c>
      <c r="M339">
        <f t="shared" si="17"/>
        <v>0</v>
      </c>
    </row>
    <row r="340" spans="11:13" hidden="1" x14ac:dyDescent="0.25">
      <c r="K340" s="7">
        <f t="shared" si="16"/>
        <v>0</v>
      </c>
      <c r="L340" s="5">
        <f t="shared" si="18"/>
        <v>0</v>
      </c>
      <c r="M340">
        <f t="shared" si="17"/>
        <v>0</v>
      </c>
    </row>
    <row r="341" spans="11:13" hidden="1" x14ac:dyDescent="0.25">
      <c r="K341" s="7">
        <f t="shared" si="16"/>
        <v>0</v>
      </c>
      <c r="L341" s="5">
        <f t="shared" si="18"/>
        <v>0</v>
      </c>
      <c r="M341">
        <f t="shared" si="17"/>
        <v>0</v>
      </c>
    </row>
    <row r="342" spans="11:13" hidden="1" x14ac:dyDescent="0.25">
      <c r="K342" s="7">
        <f t="shared" si="16"/>
        <v>0</v>
      </c>
      <c r="L342" s="5">
        <f t="shared" si="18"/>
        <v>0</v>
      </c>
      <c r="M342">
        <f t="shared" si="17"/>
        <v>0</v>
      </c>
    </row>
    <row r="343" spans="11:13" hidden="1" x14ac:dyDescent="0.25">
      <c r="K343" s="7">
        <f t="shared" si="16"/>
        <v>0</v>
      </c>
      <c r="L343" s="5">
        <f t="shared" si="18"/>
        <v>0</v>
      </c>
      <c r="M343">
        <f t="shared" si="17"/>
        <v>0</v>
      </c>
    </row>
    <row r="344" spans="11:13" hidden="1" x14ac:dyDescent="0.25">
      <c r="K344" s="7">
        <f t="shared" si="16"/>
        <v>0</v>
      </c>
      <c r="L344" s="5">
        <f t="shared" si="18"/>
        <v>0</v>
      </c>
      <c r="M344">
        <f t="shared" si="17"/>
        <v>0</v>
      </c>
    </row>
    <row r="345" spans="11:13" hidden="1" x14ac:dyDescent="0.25">
      <c r="K345" s="7">
        <f t="shared" si="16"/>
        <v>0</v>
      </c>
      <c r="L345" s="5">
        <f t="shared" si="18"/>
        <v>0</v>
      </c>
      <c r="M345">
        <f t="shared" si="17"/>
        <v>0</v>
      </c>
    </row>
    <row r="346" spans="11:13" hidden="1" x14ac:dyDescent="0.25">
      <c r="K346" s="7">
        <f t="shared" si="16"/>
        <v>0</v>
      </c>
      <c r="L346" s="5">
        <f t="shared" si="18"/>
        <v>0</v>
      </c>
      <c r="M346">
        <f t="shared" si="17"/>
        <v>0</v>
      </c>
    </row>
    <row r="347" spans="11:13" hidden="1" x14ac:dyDescent="0.25">
      <c r="K347" s="7">
        <f t="shared" si="16"/>
        <v>0</v>
      </c>
      <c r="L347" s="5">
        <f t="shared" si="18"/>
        <v>0</v>
      </c>
      <c r="M347">
        <f t="shared" si="17"/>
        <v>0</v>
      </c>
    </row>
    <row r="348" spans="11:13" hidden="1" x14ac:dyDescent="0.25">
      <c r="K348" s="7">
        <f t="shared" si="16"/>
        <v>0</v>
      </c>
      <c r="L348" s="5">
        <f t="shared" si="18"/>
        <v>0</v>
      </c>
      <c r="M348">
        <f t="shared" si="17"/>
        <v>0</v>
      </c>
    </row>
    <row r="349" spans="11:13" hidden="1" x14ac:dyDescent="0.25">
      <c r="K349" s="7">
        <f t="shared" si="16"/>
        <v>0</v>
      </c>
      <c r="L349" s="5">
        <f t="shared" si="18"/>
        <v>0</v>
      </c>
      <c r="M349">
        <f t="shared" si="17"/>
        <v>0</v>
      </c>
    </row>
    <row r="350" spans="11:13" hidden="1" x14ac:dyDescent="0.25">
      <c r="K350" s="7">
        <f t="shared" si="16"/>
        <v>0</v>
      </c>
      <c r="L350" s="5">
        <f t="shared" si="18"/>
        <v>0</v>
      </c>
      <c r="M350">
        <f t="shared" si="17"/>
        <v>0</v>
      </c>
    </row>
    <row r="351" spans="11:13" hidden="1" x14ac:dyDescent="0.25">
      <c r="K351" s="7">
        <f t="shared" si="16"/>
        <v>0</v>
      </c>
      <c r="L351" s="5">
        <f t="shared" si="18"/>
        <v>0</v>
      </c>
      <c r="M351">
        <f t="shared" si="17"/>
        <v>0</v>
      </c>
    </row>
    <row r="352" spans="11:13" hidden="1" x14ac:dyDescent="0.25">
      <c r="K352" s="7">
        <f t="shared" si="16"/>
        <v>0</v>
      </c>
      <c r="L352" s="5">
        <f t="shared" si="18"/>
        <v>0</v>
      </c>
      <c r="M352">
        <f t="shared" si="17"/>
        <v>0</v>
      </c>
    </row>
    <row r="353" spans="11:13" hidden="1" x14ac:dyDescent="0.25">
      <c r="K353" s="7">
        <f t="shared" si="16"/>
        <v>0</v>
      </c>
      <c r="L353" s="5">
        <f t="shared" si="18"/>
        <v>0</v>
      </c>
      <c r="M353">
        <f t="shared" si="17"/>
        <v>0</v>
      </c>
    </row>
    <row r="354" spans="11:13" hidden="1" x14ac:dyDescent="0.25">
      <c r="K354" s="7">
        <f t="shared" si="16"/>
        <v>0</v>
      </c>
      <c r="L354" s="5">
        <f t="shared" si="18"/>
        <v>0</v>
      </c>
      <c r="M354">
        <f t="shared" si="17"/>
        <v>0</v>
      </c>
    </row>
    <row r="355" spans="11:13" hidden="1" x14ac:dyDescent="0.25">
      <c r="K355" s="7">
        <f t="shared" si="16"/>
        <v>0</v>
      </c>
      <c r="L355" s="5">
        <f t="shared" si="18"/>
        <v>0</v>
      </c>
      <c r="M355">
        <f t="shared" si="17"/>
        <v>0</v>
      </c>
    </row>
    <row r="356" spans="11:13" hidden="1" x14ac:dyDescent="0.25">
      <c r="K356" s="7">
        <f t="shared" si="16"/>
        <v>0</v>
      </c>
      <c r="L356" s="5">
        <f t="shared" si="18"/>
        <v>0</v>
      </c>
      <c r="M356">
        <f t="shared" si="17"/>
        <v>0</v>
      </c>
    </row>
    <row r="357" spans="11:13" hidden="1" x14ac:dyDescent="0.25">
      <c r="K357" s="7">
        <f t="shared" si="16"/>
        <v>0</v>
      </c>
      <c r="L357" s="5">
        <f t="shared" si="18"/>
        <v>0</v>
      </c>
      <c r="M357">
        <f t="shared" si="17"/>
        <v>0</v>
      </c>
    </row>
    <row r="358" spans="11:13" hidden="1" x14ac:dyDescent="0.25">
      <c r="K358" s="7">
        <f t="shared" si="16"/>
        <v>0</v>
      </c>
      <c r="L358" s="5">
        <f t="shared" si="18"/>
        <v>0</v>
      </c>
      <c r="M358">
        <f t="shared" si="17"/>
        <v>0</v>
      </c>
    </row>
    <row r="359" spans="11:13" hidden="1" x14ac:dyDescent="0.25">
      <c r="K359" s="7">
        <f t="shared" si="16"/>
        <v>0</v>
      </c>
      <c r="L359" s="5">
        <f t="shared" si="18"/>
        <v>0</v>
      </c>
      <c r="M359">
        <f t="shared" si="17"/>
        <v>0</v>
      </c>
    </row>
    <row r="360" spans="11:13" hidden="1" x14ac:dyDescent="0.25">
      <c r="K360" s="7">
        <f t="shared" si="16"/>
        <v>0</v>
      </c>
      <c r="L360" s="5">
        <f t="shared" si="18"/>
        <v>0</v>
      </c>
      <c r="M360">
        <f t="shared" si="17"/>
        <v>0</v>
      </c>
    </row>
    <row r="361" spans="11:13" hidden="1" x14ac:dyDescent="0.25">
      <c r="K361" s="7">
        <f t="shared" si="16"/>
        <v>0</v>
      </c>
      <c r="L361" s="5">
        <f t="shared" si="18"/>
        <v>0</v>
      </c>
      <c r="M361">
        <f t="shared" si="17"/>
        <v>0</v>
      </c>
    </row>
    <row r="362" spans="11:13" hidden="1" x14ac:dyDescent="0.25">
      <c r="K362" s="7">
        <f t="shared" si="16"/>
        <v>0</v>
      </c>
      <c r="L362" s="5">
        <f t="shared" si="18"/>
        <v>0</v>
      </c>
      <c r="M362">
        <f t="shared" si="17"/>
        <v>0</v>
      </c>
    </row>
    <row r="363" spans="11:13" hidden="1" x14ac:dyDescent="0.25">
      <c r="K363" s="7">
        <f t="shared" si="16"/>
        <v>0</v>
      </c>
      <c r="L363" s="5">
        <f t="shared" si="18"/>
        <v>0</v>
      </c>
      <c r="M363">
        <f t="shared" si="17"/>
        <v>0</v>
      </c>
    </row>
    <row r="364" spans="11:13" hidden="1" x14ac:dyDescent="0.25">
      <c r="K364" s="7">
        <f t="shared" si="16"/>
        <v>0</v>
      </c>
      <c r="L364" s="5">
        <f t="shared" si="18"/>
        <v>0</v>
      </c>
      <c r="M364">
        <f t="shared" si="17"/>
        <v>0</v>
      </c>
    </row>
    <row r="365" spans="11:13" hidden="1" x14ac:dyDescent="0.25">
      <c r="K365" s="7">
        <f t="shared" si="16"/>
        <v>0</v>
      </c>
      <c r="L365" s="5">
        <f t="shared" si="18"/>
        <v>0</v>
      </c>
      <c r="M365">
        <f t="shared" si="17"/>
        <v>0</v>
      </c>
    </row>
    <row r="366" spans="11:13" hidden="1" x14ac:dyDescent="0.25">
      <c r="K366" s="7">
        <f t="shared" si="16"/>
        <v>0</v>
      </c>
      <c r="L366" s="5">
        <f t="shared" si="18"/>
        <v>0</v>
      </c>
      <c r="M366">
        <f t="shared" si="17"/>
        <v>0</v>
      </c>
    </row>
    <row r="367" spans="11:13" hidden="1" x14ac:dyDescent="0.25">
      <c r="K367" s="7">
        <f t="shared" si="16"/>
        <v>0</v>
      </c>
      <c r="L367" s="5">
        <f t="shared" si="18"/>
        <v>0</v>
      </c>
      <c r="M367">
        <f t="shared" si="17"/>
        <v>0</v>
      </c>
    </row>
    <row r="368" spans="11:13" hidden="1" x14ac:dyDescent="0.25">
      <c r="K368" s="7">
        <f t="shared" si="16"/>
        <v>0</v>
      </c>
      <c r="L368" s="5">
        <f t="shared" si="18"/>
        <v>0</v>
      </c>
      <c r="M368">
        <f t="shared" si="17"/>
        <v>0</v>
      </c>
    </row>
    <row r="369" spans="11:13" hidden="1" x14ac:dyDescent="0.25">
      <c r="K369" s="7">
        <f t="shared" si="16"/>
        <v>0</v>
      </c>
      <c r="L369" s="5">
        <f t="shared" si="18"/>
        <v>0</v>
      </c>
      <c r="M369">
        <f t="shared" si="17"/>
        <v>0</v>
      </c>
    </row>
    <row r="370" spans="11:13" hidden="1" x14ac:dyDescent="0.25">
      <c r="K370" s="7">
        <f t="shared" si="16"/>
        <v>0</v>
      </c>
      <c r="L370" s="5">
        <f t="shared" si="18"/>
        <v>0</v>
      </c>
      <c r="M370">
        <f t="shared" si="17"/>
        <v>0</v>
      </c>
    </row>
    <row r="371" spans="11:13" hidden="1" x14ac:dyDescent="0.25">
      <c r="K371" s="7">
        <f t="shared" si="16"/>
        <v>0</v>
      </c>
      <c r="L371" s="5">
        <f t="shared" si="18"/>
        <v>0</v>
      </c>
      <c r="M371">
        <f t="shared" si="17"/>
        <v>0</v>
      </c>
    </row>
    <row r="372" spans="11:13" hidden="1" x14ac:dyDescent="0.25">
      <c r="K372" s="7">
        <f t="shared" si="16"/>
        <v>0</v>
      </c>
      <c r="L372" s="5">
        <f t="shared" si="18"/>
        <v>0</v>
      </c>
      <c r="M372">
        <f t="shared" si="17"/>
        <v>0</v>
      </c>
    </row>
    <row r="373" spans="11:13" hidden="1" x14ac:dyDescent="0.25">
      <c r="K373" s="7">
        <f t="shared" si="16"/>
        <v>0</v>
      </c>
      <c r="L373" s="5">
        <f t="shared" si="18"/>
        <v>0</v>
      </c>
      <c r="M373">
        <f t="shared" si="17"/>
        <v>0</v>
      </c>
    </row>
    <row r="374" spans="11:13" hidden="1" x14ac:dyDescent="0.25">
      <c r="K374" s="7">
        <f t="shared" si="16"/>
        <v>0</v>
      </c>
      <c r="L374" s="5">
        <f t="shared" si="18"/>
        <v>0</v>
      </c>
      <c r="M374">
        <f t="shared" si="17"/>
        <v>0</v>
      </c>
    </row>
    <row r="375" spans="11:13" hidden="1" x14ac:dyDescent="0.25">
      <c r="K375" s="7">
        <f t="shared" si="16"/>
        <v>0</v>
      </c>
      <c r="L375" s="5">
        <f t="shared" si="18"/>
        <v>0</v>
      </c>
      <c r="M375">
        <f t="shared" si="17"/>
        <v>0</v>
      </c>
    </row>
    <row r="376" spans="11:13" hidden="1" x14ac:dyDescent="0.25">
      <c r="K376" s="7">
        <f t="shared" si="16"/>
        <v>0</v>
      </c>
      <c r="L376" s="5">
        <f t="shared" si="18"/>
        <v>0</v>
      </c>
      <c r="M376">
        <f t="shared" si="17"/>
        <v>0</v>
      </c>
    </row>
    <row r="377" spans="11:13" hidden="1" x14ac:dyDescent="0.25">
      <c r="K377" s="7">
        <f t="shared" si="16"/>
        <v>0</v>
      </c>
      <c r="L377" s="5">
        <f t="shared" si="18"/>
        <v>0</v>
      </c>
      <c r="M377">
        <f t="shared" si="17"/>
        <v>0</v>
      </c>
    </row>
    <row r="378" spans="11:13" hidden="1" x14ac:dyDescent="0.25">
      <c r="K378" s="7">
        <f t="shared" si="16"/>
        <v>0</v>
      </c>
      <c r="L378" s="5">
        <f t="shared" si="18"/>
        <v>0</v>
      </c>
      <c r="M378">
        <f t="shared" si="17"/>
        <v>0</v>
      </c>
    </row>
    <row r="379" spans="11:13" hidden="1" x14ac:dyDescent="0.25">
      <c r="K379" s="7">
        <f t="shared" si="16"/>
        <v>0</v>
      </c>
      <c r="L379" s="5">
        <f t="shared" si="18"/>
        <v>0</v>
      </c>
      <c r="M379">
        <f t="shared" si="17"/>
        <v>0</v>
      </c>
    </row>
    <row r="380" spans="11:13" hidden="1" x14ac:dyDescent="0.25">
      <c r="K380" s="7">
        <f t="shared" si="16"/>
        <v>0</v>
      </c>
      <c r="L380" s="5">
        <f t="shared" si="18"/>
        <v>0</v>
      </c>
      <c r="M380">
        <f t="shared" si="17"/>
        <v>0</v>
      </c>
    </row>
    <row r="381" spans="11:13" hidden="1" x14ac:dyDescent="0.25">
      <c r="K381" s="7">
        <f t="shared" si="16"/>
        <v>0</v>
      </c>
      <c r="L381" s="5">
        <f t="shared" si="18"/>
        <v>0</v>
      </c>
      <c r="M381">
        <f t="shared" si="17"/>
        <v>0</v>
      </c>
    </row>
    <row r="382" spans="11:13" hidden="1" x14ac:dyDescent="0.25">
      <c r="K382" s="7">
        <f t="shared" si="16"/>
        <v>0</v>
      </c>
      <c r="L382" s="5">
        <f t="shared" si="18"/>
        <v>0</v>
      </c>
      <c r="M382">
        <f t="shared" si="17"/>
        <v>0</v>
      </c>
    </row>
    <row r="383" spans="11:13" hidden="1" x14ac:dyDescent="0.25">
      <c r="K383" s="7">
        <f t="shared" si="16"/>
        <v>0</v>
      </c>
      <c r="L383" s="5">
        <f t="shared" si="18"/>
        <v>0</v>
      </c>
      <c r="M383">
        <f t="shared" si="17"/>
        <v>0</v>
      </c>
    </row>
    <row r="384" spans="11:13" hidden="1" x14ac:dyDescent="0.25">
      <c r="K384" s="7">
        <f t="shared" si="16"/>
        <v>0</v>
      </c>
      <c r="L384" s="5">
        <f t="shared" si="18"/>
        <v>0</v>
      </c>
      <c r="M384">
        <f t="shared" si="17"/>
        <v>0</v>
      </c>
    </row>
    <row r="385" spans="11:13" hidden="1" x14ac:dyDescent="0.25">
      <c r="K385" s="7">
        <f t="shared" si="16"/>
        <v>0</v>
      </c>
      <c r="L385" s="5">
        <f t="shared" si="18"/>
        <v>0</v>
      </c>
      <c r="M385">
        <f t="shared" si="17"/>
        <v>0</v>
      </c>
    </row>
    <row r="386" spans="11:13" hidden="1" x14ac:dyDescent="0.25">
      <c r="K386" s="7">
        <f t="shared" si="16"/>
        <v>0</v>
      </c>
      <c r="L386" s="5">
        <f t="shared" si="18"/>
        <v>0</v>
      </c>
      <c r="M386">
        <f t="shared" si="17"/>
        <v>0</v>
      </c>
    </row>
    <row r="387" spans="11:13" hidden="1" x14ac:dyDescent="0.25">
      <c r="K387" s="7">
        <f t="shared" si="16"/>
        <v>0</v>
      </c>
      <c r="L387" s="5">
        <f t="shared" si="18"/>
        <v>0</v>
      </c>
      <c r="M387">
        <f t="shared" si="17"/>
        <v>0</v>
      </c>
    </row>
    <row r="388" spans="11:13" hidden="1" x14ac:dyDescent="0.25">
      <c r="K388" s="7">
        <f t="shared" si="16"/>
        <v>0</v>
      </c>
      <c r="L388" s="5">
        <f t="shared" si="18"/>
        <v>0</v>
      </c>
      <c r="M388">
        <f t="shared" si="17"/>
        <v>0</v>
      </c>
    </row>
    <row r="389" spans="11:13" hidden="1" x14ac:dyDescent="0.25">
      <c r="K389" s="7">
        <f t="shared" ref="K389:K452" si="19">SUM(F389:J389)</f>
        <v>0</v>
      </c>
      <c r="L389" s="5">
        <f t="shared" si="18"/>
        <v>0</v>
      </c>
      <c r="M389">
        <f t="shared" ref="M389:M452" si="20">SUM(K389*L389)</f>
        <v>0</v>
      </c>
    </row>
    <row r="390" spans="11:13" hidden="1" x14ac:dyDescent="0.25">
      <c r="K390" s="7">
        <f t="shared" si="19"/>
        <v>0</v>
      </c>
      <c r="L390" s="5">
        <f t="shared" ref="L390:L453" si="21">IF(D390="X",0,IF(E390="",0,IF(E390="H",0,VLOOKUP(E390,$F$539:$G$553,2))))</f>
        <v>0</v>
      </c>
      <c r="M390">
        <f t="shared" si="20"/>
        <v>0</v>
      </c>
    </row>
    <row r="391" spans="11:13" hidden="1" x14ac:dyDescent="0.25">
      <c r="K391" s="7">
        <f t="shared" si="19"/>
        <v>0</v>
      </c>
      <c r="L391" s="5">
        <f t="shared" si="21"/>
        <v>0</v>
      </c>
      <c r="M391">
        <f t="shared" si="20"/>
        <v>0</v>
      </c>
    </row>
    <row r="392" spans="11:13" hidden="1" x14ac:dyDescent="0.25">
      <c r="K392" s="7">
        <f t="shared" si="19"/>
        <v>0</v>
      </c>
      <c r="L392" s="5">
        <f t="shared" si="21"/>
        <v>0</v>
      </c>
      <c r="M392">
        <f t="shared" si="20"/>
        <v>0</v>
      </c>
    </row>
    <row r="393" spans="11:13" hidden="1" x14ac:dyDescent="0.25">
      <c r="K393" s="7">
        <f t="shared" si="19"/>
        <v>0</v>
      </c>
      <c r="L393" s="5">
        <f t="shared" si="21"/>
        <v>0</v>
      </c>
      <c r="M393">
        <f t="shared" si="20"/>
        <v>0</v>
      </c>
    </row>
    <row r="394" spans="11:13" hidden="1" x14ac:dyDescent="0.25">
      <c r="K394" s="7">
        <f t="shared" si="19"/>
        <v>0</v>
      </c>
      <c r="L394" s="5">
        <f t="shared" si="21"/>
        <v>0</v>
      </c>
      <c r="M394">
        <f t="shared" si="20"/>
        <v>0</v>
      </c>
    </row>
    <row r="395" spans="11:13" hidden="1" x14ac:dyDescent="0.25">
      <c r="K395" s="7">
        <f t="shared" si="19"/>
        <v>0</v>
      </c>
      <c r="L395" s="5">
        <f t="shared" si="21"/>
        <v>0</v>
      </c>
      <c r="M395">
        <f t="shared" si="20"/>
        <v>0</v>
      </c>
    </row>
    <row r="396" spans="11:13" hidden="1" x14ac:dyDescent="0.25">
      <c r="K396" s="7">
        <f t="shared" si="19"/>
        <v>0</v>
      </c>
      <c r="L396" s="5">
        <f t="shared" si="21"/>
        <v>0</v>
      </c>
      <c r="M396">
        <f t="shared" si="20"/>
        <v>0</v>
      </c>
    </row>
    <row r="397" spans="11:13" hidden="1" x14ac:dyDescent="0.25">
      <c r="K397" s="7">
        <f t="shared" si="19"/>
        <v>0</v>
      </c>
      <c r="L397" s="5">
        <f t="shared" si="21"/>
        <v>0</v>
      </c>
      <c r="M397">
        <f t="shared" si="20"/>
        <v>0</v>
      </c>
    </row>
    <row r="398" spans="11:13" hidden="1" x14ac:dyDescent="0.25">
      <c r="K398" s="7">
        <f t="shared" si="19"/>
        <v>0</v>
      </c>
      <c r="L398" s="5">
        <f t="shared" si="21"/>
        <v>0</v>
      </c>
      <c r="M398">
        <f t="shared" si="20"/>
        <v>0</v>
      </c>
    </row>
    <row r="399" spans="11:13" hidden="1" x14ac:dyDescent="0.25">
      <c r="K399" s="7">
        <f t="shared" si="19"/>
        <v>0</v>
      </c>
      <c r="L399" s="5">
        <f t="shared" si="21"/>
        <v>0</v>
      </c>
      <c r="M399">
        <f t="shared" si="20"/>
        <v>0</v>
      </c>
    </row>
    <row r="400" spans="11:13" hidden="1" x14ac:dyDescent="0.25">
      <c r="K400" s="7">
        <f t="shared" si="19"/>
        <v>0</v>
      </c>
      <c r="L400" s="5">
        <f t="shared" si="21"/>
        <v>0</v>
      </c>
      <c r="M400">
        <f t="shared" si="20"/>
        <v>0</v>
      </c>
    </row>
    <row r="401" spans="11:13" hidden="1" x14ac:dyDescent="0.25">
      <c r="K401" s="7">
        <f t="shared" si="19"/>
        <v>0</v>
      </c>
      <c r="L401" s="5">
        <f t="shared" si="21"/>
        <v>0</v>
      </c>
      <c r="M401">
        <f t="shared" si="20"/>
        <v>0</v>
      </c>
    </row>
    <row r="402" spans="11:13" hidden="1" x14ac:dyDescent="0.25">
      <c r="K402" s="7">
        <f t="shared" si="19"/>
        <v>0</v>
      </c>
      <c r="L402" s="5">
        <f t="shared" si="21"/>
        <v>0</v>
      </c>
      <c r="M402">
        <f t="shared" si="20"/>
        <v>0</v>
      </c>
    </row>
    <row r="403" spans="11:13" hidden="1" x14ac:dyDescent="0.25">
      <c r="K403" s="7">
        <f t="shared" si="19"/>
        <v>0</v>
      </c>
      <c r="L403" s="5">
        <f t="shared" si="21"/>
        <v>0</v>
      </c>
      <c r="M403">
        <f t="shared" si="20"/>
        <v>0</v>
      </c>
    </row>
    <row r="404" spans="11:13" hidden="1" x14ac:dyDescent="0.25">
      <c r="K404" s="7">
        <f t="shared" si="19"/>
        <v>0</v>
      </c>
      <c r="L404" s="5">
        <f t="shared" si="21"/>
        <v>0</v>
      </c>
      <c r="M404">
        <f t="shared" si="20"/>
        <v>0</v>
      </c>
    </row>
    <row r="405" spans="11:13" hidden="1" x14ac:dyDescent="0.25">
      <c r="K405" s="7">
        <f t="shared" si="19"/>
        <v>0</v>
      </c>
      <c r="L405" s="5">
        <f t="shared" si="21"/>
        <v>0</v>
      </c>
      <c r="M405">
        <f t="shared" si="20"/>
        <v>0</v>
      </c>
    </row>
    <row r="406" spans="11:13" hidden="1" x14ac:dyDescent="0.25">
      <c r="K406" s="7">
        <f t="shared" si="19"/>
        <v>0</v>
      </c>
      <c r="L406" s="5">
        <f t="shared" si="21"/>
        <v>0</v>
      </c>
      <c r="M406">
        <f t="shared" si="20"/>
        <v>0</v>
      </c>
    </row>
    <row r="407" spans="11:13" hidden="1" x14ac:dyDescent="0.25">
      <c r="K407" s="7">
        <f t="shared" si="19"/>
        <v>0</v>
      </c>
      <c r="L407" s="5">
        <f t="shared" si="21"/>
        <v>0</v>
      </c>
      <c r="M407">
        <f t="shared" si="20"/>
        <v>0</v>
      </c>
    </row>
    <row r="408" spans="11:13" hidden="1" x14ac:dyDescent="0.25">
      <c r="K408" s="7">
        <f t="shared" si="19"/>
        <v>0</v>
      </c>
      <c r="L408" s="5">
        <f t="shared" si="21"/>
        <v>0</v>
      </c>
      <c r="M408">
        <f t="shared" si="20"/>
        <v>0</v>
      </c>
    </row>
    <row r="409" spans="11:13" hidden="1" x14ac:dyDescent="0.25">
      <c r="K409" s="7">
        <f t="shared" si="19"/>
        <v>0</v>
      </c>
      <c r="L409" s="5">
        <f t="shared" si="21"/>
        <v>0</v>
      </c>
      <c r="M409">
        <f t="shared" si="20"/>
        <v>0</v>
      </c>
    </row>
    <row r="410" spans="11:13" hidden="1" x14ac:dyDescent="0.25">
      <c r="K410" s="7">
        <f t="shared" si="19"/>
        <v>0</v>
      </c>
      <c r="L410" s="5">
        <f t="shared" si="21"/>
        <v>0</v>
      </c>
      <c r="M410">
        <f t="shared" si="20"/>
        <v>0</v>
      </c>
    </row>
    <row r="411" spans="11:13" hidden="1" x14ac:dyDescent="0.25">
      <c r="K411" s="7">
        <f t="shared" si="19"/>
        <v>0</v>
      </c>
      <c r="L411" s="5">
        <f t="shared" si="21"/>
        <v>0</v>
      </c>
      <c r="M411">
        <f t="shared" si="20"/>
        <v>0</v>
      </c>
    </row>
    <row r="412" spans="11:13" hidden="1" x14ac:dyDescent="0.25">
      <c r="K412" s="7">
        <f t="shared" si="19"/>
        <v>0</v>
      </c>
      <c r="L412" s="5">
        <f t="shared" si="21"/>
        <v>0</v>
      </c>
      <c r="M412">
        <f t="shared" si="20"/>
        <v>0</v>
      </c>
    </row>
    <row r="413" spans="11:13" hidden="1" x14ac:dyDescent="0.25">
      <c r="K413" s="7">
        <f t="shared" si="19"/>
        <v>0</v>
      </c>
      <c r="L413" s="5">
        <f t="shared" si="21"/>
        <v>0</v>
      </c>
      <c r="M413">
        <f t="shared" si="20"/>
        <v>0</v>
      </c>
    </row>
    <row r="414" spans="11:13" hidden="1" x14ac:dyDescent="0.25">
      <c r="K414" s="7">
        <f t="shared" si="19"/>
        <v>0</v>
      </c>
      <c r="L414" s="5">
        <f t="shared" si="21"/>
        <v>0</v>
      </c>
      <c r="M414">
        <f t="shared" si="20"/>
        <v>0</v>
      </c>
    </row>
    <row r="415" spans="11:13" hidden="1" x14ac:dyDescent="0.25">
      <c r="K415" s="7">
        <f t="shared" si="19"/>
        <v>0</v>
      </c>
      <c r="L415" s="5">
        <f t="shared" si="21"/>
        <v>0</v>
      </c>
      <c r="M415">
        <f t="shared" si="20"/>
        <v>0</v>
      </c>
    </row>
    <row r="416" spans="11:13" hidden="1" x14ac:dyDescent="0.25">
      <c r="K416" s="7">
        <f t="shared" si="19"/>
        <v>0</v>
      </c>
      <c r="L416" s="5">
        <f t="shared" si="21"/>
        <v>0</v>
      </c>
      <c r="M416">
        <f t="shared" si="20"/>
        <v>0</v>
      </c>
    </row>
    <row r="417" spans="11:13" hidden="1" x14ac:dyDescent="0.25">
      <c r="K417" s="7">
        <f t="shared" si="19"/>
        <v>0</v>
      </c>
      <c r="L417" s="5">
        <f t="shared" si="21"/>
        <v>0</v>
      </c>
      <c r="M417">
        <f t="shared" si="20"/>
        <v>0</v>
      </c>
    </row>
    <row r="418" spans="11:13" hidden="1" x14ac:dyDescent="0.25">
      <c r="K418" s="7">
        <f t="shared" si="19"/>
        <v>0</v>
      </c>
      <c r="L418" s="5">
        <f t="shared" si="21"/>
        <v>0</v>
      </c>
      <c r="M418">
        <f t="shared" si="20"/>
        <v>0</v>
      </c>
    </row>
    <row r="419" spans="11:13" hidden="1" x14ac:dyDescent="0.25">
      <c r="K419" s="7">
        <f t="shared" si="19"/>
        <v>0</v>
      </c>
      <c r="L419" s="5">
        <f t="shared" si="21"/>
        <v>0</v>
      </c>
      <c r="M419">
        <f t="shared" si="20"/>
        <v>0</v>
      </c>
    </row>
    <row r="420" spans="11:13" hidden="1" x14ac:dyDescent="0.25">
      <c r="K420" s="7">
        <f t="shared" si="19"/>
        <v>0</v>
      </c>
      <c r="L420" s="5">
        <f t="shared" si="21"/>
        <v>0</v>
      </c>
      <c r="M420">
        <f t="shared" si="20"/>
        <v>0</v>
      </c>
    </row>
    <row r="421" spans="11:13" hidden="1" x14ac:dyDescent="0.25">
      <c r="K421" s="7">
        <f t="shared" si="19"/>
        <v>0</v>
      </c>
      <c r="L421" s="5">
        <f t="shared" si="21"/>
        <v>0</v>
      </c>
      <c r="M421">
        <f t="shared" si="20"/>
        <v>0</v>
      </c>
    </row>
    <row r="422" spans="11:13" hidden="1" x14ac:dyDescent="0.25">
      <c r="K422" s="7">
        <f t="shared" si="19"/>
        <v>0</v>
      </c>
      <c r="L422" s="5">
        <f t="shared" si="21"/>
        <v>0</v>
      </c>
      <c r="M422">
        <f t="shared" si="20"/>
        <v>0</v>
      </c>
    </row>
    <row r="423" spans="11:13" hidden="1" x14ac:dyDescent="0.25">
      <c r="K423" s="7">
        <f t="shared" si="19"/>
        <v>0</v>
      </c>
      <c r="L423" s="5">
        <f t="shared" si="21"/>
        <v>0</v>
      </c>
      <c r="M423">
        <f t="shared" si="20"/>
        <v>0</v>
      </c>
    </row>
    <row r="424" spans="11:13" hidden="1" x14ac:dyDescent="0.25">
      <c r="K424" s="7">
        <f t="shared" si="19"/>
        <v>0</v>
      </c>
      <c r="L424" s="5">
        <f t="shared" si="21"/>
        <v>0</v>
      </c>
      <c r="M424">
        <f t="shared" si="20"/>
        <v>0</v>
      </c>
    </row>
    <row r="425" spans="11:13" hidden="1" x14ac:dyDescent="0.25">
      <c r="K425" s="7">
        <f t="shared" si="19"/>
        <v>0</v>
      </c>
      <c r="L425" s="5">
        <f t="shared" si="21"/>
        <v>0</v>
      </c>
      <c r="M425">
        <f t="shared" si="20"/>
        <v>0</v>
      </c>
    </row>
    <row r="426" spans="11:13" hidden="1" x14ac:dyDescent="0.25">
      <c r="K426" s="7">
        <f t="shared" si="19"/>
        <v>0</v>
      </c>
      <c r="L426" s="5">
        <f t="shared" si="21"/>
        <v>0</v>
      </c>
      <c r="M426">
        <f t="shared" si="20"/>
        <v>0</v>
      </c>
    </row>
    <row r="427" spans="11:13" hidden="1" x14ac:dyDescent="0.25">
      <c r="K427" s="7">
        <f t="shared" si="19"/>
        <v>0</v>
      </c>
      <c r="L427" s="5">
        <f t="shared" si="21"/>
        <v>0</v>
      </c>
      <c r="M427">
        <f t="shared" si="20"/>
        <v>0</v>
      </c>
    </row>
    <row r="428" spans="11:13" hidden="1" x14ac:dyDescent="0.25">
      <c r="K428" s="7">
        <f t="shared" si="19"/>
        <v>0</v>
      </c>
      <c r="L428" s="5">
        <f t="shared" si="21"/>
        <v>0</v>
      </c>
      <c r="M428">
        <f t="shared" si="20"/>
        <v>0</v>
      </c>
    </row>
    <row r="429" spans="11:13" hidden="1" x14ac:dyDescent="0.25">
      <c r="K429" s="7">
        <f t="shared" si="19"/>
        <v>0</v>
      </c>
      <c r="L429" s="5">
        <f t="shared" si="21"/>
        <v>0</v>
      </c>
      <c r="M429">
        <f t="shared" si="20"/>
        <v>0</v>
      </c>
    </row>
    <row r="430" spans="11:13" hidden="1" x14ac:dyDescent="0.25">
      <c r="K430" s="7">
        <f t="shared" si="19"/>
        <v>0</v>
      </c>
      <c r="L430" s="5">
        <f t="shared" si="21"/>
        <v>0</v>
      </c>
      <c r="M430">
        <f t="shared" si="20"/>
        <v>0</v>
      </c>
    </row>
    <row r="431" spans="11:13" hidden="1" x14ac:dyDescent="0.25">
      <c r="K431" s="7">
        <f t="shared" si="19"/>
        <v>0</v>
      </c>
      <c r="L431" s="5">
        <f t="shared" si="21"/>
        <v>0</v>
      </c>
      <c r="M431">
        <f t="shared" si="20"/>
        <v>0</v>
      </c>
    </row>
    <row r="432" spans="11:13" hidden="1" x14ac:dyDescent="0.25">
      <c r="K432" s="7">
        <f t="shared" si="19"/>
        <v>0</v>
      </c>
      <c r="L432" s="5">
        <f t="shared" si="21"/>
        <v>0</v>
      </c>
      <c r="M432">
        <f t="shared" si="20"/>
        <v>0</v>
      </c>
    </row>
    <row r="433" spans="11:13" hidden="1" x14ac:dyDescent="0.25">
      <c r="K433" s="7">
        <f t="shared" si="19"/>
        <v>0</v>
      </c>
      <c r="L433" s="5">
        <f t="shared" si="21"/>
        <v>0</v>
      </c>
      <c r="M433">
        <f t="shared" si="20"/>
        <v>0</v>
      </c>
    </row>
    <row r="434" spans="11:13" hidden="1" x14ac:dyDescent="0.25">
      <c r="K434" s="7">
        <f t="shared" si="19"/>
        <v>0</v>
      </c>
      <c r="L434" s="5">
        <f t="shared" si="21"/>
        <v>0</v>
      </c>
      <c r="M434">
        <f t="shared" si="20"/>
        <v>0</v>
      </c>
    </row>
    <row r="435" spans="11:13" hidden="1" x14ac:dyDescent="0.25">
      <c r="K435" s="7">
        <f t="shared" si="19"/>
        <v>0</v>
      </c>
      <c r="L435" s="5">
        <f t="shared" si="21"/>
        <v>0</v>
      </c>
      <c r="M435">
        <f t="shared" si="20"/>
        <v>0</v>
      </c>
    </row>
    <row r="436" spans="11:13" hidden="1" x14ac:dyDescent="0.25">
      <c r="K436" s="7">
        <f t="shared" si="19"/>
        <v>0</v>
      </c>
      <c r="L436" s="5">
        <f t="shared" si="21"/>
        <v>0</v>
      </c>
      <c r="M436">
        <f t="shared" si="20"/>
        <v>0</v>
      </c>
    </row>
    <row r="437" spans="11:13" hidden="1" x14ac:dyDescent="0.25">
      <c r="K437" s="7">
        <f t="shared" si="19"/>
        <v>0</v>
      </c>
      <c r="L437" s="5">
        <f t="shared" si="21"/>
        <v>0</v>
      </c>
      <c r="M437">
        <f t="shared" si="20"/>
        <v>0</v>
      </c>
    </row>
    <row r="438" spans="11:13" hidden="1" x14ac:dyDescent="0.25">
      <c r="K438" s="7">
        <f t="shared" si="19"/>
        <v>0</v>
      </c>
      <c r="L438" s="5">
        <f t="shared" si="21"/>
        <v>0</v>
      </c>
      <c r="M438">
        <f t="shared" si="20"/>
        <v>0</v>
      </c>
    </row>
    <row r="439" spans="11:13" hidden="1" x14ac:dyDescent="0.25">
      <c r="K439" s="7">
        <f t="shared" si="19"/>
        <v>0</v>
      </c>
      <c r="L439" s="5">
        <f t="shared" si="21"/>
        <v>0</v>
      </c>
      <c r="M439">
        <f t="shared" si="20"/>
        <v>0</v>
      </c>
    </row>
    <row r="440" spans="11:13" hidden="1" x14ac:dyDescent="0.25">
      <c r="K440" s="7">
        <f t="shared" si="19"/>
        <v>0</v>
      </c>
      <c r="L440" s="5">
        <f t="shared" si="21"/>
        <v>0</v>
      </c>
      <c r="M440">
        <f t="shared" si="20"/>
        <v>0</v>
      </c>
    </row>
    <row r="441" spans="11:13" hidden="1" x14ac:dyDescent="0.25">
      <c r="K441" s="7">
        <f t="shared" si="19"/>
        <v>0</v>
      </c>
      <c r="L441" s="5">
        <f t="shared" si="21"/>
        <v>0</v>
      </c>
      <c r="M441">
        <f t="shared" si="20"/>
        <v>0</v>
      </c>
    </row>
    <row r="442" spans="11:13" hidden="1" x14ac:dyDescent="0.25">
      <c r="K442" s="7">
        <f t="shared" si="19"/>
        <v>0</v>
      </c>
      <c r="L442" s="5">
        <f t="shared" si="21"/>
        <v>0</v>
      </c>
      <c r="M442">
        <f t="shared" si="20"/>
        <v>0</v>
      </c>
    </row>
    <row r="443" spans="11:13" hidden="1" x14ac:dyDescent="0.25">
      <c r="K443" s="7">
        <f t="shared" si="19"/>
        <v>0</v>
      </c>
      <c r="L443" s="5">
        <f t="shared" si="21"/>
        <v>0</v>
      </c>
      <c r="M443">
        <f t="shared" si="20"/>
        <v>0</v>
      </c>
    </row>
    <row r="444" spans="11:13" hidden="1" x14ac:dyDescent="0.25">
      <c r="K444" s="7">
        <f t="shared" si="19"/>
        <v>0</v>
      </c>
      <c r="L444" s="5">
        <f t="shared" si="21"/>
        <v>0</v>
      </c>
      <c r="M444">
        <f t="shared" si="20"/>
        <v>0</v>
      </c>
    </row>
    <row r="445" spans="11:13" hidden="1" x14ac:dyDescent="0.25">
      <c r="K445" s="7">
        <f t="shared" si="19"/>
        <v>0</v>
      </c>
      <c r="L445" s="5">
        <f t="shared" si="21"/>
        <v>0</v>
      </c>
      <c r="M445">
        <f t="shared" si="20"/>
        <v>0</v>
      </c>
    </row>
    <row r="446" spans="11:13" hidden="1" x14ac:dyDescent="0.25">
      <c r="K446" s="7">
        <f t="shared" si="19"/>
        <v>0</v>
      </c>
      <c r="L446" s="5">
        <f t="shared" si="21"/>
        <v>0</v>
      </c>
      <c r="M446">
        <f t="shared" si="20"/>
        <v>0</v>
      </c>
    </row>
    <row r="447" spans="11:13" hidden="1" x14ac:dyDescent="0.25">
      <c r="K447" s="7">
        <f t="shared" si="19"/>
        <v>0</v>
      </c>
      <c r="L447" s="5">
        <f t="shared" si="21"/>
        <v>0</v>
      </c>
      <c r="M447">
        <f t="shared" si="20"/>
        <v>0</v>
      </c>
    </row>
    <row r="448" spans="11:13" hidden="1" x14ac:dyDescent="0.25">
      <c r="K448" s="7">
        <f t="shared" si="19"/>
        <v>0</v>
      </c>
      <c r="L448" s="5">
        <f t="shared" si="21"/>
        <v>0</v>
      </c>
      <c r="M448">
        <f t="shared" si="20"/>
        <v>0</v>
      </c>
    </row>
    <row r="449" spans="11:13" hidden="1" x14ac:dyDescent="0.25">
      <c r="K449" s="7">
        <f t="shared" si="19"/>
        <v>0</v>
      </c>
      <c r="L449" s="5">
        <f t="shared" si="21"/>
        <v>0</v>
      </c>
      <c r="M449">
        <f t="shared" si="20"/>
        <v>0</v>
      </c>
    </row>
    <row r="450" spans="11:13" hidden="1" x14ac:dyDescent="0.25">
      <c r="K450" s="7">
        <f t="shared" si="19"/>
        <v>0</v>
      </c>
      <c r="L450" s="5">
        <f t="shared" si="21"/>
        <v>0</v>
      </c>
      <c r="M450">
        <f t="shared" si="20"/>
        <v>0</v>
      </c>
    </row>
    <row r="451" spans="11:13" hidden="1" x14ac:dyDescent="0.25">
      <c r="K451" s="7">
        <f t="shared" si="19"/>
        <v>0</v>
      </c>
      <c r="L451" s="5">
        <f t="shared" si="21"/>
        <v>0</v>
      </c>
      <c r="M451">
        <f t="shared" si="20"/>
        <v>0</v>
      </c>
    </row>
    <row r="452" spans="11:13" hidden="1" x14ac:dyDescent="0.25">
      <c r="K452" s="7">
        <f t="shared" si="19"/>
        <v>0</v>
      </c>
      <c r="L452" s="5">
        <f t="shared" si="21"/>
        <v>0</v>
      </c>
      <c r="M452">
        <f t="shared" si="20"/>
        <v>0</v>
      </c>
    </row>
    <row r="453" spans="11:13" hidden="1" x14ac:dyDescent="0.25">
      <c r="K453" s="7">
        <f t="shared" ref="K453:K498" si="22">SUM(F453:J453)</f>
        <v>0</v>
      </c>
      <c r="L453" s="5">
        <f t="shared" si="21"/>
        <v>0</v>
      </c>
      <c r="M453">
        <f t="shared" ref="M453:M498" si="23">SUM(K453*L453)</f>
        <v>0</v>
      </c>
    </row>
    <row r="454" spans="11:13" hidden="1" x14ac:dyDescent="0.25">
      <c r="K454" s="7">
        <f t="shared" si="22"/>
        <v>0</v>
      </c>
      <c r="L454" s="5">
        <f t="shared" ref="L454:L498" si="24">IF(D454="X",0,IF(E454="",0,IF(E454="H",0,VLOOKUP(E454,$F$539:$G$553,2))))</f>
        <v>0</v>
      </c>
      <c r="M454">
        <f t="shared" si="23"/>
        <v>0</v>
      </c>
    </row>
    <row r="455" spans="11:13" hidden="1" x14ac:dyDescent="0.25">
      <c r="K455" s="7">
        <f t="shared" si="22"/>
        <v>0</v>
      </c>
      <c r="L455" s="5">
        <f t="shared" si="24"/>
        <v>0</v>
      </c>
      <c r="M455">
        <f t="shared" si="23"/>
        <v>0</v>
      </c>
    </row>
    <row r="456" spans="11:13" hidden="1" x14ac:dyDescent="0.25">
      <c r="K456" s="7">
        <f t="shared" si="22"/>
        <v>0</v>
      </c>
      <c r="L456" s="5">
        <f t="shared" si="24"/>
        <v>0</v>
      </c>
      <c r="M456">
        <f t="shared" si="23"/>
        <v>0</v>
      </c>
    </row>
    <row r="457" spans="11:13" hidden="1" x14ac:dyDescent="0.25">
      <c r="K457" s="7">
        <f t="shared" si="22"/>
        <v>0</v>
      </c>
      <c r="L457" s="5">
        <f t="shared" si="24"/>
        <v>0</v>
      </c>
      <c r="M457">
        <f t="shared" si="23"/>
        <v>0</v>
      </c>
    </row>
    <row r="458" spans="11:13" hidden="1" x14ac:dyDescent="0.25">
      <c r="K458" s="7">
        <f t="shared" si="22"/>
        <v>0</v>
      </c>
      <c r="L458" s="5">
        <f t="shared" si="24"/>
        <v>0</v>
      </c>
      <c r="M458">
        <f t="shared" si="23"/>
        <v>0</v>
      </c>
    </row>
    <row r="459" spans="11:13" hidden="1" x14ac:dyDescent="0.25">
      <c r="K459" s="7">
        <f t="shared" si="22"/>
        <v>0</v>
      </c>
      <c r="L459" s="5">
        <f t="shared" si="24"/>
        <v>0</v>
      </c>
      <c r="M459">
        <f t="shared" si="23"/>
        <v>0</v>
      </c>
    </row>
    <row r="460" spans="11:13" hidden="1" x14ac:dyDescent="0.25">
      <c r="K460" s="7">
        <f t="shared" si="22"/>
        <v>0</v>
      </c>
      <c r="L460" s="5">
        <f t="shared" si="24"/>
        <v>0</v>
      </c>
      <c r="M460">
        <f t="shared" si="23"/>
        <v>0</v>
      </c>
    </row>
    <row r="461" spans="11:13" hidden="1" x14ac:dyDescent="0.25">
      <c r="K461" s="7">
        <f t="shared" si="22"/>
        <v>0</v>
      </c>
      <c r="L461" s="5">
        <f t="shared" si="24"/>
        <v>0</v>
      </c>
      <c r="M461">
        <f t="shared" si="23"/>
        <v>0</v>
      </c>
    </row>
    <row r="462" spans="11:13" hidden="1" x14ac:dyDescent="0.25">
      <c r="K462" s="7">
        <f t="shared" si="22"/>
        <v>0</v>
      </c>
      <c r="L462" s="5">
        <f t="shared" si="24"/>
        <v>0</v>
      </c>
      <c r="M462">
        <f t="shared" si="23"/>
        <v>0</v>
      </c>
    </row>
    <row r="463" spans="11:13" hidden="1" x14ac:dyDescent="0.25">
      <c r="K463" s="7">
        <f t="shared" si="22"/>
        <v>0</v>
      </c>
      <c r="L463" s="5">
        <f t="shared" si="24"/>
        <v>0</v>
      </c>
      <c r="M463">
        <f t="shared" si="23"/>
        <v>0</v>
      </c>
    </row>
    <row r="464" spans="11:13" hidden="1" x14ac:dyDescent="0.25">
      <c r="K464" s="7">
        <f t="shared" si="22"/>
        <v>0</v>
      </c>
      <c r="L464" s="5">
        <f t="shared" si="24"/>
        <v>0</v>
      </c>
      <c r="M464">
        <f t="shared" si="23"/>
        <v>0</v>
      </c>
    </row>
    <row r="465" spans="11:13" hidden="1" x14ac:dyDescent="0.25">
      <c r="K465" s="7">
        <f t="shared" si="22"/>
        <v>0</v>
      </c>
      <c r="L465" s="5">
        <f t="shared" si="24"/>
        <v>0</v>
      </c>
      <c r="M465">
        <f t="shared" si="23"/>
        <v>0</v>
      </c>
    </row>
    <row r="466" spans="11:13" hidden="1" x14ac:dyDescent="0.25">
      <c r="K466" s="7">
        <f t="shared" si="22"/>
        <v>0</v>
      </c>
      <c r="L466" s="5">
        <f t="shared" si="24"/>
        <v>0</v>
      </c>
      <c r="M466">
        <f t="shared" si="23"/>
        <v>0</v>
      </c>
    </row>
    <row r="467" spans="11:13" hidden="1" x14ac:dyDescent="0.25">
      <c r="K467" s="7">
        <f t="shared" si="22"/>
        <v>0</v>
      </c>
      <c r="L467" s="5">
        <f t="shared" si="24"/>
        <v>0</v>
      </c>
      <c r="M467">
        <f t="shared" si="23"/>
        <v>0</v>
      </c>
    </row>
    <row r="468" spans="11:13" hidden="1" x14ac:dyDescent="0.25">
      <c r="K468" s="7">
        <f t="shared" si="22"/>
        <v>0</v>
      </c>
      <c r="L468" s="5">
        <f t="shared" si="24"/>
        <v>0</v>
      </c>
      <c r="M468">
        <f t="shared" si="23"/>
        <v>0</v>
      </c>
    </row>
    <row r="469" spans="11:13" hidden="1" x14ac:dyDescent="0.25">
      <c r="K469" s="7">
        <f t="shared" si="22"/>
        <v>0</v>
      </c>
      <c r="L469" s="5">
        <f t="shared" si="24"/>
        <v>0</v>
      </c>
      <c r="M469">
        <f t="shared" si="23"/>
        <v>0</v>
      </c>
    </row>
    <row r="470" spans="11:13" hidden="1" x14ac:dyDescent="0.25">
      <c r="K470" s="7">
        <f t="shared" si="22"/>
        <v>0</v>
      </c>
      <c r="L470" s="5">
        <f t="shared" si="24"/>
        <v>0</v>
      </c>
      <c r="M470">
        <f t="shared" si="23"/>
        <v>0</v>
      </c>
    </row>
    <row r="471" spans="11:13" hidden="1" x14ac:dyDescent="0.25">
      <c r="K471" s="7">
        <f t="shared" si="22"/>
        <v>0</v>
      </c>
      <c r="L471" s="5">
        <f t="shared" si="24"/>
        <v>0</v>
      </c>
      <c r="M471">
        <f t="shared" si="23"/>
        <v>0</v>
      </c>
    </row>
    <row r="472" spans="11:13" hidden="1" x14ac:dyDescent="0.25">
      <c r="K472" s="7">
        <f t="shared" si="22"/>
        <v>0</v>
      </c>
      <c r="L472" s="5">
        <f t="shared" si="24"/>
        <v>0</v>
      </c>
      <c r="M472">
        <f t="shared" si="23"/>
        <v>0</v>
      </c>
    </row>
    <row r="473" spans="11:13" hidden="1" x14ac:dyDescent="0.25">
      <c r="K473" s="7">
        <f t="shared" si="22"/>
        <v>0</v>
      </c>
      <c r="L473" s="5">
        <f t="shared" si="24"/>
        <v>0</v>
      </c>
      <c r="M473">
        <f t="shared" si="23"/>
        <v>0</v>
      </c>
    </row>
    <row r="474" spans="11:13" hidden="1" x14ac:dyDescent="0.25">
      <c r="K474" s="7">
        <f t="shared" si="22"/>
        <v>0</v>
      </c>
      <c r="L474" s="5">
        <f t="shared" si="24"/>
        <v>0</v>
      </c>
      <c r="M474">
        <f t="shared" si="23"/>
        <v>0</v>
      </c>
    </row>
    <row r="475" spans="11:13" hidden="1" x14ac:dyDescent="0.25">
      <c r="K475" s="7">
        <f t="shared" si="22"/>
        <v>0</v>
      </c>
      <c r="L475" s="5">
        <f t="shared" si="24"/>
        <v>0</v>
      </c>
      <c r="M475">
        <f t="shared" si="23"/>
        <v>0</v>
      </c>
    </row>
    <row r="476" spans="11:13" hidden="1" x14ac:dyDescent="0.25">
      <c r="K476" s="7">
        <f t="shared" si="22"/>
        <v>0</v>
      </c>
      <c r="L476" s="5">
        <f t="shared" si="24"/>
        <v>0</v>
      </c>
      <c r="M476">
        <f t="shared" si="23"/>
        <v>0</v>
      </c>
    </row>
    <row r="477" spans="11:13" hidden="1" x14ac:dyDescent="0.25">
      <c r="K477" s="7">
        <f t="shared" si="22"/>
        <v>0</v>
      </c>
      <c r="L477" s="5">
        <f t="shared" si="24"/>
        <v>0</v>
      </c>
      <c r="M477">
        <f t="shared" si="23"/>
        <v>0</v>
      </c>
    </row>
    <row r="478" spans="11:13" hidden="1" x14ac:dyDescent="0.25">
      <c r="K478" s="7">
        <f t="shared" si="22"/>
        <v>0</v>
      </c>
      <c r="L478" s="5">
        <f t="shared" si="24"/>
        <v>0</v>
      </c>
      <c r="M478">
        <f t="shared" si="23"/>
        <v>0</v>
      </c>
    </row>
    <row r="479" spans="11:13" hidden="1" x14ac:dyDescent="0.25">
      <c r="K479" s="7">
        <f t="shared" si="22"/>
        <v>0</v>
      </c>
      <c r="L479" s="5">
        <f t="shared" si="24"/>
        <v>0</v>
      </c>
      <c r="M479">
        <f t="shared" si="23"/>
        <v>0</v>
      </c>
    </row>
    <row r="480" spans="11:13" hidden="1" x14ac:dyDescent="0.25">
      <c r="K480" s="7">
        <f t="shared" si="22"/>
        <v>0</v>
      </c>
      <c r="L480" s="5">
        <f t="shared" si="24"/>
        <v>0</v>
      </c>
      <c r="M480">
        <f t="shared" si="23"/>
        <v>0</v>
      </c>
    </row>
    <row r="481" spans="11:13" hidden="1" x14ac:dyDescent="0.25">
      <c r="K481" s="7">
        <f t="shared" si="22"/>
        <v>0</v>
      </c>
      <c r="L481" s="5">
        <f t="shared" si="24"/>
        <v>0</v>
      </c>
      <c r="M481">
        <f t="shared" si="23"/>
        <v>0</v>
      </c>
    </row>
    <row r="482" spans="11:13" hidden="1" x14ac:dyDescent="0.25">
      <c r="K482" s="7">
        <f t="shared" si="22"/>
        <v>0</v>
      </c>
      <c r="L482" s="5">
        <f t="shared" si="24"/>
        <v>0</v>
      </c>
      <c r="M482">
        <f t="shared" si="23"/>
        <v>0</v>
      </c>
    </row>
    <row r="483" spans="11:13" hidden="1" x14ac:dyDescent="0.25">
      <c r="K483" s="7">
        <f t="shared" si="22"/>
        <v>0</v>
      </c>
      <c r="L483" s="5">
        <f t="shared" si="24"/>
        <v>0</v>
      </c>
      <c r="M483">
        <f t="shared" si="23"/>
        <v>0</v>
      </c>
    </row>
    <row r="484" spans="11:13" hidden="1" x14ac:dyDescent="0.25">
      <c r="K484" s="7">
        <f t="shared" si="22"/>
        <v>0</v>
      </c>
      <c r="L484" s="5">
        <f t="shared" si="24"/>
        <v>0</v>
      </c>
      <c r="M484">
        <f t="shared" si="23"/>
        <v>0</v>
      </c>
    </row>
    <row r="485" spans="11:13" hidden="1" x14ac:dyDescent="0.25">
      <c r="K485" s="7">
        <f t="shared" si="22"/>
        <v>0</v>
      </c>
      <c r="L485" s="5">
        <f t="shared" si="24"/>
        <v>0</v>
      </c>
      <c r="M485">
        <f t="shared" si="23"/>
        <v>0</v>
      </c>
    </row>
    <row r="486" spans="11:13" hidden="1" x14ac:dyDescent="0.25">
      <c r="K486" s="7">
        <f t="shared" si="22"/>
        <v>0</v>
      </c>
      <c r="L486" s="5">
        <f t="shared" si="24"/>
        <v>0</v>
      </c>
      <c r="M486">
        <f t="shared" si="23"/>
        <v>0</v>
      </c>
    </row>
    <row r="487" spans="11:13" hidden="1" x14ac:dyDescent="0.25">
      <c r="K487" s="7">
        <f t="shared" si="22"/>
        <v>0</v>
      </c>
      <c r="L487" s="5">
        <f t="shared" si="24"/>
        <v>0</v>
      </c>
      <c r="M487">
        <f t="shared" si="23"/>
        <v>0</v>
      </c>
    </row>
    <row r="488" spans="11:13" hidden="1" x14ac:dyDescent="0.25">
      <c r="K488" s="7">
        <f t="shared" si="22"/>
        <v>0</v>
      </c>
      <c r="L488" s="5">
        <f t="shared" si="24"/>
        <v>0</v>
      </c>
      <c r="M488">
        <f t="shared" si="23"/>
        <v>0</v>
      </c>
    </row>
    <row r="489" spans="11:13" hidden="1" x14ac:dyDescent="0.25">
      <c r="K489" s="7">
        <f t="shared" si="22"/>
        <v>0</v>
      </c>
      <c r="L489" s="5">
        <f t="shared" si="24"/>
        <v>0</v>
      </c>
      <c r="M489">
        <f t="shared" si="23"/>
        <v>0</v>
      </c>
    </row>
    <row r="490" spans="11:13" hidden="1" x14ac:dyDescent="0.25">
      <c r="K490" s="7">
        <f t="shared" si="22"/>
        <v>0</v>
      </c>
      <c r="L490" s="5">
        <f t="shared" si="24"/>
        <v>0</v>
      </c>
      <c r="M490">
        <f t="shared" si="23"/>
        <v>0</v>
      </c>
    </row>
    <row r="491" spans="11:13" hidden="1" x14ac:dyDescent="0.25">
      <c r="K491" s="7">
        <f t="shared" ref="K491:K494" si="25">SUM(F491:J491)</f>
        <v>0</v>
      </c>
      <c r="L491" s="5">
        <f t="shared" si="24"/>
        <v>0</v>
      </c>
      <c r="M491">
        <f t="shared" ref="M491:M494" si="26">SUM(K491*L491)</f>
        <v>0</v>
      </c>
    </row>
    <row r="492" spans="11:13" hidden="1" x14ac:dyDescent="0.25">
      <c r="K492" s="7">
        <f t="shared" si="25"/>
        <v>0</v>
      </c>
      <c r="L492" s="5">
        <f t="shared" si="24"/>
        <v>0</v>
      </c>
      <c r="M492">
        <f t="shared" si="26"/>
        <v>0</v>
      </c>
    </row>
    <row r="493" spans="11:13" hidden="1" x14ac:dyDescent="0.25">
      <c r="K493" s="7">
        <f t="shared" si="25"/>
        <v>0</v>
      </c>
      <c r="L493" s="5">
        <f t="shared" si="24"/>
        <v>0</v>
      </c>
      <c r="M493">
        <f t="shared" si="26"/>
        <v>0</v>
      </c>
    </row>
    <row r="494" spans="11:13" hidden="1" x14ac:dyDescent="0.25">
      <c r="K494" s="7">
        <f t="shared" si="25"/>
        <v>0</v>
      </c>
      <c r="L494" s="5">
        <f t="shared" si="24"/>
        <v>0</v>
      </c>
      <c r="M494">
        <f t="shared" si="26"/>
        <v>0</v>
      </c>
    </row>
    <row r="495" spans="11:13" hidden="1" x14ac:dyDescent="0.25">
      <c r="K495" s="7">
        <f t="shared" si="22"/>
        <v>0</v>
      </c>
      <c r="L495" s="5">
        <f t="shared" si="24"/>
        <v>0</v>
      </c>
      <c r="M495">
        <f t="shared" si="23"/>
        <v>0</v>
      </c>
    </row>
    <row r="496" spans="11:13" hidden="1" x14ac:dyDescent="0.25">
      <c r="K496" s="7">
        <f t="shared" si="22"/>
        <v>0</v>
      </c>
      <c r="L496" s="5">
        <f t="shared" si="24"/>
        <v>0</v>
      </c>
      <c r="M496">
        <f t="shared" si="23"/>
        <v>0</v>
      </c>
    </row>
    <row r="497" spans="3:13" hidden="1" x14ac:dyDescent="0.25">
      <c r="K497" s="7">
        <f t="shared" si="22"/>
        <v>0</v>
      </c>
      <c r="L497" s="5">
        <f t="shared" si="24"/>
        <v>0</v>
      </c>
      <c r="M497">
        <f t="shared" si="23"/>
        <v>0</v>
      </c>
    </row>
    <row r="498" spans="3:13" hidden="1" x14ac:dyDescent="0.25">
      <c r="K498" s="7">
        <f t="shared" si="22"/>
        <v>0</v>
      </c>
      <c r="L498" s="5">
        <f t="shared" si="24"/>
        <v>0</v>
      </c>
      <c r="M498">
        <f t="shared" si="23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7">SUMPRODUCT(--($E$4:$E$498=C500),--($D$4:$D$498=""),$F$4:$F$498)</f>
        <v>#REF!</v>
      </c>
      <c r="G500" s="127" t="e">
        <f t="shared" ref="G500:G514" si="28">SUMPRODUCT(--($E$4:$E$498=C500),--($D$4:$D$498=""),$G$4:$G$498)</f>
        <v>#REF!</v>
      </c>
      <c r="H500" s="127" t="e">
        <f t="shared" ref="H500:H514" si="29">SUMPRODUCT(--($E$4:$E$498=C500),--($D$4:$D$498=""),$H$4:$H$498)</f>
        <v>#REF!</v>
      </c>
      <c r="I500" s="127" t="e">
        <f t="shared" ref="I500:I514" si="30">SUMPRODUCT(--($E$4:$E$498=C500),--($D$4:$D$498=""),$I$4:$I$498)</f>
        <v>#REF!</v>
      </c>
      <c r="J500" s="127" t="e">
        <f t="shared" ref="J500:J514" si="31">SUMPRODUCT(--($E$4:$E$498=C500),--($D$4:$D$498=""),$J$4:$J$498)</f>
        <v>#REF!</v>
      </c>
      <c r="K500" s="127" t="e">
        <f t="shared" ref="K500:K514" si="32">SUM(F500:J500)</f>
        <v>#REF!</v>
      </c>
      <c r="L500" s="127"/>
      <c r="M500" s="127" t="e">
        <f t="shared" ref="M500:M514" si="33">SUMPRODUCT(--($E$4:$E$498=C500),--($D$4:$D$498=""),$M$4:$M$498)</f>
        <v>#REF!</v>
      </c>
    </row>
    <row r="501" spans="3:13" hidden="1" x14ac:dyDescent="0.25">
      <c r="C501" s="127" t="e">
        <f t="shared" ref="C501:C514" si="34">IF(F540="","Vrije categorie",F540)</f>
        <v>#REF!</v>
      </c>
      <c r="D501" s="127"/>
      <c r="E501" s="127"/>
      <c r="F501" s="127" t="e">
        <f t="shared" si="27"/>
        <v>#REF!</v>
      </c>
      <c r="G501" s="127" t="e">
        <f t="shared" si="28"/>
        <v>#REF!</v>
      </c>
      <c r="H501" s="127" t="e">
        <f t="shared" si="29"/>
        <v>#REF!</v>
      </c>
      <c r="I501" s="127" t="e">
        <f t="shared" si="30"/>
        <v>#REF!</v>
      </c>
      <c r="J501" s="127" t="e">
        <f t="shared" si="31"/>
        <v>#REF!</v>
      </c>
      <c r="K501" s="127" t="e">
        <f t="shared" si="32"/>
        <v>#REF!</v>
      </c>
      <c r="L501" s="127"/>
      <c r="M501" s="127" t="e">
        <f t="shared" si="33"/>
        <v>#REF!</v>
      </c>
    </row>
    <row r="502" spans="3:13" hidden="1" x14ac:dyDescent="0.25">
      <c r="C502" s="127" t="e">
        <f t="shared" si="34"/>
        <v>#REF!</v>
      </c>
      <c r="D502" s="127"/>
      <c r="E502" s="127"/>
      <c r="F502" s="127" t="e">
        <f t="shared" si="27"/>
        <v>#REF!</v>
      </c>
      <c r="G502" s="127" t="e">
        <f t="shared" si="28"/>
        <v>#REF!</v>
      </c>
      <c r="H502" s="127" t="e">
        <f t="shared" si="29"/>
        <v>#REF!</v>
      </c>
      <c r="I502" s="127" t="e">
        <f t="shared" si="30"/>
        <v>#REF!</v>
      </c>
      <c r="J502" s="127" t="e">
        <f t="shared" si="31"/>
        <v>#REF!</v>
      </c>
      <c r="K502" s="127" t="e">
        <f t="shared" si="32"/>
        <v>#REF!</v>
      </c>
      <c r="L502" s="127"/>
      <c r="M502" s="127" t="e">
        <f t="shared" si="33"/>
        <v>#REF!</v>
      </c>
    </row>
    <row r="503" spans="3:13" hidden="1" x14ac:dyDescent="0.25">
      <c r="C503" s="127" t="e">
        <f t="shared" si="34"/>
        <v>#REF!</v>
      </c>
      <c r="D503" s="127"/>
      <c r="E503" s="127"/>
      <c r="F503" s="127" t="e">
        <f t="shared" si="27"/>
        <v>#REF!</v>
      </c>
      <c r="G503" s="127" t="e">
        <f t="shared" si="28"/>
        <v>#REF!</v>
      </c>
      <c r="H503" s="127" t="e">
        <f t="shared" si="29"/>
        <v>#REF!</v>
      </c>
      <c r="I503" s="127" t="e">
        <f t="shared" si="30"/>
        <v>#REF!</v>
      </c>
      <c r="J503" s="127" t="e">
        <f t="shared" si="31"/>
        <v>#REF!</v>
      </c>
      <c r="K503" s="127" t="e">
        <f t="shared" si="32"/>
        <v>#REF!</v>
      </c>
      <c r="L503" s="127"/>
      <c r="M503" s="127" t="e">
        <f t="shared" si="33"/>
        <v>#REF!</v>
      </c>
    </row>
    <row r="504" spans="3:13" hidden="1" x14ac:dyDescent="0.25">
      <c r="C504" s="127" t="e">
        <f t="shared" si="34"/>
        <v>#REF!</v>
      </c>
      <c r="D504" s="127"/>
      <c r="E504" s="127"/>
      <c r="F504" s="127" t="e">
        <f t="shared" si="27"/>
        <v>#REF!</v>
      </c>
      <c r="G504" s="127" t="e">
        <f t="shared" si="28"/>
        <v>#REF!</v>
      </c>
      <c r="H504" s="127" t="e">
        <f t="shared" si="29"/>
        <v>#REF!</v>
      </c>
      <c r="I504" s="127" t="e">
        <f t="shared" si="30"/>
        <v>#REF!</v>
      </c>
      <c r="J504" s="127" t="e">
        <f t="shared" si="31"/>
        <v>#REF!</v>
      </c>
      <c r="K504" s="127" t="e">
        <f t="shared" si="32"/>
        <v>#REF!</v>
      </c>
      <c r="L504" s="127"/>
      <c r="M504" s="127" t="e">
        <f t="shared" si="33"/>
        <v>#REF!</v>
      </c>
    </row>
    <row r="505" spans="3:13" hidden="1" x14ac:dyDescent="0.25">
      <c r="C505" s="127" t="e">
        <f t="shared" si="34"/>
        <v>#REF!</v>
      </c>
      <c r="D505" s="127"/>
      <c r="E505" s="127"/>
      <c r="F505" s="127" t="e">
        <f t="shared" si="27"/>
        <v>#REF!</v>
      </c>
      <c r="G505" s="127" t="e">
        <f t="shared" si="28"/>
        <v>#REF!</v>
      </c>
      <c r="H505" s="127" t="e">
        <f t="shared" si="29"/>
        <v>#REF!</v>
      </c>
      <c r="I505" s="127" t="e">
        <f t="shared" si="30"/>
        <v>#REF!</v>
      </c>
      <c r="J505" s="127" t="e">
        <f t="shared" si="31"/>
        <v>#REF!</v>
      </c>
      <c r="K505" s="127" t="e">
        <f t="shared" si="32"/>
        <v>#REF!</v>
      </c>
      <c r="L505" s="127"/>
      <c r="M505" s="127" t="e">
        <f t="shared" si="33"/>
        <v>#REF!</v>
      </c>
    </row>
    <row r="506" spans="3:13" hidden="1" x14ac:dyDescent="0.25">
      <c r="C506" s="127" t="e">
        <f t="shared" si="34"/>
        <v>#REF!</v>
      </c>
      <c r="D506" s="127"/>
      <c r="E506" s="127"/>
      <c r="F506" s="127" t="e">
        <f t="shared" si="27"/>
        <v>#REF!</v>
      </c>
      <c r="G506" s="127" t="e">
        <f t="shared" si="28"/>
        <v>#REF!</v>
      </c>
      <c r="H506" s="127" t="e">
        <f t="shared" si="29"/>
        <v>#REF!</v>
      </c>
      <c r="I506" s="127" t="e">
        <f t="shared" si="30"/>
        <v>#REF!</v>
      </c>
      <c r="J506" s="127" t="e">
        <f t="shared" si="31"/>
        <v>#REF!</v>
      </c>
      <c r="K506" s="127" t="e">
        <f t="shared" si="32"/>
        <v>#REF!</v>
      </c>
      <c r="L506" s="127"/>
      <c r="M506" s="127" t="e">
        <f t="shared" si="33"/>
        <v>#REF!</v>
      </c>
    </row>
    <row r="507" spans="3:13" hidden="1" x14ac:dyDescent="0.25">
      <c r="C507" s="127" t="e">
        <f t="shared" si="34"/>
        <v>#REF!</v>
      </c>
      <c r="D507" s="127"/>
      <c r="E507" s="127"/>
      <c r="F507" s="127" t="e">
        <f t="shared" si="27"/>
        <v>#REF!</v>
      </c>
      <c r="G507" s="127" t="e">
        <f t="shared" si="28"/>
        <v>#REF!</v>
      </c>
      <c r="H507" s="127" t="e">
        <f t="shared" si="29"/>
        <v>#REF!</v>
      </c>
      <c r="I507" s="127" t="e">
        <f t="shared" si="30"/>
        <v>#REF!</v>
      </c>
      <c r="J507" s="127" t="e">
        <f t="shared" si="31"/>
        <v>#REF!</v>
      </c>
      <c r="K507" s="127" t="e">
        <f t="shared" si="32"/>
        <v>#REF!</v>
      </c>
      <c r="L507" s="127"/>
      <c r="M507" s="127" t="e">
        <f t="shared" si="33"/>
        <v>#REF!</v>
      </c>
    </row>
    <row r="508" spans="3:13" hidden="1" x14ac:dyDescent="0.25">
      <c r="C508" s="127" t="e">
        <f t="shared" si="34"/>
        <v>#REF!</v>
      </c>
      <c r="D508" s="127"/>
      <c r="E508" s="127"/>
      <c r="F508" s="127" t="e">
        <f t="shared" si="27"/>
        <v>#REF!</v>
      </c>
      <c r="G508" s="127" t="e">
        <f t="shared" si="28"/>
        <v>#REF!</v>
      </c>
      <c r="H508" s="127" t="e">
        <f t="shared" si="29"/>
        <v>#REF!</v>
      </c>
      <c r="I508" s="127" t="e">
        <f t="shared" si="30"/>
        <v>#REF!</v>
      </c>
      <c r="J508" s="127" t="e">
        <f t="shared" si="31"/>
        <v>#REF!</v>
      </c>
      <c r="K508" s="127" t="e">
        <f t="shared" si="32"/>
        <v>#REF!</v>
      </c>
      <c r="L508" s="127"/>
      <c r="M508" s="127" t="e">
        <f t="shared" si="33"/>
        <v>#REF!</v>
      </c>
    </row>
    <row r="509" spans="3:13" hidden="1" x14ac:dyDescent="0.25">
      <c r="C509" s="127" t="e">
        <f t="shared" si="34"/>
        <v>#REF!</v>
      </c>
      <c r="D509" s="127"/>
      <c r="E509" s="127"/>
      <c r="F509" s="127" t="e">
        <f t="shared" si="27"/>
        <v>#REF!</v>
      </c>
      <c r="G509" s="127" t="e">
        <f t="shared" si="28"/>
        <v>#REF!</v>
      </c>
      <c r="H509" s="127" t="e">
        <f t="shared" si="29"/>
        <v>#REF!</v>
      </c>
      <c r="I509" s="127" t="e">
        <f t="shared" si="30"/>
        <v>#REF!</v>
      </c>
      <c r="J509" s="127" t="e">
        <f t="shared" si="31"/>
        <v>#REF!</v>
      </c>
      <c r="K509" s="127" t="e">
        <f t="shared" si="32"/>
        <v>#REF!</v>
      </c>
      <c r="L509" s="127"/>
      <c r="M509" s="127" t="e">
        <f t="shared" si="33"/>
        <v>#REF!</v>
      </c>
    </row>
    <row r="510" spans="3:13" hidden="1" x14ac:dyDescent="0.25">
      <c r="C510" s="127" t="e">
        <f t="shared" si="34"/>
        <v>#REF!</v>
      </c>
      <c r="D510" s="127"/>
      <c r="E510" s="127"/>
      <c r="F510" s="127" t="e">
        <f t="shared" si="27"/>
        <v>#REF!</v>
      </c>
      <c r="G510" s="127" t="e">
        <f t="shared" si="28"/>
        <v>#REF!</v>
      </c>
      <c r="H510" s="127" t="e">
        <f t="shared" si="29"/>
        <v>#REF!</v>
      </c>
      <c r="I510" s="127" t="e">
        <f t="shared" si="30"/>
        <v>#REF!</v>
      </c>
      <c r="J510" s="127" t="e">
        <f t="shared" si="31"/>
        <v>#REF!</v>
      </c>
      <c r="K510" s="127" t="e">
        <f t="shared" si="32"/>
        <v>#REF!</v>
      </c>
      <c r="L510" s="127"/>
      <c r="M510" s="127" t="e">
        <f t="shared" si="33"/>
        <v>#REF!</v>
      </c>
    </row>
    <row r="511" spans="3:13" hidden="1" x14ac:dyDescent="0.25">
      <c r="C511" s="127" t="e">
        <f t="shared" si="34"/>
        <v>#REF!</v>
      </c>
      <c r="D511" s="127"/>
      <c r="E511" s="127"/>
      <c r="F511" s="127" t="e">
        <f t="shared" si="27"/>
        <v>#REF!</v>
      </c>
      <c r="G511" s="127" t="e">
        <f t="shared" si="28"/>
        <v>#REF!</v>
      </c>
      <c r="H511" s="127" t="e">
        <f t="shared" si="29"/>
        <v>#REF!</v>
      </c>
      <c r="I511" s="127" t="e">
        <f t="shared" si="30"/>
        <v>#REF!</v>
      </c>
      <c r="J511" s="127" t="e">
        <f t="shared" si="31"/>
        <v>#REF!</v>
      </c>
      <c r="K511" s="127" t="e">
        <f t="shared" si="32"/>
        <v>#REF!</v>
      </c>
      <c r="L511" s="127"/>
      <c r="M511" s="127" t="e">
        <f t="shared" si="33"/>
        <v>#REF!</v>
      </c>
    </row>
    <row r="512" spans="3:13" hidden="1" x14ac:dyDescent="0.25">
      <c r="C512" s="127" t="e">
        <f t="shared" si="34"/>
        <v>#REF!</v>
      </c>
      <c r="D512" s="127"/>
      <c r="E512" s="127"/>
      <c r="F512" s="127" t="e">
        <f t="shared" si="27"/>
        <v>#REF!</v>
      </c>
      <c r="G512" s="127" t="e">
        <f t="shared" si="28"/>
        <v>#REF!</v>
      </c>
      <c r="H512" s="127" t="e">
        <f t="shared" si="29"/>
        <v>#REF!</v>
      </c>
      <c r="I512" s="127" t="e">
        <f t="shared" si="30"/>
        <v>#REF!</v>
      </c>
      <c r="J512" s="127" t="e">
        <f t="shared" si="31"/>
        <v>#REF!</v>
      </c>
      <c r="K512" s="127" t="e">
        <f t="shared" si="32"/>
        <v>#REF!</v>
      </c>
      <c r="L512" s="127"/>
      <c r="M512" s="127" t="e">
        <f t="shared" si="33"/>
        <v>#REF!</v>
      </c>
    </row>
    <row r="513" spans="3:13" hidden="1" x14ac:dyDescent="0.25">
      <c r="C513" s="127" t="e">
        <f t="shared" si="34"/>
        <v>#REF!</v>
      </c>
      <c r="D513" s="127"/>
      <c r="E513" s="127"/>
      <c r="F513" s="127" t="e">
        <f t="shared" si="27"/>
        <v>#REF!</v>
      </c>
      <c r="G513" s="127" t="e">
        <f t="shared" si="28"/>
        <v>#REF!</v>
      </c>
      <c r="H513" s="127" t="e">
        <f t="shared" si="29"/>
        <v>#REF!</v>
      </c>
      <c r="I513" s="127" t="e">
        <f t="shared" si="30"/>
        <v>#REF!</v>
      </c>
      <c r="J513" s="127" t="e">
        <f t="shared" si="31"/>
        <v>#REF!</v>
      </c>
      <c r="K513" s="127" t="e">
        <f t="shared" si="32"/>
        <v>#REF!</v>
      </c>
      <c r="L513" s="127"/>
      <c r="M513" s="127" t="e">
        <f t="shared" si="33"/>
        <v>#REF!</v>
      </c>
    </row>
    <row r="514" spans="3:13" hidden="1" x14ac:dyDescent="0.25">
      <c r="C514" s="127" t="e">
        <f t="shared" si="34"/>
        <v>#REF!</v>
      </c>
      <c r="D514" s="127"/>
      <c r="E514" s="127"/>
      <c r="F514" s="127" t="e">
        <f t="shared" si="27"/>
        <v>#REF!</v>
      </c>
      <c r="G514" s="127" t="e">
        <f t="shared" si="28"/>
        <v>#REF!</v>
      </c>
      <c r="H514" s="127" t="e">
        <f t="shared" si="29"/>
        <v>#REF!</v>
      </c>
      <c r="I514" s="127" t="e">
        <f t="shared" si="30"/>
        <v>#REF!</v>
      </c>
      <c r="J514" s="127" t="e">
        <f t="shared" si="31"/>
        <v>#REF!</v>
      </c>
      <c r="K514" s="127" t="e">
        <f t="shared" si="32"/>
        <v>#REF!</v>
      </c>
      <c r="L514" s="127"/>
      <c r="M514" s="127" t="e">
        <f t="shared" si="33"/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hidden="1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hidden="1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hidden="1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hidden="1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hidden="1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hidden="1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hidden="1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hidden="1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hidden="1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hidden="1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hidden="1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hidden="1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hidden="1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hidden="1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idden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  <row r="555" spans="6:7" hidden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8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8,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8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8a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34" priority="4" operator="equal">
      <formula>"Geen 100%"</formula>
    </cfRule>
  </conditionalFormatting>
  <conditionalFormatting sqref="G12">
    <cfRule type="containsText" dxfId="133" priority="2" operator="containsText" text="te laag">
      <formula>NOT(ISERROR(SEARCH("te laag",G12)))</formula>
    </cfRule>
  </conditionalFormatting>
  <conditionalFormatting sqref="G13">
    <cfRule type="containsText" dxfId="1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19">
    <tabColor rgb="FF173583"/>
  </sheetPr>
  <dimension ref="A1:M554"/>
  <sheetViews>
    <sheetView topLeftCell="A94" zoomScaleNormal="100" workbookViewId="0">
      <selection activeCell="F36" sqref="F36:F43"/>
    </sheetView>
  </sheetViews>
  <sheetFormatPr defaultRowHeight="15" x14ac:dyDescent="0.25"/>
  <cols>
    <col min="1" max="2" width="6" style="5" customWidth="1"/>
    <col min="3" max="3" width="26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28515625" customWidth="1"/>
  </cols>
  <sheetData>
    <row r="1" spans="1:13" x14ac:dyDescent="0.25">
      <c r="A1" s="28">
        <f>'8'!H4</f>
        <v>8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A4" s="6"/>
      <c r="B4" s="6"/>
      <c r="C4" s="261"/>
      <c r="F4" s="8"/>
      <c r="G4" s="8"/>
      <c r="H4" s="8"/>
      <c r="I4" s="8"/>
      <c r="J4" s="260"/>
      <c r="K4" s="8"/>
      <c r="L4" s="6"/>
      <c r="M4" s="3"/>
    </row>
    <row r="5" spans="1:13" x14ac:dyDescent="0.25">
      <c r="A5" s="265"/>
    </row>
    <row r="6" spans="1:13" x14ac:dyDescent="0.25">
      <c r="A6" s="265"/>
    </row>
    <row r="7" spans="1:13" x14ac:dyDescent="0.25">
      <c r="A7" s="265"/>
    </row>
    <row r="8" spans="1:13" x14ac:dyDescent="0.25">
      <c r="A8" s="265"/>
    </row>
    <row r="9" spans="1:13" x14ac:dyDescent="0.25">
      <c r="A9" s="265"/>
    </row>
    <row r="10" spans="1:13" x14ac:dyDescent="0.25">
      <c r="A10" s="265"/>
    </row>
    <row r="11" spans="1:13" x14ac:dyDescent="0.25">
      <c r="A11" s="265"/>
    </row>
    <row r="12" spans="1:13" x14ac:dyDescent="0.25">
      <c r="A12" s="265"/>
    </row>
    <row r="13" spans="1:13" x14ac:dyDescent="0.25">
      <c r="A13" s="265"/>
    </row>
    <row r="14" spans="1:13" x14ac:dyDescent="0.25">
      <c r="A14" s="265"/>
    </row>
    <row r="15" spans="1:13" x14ac:dyDescent="0.25">
      <c r="A15" s="265"/>
    </row>
    <row r="16" spans="1:13" x14ac:dyDescent="0.25">
      <c r="A16" s="265"/>
    </row>
    <row r="17" spans="1:1" x14ac:dyDescent="0.25">
      <c r="A17" s="265"/>
    </row>
    <row r="18" spans="1:1" x14ac:dyDescent="0.25">
      <c r="A18" s="265"/>
    </row>
    <row r="19" spans="1:1" x14ac:dyDescent="0.25">
      <c r="A19" s="265"/>
    </row>
    <row r="20" spans="1:1" x14ac:dyDescent="0.25">
      <c r="A20" s="265"/>
    </row>
    <row r="21" spans="1:1" x14ac:dyDescent="0.25">
      <c r="A21" s="265"/>
    </row>
    <row r="22" spans="1:1" x14ac:dyDescent="0.25">
      <c r="A22" s="265"/>
    </row>
    <row r="23" spans="1:1" x14ac:dyDescent="0.25">
      <c r="A23" s="265"/>
    </row>
    <row r="24" spans="1:1" x14ac:dyDescent="0.25">
      <c r="A24" s="265"/>
    </row>
    <row r="25" spans="1:1" x14ac:dyDescent="0.25">
      <c r="A25" s="265"/>
    </row>
    <row r="26" spans="1:1" x14ac:dyDescent="0.25">
      <c r="A26" s="265"/>
    </row>
    <row r="27" spans="1:1" x14ac:dyDescent="0.25">
      <c r="A27" s="265"/>
    </row>
    <row r="28" spans="1:1" x14ac:dyDescent="0.25">
      <c r="A28" s="265"/>
    </row>
    <row r="29" spans="1:1" x14ac:dyDescent="0.25">
      <c r="A29" s="265"/>
    </row>
    <row r="30" spans="1:1" x14ac:dyDescent="0.25">
      <c r="A30" s="265"/>
    </row>
    <row r="31" spans="1:1" x14ac:dyDescent="0.25">
      <c r="A31" s="265"/>
    </row>
    <row r="32" spans="1:1" x14ac:dyDescent="0.25">
      <c r="A32" s="265"/>
    </row>
    <row r="33" spans="1:1" x14ac:dyDescent="0.25">
      <c r="A33" s="265"/>
    </row>
    <row r="34" spans="1:1" x14ac:dyDescent="0.25">
      <c r="A34" s="265"/>
    </row>
    <row r="35" spans="1:1" x14ac:dyDescent="0.25">
      <c r="A35" s="265"/>
    </row>
    <row r="36" spans="1:1" x14ac:dyDescent="0.25">
      <c r="A36" s="265"/>
    </row>
    <row r="37" spans="1:1" x14ac:dyDescent="0.25">
      <c r="A37" s="265"/>
    </row>
    <row r="38" spans="1:1" x14ac:dyDescent="0.25">
      <c r="A38" s="265"/>
    </row>
    <row r="39" spans="1:1" x14ac:dyDescent="0.25">
      <c r="A39" s="265"/>
    </row>
    <row r="40" spans="1:1" x14ac:dyDescent="0.25">
      <c r="A40" s="265"/>
    </row>
    <row r="41" spans="1:1" x14ac:dyDescent="0.25">
      <c r="A41" s="265"/>
    </row>
    <row r="42" spans="1:1" x14ac:dyDescent="0.25">
      <c r="A42" s="265"/>
    </row>
    <row r="43" spans="1:1" x14ac:dyDescent="0.25">
      <c r="A43" s="265"/>
    </row>
    <row r="44" spans="1:1" x14ac:dyDescent="0.25">
      <c r="A44" s="265"/>
    </row>
    <row r="45" spans="1:1" x14ac:dyDescent="0.25">
      <c r="A45" s="265"/>
    </row>
    <row r="46" spans="1:1" x14ac:dyDescent="0.25">
      <c r="A46" s="265"/>
    </row>
    <row r="47" spans="1:1" x14ac:dyDescent="0.25">
      <c r="A47" s="265"/>
    </row>
    <row r="48" spans="1:1" x14ac:dyDescent="0.25">
      <c r="A48" s="265"/>
    </row>
    <row r="49" spans="1:1" x14ac:dyDescent="0.25">
      <c r="A49" s="265"/>
    </row>
    <row r="50" spans="1:1" x14ac:dyDescent="0.25">
      <c r="A50" s="265"/>
    </row>
    <row r="51" spans="1:1" x14ac:dyDescent="0.25">
      <c r="A51" s="265"/>
    </row>
    <row r="52" spans="1:1" x14ac:dyDescent="0.25">
      <c r="A52" s="265"/>
    </row>
    <row r="53" spans="1:1" x14ac:dyDescent="0.25">
      <c r="A53" s="265"/>
    </row>
    <row r="54" spans="1:1" x14ac:dyDescent="0.25">
      <c r="A54" s="265"/>
    </row>
    <row r="55" spans="1:1" x14ac:dyDescent="0.25">
      <c r="A55" s="265"/>
    </row>
    <row r="56" spans="1:1" x14ac:dyDescent="0.25">
      <c r="A56" s="265"/>
    </row>
    <row r="57" spans="1:1" x14ac:dyDescent="0.25">
      <c r="A57" s="265"/>
    </row>
    <row r="58" spans="1:1" x14ac:dyDescent="0.25">
      <c r="A58" s="265"/>
    </row>
    <row r="59" spans="1:1" x14ac:dyDescent="0.25">
      <c r="A59" s="265"/>
    </row>
    <row r="60" spans="1:1" x14ac:dyDescent="0.25">
      <c r="A60" s="265"/>
    </row>
    <row r="61" spans="1:1" x14ac:dyDescent="0.25">
      <c r="A61" s="265"/>
    </row>
    <row r="62" spans="1:1" x14ac:dyDescent="0.25">
      <c r="A62" s="265"/>
    </row>
    <row r="63" spans="1:1" x14ac:dyDescent="0.25">
      <c r="A63" s="265"/>
    </row>
    <row r="64" spans="1:1" x14ac:dyDescent="0.25">
      <c r="A64" s="265"/>
    </row>
    <row r="65" spans="1:1" x14ac:dyDescent="0.25">
      <c r="A65" s="265"/>
    </row>
    <row r="66" spans="1:1" x14ac:dyDescent="0.25">
      <c r="A66" s="265"/>
    </row>
    <row r="67" spans="1:1" x14ac:dyDescent="0.25">
      <c r="A67" s="265"/>
    </row>
    <row r="68" spans="1:1" x14ac:dyDescent="0.25">
      <c r="A68" s="265"/>
    </row>
    <row r="69" spans="1:1" x14ac:dyDescent="0.25">
      <c r="A69" s="265"/>
    </row>
    <row r="70" spans="1:1" x14ac:dyDescent="0.25">
      <c r="A70" s="265"/>
    </row>
    <row r="71" spans="1:1" x14ac:dyDescent="0.25">
      <c r="A71" s="265"/>
    </row>
    <row r="72" spans="1:1" x14ac:dyDescent="0.25">
      <c r="A72" s="265"/>
    </row>
    <row r="73" spans="1:1" x14ac:dyDescent="0.25">
      <c r="A73" s="265"/>
    </row>
    <row r="74" spans="1:1" x14ac:dyDescent="0.25">
      <c r="A74" s="265"/>
    </row>
    <row r="75" spans="1:1" x14ac:dyDescent="0.25">
      <c r="A75" s="265"/>
    </row>
    <row r="76" spans="1:1" x14ac:dyDescent="0.25">
      <c r="A76" s="265"/>
    </row>
    <row r="77" spans="1:1" x14ac:dyDescent="0.25">
      <c r="A77" s="265"/>
    </row>
    <row r="78" spans="1:1" x14ac:dyDescent="0.25">
      <c r="A78" s="265"/>
    </row>
    <row r="79" spans="1:1" x14ac:dyDescent="0.25">
      <c r="A79" s="265"/>
    </row>
    <row r="80" spans="1:1" x14ac:dyDescent="0.25">
      <c r="A80" s="265"/>
    </row>
    <row r="81" spans="1:13" x14ac:dyDescent="0.25">
      <c r="A81" s="265"/>
    </row>
    <row r="82" spans="1:13" ht="15.75" thickBot="1" x14ac:dyDescent="0.3">
      <c r="A82" s="266"/>
      <c r="B82" s="262"/>
      <c r="C82" s="263"/>
      <c r="D82" s="263"/>
      <c r="E82" s="263"/>
      <c r="F82" s="269"/>
      <c r="G82" s="269"/>
      <c r="H82" s="269"/>
      <c r="I82" s="269"/>
      <c r="J82" s="269"/>
      <c r="K82" s="269"/>
      <c r="L82" s="262"/>
      <c r="M82" s="264"/>
    </row>
    <row r="83" spans="1:13" ht="15.75" thickTop="1" x14ac:dyDescent="0.25">
      <c r="A83" s="265"/>
    </row>
    <row r="84" spans="1:13" x14ac:dyDescent="0.25">
      <c r="A84" s="265"/>
      <c r="C84" s="261"/>
    </row>
    <row r="85" spans="1:13" x14ac:dyDescent="0.25">
      <c r="A85" s="265"/>
      <c r="C85" s="270"/>
    </row>
    <row r="86" spans="1:13" x14ac:dyDescent="0.25">
      <c r="A86" s="265"/>
    </row>
    <row r="87" spans="1:13" x14ac:dyDescent="0.25">
      <c r="A87" s="265"/>
    </row>
    <row r="88" spans="1:13" x14ac:dyDescent="0.25">
      <c r="A88" s="265"/>
    </row>
    <row r="89" spans="1:13" x14ac:dyDescent="0.25">
      <c r="A89" s="265"/>
    </row>
    <row r="90" spans="1:13" x14ac:dyDescent="0.25">
      <c r="A90" s="265"/>
    </row>
    <row r="91" spans="1:13" x14ac:dyDescent="0.25">
      <c r="A91" s="265"/>
    </row>
    <row r="92" spans="1:13" x14ac:dyDescent="0.25">
      <c r="A92" s="265"/>
    </row>
    <row r="93" spans="1:13" x14ac:dyDescent="0.25">
      <c r="A93" s="265"/>
    </row>
    <row r="94" spans="1:13" x14ac:dyDescent="0.25">
      <c r="A94" s="265"/>
    </row>
    <row r="95" spans="1:13" x14ac:dyDescent="0.25">
      <c r="A95" s="265"/>
    </row>
    <row r="96" spans="1:13" x14ac:dyDescent="0.25">
      <c r="A96" s="265"/>
    </row>
    <row r="97" spans="1:13" x14ac:dyDescent="0.25">
      <c r="A97" s="265"/>
    </row>
    <row r="98" spans="1:13" x14ac:dyDescent="0.25">
      <c r="A98" s="265"/>
    </row>
    <row r="99" spans="1:13" x14ac:dyDescent="0.25">
      <c r="A99" s="265"/>
    </row>
    <row r="100" spans="1:13" x14ac:dyDescent="0.25">
      <c r="A100" s="265"/>
    </row>
    <row r="101" spans="1:13" x14ac:dyDescent="0.25">
      <c r="A101" s="265"/>
    </row>
    <row r="102" spans="1:13" x14ac:dyDescent="0.25">
      <c r="A102" s="265"/>
    </row>
    <row r="103" spans="1:13" x14ac:dyDescent="0.25">
      <c r="A103" s="265"/>
    </row>
    <row r="104" spans="1:13" x14ac:dyDescent="0.25">
      <c r="A104" s="265"/>
    </row>
    <row r="105" spans="1:13" x14ac:dyDescent="0.25">
      <c r="A105" s="265"/>
    </row>
    <row r="106" spans="1:13" ht="15.75" thickBot="1" x14ac:dyDescent="0.3">
      <c r="A106" s="266"/>
      <c r="B106" s="262"/>
      <c r="C106" s="263"/>
      <c r="D106" s="263"/>
      <c r="E106" s="263"/>
      <c r="F106" s="264"/>
      <c r="G106" s="264"/>
      <c r="H106" s="264"/>
      <c r="I106" s="264"/>
      <c r="J106" s="264"/>
      <c r="K106" s="264"/>
      <c r="L106" s="262"/>
      <c r="M106" s="264"/>
    </row>
    <row r="107" spans="1:13" ht="15.75" thickTop="1" x14ac:dyDescent="0.25"/>
    <row r="109" spans="1:13" hidden="1" x14ac:dyDescent="0.25">
      <c r="K109" s="7">
        <f t="shared" ref="K109:K132" si="0">SUM(F109:J109)</f>
        <v>0</v>
      </c>
      <c r="L109" s="5">
        <f t="shared" ref="L109:L133" si="1">IF(D109="X",0,IF(E109="",0,IF(E109="H",0,VLOOKUP(E109,$F$539:$G$553,2))))</f>
        <v>0</v>
      </c>
      <c r="M109">
        <f t="shared" ref="M109:M132" si="2">SUM(K109*L109)</f>
        <v>0</v>
      </c>
    </row>
    <row r="110" spans="1:13" hidden="1" x14ac:dyDescent="0.25">
      <c r="K110" s="7">
        <f t="shared" si="0"/>
        <v>0</v>
      </c>
      <c r="L110" s="5">
        <f t="shared" si="1"/>
        <v>0</v>
      </c>
      <c r="M110">
        <f t="shared" si="2"/>
        <v>0</v>
      </c>
    </row>
    <row r="111" spans="1:13" hidden="1" x14ac:dyDescent="0.25">
      <c r="K111" s="7">
        <f t="shared" si="0"/>
        <v>0</v>
      </c>
      <c r="L111" s="5">
        <f t="shared" si="1"/>
        <v>0</v>
      </c>
      <c r="M111">
        <f t="shared" si="2"/>
        <v>0</v>
      </c>
    </row>
    <row r="112" spans="1:13" hidden="1" x14ac:dyDescent="0.25">
      <c r="K112" s="7">
        <f t="shared" si="0"/>
        <v>0</v>
      </c>
      <c r="L112" s="5">
        <f t="shared" si="1"/>
        <v>0</v>
      </c>
      <c r="M112">
        <f t="shared" si="2"/>
        <v>0</v>
      </c>
    </row>
    <row r="113" spans="11:13" hidden="1" x14ac:dyDescent="0.25">
      <c r="K113" s="7">
        <f t="shared" si="0"/>
        <v>0</v>
      </c>
      <c r="L113" s="5">
        <f t="shared" si="1"/>
        <v>0</v>
      </c>
      <c r="M113">
        <f t="shared" si="2"/>
        <v>0</v>
      </c>
    </row>
    <row r="114" spans="11:13" hidden="1" x14ac:dyDescent="0.25">
      <c r="K114" s="7">
        <f t="shared" si="0"/>
        <v>0</v>
      </c>
      <c r="L114" s="5">
        <f t="shared" si="1"/>
        <v>0</v>
      </c>
      <c r="M114">
        <f t="shared" si="2"/>
        <v>0</v>
      </c>
    </row>
    <row r="115" spans="11:13" hidden="1" x14ac:dyDescent="0.25">
      <c r="K115" s="7">
        <f t="shared" si="0"/>
        <v>0</v>
      </c>
      <c r="L115" s="5">
        <f t="shared" si="1"/>
        <v>0</v>
      </c>
      <c r="M115">
        <f t="shared" si="2"/>
        <v>0</v>
      </c>
    </row>
    <row r="116" spans="11:13" hidden="1" x14ac:dyDescent="0.25">
      <c r="K116" s="7">
        <f t="shared" si="0"/>
        <v>0</v>
      </c>
      <c r="L116" s="5">
        <f t="shared" si="1"/>
        <v>0</v>
      </c>
      <c r="M116">
        <f t="shared" si="2"/>
        <v>0</v>
      </c>
    </row>
    <row r="117" spans="11:13" hidden="1" x14ac:dyDescent="0.25">
      <c r="K117" s="7">
        <f t="shared" si="0"/>
        <v>0</v>
      </c>
      <c r="L117" s="5">
        <f t="shared" si="1"/>
        <v>0</v>
      </c>
      <c r="M117">
        <f t="shared" si="2"/>
        <v>0</v>
      </c>
    </row>
    <row r="118" spans="11:13" hidden="1" x14ac:dyDescent="0.25">
      <c r="K118" s="7">
        <f t="shared" si="0"/>
        <v>0</v>
      </c>
      <c r="L118" s="5">
        <f t="shared" si="1"/>
        <v>0</v>
      </c>
      <c r="M118">
        <f t="shared" si="2"/>
        <v>0</v>
      </c>
    </row>
    <row r="119" spans="11:13" hidden="1" x14ac:dyDescent="0.25">
      <c r="K119" s="7">
        <f t="shared" si="0"/>
        <v>0</v>
      </c>
      <c r="L119" s="5">
        <f t="shared" si="1"/>
        <v>0</v>
      </c>
      <c r="M119">
        <f t="shared" si="2"/>
        <v>0</v>
      </c>
    </row>
    <row r="120" spans="11:13" hidden="1" x14ac:dyDescent="0.25">
      <c r="K120" s="7">
        <f t="shared" si="0"/>
        <v>0</v>
      </c>
      <c r="L120" s="5">
        <f t="shared" si="1"/>
        <v>0</v>
      </c>
      <c r="M120">
        <f t="shared" si="2"/>
        <v>0</v>
      </c>
    </row>
    <row r="121" spans="11:13" hidden="1" x14ac:dyDescent="0.25">
      <c r="K121" s="7">
        <f t="shared" si="0"/>
        <v>0</v>
      </c>
      <c r="L121" s="5">
        <f t="shared" si="1"/>
        <v>0</v>
      </c>
      <c r="M121">
        <f t="shared" si="2"/>
        <v>0</v>
      </c>
    </row>
    <row r="122" spans="11:13" hidden="1" x14ac:dyDescent="0.25">
      <c r="K122" s="7">
        <f t="shared" si="0"/>
        <v>0</v>
      </c>
      <c r="L122" s="5">
        <f t="shared" si="1"/>
        <v>0</v>
      </c>
      <c r="M122">
        <f t="shared" si="2"/>
        <v>0</v>
      </c>
    </row>
    <row r="123" spans="11:13" hidden="1" x14ac:dyDescent="0.25">
      <c r="K123" s="7">
        <f t="shared" si="0"/>
        <v>0</v>
      </c>
      <c r="L123" s="5">
        <f t="shared" si="1"/>
        <v>0</v>
      </c>
      <c r="M123">
        <f t="shared" si="2"/>
        <v>0</v>
      </c>
    </row>
    <row r="124" spans="11:13" hidden="1" x14ac:dyDescent="0.25">
      <c r="K124" s="7">
        <f t="shared" si="0"/>
        <v>0</v>
      </c>
      <c r="L124" s="5">
        <f t="shared" si="1"/>
        <v>0</v>
      </c>
      <c r="M124">
        <f t="shared" si="2"/>
        <v>0</v>
      </c>
    </row>
    <row r="125" spans="11:13" hidden="1" x14ac:dyDescent="0.25">
      <c r="K125" s="7">
        <f t="shared" si="0"/>
        <v>0</v>
      </c>
      <c r="L125" s="5">
        <f t="shared" si="1"/>
        <v>0</v>
      </c>
      <c r="M125">
        <f t="shared" si="2"/>
        <v>0</v>
      </c>
    </row>
    <row r="126" spans="11:13" hidden="1" x14ac:dyDescent="0.25">
      <c r="K126" s="7">
        <f t="shared" si="0"/>
        <v>0</v>
      </c>
      <c r="L126" s="5">
        <f t="shared" si="1"/>
        <v>0</v>
      </c>
      <c r="M126">
        <f t="shared" si="2"/>
        <v>0</v>
      </c>
    </row>
    <row r="127" spans="11:13" hidden="1" x14ac:dyDescent="0.25">
      <c r="K127" s="7">
        <f t="shared" si="0"/>
        <v>0</v>
      </c>
      <c r="L127" s="5">
        <f t="shared" si="1"/>
        <v>0</v>
      </c>
      <c r="M127">
        <f t="shared" si="2"/>
        <v>0</v>
      </c>
    </row>
    <row r="128" spans="11:13" hidden="1" x14ac:dyDescent="0.25">
      <c r="K128" s="7">
        <f t="shared" si="0"/>
        <v>0</v>
      </c>
      <c r="L128" s="5">
        <f t="shared" si="1"/>
        <v>0</v>
      </c>
      <c r="M128">
        <f t="shared" si="2"/>
        <v>0</v>
      </c>
    </row>
    <row r="129" spans="11:13" hidden="1" x14ac:dyDescent="0.25">
      <c r="K129" s="7">
        <f t="shared" si="0"/>
        <v>0</v>
      </c>
      <c r="L129" s="5">
        <f t="shared" si="1"/>
        <v>0</v>
      </c>
      <c r="M129">
        <f t="shared" si="2"/>
        <v>0</v>
      </c>
    </row>
    <row r="130" spans="11:13" hidden="1" x14ac:dyDescent="0.25">
      <c r="K130" s="7">
        <f t="shared" si="0"/>
        <v>0</v>
      </c>
      <c r="L130" s="5">
        <f t="shared" si="1"/>
        <v>0</v>
      </c>
      <c r="M130">
        <f t="shared" si="2"/>
        <v>0</v>
      </c>
    </row>
    <row r="131" spans="11:13" hidden="1" x14ac:dyDescent="0.25">
      <c r="K131" s="7">
        <f t="shared" si="0"/>
        <v>0</v>
      </c>
      <c r="L131" s="5">
        <f t="shared" si="1"/>
        <v>0</v>
      </c>
      <c r="M131">
        <f t="shared" si="2"/>
        <v>0</v>
      </c>
    </row>
    <row r="132" spans="11:13" hidden="1" x14ac:dyDescent="0.25">
      <c r="K132" s="7">
        <f t="shared" si="0"/>
        <v>0</v>
      </c>
      <c r="L132" s="5">
        <f t="shared" si="1"/>
        <v>0</v>
      </c>
      <c r="M132">
        <f t="shared" si="2"/>
        <v>0</v>
      </c>
    </row>
    <row r="133" spans="11:13" hidden="1" x14ac:dyDescent="0.25">
      <c r="K133" s="7">
        <f t="shared" ref="K133:K196" si="3">SUM(F133:J133)</f>
        <v>0</v>
      </c>
      <c r="L133" s="5">
        <f t="shared" si="1"/>
        <v>0</v>
      </c>
      <c r="M133">
        <f t="shared" ref="M133:M196" si="4">SUM(K133*L133)</f>
        <v>0</v>
      </c>
    </row>
    <row r="134" spans="11:13" hidden="1" x14ac:dyDescent="0.25">
      <c r="K134" s="7">
        <f t="shared" si="3"/>
        <v>0</v>
      </c>
      <c r="L134" s="5">
        <f t="shared" ref="L134:L197" si="5">IF(D134="X",0,IF(E134="",0,IF(E134="H",0,VLOOKUP(E134,$F$539:$G$553,2))))</f>
        <v>0</v>
      </c>
      <c r="M134">
        <f t="shared" si="4"/>
        <v>0</v>
      </c>
    </row>
    <row r="135" spans="11:13" hidden="1" x14ac:dyDescent="0.25">
      <c r="K135" s="7">
        <f t="shared" si="3"/>
        <v>0</v>
      </c>
      <c r="L135" s="5">
        <f t="shared" si="5"/>
        <v>0</v>
      </c>
      <c r="M135">
        <f t="shared" si="4"/>
        <v>0</v>
      </c>
    </row>
    <row r="136" spans="11:13" hidden="1" x14ac:dyDescent="0.25">
      <c r="K136" s="7">
        <f t="shared" si="3"/>
        <v>0</v>
      </c>
      <c r="L136" s="5">
        <f t="shared" si="5"/>
        <v>0</v>
      </c>
      <c r="M136">
        <f t="shared" si="4"/>
        <v>0</v>
      </c>
    </row>
    <row r="137" spans="11:13" hidden="1" x14ac:dyDescent="0.25">
      <c r="K137" s="7">
        <f t="shared" si="3"/>
        <v>0</v>
      </c>
      <c r="L137" s="5">
        <f t="shared" si="5"/>
        <v>0</v>
      </c>
      <c r="M137">
        <f t="shared" si="4"/>
        <v>0</v>
      </c>
    </row>
    <row r="138" spans="11:13" hidden="1" x14ac:dyDescent="0.25">
      <c r="K138" s="7">
        <f t="shared" si="3"/>
        <v>0</v>
      </c>
      <c r="L138" s="5">
        <f t="shared" si="5"/>
        <v>0</v>
      </c>
      <c r="M138">
        <f t="shared" si="4"/>
        <v>0</v>
      </c>
    </row>
    <row r="139" spans="11:13" hidden="1" x14ac:dyDescent="0.25">
      <c r="K139" s="7">
        <f t="shared" si="3"/>
        <v>0</v>
      </c>
      <c r="L139" s="5">
        <f t="shared" si="5"/>
        <v>0</v>
      </c>
      <c r="M139">
        <f t="shared" si="4"/>
        <v>0</v>
      </c>
    </row>
    <row r="140" spans="11:13" hidden="1" x14ac:dyDescent="0.25">
      <c r="K140" s="7">
        <f t="shared" si="3"/>
        <v>0</v>
      </c>
      <c r="L140" s="5">
        <f t="shared" si="5"/>
        <v>0</v>
      </c>
      <c r="M140">
        <f t="shared" si="4"/>
        <v>0</v>
      </c>
    </row>
    <row r="141" spans="11:13" hidden="1" x14ac:dyDescent="0.25">
      <c r="K141" s="7">
        <f t="shared" si="3"/>
        <v>0</v>
      </c>
      <c r="L141" s="5">
        <f t="shared" si="5"/>
        <v>0</v>
      </c>
      <c r="M141">
        <f t="shared" si="4"/>
        <v>0</v>
      </c>
    </row>
    <row r="142" spans="11:13" hidden="1" x14ac:dyDescent="0.25">
      <c r="K142" s="7">
        <f t="shared" si="3"/>
        <v>0</v>
      </c>
      <c r="L142" s="5">
        <f t="shared" si="5"/>
        <v>0</v>
      </c>
      <c r="M142">
        <f t="shared" si="4"/>
        <v>0</v>
      </c>
    </row>
    <row r="143" spans="11:13" hidden="1" x14ac:dyDescent="0.25">
      <c r="K143" s="7">
        <f t="shared" si="3"/>
        <v>0</v>
      </c>
      <c r="L143" s="5">
        <f t="shared" si="5"/>
        <v>0</v>
      </c>
      <c r="M143">
        <f t="shared" si="4"/>
        <v>0</v>
      </c>
    </row>
    <row r="144" spans="11:13" hidden="1" x14ac:dyDescent="0.25">
      <c r="K144" s="7">
        <f t="shared" si="3"/>
        <v>0</v>
      </c>
      <c r="L144" s="5">
        <f t="shared" si="5"/>
        <v>0</v>
      </c>
      <c r="M144">
        <f t="shared" si="4"/>
        <v>0</v>
      </c>
    </row>
    <row r="145" spans="11:13" hidden="1" x14ac:dyDescent="0.25">
      <c r="K145" s="7">
        <f t="shared" si="3"/>
        <v>0</v>
      </c>
      <c r="L145" s="5">
        <f t="shared" si="5"/>
        <v>0</v>
      </c>
      <c r="M145">
        <f t="shared" si="4"/>
        <v>0</v>
      </c>
    </row>
    <row r="146" spans="11:13" hidden="1" x14ac:dyDescent="0.25">
      <c r="K146" s="7">
        <f t="shared" si="3"/>
        <v>0</v>
      </c>
      <c r="L146" s="5">
        <f t="shared" si="5"/>
        <v>0</v>
      </c>
      <c r="M146">
        <f t="shared" si="4"/>
        <v>0</v>
      </c>
    </row>
    <row r="147" spans="11:13" hidden="1" x14ac:dyDescent="0.25">
      <c r="K147" s="7">
        <f t="shared" si="3"/>
        <v>0</v>
      </c>
      <c r="L147" s="5">
        <f t="shared" si="5"/>
        <v>0</v>
      </c>
      <c r="M147">
        <f t="shared" si="4"/>
        <v>0</v>
      </c>
    </row>
    <row r="148" spans="11:13" hidden="1" x14ac:dyDescent="0.25">
      <c r="K148" s="7">
        <f t="shared" si="3"/>
        <v>0</v>
      </c>
      <c r="L148" s="5">
        <f t="shared" si="5"/>
        <v>0</v>
      </c>
      <c r="M148">
        <f t="shared" si="4"/>
        <v>0</v>
      </c>
    </row>
    <row r="149" spans="11:13" hidden="1" x14ac:dyDescent="0.25">
      <c r="K149" s="7">
        <f t="shared" si="3"/>
        <v>0</v>
      </c>
      <c r="L149" s="5">
        <f t="shared" si="5"/>
        <v>0</v>
      </c>
      <c r="M149">
        <f t="shared" si="4"/>
        <v>0</v>
      </c>
    </row>
    <row r="150" spans="11:13" hidden="1" x14ac:dyDescent="0.25">
      <c r="K150" s="7">
        <f t="shared" si="3"/>
        <v>0</v>
      </c>
      <c r="L150" s="5">
        <f t="shared" si="5"/>
        <v>0</v>
      </c>
      <c r="M150">
        <f t="shared" si="4"/>
        <v>0</v>
      </c>
    </row>
    <row r="151" spans="11:13" hidden="1" x14ac:dyDescent="0.25">
      <c r="K151" s="7">
        <f t="shared" si="3"/>
        <v>0</v>
      </c>
      <c r="L151" s="5">
        <f t="shared" si="5"/>
        <v>0</v>
      </c>
      <c r="M151">
        <f t="shared" si="4"/>
        <v>0</v>
      </c>
    </row>
    <row r="152" spans="11:13" hidden="1" x14ac:dyDescent="0.25">
      <c r="K152" s="7">
        <f t="shared" si="3"/>
        <v>0</v>
      </c>
      <c r="L152" s="5">
        <f t="shared" si="5"/>
        <v>0</v>
      </c>
      <c r="M152">
        <f t="shared" si="4"/>
        <v>0</v>
      </c>
    </row>
    <row r="153" spans="11:13" hidden="1" x14ac:dyDescent="0.25">
      <c r="K153" s="7">
        <f t="shared" si="3"/>
        <v>0</v>
      </c>
      <c r="L153" s="5">
        <f t="shared" si="5"/>
        <v>0</v>
      </c>
      <c r="M153">
        <f t="shared" si="4"/>
        <v>0</v>
      </c>
    </row>
    <row r="154" spans="11:13" hidden="1" x14ac:dyDescent="0.25">
      <c r="K154" s="7">
        <f t="shared" si="3"/>
        <v>0</v>
      </c>
      <c r="L154" s="5">
        <f t="shared" si="5"/>
        <v>0</v>
      </c>
      <c r="M154">
        <f t="shared" si="4"/>
        <v>0</v>
      </c>
    </row>
    <row r="155" spans="11:13" hidden="1" x14ac:dyDescent="0.25">
      <c r="K155" s="7">
        <f t="shared" si="3"/>
        <v>0</v>
      </c>
      <c r="L155" s="5">
        <f t="shared" si="5"/>
        <v>0</v>
      </c>
      <c r="M155">
        <f t="shared" si="4"/>
        <v>0</v>
      </c>
    </row>
    <row r="156" spans="11:13" hidden="1" x14ac:dyDescent="0.25">
      <c r="K156" s="7">
        <f t="shared" si="3"/>
        <v>0</v>
      </c>
      <c r="L156" s="5">
        <f t="shared" si="5"/>
        <v>0</v>
      </c>
      <c r="M156">
        <f t="shared" si="4"/>
        <v>0</v>
      </c>
    </row>
    <row r="157" spans="11:13" hidden="1" x14ac:dyDescent="0.25">
      <c r="K157" s="7">
        <f t="shared" si="3"/>
        <v>0</v>
      </c>
      <c r="L157" s="5">
        <f t="shared" si="5"/>
        <v>0</v>
      </c>
      <c r="M157">
        <f t="shared" si="4"/>
        <v>0</v>
      </c>
    </row>
    <row r="158" spans="11:13" hidden="1" x14ac:dyDescent="0.25">
      <c r="K158" s="7">
        <f t="shared" si="3"/>
        <v>0</v>
      </c>
      <c r="L158" s="5">
        <f t="shared" si="5"/>
        <v>0</v>
      </c>
      <c r="M158">
        <f t="shared" si="4"/>
        <v>0</v>
      </c>
    </row>
    <row r="159" spans="11:13" hidden="1" x14ac:dyDescent="0.25">
      <c r="K159" s="7">
        <f t="shared" si="3"/>
        <v>0</v>
      </c>
      <c r="L159" s="5">
        <f t="shared" si="5"/>
        <v>0</v>
      </c>
      <c r="M159">
        <f t="shared" si="4"/>
        <v>0</v>
      </c>
    </row>
    <row r="160" spans="11:13" hidden="1" x14ac:dyDescent="0.25">
      <c r="K160" s="7">
        <f t="shared" si="3"/>
        <v>0</v>
      </c>
      <c r="L160" s="5">
        <f t="shared" si="5"/>
        <v>0</v>
      </c>
      <c r="M160">
        <f t="shared" si="4"/>
        <v>0</v>
      </c>
    </row>
    <row r="161" spans="11:13" hidden="1" x14ac:dyDescent="0.25">
      <c r="K161" s="7">
        <f t="shared" si="3"/>
        <v>0</v>
      </c>
      <c r="L161" s="5">
        <f t="shared" si="5"/>
        <v>0</v>
      </c>
      <c r="M161">
        <f t="shared" si="4"/>
        <v>0</v>
      </c>
    </row>
    <row r="162" spans="11:13" hidden="1" x14ac:dyDescent="0.25">
      <c r="K162" s="7">
        <f t="shared" si="3"/>
        <v>0</v>
      </c>
      <c r="L162" s="5">
        <f t="shared" si="5"/>
        <v>0</v>
      </c>
      <c r="M162">
        <f t="shared" si="4"/>
        <v>0</v>
      </c>
    </row>
    <row r="163" spans="11:13" hidden="1" x14ac:dyDescent="0.25">
      <c r="K163" s="7">
        <f t="shared" si="3"/>
        <v>0</v>
      </c>
      <c r="L163" s="5">
        <f t="shared" si="5"/>
        <v>0</v>
      </c>
      <c r="M163">
        <f t="shared" si="4"/>
        <v>0</v>
      </c>
    </row>
    <row r="164" spans="11:13" hidden="1" x14ac:dyDescent="0.25">
      <c r="K164" s="7">
        <f t="shared" si="3"/>
        <v>0</v>
      </c>
      <c r="L164" s="5">
        <f t="shared" si="5"/>
        <v>0</v>
      </c>
      <c r="M164">
        <f t="shared" si="4"/>
        <v>0</v>
      </c>
    </row>
    <row r="165" spans="11:13" hidden="1" x14ac:dyDescent="0.25">
      <c r="K165" s="7">
        <f t="shared" si="3"/>
        <v>0</v>
      </c>
      <c r="L165" s="5">
        <f t="shared" si="5"/>
        <v>0</v>
      </c>
      <c r="M165">
        <f t="shared" si="4"/>
        <v>0</v>
      </c>
    </row>
    <row r="166" spans="11:13" hidden="1" x14ac:dyDescent="0.25">
      <c r="K166" s="7">
        <f t="shared" si="3"/>
        <v>0</v>
      </c>
      <c r="L166" s="5">
        <f t="shared" si="5"/>
        <v>0</v>
      </c>
      <c r="M166">
        <f t="shared" si="4"/>
        <v>0</v>
      </c>
    </row>
    <row r="167" spans="11:13" hidden="1" x14ac:dyDescent="0.25">
      <c r="K167" s="7">
        <f t="shared" si="3"/>
        <v>0</v>
      </c>
      <c r="L167" s="5">
        <f t="shared" si="5"/>
        <v>0</v>
      </c>
      <c r="M167">
        <f t="shared" si="4"/>
        <v>0</v>
      </c>
    </row>
    <row r="168" spans="11:13" hidden="1" x14ac:dyDescent="0.25">
      <c r="K168" s="7">
        <f t="shared" si="3"/>
        <v>0</v>
      </c>
      <c r="L168" s="5">
        <f t="shared" si="5"/>
        <v>0</v>
      </c>
      <c r="M168">
        <f t="shared" si="4"/>
        <v>0</v>
      </c>
    </row>
    <row r="169" spans="11:13" hidden="1" x14ac:dyDescent="0.25">
      <c r="K169" s="7">
        <f t="shared" si="3"/>
        <v>0</v>
      </c>
      <c r="L169" s="5">
        <f t="shared" si="5"/>
        <v>0</v>
      </c>
      <c r="M169">
        <f t="shared" si="4"/>
        <v>0</v>
      </c>
    </row>
    <row r="170" spans="11:13" hidden="1" x14ac:dyDescent="0.25">
      <c r="K170" s="7">
        <f t="shared" si="3"/>
        <v>0</v>
      </c>
      <c r="L170" s="5">
        <f t="shared" si="5"/>
        <v>0</v>
      </c>
      <c r="M170">
        <f t="shared" si="4"/>
        <v>0</v>
      </c>
    </row>
    <row r="171" spans="11:13" hidden="1" x14ac:dyDescent="0.25">
      <c r="K171" s="7">
        <f t="shared" si="3"/>
        <v>0</v>
      </c>
      <c r="L171" s="5">
        <f t="shared" si="5"/>
        <v>0</v>
      </c>
      <c r="M171">
        <f t="shared" si="4"/>
        <v>0</v>
      </c>
    </row>
    <row r="172" spans="11:13" hidden="1" x14ac:dyDescent="0.25">
      <c r="K172" s="7">
        <f t="shared" si="3"/>
        <v>0</v>
      </c>
      <c r="L172" s="5">
        <f t="shared" si="5"/>
        <v>0</v>
      </c>
      <c r="M172">
        <f t="shared" si="4"/>
        <v>0</v>
      </c>
    </row>
    <row r="173" spans="11:13" hidden="1" x14ac:dyDescent="0.25">
      <c r="K173" s="7">
        <f t="shared" si="3"/>
        <v>0</v>
      </c>
      <c r="L173" s="5">
        <f t="shared" si="5"/>
        <v>0</v>
      </c>
      <c r="M173">
        <f t="shared" si="4"/>
        <v>0</v>
      </c>
    </row>
    <row r="174" spans="11:13" hidden="1" x14ac:dyDescent="0.25">
      <c r="K174" s="7">
        <f t="shared" si="3"/>
        <v>0</v>
      </c>
      <c r="L174" s="5">
        <f t="shared" si="5"/>
        <v>0</v>
      </c>
      <c r="M174">
        <f t="shared" si="4"/>
        <v>0</v>
      </c>
    </row>
    <row r="175" spans="11:13" hidden="1" x14ac:dyDescent="0.25">
      <c r="K175" s="7">
        <f t="shared" si="3"/>
        <v>0</v>
      </c>
      <c r="L175" s="5">
        <f t="shared" si="5"/>
        <v>0</v>
      </c>
      <c r="M175">
        <f t="shared" si="4"/>
        <v>0</v>
      </c>
    </row>
    <row r="176" spans="11:13" hidden="1" x14ac:dyDescent="0.25">
      <c r="K176" s="7">
        <f t="shared" si="3"/>
        <v>0</v>
      </c>
      <c r="L176" s="5">
        <f t="shared" si="5"/>
        <v>0</v>
      </c>
      <c r="M176">
        <f t="shared" si="4"/>
        <v>0</v>
      </c>
    </row>
    <row r="177" spans="11:13" hidden="1" x14ac:dyDescent="0.25">
      <c r="K177" s="7">
        <f t="shared" si="3"/>
        <v>0</v>
      </c>
      <c r="L177" s="5">
        <f t="shared" si="5"/>
        <v>0</v>
      </c>
      <c r="M177">
        <f t="shared" si="4"/>
        <v>0</v>
      </c>
    </row>
    <row r="178" spans="11:13" hidden="1" x14ac:dyDescent="0.25">
      <c r="K178" s="7">
        <f t="shared" si="3"/>
        <v>0</v>
      </c>
      <c r="L178" s="5">
        <f t="shared" si="5"/>
        <v>0</v>
      </c>
      <c r="M178">
        <f t="shared" si="4"/>
        <v>0</v>
      </c>
    </row>
    <row r="179" spans="11:13" hidden="1" x14ac:dyDescent="0.25">
      <c r="K179" s="7">
        <f t="shared" si="3"/>
        <v>0</v>
      </c>
      <c r="L179" s="5">
        <f t="shared" si="5"/>
        <v>0</v>
      </c>
      <c r="M179">
        <f t="shared" si="4"/>
        <v>0</v>
      </c>
    </row>
    <row r="180" spans="11:13" hidden="1" x14ac:dyDescent="0.25">
      <c r="K180" s="7">
        <f t="shared" si="3"/>
        <v>0</v>
      </c>
      <c r="L180" s="5">
        <f t="shared" si="5"/>
        <v>0</v>
      </c>
      <c r="M180">
        <f t="shared" si="4"/>
        <v>0</v>
      </c>
    </row>
    <row r="181" spans="11:13" hidden="1" x14ac:dyDescent="0.25">
      <c r="K181" s="7">
        <f t="shared" si="3"/>
        <v>0</v>
      </c>
      <c r="L181" s="5">
        <f t="shared" si="5"/>
        <v>0</v>
      </c>
      <c r="M181">
        <f t="shared" si="4"/>
        <v>0</v>
      </c>
    </row>
    <row r="182" spans="11:13" hidden="1" x14ac:dyDescent="0.25">
      <c r="K182" s="7">
        <f t="shared" si="3"/>
        <v>0</v>
      </c>
      <c r="L182" s="5">
        <f t="shared" si="5"/>
        <v>0</v>
      </c>
      <c r="M182">
        <f t="shared" si="4"/>
        <v>0</v>
      </c>
    </row>
    <row r="183" spans="11:13" hidden="1" x14ac:dyDescent="0.25">
      <c r="K183" s="7">
        <f t="shared" si="3"/>
        <v>0</v>
      </c>
      <c r="L183" s="5">
        <f t="shared" si="5"/>
        <v>0</v>
      </c>
      <c r="M183">
        <f t="shared" si="4"/>
        <v>0</v>
      </c>
    </row>
    <row r="184" spans="11:13" hidden="1" x14ac:dyDescent="0.25">
      <c r="K184" s="7">
        <f t="shared" si="3"/>
        <v>0</v>
      </c>
      <c r="L184" s="5">
        <f t="shared" si="5"/>
        <v>0</v>
      </c>
      <c r="M184">
        <f t="shared" si="4"/>
        <v>0</v>
      </c>
    </row>
    <row r="185" spans="11:13" hidden="1" x14ac:dyDescent="0.25">
      <c r="K185" s="7">
        <f t="shared" si="3"/>
        <v>0</v>
      </c>
      <c r="L185" s="5">
        <f t="shared" si="5"/>
        <v>0</v>
      </c>
      <c r="M185">
        <f t="shared" si="4"/>
        <v>0</v>
      </c>
    </row>
    <row r="186" spans="11:13" hidden="1" x14ac:dyDescent="0.25">
      <c r="K186" s="7">
        <f t="shared" si="3"/>
        <v>0</v>
      </c>
      <c r="L186" s="5">
        <f t="shared" si="5"/>
        <v>0</v>
      </c>
      <c r="M186">
        <f t="shared" si="4"/>
        <v>0</v>
      </c>
    </row>
    <row r="187" spans="11:13" hidden="1" x14ac:dyDescent="0.25">
      <c r="K187" s="7">
        <f t="shared" si="3"/>
        <v>0</v>
      </c>
      <c r="L187" s="5">
        <f t="shared" si="5"/>
        <v>0</v>
      </c>
      <c r="M187">
        <f t="shared" si="4"/>
        <v>0</v>
      </c>
    </row>
    <row r="188" spans="11:13" hidden="1" x14ac:dyDescent="0.25">
      <c r="K188" s="7">
        <f t="shared" si="3"/>
        <v>0</v>
      </c>
      <c r="L188" s="5">
        <f t="shared" si="5"/>
        <v>0</v>
      </c>
      <c r="M188">
        <f t="shared" si="4"/>
        <v>0</v>
      </c>
    </row>
    <row r="189" spans="11:13" hidden="1" x14ac:dyDescent="0.25">
      <c r="K189" s="7">
        <f t="shared" si="3"/>
        <v>0</v>
      </c>
      <c r="L189" s="5">
        <f t="shared" si="5"/>
        <v>0</v>
      </c>
      <c r="M189">
        <f t="shared" si="4"/>
        <v>0</v>
      </c>
    </row>
    <row r="190" spans="11:13" hidden="1" x14ac:dyDescent="0.25">
      <c r="K190" s="7">
        <f t="shared" si="3"/>
        <v>0</v>
      </c>
      <c r="L190" s="5">
        <f t="shared" si="5"/>
        <v>0</v>
      </c>
      <c r="M190">
        <f t="shared" si="4"/>
        <v>0</v>
      </c>
    </row>
    <row r="191" spans="11:13" hidden="1" x14ac:dyDescent="0.25">
      <c r="K191" s="7">
        <f t="shared" si="3"/>
        <v>0</v>
      </c>
      <c r="L191" s="5">
        <f t="shared" si="5"/>
        <v>0</v>
      </c>
      <c r="M191">
        <f t="shared" si="4"/>
        <v>0</v>
      </c>
    </row>
    <row r="192" spans="11:13" hidden="1" x14ac:dyDescent="0.25">
      <c r="K192" s="7">
        <f t="shared" si="3"/>
        <v>0</v>
      </c>
      <c r="L192" s="5">
        <f t="shared" si="5"/>
        <v>0</v>
      </c>
      <c r="M192">
        <f t="shared" si="4"/>
        <v>0</v>
      </c>
    </row>
    <row r="193" spans="11:13" hidden="1" x14ac:dyDescent="0.25">
      <c r="K193" s="7">
        <f t="shared" si="3"/>
        <v>0</v>
      </c>
      <c r="L193" s="5">
        <f t="shared" si="5"/>
        <v>0</v>
      </c>
      <c r="M193">
        <f t="shared" si="4"/>
        <v>0</v>
      </c>
    </row>
    <row r="194" spans="11:13" hidden="1" x14ac:dyDescent="0.25">
      <c r="K194" s="7">
        <f t="shared" si="3"/>
        <v>0</v>
      </c>
      <c r="L194" s="5">
        <f t="shared" si="5"/>
        <v>0</v>
      </c>
      <c r="M194">
        <f t="shared" si="4"/>
        <v>0</v>
      </c>
    </row>
    <row r="195" spans="11:13" hidden="1" x14ac:dyDescent="0.25">
      <c r="K195" s="7">
        <f t="shared" si="3"/>
        <v>0</v>
      </c>
      <c r="L195" s="5">
        <f t="shared" si="5"/>
        <v>0</v>
      </c>
      <c r="M195">
        <f t="shared" si="4"/>
        <v>0</v>
      </c>
    </row>
    <row r="196" spans="11:13" hidden="1" x14ac:dyDescent="0.25">
      <c r="K196" s="7">
        <f t="shared" si="3"/>
        <v>0</v>
      </c>
      <c r="L196" s="5">
        <f t="shared" si="5"/>
        <v>0</v>
      </c>
      <c r="M196">
        <f t="shared" si="4"/>
        <v>0</v>
      </c>
    </row>
    <row r="197" spans="11:13" hidden="1" x14ac:dyDescent="0.25">
      <c r="K197" s="7">
        <f t="shared" ref="K197:K260" si="6">SUM(F197:J197)</f>
        <v>0</v>
      </c>
      <c r="L197" s="5">
        <f t="shared" si="5"/>
        <v>0</v>
      </c>
      <c r="M197">
        <f t="shared" ref="M197:M260" si="7">SUM(K197*L197)</f>
        <v>0</v>
      </c>
    </row>
    <row r="198" spans="11:13" hidden="1" x14ac:dyDescent="0.25">
      <c r="K198" s="7">
        <f t="shared" si="6"/>
        <v>0</v>
      </c>
      <c r="L198" s="5">
        <f t="shared" ref="L198:L261" si="8">IF(D198="X",0,IF(E198="",0,IF(E198="H",0,VLOOKUP(E198,$F$539:$G$553,2))))</f>
        <v>0</v>
      </c>
      <c r="M198">
        <f t="shared" si="7"/>
        <v>0</v>
      </c>
    </row>
    <row r="199" spans="11:13" hidden="1" x14ac:dyDescent="0.25">
      <c r="K199" s="7">
        <f t="shared" si="6"/>
        <v>0</v>
      </c>
      <c r="L199" s="5">
        <f t="shared" si="8"/>
        <v>0</v>
      </c>
      <c r="M199">
        <f t="shared" si="7"/>
        <v>0</v>
      </c>
    </row>
    <row r="200" spans="11:13" hidden="1" x14ac:dyDescent="0.25">
      <c r="K200" s="7">
        <f t="shared" si="6"/>
        <v>0</v>
      </c>
      <c r="L200" s="5">
        <f t="shared" si="8"/>
        <v>0</v>
      </c>
      <c r="M200">
        <f t="shared" si="7"/>
        <v>0</v>
      </c>
    </row>
    <row r="201" spans="11:13" hidden="1" x14ac:dyDescent="0.25">
      <c r="K201" s="7">
        <f t="shared" si="6"/>
        <v>0</v>
      </c>
      <c r="L201" s="5">
        <f t="shared" si="8"/>
        <v>0</v>
      </c>
      <c r="M201">
        <f t="shared" si="7"/>
        <v>0</v>
      </c>
    </row>
    <row r="202" spans="11:13" hidden="1" x14ac:dyDescent="0.25">
      <c r="K202" s="7">
        <f t="shared" si="6"/>
        <v>0</v>
      </c>
      <c r="L202" s="5">
        <f t="shared" si="8"/>
        <v>0</v>
      </c>
      <c r="M202">
        <f t="shared" si="7"/>
        <v>0</v>
      </c>
    </row>
    <row r="203" spans="11:13" hidden="1" x14ac:dyDescent="0.25">
      <c r="K203" s="7">
        <f t="shared" si="6"/>
        <v>0</v>
      </c>
      <c r="L203" s="5">
        <f t="shared" si="8"/>
        <v>0</v>
      </c>
      <c r="M203">
        <f t="shared" si="7"/>
        <v>0</v>
      </c>
    </row>
    <row r="204" spans="11:13" hidden="1" x14ac:dyDescent="0.25">
      <c r="K204" s="7">
        <f t="shared" si="6"/>
        <v>0</v>
      </c>
      <c r="L204" s="5">
        <f t="shared" si="8"/>
        <v>0</v>
      </c>
      <c r="M204">
        <f t="shared" si="7"/>
        <v>0</v>
      </c>
    </row>
    <row r="205" spans="11:13" hidden="1" x14ac:dyDescent="0.25">
      <c r="K205" s="7">
        <f t="shared" si="6"/>
        <v>0</v>
      </c>
      <c r="L205" s="5">
        <f t="shared" si="8"/>
        <v>0</v>
      </c>
      <c r="M205">
        <f t="shared" si="7"/>
        <v>0</v>
      </c>
    </row>
    <row r="206" spans="11:13" hidden="1" x14ac:dyDescent="0.25">
      <c r="K206" s="7">
        <f t="shared" si="6"/>
        <v>0</v>
      </c>
      <c r="L206" s="5">
        <f t="shared" si="8"/>
        <v>0</v>
      </c>
      <c r="M206">
        <f t="shared" si="7"/>
        <v>0</v>
      </c>
    </row>
    <row r="207" spans="11:13" hidden="1" x14ac:dyDescent="0.25">
      <c r="K207" s="7">
        <f t="shared" si="6"/>
        <v>0</v>
      </c>
      <c r="L207" s="5">
        <f t="shared" si="8"/>
        <v>0</v>
      </c>
      <c r="M207">
        <f t="shared" si="7"/>
        <v>0</v>
      </c>
    </row>
    <row r="208" spans="11:13" hidden="1" x14ac:dyDescent="0.25">
      <c r="K208" s="7">
        <f t="shared" si="6"/>
        <v>0</v>
      </c>
      <c r="L208" s="5">
        <f t="shared" si="8"/>
        <v>0</v>
      </c>
      <c r="M208">
        <f t="shared" si="7"/>
        <v>0</v>
      </c>
    </row>
    <row r="209" spans="11:13" hidden="1" x14ac:dyDescent="0.25">
      <c r="K209" s="7">
        <f t="shared" si="6"/>
        <v>0</v>
      </c>
      <c r="L209" s="5">
        <f t="shared" si="8"/>
        <v>0</v>
      </c>
      <c r="M209">
        <f t="shared" si="7"/>
        <v>0</v>
      </c>
    </row>
    <row r="210" spans="11:13" hidden="1" x14ac:dyDescent="0.25">
      <c r="K210" s="7">
        <f t="shared" si="6"/>
        <v>0</v>
      </c>
      <c r="L210" s="5">
        <f t="shared" si="8"/>
        <v>0</v>
      </c>
      <c r="M210">
        <f t="shared" si="7"/>
        <v>0</v>
      </c>
    </row>
    <row r="211" spans="11:13" hidden="1" x14ac:dyDescent="0.25">
      <c r="K211" s="7">
        <f t="shared" si="6"/>
        <v>0</v>
      </c>
      <c r="L211" s="5">
        <f t="shared" si="8"/>
        <v>0</v>
      </c>
      <c r="M211">
        <f t="shared" si="7"/>
        <v>0</v>
      </c>
    </row>
    <row r="212" spans="11:13" hidden="1" x14ac:dyDescent="0.25">
      <c r="K212" s="7">
        <f t="shared" si="6"/>
        <v>0</v>
      </c>
      <c r="L212" s="5">
        <f t="shared" si="8"/>
        <v>0</v>
      </c>
      <c r="M212">
        <f t="shared" si="7"/>
        <v>0</v>
      </c>
    </row>
    <row r="213" spans="11:13" hidden="1" x14ac:dyDescent="0.25">
      <c r="K213" s="7">
        <f t="shared" si="6"/>
        <v>0</v>
      </c>
      <c r="L213" s="5">
        <f t="shared" si="8"/>
        <v>0</v>
      </c>
      <c r="M213">
        <f t="shared" si="7"/>
        <v>0</v>
      </c>
    </row>
    <row r="214" spans="11:13" hidden="1" x14ac:dyDescent="0.25">
      <c r="K214" s="7">
        <f t="shared" si="6"/>
        <v>0</v>
      </c>
      <c r="L214" s="5">
        <f t="shared" si="8"/>
        <v>0</v>
      </c>
      <c r="M214">
        <f t="shared" si="7"/>
        <v>0</v>
      </c>
    </row>
    <row r="215" spans="11:13" hidden="1" x14ac:dyDescent="0.25">
      <c r="K215" s="7">
        <f t="shared" si="6"/>
        <v>0</v>
      </c>
      <c r="L215" s="5">
        <f t="shared" si="8"/>
        <v>0</v>
      </c>
      <c r="M215">
        <f t="shared" si="7"/>
        <v>0</v>
      </c>
    </row>
    <row r="216" spans="11:13" hidden="1" x14ac:dyDescent="0.25">
      <c r="K216" s="7">
        <f t="shared" si="6"/>
        <v>0</v>
      </c>
      <c r="L216" s="5">
        <f t="shared" si="8"/>
        <v>0</v>
      </c>
      <c r="M216">
        <f t="shared" si="7"/>
        <v>0</v>
      </c>
    </row>
    <row r="217" spans="11:13" hidden="1" x14ac:dyDescent="0.25">
      <c r="K217" s="7">
        <f t="shared" si="6"/>
        <v>0</v>
      </c>
      <c r="L217" s="5">
        <f t="shared" si="8"/>
        <v>0</v>
      </c>
      <c r="M217">
        <f t="shared" si="7"/>
        <v>0</v>
      </c>
    </row>
    <row r="218" spans="11:13" hidden="1" x14ac:dyDescent="0.25">
      <c r="K218" s="7">
        <f t="shared" si="6"/>
        <v>0</v>
      </c>
      <c r="L218" s="5">
        <f t="shared" si="8"/>
        <v>0</v>
      </c>
      <c r="M218">
        <f t="shared" si="7"/>
        <v>0</v>
      </c>
    </row>
    <row r="219" spans="11:13" hidden="1" x14ac:dyDescent="0.25">
      <c r="K219" s="7">
        <f t="shared" si="6"/>
        <v>0</v>
      </c>
      <c r="L219" s="5">
        <f t="shared" si="8"/>
        <v>0</v>
      </c>
      <c r="M219">
        <f t="shared" si="7"/>
        <v>0</v>
      </c>
    </row>
    <row r="220" spans="11:13" hidden="1" x14ac:dyDescent="0.25">
      <c r="K220" s="7">
        <f t="shared" si="6"/>
        <v>0</v>
      </c>
      <c r="L220" s="5">
        <f t="shared" si="8"/>
        <v>0</v>
      </c>
      <c r="M220">
        <f t="shared" si="7"/>
        <v>0</v>
      </c>
    </row>
    <row r="221" spans="11:13" hidden="1" x14ac:dyDescent="0.25">
      <c r="K221" s="7">
        <f t="shared" si="6"/>
        <v>0</v>
      </c>
      <c r="L221" s="5">
        <f t="shared" si="8"/>
        <v>0</v>
      </c>
      <c r="M221">
        <f t="shared" si="7"/>
        <v>0</v>
      </c>
    </row>
    <row r="222" spans="11:13" hidden="1" x14ac:dyDescent="0.25">
      <c r="K222" s="7">
        <f t="shared" si="6"/>
        <v>0</v>
      </c>
      <c r="L222" s="5">
        <f t="shared" si="8"/>
        <v>0</v>
      </c>
      <c r="M222">
        <f t="shared" si="7"/>
        <v>0</v>
      </c>
    </row>
    <row r="223" spans="11:13" hidden="1" x14ac:dyDescent="0.25">
      <c r="K223" s="7">
        <f t="shared" si="6"/>
        <v>0</v>
      </c>
      <c r="L223" s="5">
        <f t="shared" si="8"/>
        <v>0</v>
      </c>
      <c r="M223">
        <f t="shared" si="7"/>
        <v>0</v>
      </c>
    </row>
    <row r="224" spans="11:13" hidden="1" x14ac:dyDescent="0.25">
      <c r="K224" s="7">
        <f t="shared" si="6"/>
        <v>0</v>
      </c>
      <c r="L224" s="5">
        <f t="shared" si="8"/>
        <v>0</v>
      </c>
      <c r="M224">
        <f t="shared" si="7"/>
        <v>0</v>
      </c>
    </row>
    <row r="225" spans="11:13" hidden="1" x14ac:dyDescent="0.25">
      <c r="K225" s="7">
        <f t="shared" si="6"/>
        <v>0</v>
      </c>
      <c r="L225" s="5">
        <f t="shared" si="8"/>
        <v>0</v>
      </c>
      <c r="M225">
        <f t="shared" si="7"/>
        <v>0</v>
      </c>
    </row>
    <row r="226" spans="11:13" hidden="1" x14ac:dyDescent="0.25">
      <c r="K226" s="7">
        <f t="shared" si="6"/>
        <v>0</v>
      </c>
      <c r="L226" s="5">
        <f t="shared" si="8"/>
        <v>0</v>
      </c>
      <c r="M226">
        <f t="shared" si="7"/>
        <v>0</v>
      </c>
    </row>
    <row r="227" spans="11:13" hidden="1" x14ac:dyDescent="0.25">
      <c r="K227" s="7">
        <f t="shared" si="6"/>
        <v>0</v>
      </c>
      <c r="L227" s="5">
        <f t="shared" si="8"/>
        <v>0</v>
      </c>
      <c r="M227">
        <f t="shared" si="7"/>
        <v>0</v>
      </c>
    </row>
    <row r="228" spans="11:13" hidden="1" x14ac:dyDescent="0.25">
      <c r="K228" s="7">
        <f t="shared" si="6"/>
        <v>0</v>
      </c>
      <c r="L228" s="5">
        <f t="shared" si="8"/>
        <v>0</v>
      </c>
      <c r="M228">
        <f t="shared" si="7"/>
        <v>0</v>
      </c>
    </row>
    <row r="229" spans="11:13" hidden="1" x14ac:dyDescent="0.25">
      <c r="K229" s="7">
        <f t="shared" si="6"/>
        <v>0</v>
      </c>
      <c r="L229" s="5">
        <f t="shared" si="8"/>
        <v>0</v>
      </c>
      <c r="M229">
        <f t="shared" si="7"/>
        <v>0</v>
      </c>
    </row>
    <row r="230" spans="11:13" hidden="1" x14ac:dyDescent="0.25">
      <c r="K230" s="7">
        <f t="shared" si="6"/>
        <v>0</v>
      </c>
      <c r="L230" s="5">
        <f t="shared" si="8"/>
        <v>0</v>
      </c>
      <c r="M230">
        <f t="shared" si="7"/>
        <v>0</v>
      </c>
    </row>
    <row r="231" spans="11:13" hidden="1" x14ac:dyDescent="0.25">
      <c r="K231" s="7">
        <f t="shared" si="6"/>
        <v>0</v>
      </c>
      <c r="L231" s="5">
        <f t="shared" si="8"/>
        <v>0</v>
      </c>
      <c r="M231">
        <f t="shared" si="7"/>
        <v>0</v>
      </c>
    </row>
    <row r="232" spans="11:13" hidden="1" x14ac:dyDescent="0.25">
      <c r="K232" s="7">
        <f t="shared" si="6"/>
        <v>0</v>
      </c>
      <c r="L232" s="5">
        <f t="shared" si="8"/>
        <v>0</v>
      </c>
      <c r="M232">
        <f t="shared" si="7"/>
        <v>0</v>
      </c>
    </row>
    <row r="233" spans="11:13" hidden="1" x14ac:dyDescent="0.25">
      <c r="K233" s="7">
        <f t="shared" si="6"/>
        <v>0</v>
      </c>
      <c r="L233" s="5">
        <f t="shared" si="8"/>
        <v>0</v>
      </c>
      <c r="M233">
        <f t="shared" si="7"/>
        <v>0</v>
      </c>
    </row>
    <row r="234" spans="11:13" hidden="1" x14ac:dyDescent="0.25">
      <c r="K234" s="7">
        <f t="shared" si="6"/>
        <v>0</v>
      </c>
      <c r="L234" s="5">
        <f t="shared" si="8"/>
        <v>0</v>
      </c>
      <c r="M234">
        <f t="shared" si="7"/>
        <v>0</v>
      </c>
    </row>
    <row r="235" spans="11:13" hidden="1" x14ac:dyDescent="0.25">
      <c r="K235" s="7">
        <f t="shared" si="6"/>
        <v>0</v>
      </c>
      <c r="L235" s="5">
        <f t="shared" si="8"/>
        <v>0</v>
      </c>
      <c r="M235">
        <f t="shared" si="7"/>
        <v>0</v>
      </c>
    </row>
    <row r="236" spans="11:13" hidden="1" x14ac:dyDescent="0.25">
      <c r="K236" s="7">
        <f t="shared" si="6"/>
        <v>0</v>
      </c>
      <c r="L236" s="5">
        <f t="shared" si="8"/>
        <v>0</v>
      </c>
      <c r="M236">
        <f t="shared" si="7"/>
        <v>0</v>
      </c>
    </row>
    <row r="237" spans="11:13" hidden="1" x14ac:dyDescent="0.25">
      <c r="K237" s="7">
        <f t="shared" si="6"/>
        <v>0</v>
      </c>
      <c r="L237" s="5">
        <f t="shared" si="8"/>
        <v>0</v>
      </c>
      <c r="M237">
        <f t="shared" si="7"/>
        <v>0</v>
      </c>
    </row>
    <row r="238" spans="11:13" hidden="1" x14ac:dyDescent="0.25">
      <c r="K238" s="7">
        <f t="shared" si="6"/>
        <v>0</v>
      </c>
      <c r="L238" s="5">
        <f t="shared" si="8"/>
        <v>0</v>
      </c>
      <c r="M238">
        <f t="shared" si="7"/>
        <v>0</v>
      </c>
    </row>
    <row r="239" spans="11:13" hidden="1" x14ac:dyDescent="0.25">
      <c r="K239" s="7">
        <f t="shared" si="6"/>
        <v>0</v>
      </c>
      <c r="L239" s="5">
        <f t="shared" si="8"/>
        <v>0</v>
      </c>
      <c r="M239">
        <f t="shared" si="7"/>
        <v>0</v>
      </c>
    </row>
    <row r="240" spans="11:13" hidden="1" x14ac:dyDescent="0.25">
      <c r="K240" s="7">
        <f t="shared" si="6"/>
        <v>0</v>
      </c>
      <c r="L240" s="5">
        <f t="shared" si="8"/>
        <v>0</v>
      </c>
      <c r="M240">
        <f t="shared" si="7"/>
        <v>0</v>
      </c>
    </row>
    <row r="241" spans="11:13" hidden="1" x14ac:dyDescent="0.25">
      <c r="K241" s="7">
        <f t="shared" si="6"/>
        <v>0</v>
      </c>
      <c r="L241" s="5">
        <f t="shared" si="8"/>
        <v>0</v>
      </c>
      <c r="M241">
        <f t="shared" si="7"/>
        <v>0</v>
      </c>
    </row>
    <row r="242" spans="11:13" hidden="1" x14ac:dyDescent="0.25">
      <c r="K242" s="7">
        <f t="shared" si="6"/>
        <v>0</v>
      </c>
      <c r="L242" s="5">
        <f t="shared" si="8"/>
        <v>0</v>
      </c>
      <c r="M242">
        <f t="shared" si="7"/>
        <v>0</v>
      </c>
    </row>
    <row r="243" spans="11:13" hidden="1" x14ac:dyDescent="0.25">
      <c r="K243" s="7">
        <f t="shared" si="6"/>
        <v>0</v>
      </c>
      <c r="L243" s="5">
        <f t="shared" si="8"/>
        <v>0</v>
      </c>
      <c r="M243">
        <f t="shared" si="7"/>
        <v>0</v>
      </c>
    </row>
    <row r="244" spans="11:13" hidden="1" x14ac:dyDescent="0.25">
      <c r="K244" s="7">
        <f t="shared" si="6"/>
        <v>0</v>
      </c>
      <c r="L244" s="5">
        <f t="shared" si="8"/>
        <v>0</v>
      </c>
      <c r="M244">
        <f t="shared" si="7"/>
        <v>0</v>
      </c>
    </row>
    <row r="245" spans="11:13" hidden="1" x14ac:dyDescent="0.25">
      <c r="K245" s="7">
        <f t="shared" si="6"/>
        <v>0</v>
      </c>
      <c r="L245" s="5">
        <f t="shared" si="8"/>
        <v>0</v>
      </c>
      <c r="M245">
        <f t="shared" si="7"/>
        <v>0</v>
      </c>
    </row>
    <row r="246" spans="11:13" hidden="1" x14ac:dyDescent="0.25">
      <c r="K246" s="7">
        <f t="shared" si="6"/>
        <v>0</v>
      </c>
      <c r="L246" s="5">
        <f t="shared" si="8"/>
        <v>0</v>
      </c>
      <c r="M246">
        <f t="shared" si="7"/>
        <v>0</v>
      </c>
    </row>
    <row r="247" spans="11:13" hidden="1" x14ac:dyDescent="0.25">
      <c r="K247" s="7">
        <f t="shared" si="6"/>
        <v>0</v>
      </c>
      <c r="L247" s="5">
        <f t="shared" si="8"/>
        <v>0</v>
      </c>
      <c r="M247">
        <f t="shared" si="7"/>
        <v>0</v>
      </c>
    </row>
    <row r="248" spans="11:13" hidden="1" x14ac:dyDescent="0.25">
      <c r="K248" s="7">
        <f t="shared" si="6"/>
        <v>0</v>
      </c>
      <c r="L248" s="5">
        <f t="shared" si="8"/>
        <v>0</v>
      </c>
      <c r="M248">
        <f t="shared" si="7"/>
        <v>0</v>
      </c>
    </row>
    <row r="249" spans="11:13" hidden="1" x14ac:dyDescent="0.25">
      <c r="K249" s="7">
        <f t="shared" si="6"/>
        <v>0</v>
      </c>
      <c r="L249" s="5">
        <f t="shared" si="8"/>
        <v>0</v>
      </c>
      <c r="M249">
        <f t="shared" si="7"/>
        <v>0</v>
      </c>
    </row>
    <row r="250" spans="11:13" hidden="1" x14ac:dyDescent="0.25">
      <c r="K250" s="7">
        <f t="shared" si="6"/>
        <v>0</v>
      </c>
      <c r="L250" s="5">
        <f t="shared" si="8"/>
        <v>0</v>
      </c>
      <c r="M250">
        <f t="shared" si="7"/>
        <v>0</v>
      </c>
    </row>
    <row r="251" spans="11:13" hidden="1" x14ac:dyDescent="0.25">
      <c r="K251" s="7">
        <f t="shared" si="6"/>
        <v>0</v>
      </c>
      <c r="L251" s="5">
        <f t="shared" si="8"/>
        <v>0</v>
      </c>
      <c r="M251">
        <f t="shared" si="7"/>
        <v>0</v>
      </c>
    </row>
    <row r="252" spans="11:13" hidden="1" x14ac:dyDescent="0.25">
      <c r="K252" s="7">
        <f t="shared" si="6"/>
        <v>0</v>
      </c>
      <c r="L252" s="5">
        <f t="shared" si="8"/>
        <v>0</v>
      </c>
      <c r="M252">
        <f t="shared" si="7"/>
        <v>0</v>
      </c>
    </row>
    <row r="253" spans="11:13" hidden="1" x14ac:dyDescent="0.25">
      <c r="K253" s="7">
        <f t="shared" si="6"/>
        <v>0</v>
      </c>
      <c r="L253" s="5">
        <f t="shared" si="8"/>
        <v>0</v>
      </c>
      <c r="M253">
        <f t="shared" si="7"/>
        <v>0</v>
      </c>
    </row>
    <row r="254" spans="11:13" hidden="1" x14ac:dyDescent="0.25">
      <c r="K254" s="7">
        <f t="shared" si="6"/>
        <v>0</v>
      </c>
      <c r="L254" s="5">
        <f t="shared" si="8"/>
        <v>0</v>
      </c>
      <c r="M254">
        <f t="shared" si="7"/>
        <v>0</v>
      </c>
    </row>
    <row r="255" spans="11:13" hidden="1" x14ac:dyDescent="0.25">
      <c r="K255" s="7">
        <f t="shared" si="6"/>
        <v>0</v>
      </c>
      <c r="L255" s="5">
        <f t="shared" si="8"/>
        <v>0</v>
      </c>
      <c r="M255">
        <f t="shared" si="7"/>
        <v>0</v>
      </c>
    </row>
    <row r="256" spans="11:13" hidden="1" x14ac:dyDescent="0.25">
      <c r="K256" s="7">
        <f t="shared" si="6"/>
        <v>0</v>
      </c>
      <c r="L256" s="5">
        <f t="shared" si="8"/>
        <v>0</v>
      </c>
      <c r="M256">
        <f t="shared" si="7"/>
        <v>0</v>
      </c>
    </row>
    <row r="257" spans="11:13" hidden="1" x14ac:dyDescent="0.25">
      <c r="K257" s="7">
        <f t="shared" si="6"/>
        <v>0</v>
      </c>
      <c r="L257" s="5">
        <f t="shared" si="8"/>
        <v>0</v>
      </c>
      <c r="M257">
        <f t="shared" si="7"/>
        <v>0</v>
      </c>
    </row>
    <row r="258" spans="11:13" hidden="1" x14ac:dyDescent="0.25">
      <c r="K258" s="7">
        <f t="shared" si="6"/>
        <v>0</v>
      </c>
      <c r="L258" s="5">
        <f t="shared" si="8"/>
        <v>0</v>
      </c>
      <c r="M258">
        <f t="shared" si="7"/>
        <v>0</v>
      </c>
    </row>
    <row r="259" spans="11:13" hidden="1" x14ac:dyDescent="0.25">
      <c r="K259" s="7">
        <f t="shared" si="6"/>
        <v>0</v>
      </c>
      <c r="L259" s="5">
        <f t="shared" si="8"/>
        <v>0</v>
      </c>
      <c r="M259">
        <f t="shared" si="7"/>
        <v>0</v>
      </c>
    </row>
    <row r="260" spans="11:13" hidden="1" x14ac:dyDescent="0.25">
      <c r="K260" s="7">
        <f t="shared" si="6"/>
        <v>0</v>
      </c>
      <c r="L260" s="5">
        <f t="shared" si="8"/>
        <v>0</v>
      </c>
      <c r="M260">
        <f t="shared" si="7"/>
        <v>0</v>
      </c>
    </row>
    <row r="261" spans="11:13" hidden="1" x14ac:dyDescent="0.25">
      <c r="K261" s="7">
        <f t="shared" ref="K261:K324" si="9">SUM(F261:J261)</f>
        <v>0</v>
      </c>
      <c r="L261" s="5">
        <f t="shared" si="8"/>
        <v>0</v>
      </c>
      <c r="M261">
        <f t="shared" ref="M261:M324" si="10">SUM(K261*L261)</f>
        <v>0</v>
      </c>
    </row>
    <row r="262" spans="11:13" hidden="1" x14ac:dyDescent="0.25">
      <c r="K262" s="7">
        <f t="shared" si="9"/>
        <v>0</v>
      </c>
      <c r="L262" s="5">
        <f t="shared" ref="L262:L325" si="11">IF(D262="X",0,IF(E262="",0,IF(E262="H",0,VLOOKUP(E262,$F$539:$G$553,2))))</f>
        <v>0</v>
      </c>
      <c r="M262">
        <f t="shared" si="10"/>
        <v>0</v>
      </c>
    </row>
    <row r="263" spans="11:13" hidden="1" x14ac:dyDescent="0.25">
      <c r="K263" s="7">
        <f t="shared" si="9"/>
        <v>0</v>
      </c>
      <c r="L263" s="5">
        <f t="shared" si="11"/>
        <v>0</v>
      </c>
      <c r="M263">
        <f t="shared" si="10"/>
        <v>0</v>
      </c>
    </row>
    <row r="264" spans="11:13" hidden="1" x14ac:dyDescent="0.25">
      <c r="K264" s="7">
        <f t="shared" si="9"/>
        <v>0</v>
      </c>
      <c r="L264" s="5">
        <f t="shared" si="11"/>
        <v>0</v>
      </c>
      <c r="M264">
        <f t="shared" si="10"/>
        <v>0</v>
      </c>
    </row>
    <row r="265" spans="11:13" hidden="1" x14ac:dyDescent="0.25">
      <c r="K265" s="7">
        <f t="shared" si="9"/>
        <v>0</v>
      </c>
      <c r="L265" s="5">
        <f t="shared" si="11"/>
        <v>0</v>
      </c>
      <c r="M265">
        <f t="shared" si="10"/>
        <v>0</v>
      </c>
    </row>
    <row r="266" spans="11:13" hidden="1" x14ac:dyDescent="0.25">
      <c r="K266" s="7">
        <f t="shared" si="9"/>
        <v>0</v>
      </c>
      <c r="L266" s="5">
        <f t="shared" si="11"/>
        <v>0</v>
      </c>
      <c r="M266">
        <f t="shared" si="10"/>
        <v>0</v>
      </c>
    </row>
    <row r="267" spans="11:13" hidden="1" x14ac:dyDescent="0.25">
      <c r="K267" s="7">
        <f t="shared" si="9"/>
        <v>0</v>
      </c>
      <c r="L267" s="5">
        <f t="shared" si="11"/>
        <v>0</v>
      </c>
      <c r="M267">
        <f t="shared" si="10"/>
        <v>0</v>
      </c>
    </row>
    <row r="268" spans="11:13" hidden="1" x14ac:dyDescent="0.25">
      <c r="K268" s="7">
        <f t="shared" si="9"/>
        <v>0</v>
      </c>
      <c r="L268" s="5">
        <f t="shared" si="11"/>
        <v>0</v>
      </c>
      <c r="M268">
        <f t="shared" si="10"/>
        <v>0</v>
      </c>
    </row>
    <row r="269" spans="11:13" hidden="1" x14ac:dyDescent="0.25">
      <c r="K269" s="7">
        <f t="shared" si="9"/>
        <v>0</v>
      </c>
      <c r="L269" s="5">
        <f t="shared" si="11"/>
        <v>0</v>
      </c>
      <c r="M269">
        <f t="shared" si="10"/>
        <v>0</v>
      </c>
    </row>
    <row r="270" spans="11:13" hidden="1" x14ac:dyDescent="0.25">
      <c r="K270" s="7">
        <f t="shared" si="9"/>
        <v>0</v>
      </c>
      <c r="L270" s="5">
        <f t="shared" si="11"/>
        <v>0</v>
      </c>
      <c r="M270">
        <f t="shared" si="10"/>
        <v>0</v>
      </c>
    </row>
    <row r="271" spans="11:13" hidden="1" x14ac:dyDescent="0.25">
      <c r="K271" s="7">
        <f t="shared" si="9"/>
        <v>0</v>
      </c>
      <c r="L271" s="5">
        <f t="shared" si="11"/>
        <v>0</v>
      </c>
      <c r="M271">
        <f t="shared" si="10"/>
        <v>0</v>
      </c>
    </row>
    <row r="272" spans="11:13" hidden="1" x14ac:dyDescent="0.25">
      <c r="K272" s="7">
        <f t="shared" si="9"/>
        <v>0</v>
      </c>
      <c r="L272" s="5">
        <f t="shared" si="11"/>
        <v>0</v>
      </c>
      <c r="M272">
        <f t="shared" si="10"/>
        <v>0</v>
      </c>
    </row>
    <row r="273" spans="11:13" hidden="1" x14ac:dyDescent="0.25">
      <c r="K273" s="7">
        <f t="shared" si="9"/>
        <v>0</v>
      </c>
      <c r="L273" s="5">
        <f t="shared" si="11"/>
        <v>0</v>
      </c>
      <c r="M273">
        <f t="shared" si="10"/>
        <v>0</v>
      </c>
    </row>
    <row r="274" spans="11:13" hidden="1" x14ac:dyDescent="0.25">
      <c r="K274" s="7">
        <f t="shared" si="9"/>
        <v>0</v>
      </c>
      <c r="L274" s="5">
        <f t="shared" si="11"/>
        <v>0</v>
      </c>
      <c r="M274">
        <f t="shared" si="10"/>
        <v>0</v>
      </c>
    </row>
    <row r="275" spans="11:13" hidden="1" x14ac:dyDescent="0.25">
      <c r="K275" s="7">
        <f t="shared" si="9"/>
        <v>0</v>
      </c>
      <c r="L275" s="5">
        <f t="shared" si="11"/>
        <v>0</v>
      </c>
      <c r="M275">
        <f t="shared" si="10"/>
        <v>0</v>
      </c>
    </row>
    <row r="276" spans="11:13" hidden="1" x14ac:dyDescent="0.25">
      <c r="K276" s="7">
        <f t="shared" si="9"/>
        <v>0</v>
      </c>
      <c r="L276" s="5">
        <f t="shared" si="11"/>
        <v>0</v>
      </c>
      <c r="M276">
        <f t="shared" si="10"/>
        <v>0</v>
      </c>
    </row>
    <row r="277" spans="11:13" hidden="1" x14ac:dyDescent="0.25">
      <c r="K277" s="7">
        <f t="shared" si="9"/>
        <v>0</v>
      </c>
      <c r="L277" s="5">
        <f t="shared" si="11"/>
        <v>0</v>
      </c>
      <c r="M277">
        <f t="shared" si="10"/>
        <v>0</v>
      </c>
    </row>
    <row r="278" spans="11:13" hidden="1" x14ac:dyDescent="0.25">
      <c r="K278" s="7">
        <f t="shared" si="9"/>
        <v>0</v>
      </c>
      <c r="L278" s="5">
        <f t="shared" si="11"/>
        <v>0</v>
      </c>
      <c r="M278">
        <f t="shared" si="10"/>
        <v>0</v>
      </c>
    </row>
    <row r="279" spans="11:13" hidden="1" x14ac:dyDescent="0.25">
      <c r="K279" s="7">
        <f t="shared" si="9"/>
        <v>0</v>
      </c>
      <c r="L279" s="5">
        <f t="shared" si="11"/>
        <v>0</v>
      </c>
      <c r="M279">
        <f t="shared" si="10"/>
        <v>0</v>
      </c>
    </row>
    <row r="280" spans="11:13" hidden="1" x14ac:dyDescent="0.25">
      <c r="K280" s="7">
        <f t="shared" si="9"/>
        <v>0</v>
      </c>
      <c r="L280" s="5">
        <f t="shared" si="11"/>
        <v>0</v>
      </c>
      <c r="M280">
        <f t="shared" si="10"/>
        <v>0</v>
      </c>
    </row>
    <row r="281" spans="11:13" hidden="1" x14ac:dyDescent="0.25">
      <c r="K281" s="7">
        <f t="shared" si="9"/>
        <v>0</v>
      </c>
      <c r="L281" s="5">
        <f t="shared" si="11"/>
        <v>0</v>
      </c>
      <c r="M281">
        <f t="shared" si="10"/>
        <v>0</v>
      </c>
    </row>
    <row r="282" spans="11:13" hidden="1" x14ac:dyDescent="0.25">
      <c r="K282" s="7">
        <f t="shared" si="9"/>
        <v>0</v>
      </c>
      <c r="L282" s="5">
        <f t="shared" si="11"/>
        <v>0</v>
      </c>
      <c r="M282">
        <f t="shared" si="10"/>
        <v>0</v>
      </c>
    </row>
    <row r="283" spans="11:13" hidden="1" x14ac:dyDescent="0.25">
      <c r="K283" s="7">
        <f t="shared" si="9"/>
        <v>0</v>
      </c>
      <c r="L283" s="5">
        <f t="shared" si="11"/>
        <v>0</v>
      </c>
      <c r="M283">
        <f t="shared" si="10"/>
        <v>0</v>
      </c>
    </row>
    <row r="284" spans="11:13" hidden="1" x14ac:dyDescent="0.25">
      <c r="K284" s="7">
        <f t="shared" si="9"/>
        <v>0</v>
      </c>
      <c r="L284" s="5">
        <f t="shared" si="11"/>
        <v>0</v>
      </c>
      <c r="M284">
        <f t="shared" si="10"/>
        <v>0</v>
      </c>
    </row>
    <row r="285" spans="11:13" hidden="1" x14ac:dyDescent="0.25">
      <c r="K285" s="7">
        <f t="shared" si="9"/>
        <v>0</v>
      </c>
      <c r="L285" s="5">
        <f t="shared" si="11"/>
        <v>0</v>
      </c>
      <c r="M285">
        <f t="shared" si="10"/>
        <v>0</v>
      </c>
    </row>
    <row r="286" spans="11:13" hidden="1" x14ac:dyDescent="0.25">
      <c r="K286" s="7">
        <f t="shared" si="9"/>
        <v>0</v>
      </c>
      <c r="L286" s="5">
        <f t="shared" si="11"/>
        <v>0</v>
      </c>
      <c r="M286">
        <f t="shared" si="10"/>
        <v>0</v>
      </c>
    </row>
    <row r="287" spans="11:13" hidden="1" x14ac:dyDescent="0.25">
      <c r="K287" s="7">
        <f t="shared" si="9"/>
        <v>0</v>
      </c>
      <c r="L287" s="5">
        <f t="shared" si="11"/>
        <v>0</v>
      </c>
      <c r="M287">
        <f t="shared" si="10"/>
        <v>0</v>
      </c>
    </row>
    <row r="288" spans="11:13" hidden="1" x14ac:dyDescent="0.25">
      <c r="K288" s="7">
        <f t="shared" si="9"/>
        <v>0</v>
      </c>
      <c r="L288" s="5">
        <f t="shared" si="11"/>
        <v>0</v>
      </c>
      <c r="M288">
        <f t="shared" si="10"/>
        <v>0</v>
      </c>
    </row>
    <row r="289" spans="11:13" hidden="1" x14ac:dyDescent="0.25">
      <c r="K289" s="7">
        <f t="shared" si="9"/>
        <v>0</v>
      </c>
      <c r="L289" s="5">
        <f t="shared" si="11"/>
        <v>0</v>
      </c>
      <c r="M289">
        <f t="shared" si="10"/>
        <v>0</v>
      </c>
    </row>
    <row r="290" spans="11:13" hidden="1" x14ac:dyDescent="0.25">
      <c r="K290" s="7">
        <f t="shared" si="9"/>
        <v>0</v>
      </c>
      <c r="L290" s="5">
        <f t="shared" si="11"/>
        <v>0</v>
      </c>
      <c r="M290">
        <f t="shared" si="10"/>
        <v>0</v>
      </c>
    </row>
    <row r="291" spans="11:13" hidden="1" x14ac:dyDescent="0.25">
      <c r="K291" s="7">
        <f t="shared" si="9"/>
        <v>0</v>
      </c>
      <c r="L291" s="5">
        <f t="shared" si="11"/>
        <v>0</v>
      </c>
      <c r="M291">
        <f t="shared" si="10"/>
        <v>0</v>
      </c>
    </row>
    <row r="292" spans="11:13" hidden="1" x14ac:dyDescent="0.25">
      <c r="K292" s="7">
        <f t="shared" si="9"/>
        <v>0</v>
      </c>
      <c r="L292" s="5">
        <f t="shared" si="11"/>
        <v>0</v>
      </c>
      <c r="M292">
        <f t="shared" si="10"/>
        <v>0</v>
      </c>
    </row>
    <row r="293" spans="11:13" hidden="1" x14ac:dyDescent="0.25">
      <c r="K293" s="7">
        <f t="shared" si="9"/>
        <v>0</v>
      </c>
      <c r="L293" s="5">
        <f t="shared" si="11"/>
        <v>0</v>
      </c>
      <c r="M293">
        <f t="shared" si="10"/>
        <v>0</v>
      </c>
    </row>
    <row r="294" spans="11:13" hidden="1" x14ac:dyDescent="0.25">
      <c r="K294" s="7">
        <f t="shared" si="9"/>
        <v>0</v>
      </c>
      <c r="L294" s="5">
        <f t="shared" si="11"/>
        <v>0</v>
      </c>
      <c r="M294">
        <f t="shared" si="10"/>
        <v>0</v>
      </c>
    </row>
    <row r="295" spans="11:13" hidden="1" x14ac:dyDescent="0.25">
      <c r="K295" s="7">
        <f t="shared" si="9"/>
        <v>0</v>
      </c>
      <c r="L295" s="5">
        <f t="shared" si="11"/>
        <v>0</v>
      </c>
      <c r="M295">
        <f t="shared" si="10"/>
        <v>0</v>
      </c>
    </row>
    <row r="296" spans="11:13" hidden="1" x14ac:dyDescent="0.25">
      <c r="K296" s="7">
        <f t="shared" si="9"/>
        <v>0</v>
      </c>
      <c r="L296" s="5">
        <f t="shared" si="11"/>
        <v>0</v>
      </c>
      <c r="M296">
        <f t="shared" si="10"/>
        <v>0</v>
      </c>
    </row>
    <row r="297" spans="11:13" hidden="1" x14ac:dyDescent="0.25">
      <c r="K297" s="7">
        <f t="shared" si="9"/>
        <v>0</v>
      </c>
      <c r="L297" s="5">
        <f t="shared" si="11"/>
        <v>0</v>
      </c>
      <c r="M297">
        <f t="shared" si="10"/>
        <v>0</v>
      </c>
    </row>
    <row r="298" spans="11:13" hidden="1" x14ac:dyDescent="0.25">
      <c r="K298" s="7">
        <f t="shared" si="9"/>
        <v>0</v>
      </c>
      <c r="L298" s="5">
        <f t="shared" si="11"/>
        <v>0</v>
      </c>
      <c r="M298">
        <f t="shared" si="10"/>
        <v>0</v>
      </c>
    </row>
    <row r="299" spans="11:13" hidden="1" x14ac:dyDescent="0.25">
      <c r="K299" s="7">
        <f t="shared" si="9"/>
        <v>0</v>
      </c>
      <c r="L299" s="5">
        <f t="shared" si="11"/>
        <v>0</v>
      </c>
      <c r="M299">
        <f t="shared" si="10"/>
        <v>0</v>
      </c>
    </row>
    <row r="300" spans="11:13" hidden="1" x14ac:dyDescent="0.25">
      <c r="K300" s="7">
        <f t="shared" si="9"/>
        <v>0</v>
      </c>
      <c r="L300" s="5">
        <f t="shared" si="11"/>
        <v>0</v>
      </c>
      <c r="M300">
        <f t="shared" si="10"/>
        <v>0</v>
      </c>
    </row>
    <row r="301" spans="11:13" hidden="1" x14ac:dyDescent="0.25">
      <c r="K301" s="7">
        <f t="shared" si="9"/>
        <v>0</v>
      </c>
      <c r="L301" s="5">
        <f t="shared" si="11"/>
        <v>0</v>
      </c>
      <c r="M301">
        <f t="shared" si="10"/>
        <v>0</v>
      </c>
    </row>
    <row r="302" spans="11:13" hidden="1" x14ac:dyDescent="0.25">
      <c r="K302" s="7">
        <f t="shared" si="9"/>
        <v>0</v>
      </c>
      <c r="L302" s="5">
        <f t="shared" si="11"/>
        <v>0</v>
      </c>
      <c r="M302">
        <f t="shared" si="10"/>
        <v>0</v>
      </c>
    </row>
    <row r="303" spans="11:13" hidden="1" x14ac:dyDescent="0.25">
      <c r="K303" s="7">
        <f t="shared" si="9"/>
        <v>0</v>
      </c>
      <c r="L303" s="5">
        <f t="shared" si="11"/>
        <v>0</v>
      </c>
      <c r="M303">
        <f t="shared" si="10"/>
        <v>0</v>
      </c>
    </row>
    <row r="304" spans="11:13" hidden="1" x14ac:dyDescent="0.25">
      <c r="K304" s="7">
        <f t="shared" si="9"/>
        <v>0</v>
      </c>
      <c r="L304" s="5">
        <f t="shared" si="11"/>
        <v>0</v>
      </c>
      <c r="M304">
        <f t="shared" si="10"/>
        <v>0</v>
      </c>
    </row>
    <row r="305" spans="11:13" hidden="1" x14ac:dyDescent="0.25">
      <c r="K305" s="7">
        <f t="shared" si="9"/>
        <v>0</v>
      </c>
      <c r="L305" s="5">
        <f t="shared" si="11"/>
        <v>0</v>
      </c>
      <c r="M305">
        <f t="shared" si="10"/>
        <v>0</v>
      </c>
    </row>
    <row r="306" spans="11:13" hidden="1" x14ac:dyDescent="0.25">
      <c r="K306" s="7">
        <f t="shared" si="9"/>
        <v>0</v>
      </c>
      <c r="L306" s="5">
        <f t="shared" si="11"/>
        <v>0</v>
      </c>
      <c r="M306">
        <f t="shared" si="10"/>
        <v>0</v>
      </c>
    </row>
    <row r="307" spans="11:13" hidden="1" x14ac:dyDescent="0.25">
      <c r="K307" s="7">
        <f t="shared" si="9"/>
        <v>0</v>
      </c>
      <c r="L307" s="5">
        <f t="shared" si="11"/>
        <v>0</v>
      </c>
      <c r="M307">
        <f t="shared" si="10"/>
        <v>0</v>
      </c>
    </row>
    <row r="308" spans="11:13" hidden="1" x14ac:dyDescent="0.25">
      <c r="K308" s="7">
        <f t="shared" si="9"/>
        <v>0</v>
      </c>
      <c r="L308" s="5">
        <f t="shared" si="11"/>
        <v>0</v>
      </c>
      <c r="M308">
        <f t="shared" si="10"/>
        <v>0</v>
      </c>
    </row>
    <row r="309" spans="11:13" hidden="1" x14ac:dyDescent="0.25">
      <c r="K309" s="7">
        <f t="shared" si="9"/>
        <v>0</v>
      </c>
      <c r="L309" s="5">
        <f t="shared" si="11"/>
        <v>0</v>
      </c>
      <c r="M309">
        <f t="shared" si="10"/>
        <v>0</v>
      </c>
    </row>
    <row r="310" spans="11:13" hidden="1" x14ac:dyDescent="0.25">
      <c r="K310" s="7">
        <f t="shared" si="9"/>
        <v>0</v>
      </c>
      <c r="L310" s="5">
        <f t="shared" si="11"/>
        <v>0</v>
      </c>
      <c r="M310">
        <f t="shared" si="10"/>
        <v>0</v>
      </c>
    </row>
    <row r="311" spans="11:13" hidden="1" x14ac:dyDescent="0.25">
      <c r="K311" s="7">
        <f t="shared" si="9"/>
        <v>0</v>
      </c>
      <c r="L311" s="5">
        <f t="shared" si="11"/>
        <v>0</v>
      </c>
      <c r="M311">
        <f t="shared" si="10"/>
        <v>0</v>
      </c>
    </row>
    <row r="312" spans="11:13" hidden="1" x14ac:dyDescent="0.25">
      <c r="K312" s="7">
        <f t="shared" si="9"/>
        <v>0</v>
      </c>
      <c r="L312" s="5">
        <f t="shared" si="11"/>
        <v>0</v>
      </c>
      <c r="M312">
        <f t="shared" si="10"/>
        <v>0</v>
      </c>
    </row>
    <row r="313" spans="11:13" hidden="1" x14ac:dyDescent="0.25">
      <c r="K313" s="7">
        <f t="shared" si="9"/>
        <v>0</v>
      </c>
      <c r="L313" s="5">
        <f t="shared" si="11"/>
        <v>0</v>
      </c>
      <c r="M313">
        <f t="shared" si="10"/>
        <v>0</v>
      </c>
    </row>
    <row r="314" spans="11:13" hidden="1" x14ac:dyDescent="0.25">
      <c r="K314" s="7">
        <f t="shared" si="9"/>
        <v>0</v>
      </c>
      <c r="L314" s="5">
        <f t="shared" si="11"/>
        <v>0</v>
      </c>
      <c r="M314">
        <f t="shared" si="10"/>
        <v>0</v>
      </c>
    </row>
    <row r="315" spans="11:13" hidden="1" x14ac:dyDescent="0.25">
      <c r="K315" s="7">
        <f t="shared" si="9"/>
        <v>0</v>
      </c>
      <c r="L315" s="5">
        <f t="shared" si="11"/>
        <v>0</v>
      </c>
      <c r="M315">
        <f t="shared" si="10"/>
        <v>0</v>
      </c>
    </row>
    <row r="316" spans="11:13" hidden="1" x14ac:dyDescent="0.25">
      <c r="K316" s="7">
        <f t="shared" si="9"/>
        <v>0</v>
      </c>
      <c r="L316" s="5">
        <f t="shared" si="11"/>
        <v>0</v>
      </c>
      <c r="M316">
        <f t="shared" si="10"/>
        <v>0</v>
      </c>
    </row>
    <row r="317" spans="11:13" hidden="1" x14ac:dyDescent="0.25">
      <c r="K317" s="7">
        <f t="shared" si="9"/>
        <v>0</v>
      </c>
      <c r="L317" s="5">
        <f t="shared" si="11"/>
        <v>0</v>
      </c>
      <c r="M317">
        <f t="shared" si="10"/>
        <v>0</v>
      </c>
    </row>
    <row r="318" spans="11:13" hidden="1" x14ac:dyDescent="0.25">
      <c r="K318" s="7">
        <f t="shared" si="9"/>
        <v>0</v>
      </c>
      <c r="L318" s="5">
        <f t="shared" si="11"/>
        <v>0</v>
      </c>
      <c r="M318">
        <f t="shared" si="10"/>
        <v>0</v>
      </c>
    </row>
    <row r="319" spans="11:13" hidden="1" x14ac:dyDescent="0.25">
      <c r="K319" s="7">
        <f t="shared" si="9"/>
        <v>0</v>
      </c>
      <c r="L319" s="5">
        <f t="shared" si="11"/>
        <v>0</v>
      </c>
      <c r="M319">
        <f t="shared" si="10"/>
        <v>0</v>
      </c>
    </row>
    <row r="320" spans="11:13" hidden="1" x14ac:dyDescent="0.25">
      <c r="K320" s="7">
        <f t="shared" si="9"/>
        <v>0</v>
      </c>
      <c r="L320" s="5">
        <f t="shared" si="11"/>
        <v>0</v>
      </c>
      <c r="M320">
        <f t="shared" si="10"/>
        <v>0</v>
      </c>
    </row>
    <row r="321" spans="11:13" hidden="1" x14ac:dyDescent="0.25">
      <c r="K321" s="7">
        <f t="shared" si="9"/>
        <v>0</v>
      </c>
      <c r="L321" s="5">
        <f t="shared" si="11"/>
        <v>0</v>
      </c>
      <c r="M321">
        <f t="shared" si="10"/>
        <v>0</v>
      </c>
    </row>
    <row r="322" spans="11:13" hidden="1" x14ac:dyDescent="0.25">
      <c r="K322" s="7">
        <f t="shared" si="9"/>
        <v>0</v>
      </c>
      <c r="L322" s="5">
        <f t="shared" si="11"/>
        <v>0</v>
      </c>
      <c r="M322">
        <f t="shared" si="10"/>
        <v>0</v>
      </c>
    </row>
    <row r="323" spans="11:13" hidden="1" x14ac:dyDescent="0.25">
      <c r="K323" s="7">
        <f t="shared" si="9"/>
        <v>0</v>
      </c>
      <c r="L323" s="5">
        <f t="shared" si="11"/>
        <v>0</v>
      </c>
      <c r="M323">
        <f t="shared" si="10"/>
        <v>0</v>
      </c>
    </row>
    <row r="324" spans="11:13" hidden="1" x14ac:dyDescent="0.25">
      <c r="K324" s="7">
        <f t="shared" si="9"/>
        <v>0</v>
      </c>
      <c r="L324" s="5">
        <f t="shared" si="11"/>
        <v>0</v>
      </c>
      <c r="M324">
        <f t="shared" si="10"/>
        <v>0</v>
      </c>
    </row>
    <row r="325" spans="11:13" hidden="1" x14ac:dyDescent="0.25">
      <c r="K325" s="7">
        <f t="shared" ref="K325:K388" si="12">SUM(F325:J325)</f>
        <v>0</v>
      </c>
      <c r="L325" s="5">
        <f t="shared" si="11"/>
        <v>0</v>
      </c>
      <c r="M325">
        <f t="shared" ref="M325:M388" si="13">SUM(K325*L325)</f>
        <v>0</v>
      </c>
    </row>
    <row r="326" spans="11:13" hidden="1" x14ac:dyDescent="0.25">
      <c r="K326" s="7">
        <f t="shared" si="12"/>
        <v>0</v>
      </c>
      <c r="L326" s="5">
        <f t="shared" ref="L326:L389" si="14">IF(D326="X",0,IF(E326="",0,IF(E326="H",0,VLOOKUP(E326,$F$539:$G$553,2))))</f>
        <v>0</v>
      </c>
      <c r="M326">
        <f t="shared" si="13"/>
        <v>0</v>
      </c>
    </row>
    <row r="327" spans="11:13" hidden="1" x14ac:dyDescent="0.25">
      <c r="K327" s="7">
        <f t="shared" si="12"/>
        <v>0</v>
      </c>
      <c r="L327" s="5">
        <f t="shared" si="14"/>
        <v>0</v>
      </c>
      <c r="M327">
        <f t="shared" si="13"/>
        <v>0</v>
      </c>
    </row>
    <row r="328" spans="11:13" hidden="1" x14ac:dyDescent="0.25">
      <c r="K328" s="7">
        <f t="shared" si="12"/>
        <v>0</v>
      </c>
      <c r="L328" s="5">
        <f t="shared" si="14"/>
        <v>0</v>
      </c>
      <c r="M328">
        <f t="shared" si="13"/>
        <v>0</v>
      </c>
    </row>
    <row r="329" spans="11:13" hidden="1" x14ac:dyDescent="0.25">
      <c r="K329" s="7">
        <f t="shared" si="12"/>
        <v>0</v>
      </c>
      <c r="L329" s="5">
        <f t="shared" si="14"/>
        <v>0</v>
      </c>
      <c r="M329">
        <f t="shared" si="13"/>
        <v>0</v>
      </c>
    </row>
    <row r="330" spans="11:13" hidden="1" x14ac:dyDescent="0.25">
      <c r="K330" s="7">
        <f t="shared" si="12"/>
        <v>0</v>
      </c>
      <c r="L330" s="5">
        <f t="shared" si="14"/>
        <v>0</v>
      </c>
      <c r="M330">
        <f t="shared" si="13"/>
        <v>0</v>
      </c>
    </row>
    <row r="331" spans="11:13" hidden="1" x14ac:dyDescent="0.25">
      <c r="K331" s="7">
        <f t="shared" si="12"/>
        <v>0</v>
      </c>
      <c r="L331" s="5">
        <f t="shared" si="14"/>
        <v>0</v>
      </c>
      <c r="M331">
        <f t="shared" si="13"/>
        <v>0</v>
      </c>
    </row>
    <row r="332" spans="11:13" hidden="1" x14ac:dyDescent="0.25">
      <c r="K332" s="7">
        <f t="shared" si="12"/>
        <v>0</v>
      </c>
      <c r="L332" s="5">
        <f t="shared" si="14"/>
        <v>0</v>
      </c>
      <c r="M332">
        <f t="shared" si="13"/>
        <v>0</v>
      </c>
    </row>
    <row r="333" spans="11:13" hidden="1" x14ac:dyDescent="0.25">
      <c r="K333" s="7">
        <f t="shared" si="12"/>
        <v>0</v>
      </c>
      <c r="L333" s="5">
        <f t="shared" si="14"/>
        <v>0</v>
      </c>
      <c r="M333">
        <f t="shared" si="13"/>
        <v>0</v>
      </c>
    </row>
    <row r="334" spans="11:13" hidden="1" x14ac:dyDescent="0.25">
      <c r="K334" s="7">
        <f t="shared" si="12"/>
        <v>0</v>
      </c>
      <c r="L334" s="5">
        <f t="shared" si="14"/>
        <v>0</v>
      </c>
      <c r="M334">
        <f t="shared" si="13"/>
        <v>0</v>
      </c>
    </row>
    <row r="335" spans="11:13" hidden="1" x14ac:dyDescent="0.25">
      <c r="K335" s="7">
        <f t="shared" si="12"/>
        <v>0</v>
      </c>
      <c r="L335" s="5">
        <f t="shared" si="14"/>
        <v>0</v>
      </c>
      <c r="M335">
        <f t="shared" si="13"/>
        <v>0</v>
      </c>
    </row>
    <row r="336" spans="11:13" hidden="1" x14ac:dyDescent="0.25">
      <c r="K336" s="7">
        <f t="shared" si="12"/>
        <v>0</v>
      </c>
      <c r="L336" s="5">
        <f t="shared" si="14"/>
        <v>0</v>
      </c>
      <c r="M336">
        <f t="shared" si="13"/>
        <v>0</v>
      </c>
    </row>
    <row r="337" spans="11:13" hidden="1" x14ac:dyDescent="0.25">
      <c r="K337" s="7">
        <f t="shared" si="12"/>
        <v>0</v>
      </c>
      <c r="L337" s="5">
        <f t="shared" si="14"/>
        <v>0</v>
      </c>
      <c r="M337">
        <f t="shared" si="13"/>
        <v>0</v>
      </c>
    </row>
    <row r="338" spans="11:13" hidden="1" x14ac:dyDescent="0.25">
      <c r="K338" s="7">
        <f t="shared" si="12"/>
        <v>0</v>
      </c>
      <c r="L338" s="5">
        <f t="shared" si="14"/>
        <v>0</v>
      </c>
      <c r="M338">
        <f t="shared" si="13"/>
        <v>0</v>
      </c>
    </row>
    <row r="339" spans="11:13" hidden="1" x14ac:dyDescent="0.25">
      <c r="K339" s="7">
        <f t="shared" si="12"/>
        <v>0</v>
      </c>
      <c r="L339" s="5">
        <f t="shared" si="14"/>
        <v>0</v>
      </c>
      <c r="M339">
        <f t="shared" si="13"/>
        <v>0</v>
      </c>
    </row>
    <row r="340" spans="11:13" hidden="1" x14ac:dyDescent="0.25">
      <c r="K340" s="7">
        <f t="shared" si="12"/>
        <v>0</v>
      </c>
      <c r="L340" s="5">
        <f t="shared" si="14"/>
        <v>0</v>
      </c>
      <c r="M340">
        <f t="shared" si="13"/>
        <v>0</v>
      </c>
    </row>
    <row r="341" spans="11:13" hidden="1" x14ac:dyDescent="0.25">
      <c r="K341" s="7">
        <f t="shared" si="12"/>
        <v>0</v>
      </c>
      <c r="L341" s="5">
        <f t="shared" si="14"/>
        <v>0</v>
      </c>
      <c r="M341">
        <f t="shared" si="13"/>
        <v>0</v>
      </c>
    </row>
    <row r="342" spans="11:13" hidden="1" x14ac:dyDescent="0.25">
      <c r="K342" s="7">
        <f t="shared" si="12"/>
        <v>0</v>
      </c>
      <c r="L342" s="5">
        <f t="shared" si="14"/>
        <v>0</v>
      </c>
      <c r="M342">
        <f t="shared" si="13"/>
        <v>0</v>
      </c>
    </row>
    <row r="343" spans="11:13" hidden="1" x14ac:dyDescent="0.25">
      <c r="K343" s="7">
        <f t="shared" si="12"/>
        <v>0</v>
      </c>
      <c r="L343" s="5">
        <f t="shared" si="14"/>
        <v>0</v>
      </c>
      <c r="M343">
        <f t="shared" si="13"/>
        <v>0</v>
      </c>
    </row>
    <row r="344" spans="11:13" hidden="1" x14ac:dyDescent="0.25">
      <c r="K344" s="7">
        <f t="shared" si="12"/>
        <v>0</v>
      </c>
      <c r="L344" s="5">
        <f t="shared" si="14"/>
        <v>0</v>
      </c>
      <c r="M344">
        <f t="shared" si="13"/>
        <v>0</v>
      </c>
    </row>
    <row r="345" spans="11:13" hidden="1" x14ac:dyDescent="0.25">
      <c r="K345" s="7">
        <f t="shared" si="12"/>
        <v>0</v>
      </c>
      <c r="L345" s="5">
        <f t="shared" si="14"/>
        <v>0</v>
      </c>
      <c r="M345">
        <f t="shared" si="13"/>
        <v>0</v>
      </c>
    </row>
    <row r="346" spans="11:13" hidden="1" x14ac:dyDescent="0.25">
      <c r="K346" s="7">
        <f t="shared" si="12"/>
        <v>0</v>
      </c>
      <c r="L346" s="5">
        <f t="shared" si="14"/>
        <v>0</v>
      </c>
      <c r="M346">
        <f t="shared" si="13"/>
        <v>0</v>
      </c>
    </row>
    <row r="347" spans="11:13" hidden="1" x14ac:dyDescent="0.25">
      <c r="K347" s="7">
        <f t="shared" si="12"/>
        <v>0</v>
      </c>
      <c r="L347" s="5">
        <f t="shared" si="14"/>
        <v>0</v>
      </c>
      <c r="M347">
        <f t="shared" si="13"/>
        <v>0</v>
      </c>
    </row>
    <row r="348" spans="11:13" hidden="1" x14ac:dyDescent="0.25">
      <c r="K348" s="7">
        <f t="shared" si="12"/>
        <v>0</v>
      </c>
      <c r="L348" s="5">
        <f t="shared" si="14"/>
        <v>0</v>
      </c>
      <c r="M348">
        <f t="shared" si="13"/>
        <v>0</v>
      </c>
    </row>
    <row r="349" spans="11:13" hidden="1" x14ac:dyDescent="0.25">
      <c r="K349" s="7">
        <f t="shared" si="12"/>
        <v>0</v>
      </c>
      <c r="L349" s="5">
        <f t="shared" si="14"/>
        <v>0</v>
      </c>
      <c r="M349">
        <f t="shared" si="13"/>
        <v>0</v>
      </c>
    </row>
    <row r="350" spans="11:13" hidden="1" x14ac:dyDescent="0.25">
      <c r="K350" s="7">
        <f t="shared" si="12"/>
        <v>0</v>
      </c>
      <c r="L350" s="5">
        <f t="shared" si="14"/>
        <v>0</v>
      </c>
      <c r="M350">
        <f t="shared" si="13"/>
        <v>0</v>
      </c>
    </row>
    <row r="351" spans="11:13" hidden="1" x14ac:dyDescent="0.25">
      <c r="K351" s="7">
        <f t="shared" si="12"/>
        <v>0</v>
      </c>
      <c r="L351" s="5">
        <f t="shared" si="14"/>
        <v>0</v>
      </c>
      <c r="M351">
        <f t="shared" si="13"/>
        <v>0</v>
      </c>
    </row>
    <row r="352" spans="11:13" hidden="1" x14ac:dyDescent="0.25">
      <c r="K352" s="7">
        <f t="shared" si="12"/>
        <v>0</v>
      </c>
      <c r="L352" s="5">
        <f t="shared" si="14"/>
        <v>0</v>
      </c>
      <c r="M352">
        <f t="shared" si="13"/>
        <v>0</v>
      </c>
    </row>
    <row r="353" spans="11:13" hidden="1" x14ac:dyDescent="0.25">
      <c r="K353" s="7">
        <f t="shared" si="12"/>
        <v>0</v>
      </c>
      <c r="L353" s="5">
        <f t="shared" si="14"/>
        <v>0</v>
      </c>
      <c r="M353">
        <f t="shared" si="13"/>
        <v>0</v>
      </c>
    </row>
    <row r="354" spans="11:13" hidden="1" x14ac:dyDescent="0.25">
      <c r="K354" s="7">
        <f t="shared" si="12"/>
        <v>0</v>
      </c>
      <c r="L354" s="5">
        <f t="shared" si="14"/>
        <v>0</v>
      </c>
      <c r="M354">
        <f t="shared" si="13"/>
        <v>0</v>
      </c>
    </row>
    <row r="355" spans="11:13" hidden="1" x14ac:dyDescent="0.25">
      <c r="K355" s="7">
        <f t="shared" si="12"/>
        <v>0</v>
      </c>
      <c r="L355" s="5">
        <f t="shared" si="14"/>
        <v>0</v>
      </c>
      <c r="M355">
        <f t="shared" si="13"/>
        <v>0</v>
      </c>
    </row>
    <row r="356" spans="11:13" hidden="1" x14ac:dyDescent="0.25">
      <c r="K356" s="7">
        <f t="shared" si="12"/>
        <v>0</v>
      </c>
      <c r="L356" s="5">
        <f t="shared" si="14"/>
        <v>0</v>
      </c>
      <c r="M356">
        <f t="shared" si="13"/>
        <v>0</v>
      </c>
    </row>
    <row r="357" spans="11:13" hidden="1" x14ac:dyDescent="0.25">
      <c r="K357" s="7">
        <f t="shared" si="12"/>
        <v>0</v>
      </c>
      <c r="L357" s="5">
        <f t="shared" si="14"/>
        <v>0</v>
      </c>
      <c r="M357">
        <f t="shared" si="13"/>
        <v>0</v>
      </c>
    </row>
    <row r="358" spans="11:13" hidden="1" x14ac:dyDescent="0.25">
      <c r="K358" s="7">
        <f t="shared" si="12"/>
        <v>0</v>
      </c>
      <c r="L358" s="5">
        <f t="shared" si="14"/>
        <v>0</v>
      </c>
      <c r="M358">
        <f t="shared" si="13"/>
        <v>0</v>
      </c>
    </row>
    <row r="359" spans="11:13" hidden="1" x14ac:dyDescent="0.25">
      <c r="K359" s="7">
        <f t="shared" si="12"/>
        <v>0</v>
      </c>
      <c r="L359" s="5">
        <f t="shared" si="14"/>
        <v>0</v>
      </c>
      <c r="M359">
        <f t="shared" si="13"/>
        <v>0</v>
      </c>
    </row>
    <row r="360" spans="11:13" hidden="1" x14ac:dyDescent="0.25">
      <c r="K360" s="7">
        <f t="shared" si="12"/>
        <v>0</v>
      </c>
      <c r="L360" s="5">
        <f t="shared" si="14"/>
        <v>0</v>
      </c>
      <c r="M360">
        <f t="shared" si="13"/>
        <v>0</v>
      </c>
    </row>
    <row r="361" spans="11:13" hidden="1" x14ac:dyDescent="0.25">
      <c r="K361" s="7">
        <f t="shared" si="12"/>
        <v>0</v>
      </c>
      <c r="L361" s="5">
        <f t="shared" si="14"/>
        <v>0</v>
      </c>
      <c r="M361">
        <f t="shared" si="13"/>
        <v>0</v>
      </c>
    </row>
    <row r="362" spans="11:13" hidden="1" x14ac:dyDescent="0.25">
      <c r="K362" s="7">
        <f t="shared" si="12"/>
        <v>0</v>
      </c>
      <c r="L362" s="5">
        <f t="shared" si="14"/>
        <v>0</v>
      </c>
      <c r="M362">
        <f t="shared" si="13"/>
        <v>0</v>
      </c>
    </row>
    <row r="363" spans="11:13" hidden="1" x14ac:dyDescent="0.25">
      <c r="K363" s="7">
        <f t="shared" si="12"/>
        <v>0</v>
      </c>
      <c r="L363" s="5">
        <f t="shared" si="14"/>
        <v>0</v>
      </c>
      <c r="M363">
        <f t="shared" si="13"/>
        <v>0</v>
      </c>
    </row>
    <row r="364" spans="11:13" hidden="1" x14ac:dyDescent="0.25">
      <c r="K364" s="7">
        <f t="shared" si="12"/>
        <v>0</v>
      </c>
      <c r="L364" s="5">
        <f t="shared" si="14"/>
        <v>0</v>
      </c>
      <c r="M364">
        <f t="shared" si="13"/>
        <v>0</v>
      </c>
    </row>
    <row r="365" spans="11:13" hidden="1" x14ac:dyDescent="0.25">
      <c r="K365" s="7">
        <f t="shared" si="12"/>
        <v>0</v>
      </c>
      <c r="L365" s="5">
        <f t="shared" si="14"/>
        <v>0</v>
      </c>
      <c r="M365">
        <f t="shared" si="13"/>
        <v>0</v>
      </c>
    </row>
    <row r="366" spans="11:13" hidden="1" x14ac:dyDescent="0.25">
      <c r="K366" s="7">
        <f t="shared" si="12"/>
        <v>0</v>
      </c>
      <c r="L366" s="5">
        <f t="shared" si="14"/>
        <v>0</v>
      </c>
      <c r="M366">
        <f t="shared" si="13"/>
        <v>0</v>
      </c>
    </row>
    <row r="367" spans="11:13" hidden="1" x14ac:dyDescent="0.25">
      <c r="K367" s="7">
        <f t="shared" si="12"/>
        <v>0</v>
      </c>
      <c r="L367" s="5">
        <f t="shared" si="14"/>
        <v>0</v>
      </c>
      <c r="M367">
        <f t="shared" si="13"/>
        <v>0</v>
      </c>
    </row>
    <row r="368" spans="11:13" hidden="1" x14ac:dyDescent="0.25">
      <c r="K368" s="7">
        <f t="shared" si="12"/>
        <v>0</v>
      </c>
      <c r="L368" s="5">
        <f t="shared" si="14"/>
        <v>0</v>
      </c>
      <c r="M368">
        <f t="shared" si="13"/>
        <v>0</v>
      </c>
    </row>
    <row r="369" spans="11:13" hidden="1" x14ac:dyDescent="0.25">
      <c r="K369" s="7">
        <f t="shared" si="12"/>
        <v>0</v>
      </c>
      <c r="L369" s="5">
        <f t="shared" si="14"/>
        <v>0</v>
      </c>
      <c r="M369">
        <f t="shared" si="13"/>
        <v>0</v>
      </c>
    </row>
    <row r="370" spans="11:13" hidden="1" x14ac:dyDescent="0.25">
      <c r="K370" s="7">
        <f t="shared" si="12"/>
        <v>0</v>
      </c>
      <c r="L370" s="5">
        <f t="shared" si="14"/>
        <v>0</v>
      </c>
      <c r="M370">
        <f t="shared" si="13"/>
        <v>0</v>
      </c>
    </row>
    <row r="371" spans="11:13" hidden="1" x14ac:dyDescent="0.25">
      <c r="K371" s="7">
        <f t="shared" si="12"/>
        <v>0</v>
      </c>
      <c r="L371" s="5">
        <f t="shared" si="14"/>
        <v>0</v>
      </c>
      <c r="M371">
        <f t="shared" si="13"/>
        <v>0</v>
      </c>
    </row>
    <row r="372" spans="11:13" hidden="1" x14ac:dyDescent="0.25">
      <c r="K372" s="7">
        <f t="shared" si="12"/>
        <v>0</v>
      </c>
      <c r="L372" s="5">
        <f t="shared" si="14"/>
        <v>0</v>
      </c>
      <c r="M372">
        <f t="shared" si="13"/>
        <v>0</v>
      </c>
    </row>
    <row r="373" spans="11:13" hidden="1" x14ac:dyDescent="0.25">
      <c r="K373" s="7">
        <f t="shared" si="12"/>
        <v>0</v>
      </c>
      <c r="L373" s="5">
        <f t="shared" si="14"/>
        <v>0</v>
      </c>
      <c r="M373">
        <f t="shared" si="13"/>
        <v>0</v>
      </c>
    </row>
    <row r="374" spans="11:13" hidden="1" x14ac:dyDescent="0.25">
      <c r="K374" s="7">
        <f t="shared" si="12"/>
        <v>0</v>
      </c>
      <c r="L374" s="5">
        <f t="shared" si="14"/>
        <v>0</v>
      </c>
      <c r="M374">
        <f t="shared" si="13"/>
        <v>0</v>
      </c>
    </row>
    <row r="375" spans="11:13" hidden="1" x14ac:dyDescent="0.25">
      <c r="K375" s="7">
        <f t="shared" si="12"/>
        <v>0</v>
      </c>
      <c r="L375" s="5">
        <f t="shared" si="14"/>
        <v>0</v>
      </c>
      <c r="M375">
        <f t="shared" si="13"/>
        <v>0</v>
      </c>
    </row>
    <row r="376" spans="11:13" hidden="1" x14ac:dyDescent="0.25">
      <c r="K376" s="7">
        <f t="shared" si="12"/>
        <v>0</v>
      </c>
      <c r="L376" s="5">
        <f t="shared" si="14"/>
        <v>0</v>
      </c>
      <c r="M376">
        <f t="shared" si="13"/>
        <v>0</v>
      </c>
    </row>
    <row r="377" spans="11:13" hidden="1" x14ac:dyDescent="0.25">
      <c r="K377" s="7">
        <f t="shared" si="12"/>
        <v>0</v>
      </c>
      <c r="L377" s="5">
        <f t="shared" si="14"/>
        <v>0</v>
      </c>
      <c r="M377">
        <f t="shared" si="13"/>
        <v>0</v>
      </c>
    </row>
    <row r="378" spans="11:13" hidden="1" x14ac:dyDescent="0.25">
      <c r="K378" s="7">
        <f t="shared" si="12"/>
        <v>0</v>
      </c>
      <c r="L378" s="5">
        <f t="shared" si="14"/>
        <v>0</v>
      </c>
      <c r="M378">
        <f t="shared" si="13"/>
        <v>0</v>
      </c>
    </row>
    <row r="379" spans="11:13" hidden="1" x14ac:dyDescent="0.25">
      <c r="K379" s="7">
        <f t="shared" si="12"/>
        <v>0</v>
      </c>
      <c r="L379" s="5">
        <f t="shared" si="14"/>
        <v>0</v>
      </c>
      <c r="M379">
        <f t="shared" si="13"/>
        <v>0</v>
      </c>
    </row>
    <row r="380" spans="11:13" hidden="1" x14ac:dyDescent="0.25">
      <c r="K380" s="7">
        <f t="shared" si="12"/>
        <v>0</v>
      </c>
      <c r="L380" s="5">
        <f t="shared" si="14"/>
        <v>0</v>
      </c>
      <c r="M380">
        <f t="shared" si="13"/>
        <v>0</v>
      </c>
    </row>
    <row r="381" spans="11:13" hidden="1" x14ac:dyDescent="0.25">
      <c r="K381" s="7">
        <f t="shared" si="12"/>
        <v>0</v>
      </c>
      <c r="L381" s="5">
        <f t="shared" si="14"/>
        <v>0</v>
      </c>
      <c r="M381">
        <f t="shared" si="13"/>
        <v>0</v>
      </c>
    </row>
    <row r="382" spans="11:13" hidden="1" x14ac:dyDescent="0.25">
      <c r="K382" s="7">
        <f t="shared" si="12"/>
        <v>0</v>
      </c>
      <c r="L382" s="5">
        <f t="shared" si="14"/>
        <v>0</v>
      </c>
      <c r="M382">
        <f t="shared" si="13"/>
        <v>0</v>
      </c>
    </row>
    <row r="383" spans="11:13" hidden="1" x14ac:dyDescent="0.25">
      <c r="K383" s="7">
        <f t="shared" si="12"/>
        <v>0</v>
      </c>
      <c r="L383" s="5">
        <f t="shared" si="14"/>
        <v>0</v>
      </c>
      <c r="M383">
        <f t="shared" si="13"/>
        <v>0</v>
      </c>
    </row>
    <row r="384" spans="11:13" hidden="1" x14ac:dyDescent="0.25">
      <c r="K384" s="7">
        <f t="shared" si="12"/>
        <v>0</v>
      </c>
      <c r="L384" s="5">
        <f t="shared" si="14"/>
        <v>0</v>
      </c>
      <c r="M384">
        <f t="shared" si="13"/>
        <v>0</v>
      </c>
    </row>
    <row r="385" spans="11:13" hidden="1" x14ac:dyDescent="0.25">
      <c r="K385" s="7">
        <f t="shared" si="12"/>
        <v>0</v>
      </c>
      <c r="L385" s="5">
        <f t="shared" si="14"/>
        <v>0</v>
      </c>
      <c r="M385">
        <f t="shared" si="13"/>
        <v>0</v>
      </c>
    </row>
    <row r="386" spans="11:13" hidden="1" x14ac:dyDescent="0.25">
      <c r="K386" s="7">
        <f t="shared" si="12"/>
        <v>0</v>
      </c>
      <c r="L386" s="5">
        <f t="shared" si="14"/>
        <v>0</v>
      </c>
      <c r="M386">
        <f t="shared" si="13"/>
        <v>0</v>
      </c>
    </row>
    <row r="387" spans="11:13" hidden="1" x14ac:dyDescent="0.25">
      <c r="K387" s="7">
        <f t="shared" si="12"/>
        <v>0</v>
      </c>
      <c r="L387" s="5">
        <f t="shared" si="14"/>
        <v>0</v>
      </c>
      <c r="M387">
        <f t="shared" si="13"/>
        <v>0</v>
      </c>
    </row>
    <row r="388" spans="11:13" hidden="1" x14ac:dyDescent="0.25">
      <c r="K388" s="7">
        <f t="shared" si="12"/>
        <v>0</v>
      </c>
      <c r="L388" s="5">
        <f t="shared" si="14"/>
        <v>0</v>
      </c>
      <c r="M388">
        <f t="shared" si="13"/>
        <v>0</v>
      </c>
    </row>
    <row r="389" spans="11:13" hidden="1" x14ac:dyDescent="0.25">
      <c r="K389" s="7">
        <f t="shared" ref="K389:K452" si="15">SUM(F389:J389)</f>
        <v>0</v>
      </c>
      <c r="L389" s="5">
        <f t="shared" si="14"/>
        <v>0</v>
      </c>
      <c r="M389">
        <f t="shared" ref="M389:M452" si="16">SUM(K389*L389)</f>
        <v>0</v>
      </c>
    </row>
    <row r="390" spans="11:13" hidden="1" x14ac:dyDescent="0.25">
      <c r="K390" s="7">
        <f t="shared" si="15"/>
        <v>0</v>
      </c>
      <c r="L390" s="5">
        <f t="shared" ref="L390:L453" si="17">IF(D390="X",0,IF(E390="",0,IF(E390="H",0,VLOOKUP(E390,$F$539:$G$553,2))))</f>
        <v>0</v>
      </c>
      <c r="M390">
        <f t="shared" si="16"/>
        <v>0</v>
      </c>
    </row>
    <row r="391" spans="11:13" hidden="1" x14ac:dyDescent="0.25">
      <c r="K391" s="7">
        <f t="shared" si="15"/>
        <v>0</v>
      </c>
      <c r="L391" s="5">
        <f t="shared" si="17"/>
        <v>0</v>
      </c>
      <c r="M391">
        <f t="shared" si="16"/>
        <v>0</v>
      </c>
    </row>
    <row r="392" spans="11:13" hidden="1" x14ac:dyDescent="0.25">
      <c r="K392" s="7">
        <f t="shared" si="15"/>
        <v>0</v>
      </c>
      <c r="L392" s="5">
        <f t="shared" si="17"/>
        <v>0</v>
      </c>
      <c r="M392">
        <f t="shared" si="16"/>
        <v>0</v>
      </c>
    </row>
    <row r="393" spans="11:13" hidden="1" x14ac:dyDescent="0.25">
      <c r="K393" s="7">
        <f t="shared" si="15"/>
        <v>0</v>
      </c>
      <c r="L393" s="5">
        <f t="shared" si="17"/>
        <v>0</v>
      </c>
      <c r="M393">
        <f t="shared" si="16"/>
        <v>0</v>
      </c>
    </row>
    <row r="394" spans="11:13" hidden="1" x14ac:dyDescent="0.25">
      <c r="K394" s="7">
        <f t="shared" si="15"/>
        <v>0</v>
      </c>
      <c r="L394" s="5">
        <f t="shared" si="17"/>
        <v>0</v>
      </c>
      <c r="M394">
        <f t="shared" si="16"/>
        <v>0</v>
      </c>
    </row>
    <row r="395" spans="11:13" hidden="1" x14ac:dyDescent="0.25">
      <c r="K395" s="7">
        <f t="shared" si="15"/>
        <v>0</v>
      </c>
      <c r="L395" s="5">
        <f t="shared" si="17"/>
        <v>0</v>
      </c>
      <c r="M395">
        <f t="shared" si="16"/>
        <v>0</v>
      </c>
    </row>
    <row r="396" spans="11:13" hidden="1" x14ac:dyDescent="0.25">
      <c r="K396" s="7">
        <f t="shared" si="15"/>
        <v>0</v>
      </c>
      <c r="L396" s="5">
        <f t="shared" si="17"/>
        <v>0</v>
      </c>
      <c r="M396">
        <f t="shared" si="16"/>
        <v>0</v>
      </c>
    </row>
    <row r="397" spans="11:13" hidden="1" x14ac:dyDescent="0.25">
      <c r="K397" s="7">
        <f t="shared" si="15"/>
        <v>0</v>
      </c>
      <c r="L397" s="5">
        <f t="shared" si="17"/>
        <v>0</v>
      </c>
      <c r="M397">
        <f t="shared" si="16"/>
        <v>0</v>
      </c>
    </row>
    <row r="398" spans="11:13" hidden="1" x14ac:dyDescent="0.25">
      <c r="K398" s="7">
        <f t="shared" si="15"/>
        <v>0</v>
      </c>
      <c r="L398" s="5">
        <f t="shared" si="17"/>
        <v>0</v>
      </c>
      <c r="M398">
        <f t="shared" si="16"/>
        <v>0</v>
      </c>
    </row>
    <row r="399" spans="11:13" hidden="1" x14ac:dyDescent="0.25">
      <c r="K399" s="7">
        <f t="shared" si="15"/>
        <v>0</v>
      </c>
      <c r="L399" s="5">
        <f t="shared" si="17"/>
        <v>0</v>
      </c>
      <c r="M399">
        <f t="shared" si="16"/>
        <v>0</v>
      </c>
    </row>
    <row r="400" spans="11:13" hidden="1" x14ac:dyDescent="0.25">
      <c r="K400" s="7">
        <f t="shared" si="15"/>
        <v>0</v>
      </c>
      <c r="L400" s="5">
        <f t="shared" si="17"/>
        <v>0</v>
      </c>
      <c r="M400">
        <f t="shared" si="16"/>
        <v>0</v>
      </c>
    </row>
    <row r="401" spans="11:13" hidden="1" x14ac:dyDescent="0.25">
      <c r="K401" s="7">
        <f t="shared" si="15"/>
        <v>0</v>
      </c>
      <c r="L401" s="5">
        <f t="shared" si="17"/>
        <v>0</v>
      </c>
      <c r="M401">
        <f t="shared" si="16"/>
        <v>0</v>
      </c>
    </row>
    <row r="402" spans="11:13" hidden="1" x14ac:dyDescent="0.25">
      <c r="K402" s="7">
        <f t="shared" si="15"/>
        <v>0</v>
      </c>
      <c r="L402" s="5">
        <f t="shared" si="17"/>
        <v>0</v>
      </c>
      <c r="M402">
        <f t="shared" si="16"/>
        <v>0</v>
      </c>
    </row>
    <row r="403" spans="11:13" hidden="1" x14ac:dyDescent="0.25">
      <c r="K403" s="7">
        <f t="shared" si="15"/>
        <v>0</v>
      </c>
      <c r="L403" s="5">
        <f t="shared" si="17"/>
        <v>0</v>
      </c>
      <c r="M403">
        <f t="shared" si="16"/>
        <v>0</v>
      </c>
    </row>
    <row r="404" spans="11:13" hidden="1" x14ac:dyDescent="0.25">
      <c r="K404" s="7">
        <f t="shared" si="15"/>
        <v>0</v>
      </c>
      <c r="L404" s="5">
        <f t="shared" si="17"/>
        <v>0</v>
      </c>
      <c r="M404">
        <f t="shared" si="16"/>
        <v>0</v>
      </c>
    </row>
    <row r="405" spans="11:13" hidden="1" x14ac:dyDescent="0.25">
      <c r="K405" s="7">
        <f t="shared" si="15"/>
        <v>0</v>
      </c>
      <c r="L405" s="5">
        <f t="shared" si="17"/>
        <v>0</v>
      </c>
      <c r="M405">
        <f t="shared" si="16"/>
        <v>0</v>
      </c>
    </row>
    <row r="406" spans="11:13" hidden="1" x14ac:dyDescent="0.25">
      <c r="K406" s="7">
        <f t="shared" si="15"/>
        <v>0</v>
      </c>
      <c r="L406" s="5">
        <f t="shared" si="17"/>
        <v>0</v>
      </c>
      <c r="M406">
        <f t="shared" si="16"/>
        <v>0</v>
      </c>
    </row>
    <row r="407" spans="11:13" hidden="1" x14ac:dyDescent="0.25">
      <c r="K407" s="7">
        <f t="shared" si="15"/>
        <v>0</v>
      </c>
      <c r="L407" s="5">
        <f t="shared" si="17"/>
        <v>0</v>
      </c>
      <c r="M407">
        <f t="shared" si="16"/>
        <v>0</v>
      </c>
    </row>
    <row r="408" spans="11:13" hidden="1" x14ac:dyDescent="0.25">
      <c r="K408" s="7">
        <f t="shared" si="15"/>
        <v>0</v>
      </c>
      <c r="L408" s="5">
        <f t="shared" si="17"/>
        <v>0</v>
      </c>
      <c r="M408">
        <f t="shared" si="16"/>
        <v>0</v>
      </c>
    </row>
    <row r="409" spans="11:13" hidden="1" x14ac:dyDescent="0.25">
      <c r="K409" s="7">
        <f t="shared" si="15"/>
        <v>0</v>
      </c>
      <c r="L409" s="5">
        <f t="shared" si="17"/>
        <v>0</v>
      </c>
      <c r="M409">
        <f t="shared" si="16"/>
        <v>0</v>
      </c>
    </row>
    <row r="410" spans="11:13" hidden="1" x14ac:dyDescent="0.25">
      <c r="K410" s="7">
        <f t="shared" si="15"/>
        <v>0</v>
      </c>
      <c r="L410" s="5">
        <f t="shared" si="17"/>
        <v>0</v>
      </c>
      <c r="M410">
        <f t="shared" si="16"/>
        <v>0</v>
      </c>
    </row>
    <row r="411" spans="11:13" hidden="1" x14ac:dyDescent="0.25">
      <c r="K411" s="7">
        <f t="shared" si="15"/>
        <v>0</v>
      </c>
      <c r="L411" s="5">
        <f t="shared" si="17"/>
        <v>0</v>
      </c>
      <c r="M411">
        <f t="shared" si="16"/>
        <v>0</v>
      </c>
    </row>
    <row r="412" spans="11:13" hidden="1" x14ac:dyDescent="0.25">
      <c r="K412" s="7">
        <f t="shared" si="15"/>
        <v>0</v>
      </c>
      <c r="L412" s="5">
        <f t="shared" si="17"/>
        <v>0</v>
      </c>
      <c r="M412">
        <f t="shared" si="16"/>
        <v>0</v>
      </c>
    </row>
    <row r="413" spans="11:13" hidden="1" x14ac:dyDescent="0.25">
      <c r="K413" s="7">
        <f t="shared" si="15"/>
        <v>0</v>
      </c>
      <c r="L413" s="5">
        <f t="shared" si="17"/>
        <v>0</v>
      </c>
      <c r="M413">
        <f t="shared" si="16"/>
        <v>0</v>
      </c>
    </row>
    <row r="414" spans="11:13" hidden="1" x14ac:dyDescent="0.25">
      <c r="K414" s="7">
        <f t="shared" si="15"/>
        <v>0</v>
      </c>
      <c r="L414" s="5">
        <f t="shared" si="17"/>
        <v>0</v>
      </c>
      <c r="M414">
        <f t="shared" si="16"/>
        <v>0</v>
      </c>
    </row>
    <row r="415" spans="11:13" hidden="1" x14ac:dyDescent="0.25">
      <c r="K415" s="7">
        <f t="shared" si="15"/>
        <v>0</v>
      </c>
      <c r="L415" s="5">
        <f t="shared" si="17"/>
        <v>0</v>
      </c>
      <c r="M415">
        <f t="shared" si="16"/>
        <v>0</v>
      </c>
    </row>
    <row r="416" spans="11:13" hidden="1" x14ac:dyDescent="0.25">
      <c r="K416" s="7">
        <f t="shared" si="15"/>
        <v>0</v>
      </c>
      <c r="L416" s="5">
        <f t="shared" si="17"/>
        <v>0</v>
      </c>
      <c r="M416">
        <f t="shared" si="16"/>
        <v>0</v>
      </c>
    </row>
    <row r="417" spans="11:13" hidden="1" x14ac:dyDescent="0.25">
      <c r="K417" s="7">
        <f t="shared" si="15"/>
        <v>0</v>
      </c>
      <c r="L417" s="5">
        <f t="shared" si="17"/>
        <v>0</v>
      </c>
      <c r="M417">
        <f t="shared" si="16"/>
        <v>0</v>
      </c>
    </row>
    <row r="418" spans="11:13" hidden="1" x14ac:dyDescent="0.25">
      <c r="K418" s="7">
        <f t="shared" si="15"/>
        <v>0</v>
      </c>
      <c r="L418" s="5">
        <f t="shared" si="17"/>
        <v>0</v>
      </c>
      <c r="M418">
        <f t="shared" si="16"/>
        <v>0</v>
      </c>
    </row>
    <row r="419" spans="11:13" hidden="1" x14ac:dyDescent="0.25">
      <c r="K419" s="7">
        <f t="shared" si="15"/>
        <v>0</v>
      </c>
      <c r="L419" s="5">
        <f t="shared" si="17"/>
        <v>0</v>
      </c>
      <c r="M419">
        <f t="shared" si="16"/>
        <v>0</v>
      </c>
    </row>
    <row r="420" spans="11:13" hidden="1" x14ac:dyDescent="0.25">
      <c r="K420" s="7">
        <f t="shared" si="15"/>
        <v>0</v>
      </c>
      <c r="L420" s="5">
        <f t="shared" si="17"/>
        <v>0</v>
      </c>
      <c r="M420">
        <f t="shared" si="16"/>
        <v>0</v>
      </c>
    </row>
    <row r="421" spans="11:13" hidden="1" x14ac:dyDescent="0.25">
      <c r="K421" s="7">
        <f t="shared" si="15"/>
        <v>0</v>
      </c>
      <c r="L421" s="5">
        <f t="shared" si="17"/>
        <v>0</v>
      </c>
      <c r="M421">
        <f t="shared" si="16"/>
        <v>0</v>
      </c>
    </row>
    <row r="422" spans="11:13" hidden="1" x14ac:dyDescent="0.25">
      <c r="K422" s="7">
        <f t="shared" si="15"/>
        <v>0</v>
      </c>
      <c r="L422" s="5">
        <f t="shared" si="17"/>
        <v>0</v>
      </c>
      <c r="M422">
        <f t="shared" si="16"/>
        <v>0</v>
      </c>
    </row>
    <row r="423" spans="11:13" hidden="1" x14ac:dyDescent="0.25">
      <c r="K423" s="7">
        <f t="shared" si="15"/>
        <v>0</v>
      </c>
      <c r="L423" s="5">
        <f t="shared" si="17"/>
        <v>0</v>
      </c>
      <c r="M423">
        <f t="shared" si="16"/>
        <v>0</v>
      </c>
    </row>
    <row r="424" spans="11:13" hidden="1" x14ac:dyDescent="0.25">
      <c r="K424" s="7">
        <f t="shared" si="15"/>
        <v>0</v>
      </c>
      <c r="L424" s="5">
        <f t="shared" si="17"/>
        <v>0</v>
      </c>
      <c r="M424">
        <f t="shared" si="16"/>
        <v>0</v>
      </c>
    </row>
    <row r="425" spans="11:13" hidden="1" x14ac:dyDescent="0.25">
      <c r="K425" s="7">
        <f t="shared" si="15"/>
        <v>0</v>
      </c>
      <c r="L425" s="5">
        <f t="shared" si="17"/>
        <v>0</v>
      </c>
      <c r="M425">
        <f t="shared" si="16"/>
        <v>0</v>
      </c>
    </row>
    <row r="426" spans="11:13" hidden="1" x14ac:dyDescent="0.25">
      <c r="K426" s="7">
        <f t="shared" si="15"/>
        <v>0</v>
      </c>
      <c r="L426" s="5">
        <f t="shared" si="17"/>
        <v>0</v>
      </c>
      <c r="M426">
        <f t="shared" si="16"/>
        <v>0</v>
      </c>
    </row>
    <row r="427" spans="11:13" hidden="1" x14ac:dyDescent="0.25">
      <c r="K427" s="7">
        <f t="shared" si="15"/>
        <v>0</v>
      </c>
      <c r="L427" s="5">
        <f t="shared" si="17"/>
        <v>0</v>
      </c>
      <c r="M427">
        <f t="shared" si="16"/>
        <v>0</v>
      </c>
    </row>
    <row r="428" spans="11:13" hidden="1" x14ac:dyDescent="0.25">
      <c r="K428" s="7">
        <f t="shared" si="15"/>
        <v>0</v>
      </c>
      <c r="L428" s="5">
        <f t="shared" si="17"/>
        <v>0</v>
      </c>
      <c r="M428">
        <f t="shared" si="16"/>
        <v>0</v>
      </c>
    </row>
    <row r="429" spans="11:13" hidden="1" x14ac:dyDescent="0.25">
      <c r="K429" s="7">
        <f t="shared" si="15"/>
        <v>0</v>
      </c>
      <c r="L429" s="5">
        <f t="shared" si="17"/>
        <v>0</v>
      </c>
      <c r="M429">
        <f t="shared" si="16"/>
        <v>0</v>
      </c>
    </row>
    <row r="430" spans="11:13" hidden="1" x14ac:dyDescent="0.25">
      <c r="K430" s="7">
        <f t="shared" si="15"/>
        <v>0</v>
      </c>
      <c r="L430" s="5">
        <f t="shared" si="17"/>
        <v>0</v>
      </c>
      <c r="M430">
        <f t="shared" si="16"/>
        <v>0</v>
      </c>
    </row>
    <row r="431" spans="11:13" hidden="1" x14ac:dyDescent="0.25">
      <c r="K431" s="7">
        <f t="shared" si="15"/>
        <v>0</v>
      </c>
      <c r="L431" s="5">
        <f t="shared" si="17"/>
        <v>0</v>
      </c>
      <c r="M431">
        <f t="shared" si="16"/>
        <v>0</v>
      </c>
    </row>
    <row r="432" spans="11:13" hidden="1" x14ac:dyDescent="0.25">
      <c r="K432" s="7">
        <f t="shared" si="15"/>
        <v>0</v>
      </c>
      <c r="L432" s="5">
        <f t="shared" si="17"/>
        <v>0</v>
      </c>
      <c r="M432">
        <f t="shared" si="16"/>
        <v>0</v>
      </c>
    </row>
    <row r="433" spans="11:13" hidden="1" x14ac:dyDescent="0.25">
      <c r="K433" s="7">
        <f t="shared" si="15"/>
        <v>0</v>
      </c>
      <c r="L433" s="5">
        <f t="shared" si="17"/>
        <v>0</v>
      </c>
      <c r="M433">
        <f t="shared" si="16"/>
        <v>0</v>
      </c>
    </row>
    <row r="434" spans="11:13" hidden="1" x14ac:dyDescent="0.25">
      <c r="K434" s="7">
        <f t="shared" si="15"/>
        <v>0</v>
      </c>
      <c r="L434" s="5">
        <f t="shared" si="17"/>
        <v>0</v>
      </c>
      <c r="M434">
        <f t="shared" si="16"/>
        <v>0</v>
      </c>
    </row>
    <row r="435" spans="11:13" hidden="1" x14ac:dyDescent="0.25">
      <c r="K435" s="7">
        <f t="shared" si="15"/>
        <v>0</v>
      </c>
      <c r="L435" s="5">
        <f t="shared" si="17"/>
        <v>0</v>
      </c>
      <c r="M435">
        <f t="shared" si="16"/>
        <v>0</v>
      </c>
    </row>
    <row r="436" spans="11:13" hidden="1" x14ac:dyDescent="0.25">
      <c r="K436" s="7">
        <f t="shared" si="15"/>
        <v>0</v>
      </c>
      <c r="L436" s="5">
        <f t="shared" si="17"/>
        <v>0</v>
      </c>
      <c r="M436">
        <f t="shared" si="16"/>
        <v>0</v>
      </c>
    </row>
    <row r="437" spans="11:13" hidden="1" x14ac:dyDescent="0.25">
      <c r="K437" s="7">
        <f t="shared" si="15"/>
        <v>0</v>
      </c>
      <c r="L437" s="5">
        <f t="shared" si="17"/>
        <v>0</v>
      </c>
      <c r="M437">
        <f t="shared" si="16"/>
        <v>0</v>
      </c>
    </row>
    <row r="438" spans="11:13" hidden="1" x14ac:dyDescent="0.25">
      <c r="K438" s="7">
        <f t="shared" si="15"/>
        <v>0</v>
      </c>
      <c r="L438" s="5">
        <f t="shared" si="17"/>
        <v>0</v>
      </c>
      <c r="M438">
        <f t="shared" si="16"/>
        <v>0</v>
      </c>
    </row>
    <row r="439" spans="11:13" hidden="1" x14ac:dyDescent="0.25">
      <c r="K439" s="7">
        <f t="shared" si="15"/>
        <v>0</v>
      </c>
      <c r="L439" s="5">
        <f t="shared" si="17"/>
        <v>0</v>
      </c>
      <c r="M439">
        <f t="shared" si="16"/>
        <v>0</v>
      </c>
    </row>
    <row r="440" spans="11:13" hidden="1" x14ac:dyDescent="0.25">
      <c r="K440" s="7">
        <f t="shared" si="15"/>
        <v>0</v>
      </c>
      <c r="L440" s="5">
        <f t="shared" si="17"/>
        <v>0</v>
      </c>
      <c r="M440">
        <f t="shared" si="16"/>
        <v>0</v>
      </c>
    </row>
    <row r="441" spans="11:13" hidden="1" x14ac:dyDescent="0.25">
      <c r="K441" s="7">
        <f t="shared" si="15"/>
        <v>0</v>
      </c>
      <c r="L441" s="5">
        <f t="shared" si="17"/>
        <v>0</v>
      </c>
      <c r="M441">
        <f t="shared" si="16"/>
        <v>0</v>
      </c>
    </row>
    <row r="442" spans="11:13" hidden="1" x14ac:dyDescent="0.25">
      <c r="K442" s="7">
        <f t="shared" si="15"/>
        <v>0</v>
      </c>
      <c r="L442" s="5">
        <f t="shared" si="17"/>
        <v>0</v>
      </c>
      <c r="M442">
        <f t="shared" si="16"/>
        <v>0</v>
      </c>
    </row>
    <row r="443" spans="11:13" hidden="1" x14ac:dyDescent="0.25">
      <c r="K443" s="7">
        <f t="shared" si="15"/>
        <v>0</v>
      </c>
      <c r="L443" s="5">
        <f t="shared" si="17"/>
        <v>0</v>
      </c>
      <c r="M443">
        <f t="shared" si="16"/>
        <v>0</v>
      </c>
    </row>
    <row r="444" spans="11:13" hidden="1" x14ac:dyDescent="0.25">
      <c r="K444" s="7">
        <f t="shared" si="15"/>
        <v>0</v>
      </c>
      <c r="L444" s="5">
        <f t="shared" si="17"/>
        <v>0</v>
      </c>
      <c r="M444">
        <f t="shared" si="16"/>
        <v>0</v>
      </c>
    </row>
    <row r="445" spans="11:13" hidden="1" x14ac:dyDescent="0.25">
      <c r="K445" s="7">
        <f t="shared" si="15"/>
        <v>0</v>
      </c>
      <c r="L445" s="5">
        <f t="shared" si="17"/>
        <v>0</v>
      </c>
      <c r="M445">
        <f t="shared" si="16"/>
        <v>0</v>
      </c>
    </row>
    <row r="446" spans="11:13" hidden="1" x14ac:dyDescent="0.25">
      <c r="K446" s="7">
        <f t="shared" si="15"/>
        <v>0</v>
      </c>
      <c r="L446" s="5">
        <f t="shared" si="17"/>
        <v>0</v>
      </c>
      <c r="M446">
        <f t="shared" si="16"/>
        <v>0</v>
      </c>
    </row>
    <row r="447" spans="11:13" hidden="1" x14ac:dyDescent="0.25">
      <c r="K447" s="7">
        <f t="shared" si="15"/>
        <v>0</v>
      </c>
      <c r="L447" s="5">
        <f t="shared" si="17"/>
        <v>0</v>
      </c>
      <c r="M447">
        <f t="shared" si="16"/>
        <v>0</v>
      </c>
    </row>
    <row r="448" spans="11:13" hidden="1" x14ac:dyDescent="0.25">
      <c r="K448" s="7">
        <f t="shared" si="15"/>
        <v>0</v>
      </c>
      <c r="L448" s="5">
        <f t="shared" si="17"/>
        <v>0</v>
      </c>
      <c r="M448">
        <f t="shared" si="16"/>
        <v>0</v>
      </c>
    </row>
    <row r="449" spans="11:13" hidden="1" x14ac:dyDescent="0.25">
      <c r="K449" s="7">
        <f t="shared" si="15"/>
        <v>0</v>
      </c>
      <c r="L449" s="5">
        <f t="shared" si="17"/>
        <v>0</v>
      </c>
      <c r="M449">
        <f t="shared" si="16"/>
        <v>0</v>
      </c>
    </row>
    <row r="450" spans="11:13" hidden="1" x14ac:dyDescent="0.25">
      <c r="K450" s="7">
        <f t="shared" si="15"/>
        <v>0</v>
      </c>
      <c r="L450" s="5">
        <f t="shared" si="17"/>
        <v>0</v>
      </c>
      <c r="M450">
        <f t="shared" si="16"/>
        <v>0</v>
      </c>
    </row>
    <row r="451" spans="11:13" hidden="1" x14ac:dyDescent="0.25">
      <c r="K451" s="7">
        <f t="shared" si="15"/>
        <v>0</v>
      </c>
      <c r="L451" s="5">
        <f t="shared" si="17"/>
        <v>0</v>
      </c>
      <c r="M451">
        <f t="shared" si="16"/>
        <v>0</v>
      </c>
    </row>
    <row r="452" spans="11:13" hidden="1" x14ac:dyDescent="0.25">
      <c r="K452" s="7">
        <f t="shared" si="15"/>
        <v>0</v>
      </c>
      <c r="L452" s="5">
        <f t="shared" si="17"/>
        <v>0</v>
      </c>
      <c r="M452">
        <f t="shared" si="16"/>
        <v>0</v>
      </c>
    </row>
    <row r="453" spans="11:13" hidden="1" x14ac:dyDescent="0.25">
      <c r="K453" s="7">
        <f t="shared" ref="K453:K498" si="18">SUM(F453:J453)</f>
        <v>0</v>
      </c>
      <c r="L453" s="5">
        <f t="shared" si="17"/>
        <v>0</v>
      </c>
      <c r="M453">
        <f t="shared" ref="M453:M498" si="19">SUM(K453*L453)</f>
        <v>0</v>
      </c>
    </row>
    <row r="454" spans="11:13" hidden="1" x14ac:dyDescent="0.25">
      <c r="K454" s="7">
        <f t="shared" si="18"/>
        <v>0</v>
      </c>
      <c r="L454" s="5">
        <f t="shared" ref="L454:L498" si="20">IF(D454="X",0,IF(E454="",0,IF(E454="H",0,VLOOKUP(E454,$F$539:$G$553,2))))</f>
        <v>0</v>
      </c>
      <c r="M454">
        <f t="shared" si="19"/>
        <v>0</v>
      </c>
    </row>
    <row r="455" spans="11:13" hidden="1" x14ac:dyDescent="0.25">
      <c r="K455" s="7">
        <f t="shared" si="18"/>
        <v>0</v>
      </c>
      <c r="L455" s="5">
        <f t="shared" si="20"/>
        <v>0</v>
      </c>
      <c r="M455">
        <f t="shared" si="19"/>
        <v>0</v>
      </c>
    </row>
    <row r="456" spans="11:13" hidden="1" x14ac:dyDescent="0.25">
      <c r="K456" s="7">
        <f t="shared" si="18"/>
        <v>0</v>
      </c>
      <c r="L456" s="5">
        <f t="shared" si="20"/>
        <v>0</v>
      </c>
      <c r="M456">
        <f t="shared" si="19"/>
        <v>0</v>
      </c>
    </row>
    <row r="457" spans="11:13" hidden="1" x14ac:dyDescent="0.25">
      <c r="K457" s="7">
        <f t="shared" si="18"/>
        <v>0</v>
      </c>
      <c r="L457" s="5">
        <f t="shared" si="20"/>
        <v>0</v>
      </c>
      <c r="M457">
        <f t="shared" si="19"/>
        <v>0</v>
      </c>
    </row>
    <row r="458" spans="11:13" hidden="1" x14ac:dyDescent="0.25">
      <c r="K458" s="7">
        <f t="shared" si="18"/>
        <v>0</v>
      </c>
      <c r="L458" s="5">
        <f t="shared" si="20"/>
        <v>0</v>
      </c>
      <c r="M458">
        <f t="shared" si="19"/>
        <v>0</v>
      </c>
    </row>
    <row r="459" spans="11:13" hidden="1" x14ac:dyDescent="0.25">
      <c r="K459" s="7">
        <f t="shared" si="18"/>
        <v>0</v>
      </c>
      <c r="L459" s="5">
        <f t="shared" si="20"/>
        <v>0</v>
      </c>
      <c r="M459">
        <f t="shared" si="19"/>
        <v>0</v>
      </c>
    </row>
    <row r="460" spans="11:13" hidden="1" x14ac:dyDescent="0.25">
      <c r="K460" s="7">
        <f t="shared" si="18"/>
        <v>0</v>
      </c>
      <c r="L460" s="5">
        <f t="shared" si="20"/>
        <v>0</v>
      </c>
      <c r="M460">
        <f t="shared" si="19"/>
        <v>0</v>
      </c>
    </row>
    <row r="461" spans="11:13" hidden="1" x14ac:dyDescent="0.25">
      <c r="K461" s="7">
        <f t="shared" si="18"/>
        <v>0</v>
      </c>
      <c r="L461" s="5">
        <f t="shared" si="20"/>
        <v>0</v>
      </c>
      <c r="M461">
        <f t="shared" si="19"/>
        <v>0</v>
      </c>
    </row>
    <row r="462" spans="11:13" hidden="1" x14ac:dyDescent="0.25">
      <c r="K462" s="7">
        <f t="shared" si="18"/>
        <v>0</v>
      </c>
      <c r="L462" s="5">
        <f t="shared" si="20"/>
        <v>0</v>
      </c>
      <c r="M462">
        <f t="shared" si="19"/>
        <v>0</v>
      </c>
    </row>
    <row r="463" spans="11:13" hidden="1" x14ac:dyDescent="0.25">
      <c r="K463" s="7">
        <f t="shared" si="18"/>
        <v>0</v>
      </c>
      <c r="L463" s="5">
        <f t="shared" si="20"/>
        <v>0</v>
      </c>
      <c r="M463">
        <f t="shared" si="19"/>
        <v>0</v>
      </c>
    </row>
    <row r="464" spans="11:13" hidden="1" x14ac:dyDescent="0.25">
      <c r="K464" s="7">
        <f t="shared" si="18"/>
        <v>0</v>
      </c>
      <c r="L464" s="5">
        <f t="shared" si="20"/>
        <v>0</v>
      </c>
      <c r="M464">
        <f t="shared" si="19"/>
        <v>0</v>
      </c>
    </row>
    <row r="465" spans="11:13" hidden="1" x14ac:dyDescent="0.25">
      <c r="K465" s="7">
        <f t="shared" si="18"/>
        <v>0</v>
      </c>
      <c r="L465" s="5">
        <f t="shared" si="20"/>
        <v>0</v>
      </c>
      <c r="M465">
        <f t="shared" si="19"/>
        <v>0</v>
      </c>
    </row>
    <row r="466" spans="11:13" hidden="1" x14ac:dyDescent="0.25">
      <c r="K466" s="7">
        <f t="shared" si="18"/>
        <v>0</v>
      </c>
      <c r="L466" s="5">
        <f t="shared" si="20"/>
        <v>0</v>
      </c>
      <c r="M466">
        <f t="shared" si="19"/>
        <v>0</v>
      </c>
    </row>
    <row r="467" spans="11:13" hidden="1" x14ac:dyDescent="0.25">
      <c r="K467" s="7">
        <f t="shared" si="18"/>
        <v>0</v>
      </c>
      <c r="L467" s="5">
        <f t="shared" si="20"/>
        <v>0</v>
      </c>
      <c r="M467">
        <f t="shared" si="19"/>
        <v>0</v>
      </c>
    </row>
    <row r="468" spans="11:13" hidden="1" x14ac:dyDescent="0.25">
      <c r="K468" s="7">
        <f t="shared" si="18"/>
        <v>0</v>
      </c>
      <c r="L468" s="5">
        <f t="shared" si="20"/>
        <v>0</v>
      </c>
      <c r="M468">
        <f t="shared" si="19"/>
        <v>0</v>
      </c>
    </row>
    <row r="469" spans="11:13" hidden="1" x14ac:dyDescent="0.25">
      <c r="K469" s="7">
        <f t="shared" si="18"/>
        <v>0</v>
      </c>
      <c r="L469" s="5">
        <f t="shared" si="20"/>
        <v>0</v>
      </c>
      <c r="M469">
        <f t="shared" si="19"/>
        <v>0</v>
      </c>
    </row>
    <row r="470" spans="11:13" hidden="1" x14ac:dyDescent="0.25">
      <c r="K470" s="7">
        <f t="shared" si="18"/>
        <v>0</v>
      </c>
      <c r="L470" s="5">
        <f t="shared" si="20"/>
        <v>0</v>
      </c>
      <c r="M470">
        <f t="shared" si="19"/>
        <v>0</v>
      </c>
    </row>
    <row r="471" spans="11:13" hidden="1" x14ac:dyDescent="0.25">
      <c r="K471" s="7">
        <f t="shared" si="18"/>
        <v>0</v>
      </c>
      <c r="L471" s="5">
        <f t="shared" si="20"/>
        <v>0</v>
      </c>
      <c r="M471">
        <f t="shared" si="19"/>
        <v>0</v>
      </c>
    </row>
    <row r="472" spans="11:13" hidden="1" x14ac:dyDescent="0.25">
      <c r="K472" s="7">
        <f t="shared" si="18"/>
        <v>0</v>
      </c>
      <c r="L472" s="5">
        <f t="shared" si="20"/>
        <v>0</v>
      </c>
      <c r="M472">
        <f t="shared" si="19"/>
        <v>0</v>
      </c>
    </row>
    <row r="473" spans="11:13" hidden="1" x14ac:dyDescent="0.25">
      <c r="K473" s="7">
        <f t="shared" si="18"/>
        <v>0</v>
      </c>
      <c r="L473" s="5">
        <f t="shared" si="20"/>
        <v>0</v>
      </c>
      <c r="M473">
        <f t="shared" si="19"/>
        <v>0</v>
      </c>
    </row>
    <row r="474" spans="11:13" hidden="1" x14ac:dyDescent="0.25">
      <c r="K474" s="7">
        <f t="shared" si="18"/>
        <v>0</v>
      </c>
      <c r="L474" s="5">
        <f t="shared" si="20"/>
        <v>0</v>
      </c>
      <c r="M474">
        <f t="shared" si="19"/>
        <v>0</v>
      </c>
    </row>
    <row r="475" spans="11:13" hidden="1" x14ac:dyDescent="0.25">
      <c r="K475" s="7">
        <f t="shared" si="18"/>
        <v>0</v>
      </c>
      <c r="L475" s="5">
        <f t="shared" si="20"/>
        <v>0</v>
      </c>
      <c r="M475">
        <f t="shared" si="19"/>
        <v>0</v>
      </c>
    </row>
    <row r="476" spans="11:13" hidden="1" x14ac:dyDescent="0.25">
      <c r="K476" s="7">
        <f t="shared" si="18"/>
        <v>0</v>
      </c>
      <c r="L476" s="5">
        <f t="shared" si="20"/>
        <v>0</v>
      </c>
      <c r="M476">
        <f t="shared" si="19"/>
        <v>0</v>
      </c>
    </row>
    <row r="477" spans="11:13" hidden="1" x14ac:dyDescent="0.25">
      <c r="K477" s="7">
        <f t="shared" si="18"/>
        <v>0</v>
      </c>
      <c r="L477" s="5">
        <f t="shared" si="20"/>
        <v>0</v>
      </c>
      <c r="M477">
        <f t="shared" si="19"/>
        <v>0</v>
      </c>
    </row>
    <row r="478" spans="11:13" hidden="1" x14ac:dyDescent="0.25">
      <c r="K478" s="7">
        <f t="shared" si="18"/>
        <v>0</v>
      </c>
      <c r="L478" s="5">
        <f t="shared" si="20"/>
        <v>0</v>
      </c>
      <c r="M478">
        <f t="shared" si="19"/>
        <v>0</v>
      </c>
    </row>
    <row r="479" spans="11:13" hidden="1" x14ac:dyDescent="0.25">
      <c r="K479" s="7">
        <f t="shared" si="18"/>
        <v>0</v>
      </c>
      <c r="L479" s="5">
        <f t="shared" si="20"/>
        <v>0</v>
      </c>
      <c r="M479">
        <f t="shared" si="19"/>
        <v>0</v>
      </c>
    </row>
    <row r="480" spans="11:13" hidden="1" x14ac:dyDescent="0.25">
      <c r="K480" s="7">
        <f t="shared" si="18"/>
        <v>0</v>
      </c>
      <c r="L480" s="5">
        <f t="shared" si="20"/>
        <v>0</v>
      </c>
      <c r="M480">
        <f t="shared" si="19"/>
        <v>0</v>
      </c>
    </row>
    <row r="481" spans="11:13" hidden="1" x14ac:dyDescent="0.25">
      <c r="K481" s="7">
        <f t="shared" si="18"/>
        <v>0</v>
      </c>
      <c r="L481" s="5">
        <f t="shared" si="20"/>
        <v>0</v>
      </c>
      <c r="M481">
        <f t="shared" si="19"/>
        <v>0</v>
      </c>
    </row>
    <row r="482" spans="11:13" hidden="1" x14ac:dyDescent="0.25">
      <c r="K482" s="7">
        <f t="shared" si="18"/>
        <v>0</v>
      </c>
      <c r="L482" s="5">
        <f t="shared" si="20"/>
        <v>0</v>
      </c>
      <c r="M482">
        <f t="shared" si="19"/>
        <v>0</v>
      </c>
    </row>
    <row r="483" spans="11:13" hidden="1" x14ac:dyDescent="0.25">
      <c r="K483" s="7">
        <f t="shared" si="18"/>
        <v>0</v>
      </c>
      <c r="L483" s="5">
        <f t="shared" si="20"/>
        <v>0</v>
      </c>
      <c r="M483">
        <f t="shared" si="19"/>
        <v>0</v>
      </c>
    </row>
    <row r="484" spans="11:13" hidden="1" x14ac:dyDescent="0.25">
      <c r="K484" s="7">
        <f t="shared" si="18"/>
        <v>0</v>
      </c>
      <c r="L484" s="5">
        <f t="shared" si="20"/>
        <v>0</v>
      </c>
      <c r="M484">
        <f t="shared" si="19"/>
        <v>0</v>
      </c>
    </row>
    <row r="485" spans="11:13" hidden="1" x14ac:dyDescent="0.25">
      <c r="K485" s="7">
        <f t="shared" si="18"/>
        <v>0</v>
      </c>
      <c r="L485" s="5">
        <f t="shared" si="20"/>
        <v>0</v>
      </c>
      <c r="M485">
        <f t="shared" si="19"/>
        <v>0</v>
      </c>
    </row>
    <row r="486" spans="11:13" hidden="1" x14ac:dyDescent="0.25">
      <c r="K486" s="7">
        <f t="shared" si="18"/>
        <v>0</v>
      </c>
      <c r="L486" s="5">
        <f t="shared" si="20"/>
        <v>0</v>
      </c>
      <c r="M486">
        <f t="shared" si="19"/>
        <v>0</v>
      </c>
    </row>
    <row r="487" spans="11:13" hidden="1" x14ac:dyDescent="0.25">
      <c r="K487" s="7">
        <f t="shared" si="18"/>
        <v>0</v>
      </c>
      <c r="L487" s="5">
        <f t="shared" si="20"/>
        <v>0</v>
      </c>
      <c r="M487">
        <f t="shared" si="19"/>
        <v>0</v>
      </c>
    </row>
    <row r="488" spans="11:13" hidden="1" x14ac:dyDescent="0.25">
      <c r="K488" s="7">
        <f t="shared" si="18"/>
        <v>0</v>
      </c>
      <c r="L488" s="5">
        <f t="shared" si="20"/>
        <v>0</v>
      </c>
      <c r="M488">
        <f t="shared" si="19"/>
        <v>0</v>
      </c>
    </row>
    <row r="489" spans="11:13" hidden="1" x14ac:dyDescent="0.25">
      <c r="K489" s="7">
        <f t="shared" si="18"/>
        <v>0</v>
      </c>
      <c r="L489" s="5">
        <f t="shared" si="20"/>
        <v>0</v>
      </c>
      <c r="M489">
        <f t="shared" si="19"/>
        <v>0</v>
      </c>
    </row>
    <row r="490" spans="11:13" hidden="1" x14ac:dyDescent="0.25">
      <c r="K490" s="7">
        <f t="shared" si="18"/>
        <v>0</v>
      </c>
      <c r="L490" s="5">
        <f t="shared" si="20"/>
        <v>0</v>
      </c>
      <c r="M490">
        <f t="shared" si="19"/>
        <v>0</v>
      </c>
    </row>
    <row r="491" spans="11:13" hidden="1" x14ac:dyDescent="0.25">
      <c r="K491" s="7">
        <f t="shared" ref="K491:K494" si="21">SUM(F491:J491)</f>
        <v>0</v>
      </c>
      <c r="L491" s="5">
        <f t="shared" si="20"/>
        <v>0</v>
      </c>
      <c r="M491">
        <f t="shared" ref="M491:M494" si="22">SUM(K491*L491)</f>
        <v>0</v>
      </c>
    </row>
    <row r="492" spans="11:13" hidden="1" x14ac:dyDescent="0.25">
      <c r="K492" s="7">
        <f t="shared" si="21"/>
        <v>0</v>
      </c>
      <c r="L492" s="5">
        <f t="shared" si="20"/>
        <v>0</v>
      </c>
      <c r="M492">
        <f t="shared" si="22"/>
        <v>0</v>
      </c>
    </row>
    <row r="493" spans="11:13" hidden="1" x14ac:dyDescent="0.25">
      <c r="K493" s="7">
        <f t="shared" si="21"/>
        <v>0</v>
      </c>
      <c r="L493" s="5">
        <f t="shared" si="20"/>
        <v>0</v>
      </c>
      <c r="M493">
        <f t="shared" si="22"/>
        <v>0</v>
      </c>
    </row>
    <row r="494" spans="11:13" hidden="1" x14ac:dyDescent="0.25">
      <c r="K494" s="7">
        <f t="shared" si="21"/>
        <v>0</v>
      </c>
      <c r="L494" s="5">
        <f t="shared" si="20"/>
        <v>0</v>
      </c>
      <c r="M494">
        <f t="shared" si="22"/>
        <v>0</v>
      </c>
    </row>
    <row r="495" spans="11:13" hidden="1" x14ac:dyDescent="0.25">
      <c r="K495" s="7">
        <f t="shared" si="18"/>
        <v>0</v>
      </c>
      <c r="L495" s="5">
        <f t="shared" si="20"/>
        <v>0</v>
      </c>
      <c r="M495">
        <f t="shared" si="19"/>
        <v>0</v>
      </c>
    </row>
    <row r="496" spans="11:13" hidden="1" x14ac:dyDescent="0.25">
      <c r="K496" s="7">
        <f t="shared" si="18"/>
        <v>0</v>
      </c>
      <c r="L496" s="5">
        <f t="shared" si="20"/>
        <v>0</v>
      </c>
      <c r="M496">
        <f t="shared" si="19"/>
        <v>0</v>
      </c>
    </row>
    <row r="497" spans="3:13" hidden="1" x14ac:dyDescent="0.25">
      <c r="K497" s="7">
        <f t="shared" si="18"/>
        <v>0</v>
      </c>
      <c r="L497" s="5">
        <f t="shared" si="20"/>
        <v>0</v>
      </c>
      <c r="M497">
        <f t="shared" si="19"/>
        <v>0</v>
      </c>
    </row>
    <row r="498" spans="3:13" hidden="1" x14ac:dyDescent="0.25">
      <c r="K498" s="7">
        <f t="shared" si="18"/>
        <v>0</v>
      </c>
      <c r="L498" s="5">
        <f t="shared" si="20"/>
        <v>0</v>
      </c>
      <c r="M498">
        <f t="shared" si="19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3">SUMPRODUCT(--($E$5:$E$498=C500),--($D$5:$D$498=""),$F$5:$F$498)</f>
        <v>#REF!</v>
      </c>
      <c r="G500" s="127" t="e">
        <f t="shared" ref="G500:G514" si="24">SUMPRODUCT(--($E$5:$E$498=C500),--($D$5:$D$498=""),$G$5:$G$498)</f>
        <v>#REF!</v>
      </c>
      <c r="H500" s="127" t="e">
        <f t="shared" ref="H500:H514" si="25">SUMPRODUCT(--($E$5:$E$498=C500),--($D$5:$D$498=""),$H$5:$H$498)</f>
        <v>#REF!</v>
      </c>
      <c r="I500" s="127" t="e">
        <f t="shared" ref="I500:I514" si="26">SUMPRODUCT(--($E$5:$E$498=C500),--($D$5:$D$498=""),$I$5:$I$498)</f>
        <v>#REF!</v>
      </c>
      <c r="J500" s="127" t="e">
        <f t="shared" ref="J500:J514" si="27">SUMPRODUCT(--($E$5:$E$498=C500),--($D$5:$D$498=""),$J$5:$J$498)</f>
        <v>#REF!</v>
      </c>
      <c r="K500" s="127" t="e">
        <f t="shared" ref="K500:K514" si="28">SUM(F500:J500)</f>
        <v>#REF!</v>
      </c>
      <c r="L500" s="127"/>
      <c r="M500" s="127" t="e">
        <f t="shared" ref="M500:M514" si="29">SUMPRODUCT(--($E$5:$E$498=C500),--($D$5:$D$498=""),$M$5:$M$498)</f>
        <v>#REF!</v>
      </c>
    </row>
    <row r="501" spans="3:13" hidden="1" x14ac:dyDescent="0.25">
      <c r="C501" s="127" t="e">
        <f t="shared" ref="C501:C514" si="30">IF(F540="","Vrije categorie",F540)</f>
        <v>#REF!</v>
      </c>
      <c r="D501" s="127"/>
      <c r="E501" s="127"/>
      <c r="F501" s="127" t="e">
        <f t="shared" si="23"/>
        <v>#REF!</v>
      </c>
      <c r="G501" s="127" t="e">
        <f t="shared" si="24"/>
        <v>#REF!</v>
      </c>
      <c r="H501" s="127" t="e">
        <f t="shared" si="25"/>
        <v>#REF!</v>
      </c>
      <c r="I501" s="127" t="e">
        <f t="shared" si="26"/>
        <v>#REF!</v>
      </c>
      <c r="J501" s="127" t="e">
        <f t="shared" si="27"/>
        <v>#REF!</v>
      </c>
      <c r="K501" s="127" t="e">
        <f t="shared" si="28"/>
        <v>#REF!</v>
      </c>
      <c r="L501" s="127"/>
      <c r="M501" s="127" t="e">
        <f t="shared" si="29"/>
        <v>#REF!</v>
      </c>
    </row>
    <row r="502" spans="3:13" hidden="1" x14ac:dyDescent="0.25">
      <c r="C502" s="127" t="e">
        <f t="shared" si="30"/>
        <v>#REF!</v>
      </c>
      <c r="D502" s="127"/>
      <c r="E502" s="127"/>
      <c r="F502" s="127" t="e">
        <f t="shared" si="23"/>
        <v>#REF!</v>
      </c>
      <c r="G502" s="127" t="e">
        <f t="shared" si="24"/>
        <v>#REF!</v>
      </c>
      <c r="H502" s="127" t="e">
        <f t="shared" si="25"/>
        <v>#REF!</v>
      </c>
      <c r="I502" s="127" t="e">
        <f t="shared" si="26"/>
        <v>#REF!</v>
      </c>
      <c r="J502" s="127" t="e">
        <f t="shared" si="27"/>
        <v>#REF!</v>
      </c>
      <c r="K502" s="127" t="e">
        <f t="shared" si="28"/>
        <v>#REF!</v>
      </c>
      <c r="L502" s="127"/>
      <c r="M502" s="127" t="e">
        <f t="shared" si="29"/>
        <v>#REF!</v>
      </c>
    </row>
    <row r="503" spans="3:13" hidden="1" x14ac:dyDescent="0.25">
      <c r="C503" s="127" t="e">
        <f t="shared" si="30"/>
        <v>#REF!</v>
      </c>
      <c r="D503" s="127"/>
      <c r="E503" s="127"/>
      <c r="F503" s="127" t="e">
        <f t="shared" si="23"/>
        <v>#REF!</v>
      </c>
      <c r="G503" s="127" t="e">
        <f t="shared" si="24"/>
        <v>#REF!</v>
      </c>
      <c r="H503" s="127" t="e">
        <f t="shared" si="25"/>
        <v>#REF!</v>
      </c>
      <c r="I503" s="127" t="e">
        <f t="shared" si="26"/>
        <v>#REF!</v>
      </c>
      <c r="J503" s="127" t="e">
        <f t="shared" si="27"/>
        <v>#REF!</v>
      </c>
      <c r="K503" s="127" t="e">
        <f t="shared" si="28"/>
        <v>#REF!</v>
      </c>
      <c r="L503" s="127"/>
      <c r="M503" s="127" t="e">
        <f t="shared" si="29"/>
        <v>#REF!</v>
      </c>
    </row>
    <row r="504" spans="3:13" hidden="1" x14ac:dyDescent="0.25">
      <c r="C504" s="127" t="e">
        <f t="shared" si="30"/>
        <v>#REF!</v>
      </c>
      <c r="D504" s="127"/>
      <c r="E504" s="127"/>
      <c r="F504" s="127" t="e">
        <f t="shared" si="23"/>
        <v>#REF!</v>
      </c>
      <c r="G504" s="127" t="e">
        <f t="shared" si="24"/>
        <v>#REF!</v>
      </c>
      <c r="H504" s="127" t="e">
        <f t="shared" si="25"/>
        <v>#REF!</v>
      </c>
      <c r="I504" s="127" t="e">
        <f t="shared" si="26"/>
        <v>#REF!</v>
      </c>
      <c r="J504" s="127" t="e">
        <f t="shared" si="27"/>
        <v>#REF!</v>
      </c>
      <c r="K504" s="127" t="e">
        <f t="shared" si="28"/>
        <v>#REF!</v>
      </c>
      <c r="L504" s="127"/>
      <c r="M504" s="127" t="e">
        <f t="shared" si="29"/>
        <v>#REF!</v>
      </c>
    </row>
    <row r="505" spans="3:13" hidden="1" x14ac:dyDescent="0.25">
      <c r="C505" s="127" t="e">
        <f t="shared" si="30"/>
        <v>#REF!</v>
      </c>
      <c r="D505" s="127"/>
      <c r="E505" s="127"/>
      <c r="F505" s="127" t="e">
        <f t="shared" si="23"/>
        <v>#REF!</v>
      </c>
      <c r="G505" s="127" t="e">
        <f t="shared" si="24"/>
        <v>#REF!</v>
      </c>
      <c r="H505" s="127" t="e">
        <f t="shared" si="25"/>
        <v>#REF!</v>
      </c>
      <c r="I505" s="127" t="e">
        <f t="shared" si="26"/>
        <v>#REF!</v>
      </c>
      <c r="J505" s="127" t="e">
        <f t="shared" si="27"/>
        <v>#REF!</v>
      </c>
      <c r="K505" s="127" t="e">
        <f t="shared" si="28"/>
        <v>#REF!</v>
      </c>
      <c r="L505" s="127"/>
      <c r="M505" s="127" t="e">
        <f t="shared" si="29"/>
        <v>#REF!</v>
      </c>
    </row>
    <row r="506" spans="3:13" hidden="1" x14ac:dyDescent="0.25">
      <c r="C506" s="127" t="e">
        <f t="shared" si="30"/>
        <v>#REF!</v>
      </c>
      <c r="D506" s="127"/>
      <c r="E506" s="127"/>
      <c r="F506" s="127" t="e">
        <f t="shared" si="23"/>
        <v>#REF!</v>
      </c>
      <c r="G506" s="127" t="e">
        <f t="shared" si="24"/>
        <v>#REF!</v>
      </c>
      <c r="H506" s="127" t="e">
        <f t="shared" si="25"/>
        <v>#REF!</v>
      </c>
      <c r="I506" s="127" t="e">
        <f t="shared" si="26"/>
        <v>#REF!</v>
      </c>
      <c r="J506" s="127" t="e">
        <f t="shared" si="27"/>
        <v>#REF!</v>
      </c>
      <c r="K506" s="127" t="e">
        <f t="shared" si="28"/>
        <v>#REF!</v>
      </c>
      <c r="L506" s="127"/>
      <c r="M506" s="127" t="e">
        <f t="shared" si="29"/>
        <v>#REF!</v>
      </c>
    </row>
    <row r="507" spans="3:13" hidden="1" x14ac:dyDescent="0.25">
      <c r="C507" s="127" t="e">
        <f t="shared" si="30"/>
        <v>#REF!</v>
      </c>
      <c r="D507" s="127"/>
      <c r="E507" s="127"/>
      <c r="F507" s="127" t="e">
        <f t="shared" si="23"/>
        <v>#REF!</v>
      </c>
      <c r="G507" s="127" t="e">
        <f t="shared" si="24"/>
        <v>#REF!</v>
      </c>
      <c r="H507" s="127" t="e">
        <f t="shared" si="25"/>
        <v>#REF!</v>
      </c>
      <c r="I507" s="127" t="e">
        <f t="shared" si="26"/>
        <v>#REF!</v>
      </c>
      <c r="J507" s="127" t="e">
        <f t="shared" si="27"/>
        <v>#REF!</v>
      </c>
      <c r="K507" s="127" t="e">
        <f t="shared" si="28"/>
        <v>#REF!</v>
      </c>
      <c r="L507" s="127"/>
      <c r="M507" s="127" t="e">
        <f t="shared" si="29"/>
        <v>#REF!</v>
      </c>
    </row>
    <row r="508" spans="3:13" hidden="1" x14ac:dyDescent="0.25">
      <c r="C508" s="127" t="e">
        <f t="shared" si="30"/>
        <v>#REF!</v>
      </c>
      <c r="D508" s="127"/>
      <c r="E508" s="127"/>
      <c r="F508" s="127" t="e">
        <f t="shared" si="23"/>
        <v>#REF!</v>
      </c>
      <c r="G508" s="127" t="e">
        <f t="shared" si="24"/>
        <v>#REF!</v>
      </c>
      <c r="H508" s="127" t="e">
        <f t="shared" si="25"/>
        <v>#REF!</v>
      </c>
      <c r="I508" s="127" t="e">
        <f t="shared" si="26"/>
        <v>#REF!</v>
      </c>
      <c r="J508" s="127" t="e">
        <f t="shared" si="27"/>
        <v>#REF!</v>
      </c>
      <c r="K508" s="127" t="e">
        <f t="shared" si="28"/>
        <v>#REF!</v>
      </c>
      <c r="L508" s="127"/>
      <c r="M508" s="127" t="e">
        <f t="shared" si="29"/>
        <v>#REF!</v>
      </c>
    </row>
    <row r="509" spans="3:13" hidden="1" x14ac:dyDescent="0.25">
      <c r="C509" s="127" t="e">
        <f t="shared" si="30"/>
        <v>#REF!</v>
      </c>
      <c r="D509" s="127"/>
      <c r="E509" s="127"/>
      <c r="F509" s="127" t="e">
        <f t="shared" si="23"/>
        <v>#REF!</v>
      </c>
      <c r="G509" s="127" t="e">
        <f t="shared" si="24"/>
        <v>#REF!</v>
      </c>
      <c r="H509" s="127" t="e">
        <f t="shared" si="25"/>
        <v>#REF!</v>
      </c>
      <c r="I509" s="127" t="e">
        <f t="shared" si="26"/>
        <v>#REF!</v>
      </c>
      <c r="J509" s="127" t="e">
        <f t="shared" si="27"/>
        <v>#REF!</v>
      </c>
      <c r="K509" s="127" t="e">
        <f t="shared" si="28"/>
        <v>#REF!</v>
      </c>
      <c r="L509" s="127"/>
      <c r="M509" s="127" t="e">
        <f t="shared" si="29"/>
        <v>#REF!</v>
      </c>
    </row>
    <row r="510" spans="3:13" hidden="1" x14ac:dyDescent="0.25">
      <c r="C510" s="127" t="e">
        <f t="shared" si="30"/>
        <v>#REF!</v>
      </c>
      <c r="D510" s="127"/>
      <c r="E510" s="127"/>
      <c r="F510" s="127" t="e">
        <f t="shared" si="23"/>
        <v>#REF!</v>
      </c>
      <c r="G510" s="127" t="e">
        <f t="shared" si="24"/>
        <v>#REF!</v>
      </c>
      <c r="H510" s="127" t="e">
        <f t="shared" si="25"/>
        <v>#REF!</v>
      </c>
      <c r="I510" s="127" t="e">
        <f t="shared" si="26"/>
        <v>#REF!</v>
      </c>
      <c r="J510" s="127" t="e">
        <f t="shared" si="27"/>
        <v>#REF!</v>
      </c>
      <c r="K510" s="127" t="e">
        <f t="shared" si="28"/>
        <v>#REF!</v>
      </c>
      <c r="L510" s="127"/>
      <c r="M510" s="127" t="e">
        <f t="shared" si="29"/>
        <v>#REF!</v>
      </c>
    </row>
    <row r="511" spans="3:13" hidden="1" x14ac:dyDescent="0.25">
      <c r="C511" s="127" t="e">
        <f t="shared" si="30"/>
        <v>#REF!</v>
      </c>
      <c r="D511" s="127"/>
      <c r="E511" s="127"/>
      <c r="F511" s="127" t="e">
        <f t="shared" si="23"/>
        <v>#REF!</v>
      </c>
      <c r="G511" s="127" t="e">
        <f t="shared" si="24"/>
        <v>#REF!</v>
      </c>
      <c r="H511" s="127" t="e">
        <f t="shared" si="25"/>
        <v>#REF!</v>
      </c>
      <c r="I511" s="127" t="e">
        <f t="shared" si="26"/>
        <v>#REF!</v>
      </c>
      <c r="J511" s="127" t="e">
        <f t="shared" si="27"/>
        <v>#REF!</v>
      </c>
      <c r="K511" s="127" t="e">
        <f t="shared" si="28"/>
        <v>#REF!</v>
      </c>
      <c r="L511" s="127"/>
      <c r="M511" s="127" t="e">
        <f t="shared" si="29"/>
        <v>#REF!</v>
      </c>
    </row>
    <row r="512" spans="3:13" hidden="1" x14ac:dyDescent="0.25">
      <c r="C512" s="127" t="e">
        <f t="shared" si="30"/>
        <v>#REF!</v>
      </c>
      <c r="D512" s="127"/>
      <c r="E512" s="127"/>
      <c r="F512" s="127" t="e">
        <f t="shared" si="23"/>
        <v>#REF!</v>
      </c>
      <c r="G512" s="127" t="e">
        <f t="shared" si="24"/>
        <v>#REF!</v>
      </c>
      <c r="H512" s="127" t="e">
        <f t="shared" si="25"/>
        <v>#REF!</v>
      </c>
      <c r="I512" s="127" t="e">
        <f t="shared" si="26"/>
        <v>#REF!</v>
      </c>
      <c r="J512" s="127" t="e">
        <f t="shared" si="27"/>
        <v>#REF!</v>
      </c>
      <c r="K512" s="127" t="e">
        <f t="shared" si="28"/>
        <v>#REF!</v>
      </c>
      <c r="L512" s="127"/>
      <c r="M512" s="127" t="e">
        <f t="shared" si="29"/>
        <v>#REF!</v>
      </c>
    </row>
    <row r="513" spans="3:13" hidden="1" x14ac:dyDescent="0.25">
      <c r="C513" s="127" t="e">
        <f t="shared" si="30"/>
        <v>#REF!</v>
      </c>
      <c r="D513" s="127"/>
      <c r="E513" s="127"/>
      <c r="F513" s="127" t="e">
        <f t="shared" si="23"/>
        <v>#REF!</v>
      </c>
      <c r="G513" s="127" t="e">
        <f t="shared" si="24"/>
        <v>#REF!</v>
      </c>
      <c r="H513" s="127" t="e">
        <f t="shared" si="25"/>
        <v>#REF!</v>
      </c>
      <c r="I513" s="127" t="e">
        <f t="shared" si="26"/>
        <v>#REF!</v>
      </c>
      <c r="J513" s="127" t="e">
        <f t="shared" si="27"/>
        <v>#REF!</v>
      </c>
      <c r="K513" s="127" t="e">
        <f t="shared" si="28"/>
        <v>#REF!</v>
      </c>
      <c r="L513" s="127"/>
      <c r="M513" s="127" t="e">
        <f t="shared" si="29"/>
        <v>#REF!</v>
      </c>
    </row>
    <row r="514" spans="3:13" hidden="1" x14ac:dyDescent="0.25">
      <c r="C514" s="127" t="e">
        <f t="shared" si="30"/>
        <v>#REF!</v>
      </c>
      <c r="D514" s="127"/>
      <c r="E514" s="127"/>
      <c r="F514" s="127" t="e">
        <f t="shared" si="23"/>
        <v>#REF!</v>
      </c>
      <c r="G514" s="127" t="e">
        <f t="shared" si="24"/>
        <v>#REF!</v>
      </c>
      <c r="H514" s="127" t="e">
        <f t="shared" si="25"/>
        <v>#REF!</v>
      </c>
      <c r="I514" s="127" t="e">
        <f t="shared" si="26"/>
        <v>#REF!</v>
      </c>
      <c r="J514" s="127" t="e">
        <f t="shared" si="27"/>
        <v>#REF!</v>
      </c>
      <c r="K514" s="127" t="e">
        <f t="shared" si="28"/>
        <v>#REF!</v>
      </c>
      <c r="L514" s="127"/>
      <c r="M514" s="127" t="e">
        <f t="shared" si="29"/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1">SUM(G500:G514)</f>
        <v>#REF!</v>
      </c>
      <c r="H515" s="128" t="e">
        <f t="shared" si="31"/>
        <v>#REF!</v>
      </c>
      <c r="I515" s="128" t="e">
        <f t="shared" si="31"/>
        <v>#REF!</v>
      </c>
      <c r="J515" s="128" t="e">
        <f t="shared" si="31"/>
        <v>#REF!</v>
      </c>
      <c r="K515" s="128" t="e">
        <f t="shared" si="31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SUMPRODUCT(--($E$5:$E$498="H"),$F$5:$F$498)</f>
        <v>0</v>
      </c>
      <c r="G517" s="128">
        <f>SUMPRODUCT(--($E$5:$E$498="H"),G5:G498)</f>
        <v>0</v>
      </c>
      <c r="H517" s="128">
        <f>SUMPRODUCT(--($E$5:$E$498="H"),H5:H498)</f>
        <v>0</v>
      </c>
      <c r="I517" s="128">
        <f>SUMPRODUCT(--($E$5:$E$498="H"),I5:I498)</f>
        <v>0</v>
      </c>
      <c r="J517" s="128">
        <f>SUMPRODUCT(--($E$5:$E$498="H"),J5:J498)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2">C500</f>
        <v>#REF!</v>
      </c>
      <c r="D520" s="9"/>
      <c r="E520" s="9"/>
      <c r="F520" s="9" t="e">
        <f t="shared" ref="F520:F534" si="33">SUMPRODUCT(--($E$5:$E$498=C520),--($D$5:$D$498="X"),$F$5:$F$498)</f>
        <v>#REF!</v>
      </c>
      <c r="G520" s="9" t="e">
        <f t="shared" ref="G520:G534" si="34">SUMPRODUCT(--($E$5:$E$498=C520),--($D$5:$D$498="X"),$G$5:$G$498)</f>
        <v>#REF!</v>
      </c>
      <c r="H520" s="9" t="e">
        <f t="shared" ref="H520:H534" si="35">SUMPRODUCT(--($E$5:$E$498=C520),--($D$5:$D$498="X"),$H$5:$H$498)</f>
        <v>#REF!</v>
      </c>
      <c r="I520" s="9" t="e">
        <f t="shared" ref="I520:I534" si="36">SUMPRODUCT(--($E$5:$E$498=C520),--($D$5:$D$498="X"),$I$5:$I$498)</f>
        <v>#REF!</v>
      </c>
      <c r="J520" s="9" t="e">
        <f t="shared" ref="J520:J534" si="37">SUMPRODUCT(--($E$5:$E$498=C520),--($D$5:$D$498="X"),$J$5:$J$498)</f>
        <v>#REF!</v>
      </c>
      <c r="K520" s="9" t="e">
        <f t="shared" ref="K520:K534" si="38">SUM(F520:J520)</f>
        <v>#REF!</v>
      </c>
    </row>
    <row r="521" spans="3:13" hidden="1" x14ac:dyDescent="0.25">
      <c r="C521" s="9" t="e">
        <f t="shared" si="32"/>
        <v>#REF!</v>
      </c>
      <c r="D521" s="9"/>
      <c r="E521" s="9"/>
      <c r="F521" s="9" t="e">
        <f t="shared" si="33"/>
        <v>#REF!</v>
      </c>
      <c r="G521" s="9" t="e">
        <f t="shared" si="34"/>
        <v>#REF!</v>
      </c>
      <c r="H521" s="9" t="e">
        <f t="shared" si="35"/>
        <v>#REF!</v>
      </c>
      <c r="I521" s="9" t="e">
        <f t="shared" si="36"/>
        <v>#REF!</v>
      </c>
      <c r="J521" s="9" t="e">
        <f t="shared" si="37"/>
        <v>#REF!</v>
      </c>
      <c r="K521" s="9" t="e">
        <f t="shared" si="38"/>
        <v>#REF!</v>
      </c>
    </row>
    <row r="522" spans="3:13" hidden="1" x14ac:dyDescent="0.25">
      <c r="C522" s="9" t="e">
        <f t="shared" si="32"/>
        <v>#REF!</v>
      </c>
      <c r="D522" s="9"/>
      <c r="E522" s="9"/>
      <c r="F522" s="9" t="e">
        <f t="shared" si="33"/>
        <v>#REF!</v>
      </c>
      <c r="G522" s="9" t="e">
        <f t="shared" si="34"/>
        <v>#REF!</v>
      </c>
      <c r="H522" s="9" t="e">
        <f t="shared" si="35"/>
        <v>#REF!</v>
      </c>
      <c r="I522" s="9" t="e">
        <f t="shared" si="36"/>
        <v>#REF!</v>
      </c>
      <c r="J522" s="9" t="e">
        <f t="shared" si="37"/>
        <v>#REF!</v>
      </c>
      <c r="K522" s="9" t="e">
        <f t="shared" si="38"/>
        <v>#REF!</v>
      </c>
    </row>
    <row r="523" spans="3:13" hidden="1" x14ac:dyDescent="0.25">
      <c r="C523" s="9" t="e">
        <f t="shared" si="32"/>
        <v>#REF!</v>
      </c>
      <c r="D523" s="9"/>
      <c r="E523" s="9"/>
      <c r="F523" s="9" t="e">
        <f t="shared" si="33"/>
        <v>#REF!</v>
      </c>
      <c r="G523" s="9" t="e">
        <f t="shared" si="34"/>
        <v>#REF!</v>
      </c>
      <c r="H523" s="9" t="e">
        <f t="shared" si="35"/>
        <v>#REF!</v>
      </c>
      <c r="I523" s="9" t="e">
        <f t="shared" si="36"/>
        <v>#REF!</v>
      </c>
      <c r="J523" s="9" t="e">
        <f t="shared" si="37"/>
        <v>#REF!</v>
      </c>
      <c r="K523" s="9" t="e">
        <f t="shared" si="38"/>
        <v>#REF!</v>
      </c>
    </row>
    <row r="524" spans="3:13" hidden="1" x14ac:dyDescent="0.25">
      <c r="C524" s="9" t="e">
        <f t="shared" si="32"/>
        <v>#REF!</v>
      </c>
      <c r="D524" s="9"/>
      <c r="E524" s="9"/>
      <c r="F524" s="9" t="e">
        <f t="shared" si="33"/>
        <v>#REF!</v>
      </c>
      <c r="G524" s="9" t="e">
        <f t="shared" si="34"/>
        <v>#REF!</v>
      </c>
      <c r="H524" s="9" t="e">
        <f t="shared" si="35"/>
        <v>#REF!</v>
      </c>
      <c r="I524" s="9" t="e">
        <f t="shared" si="36"/>
        <v>#REF!</v>
      </c>
      <c r="J524" s="9" t="e">
        <f t="shared" si="37"/>
        <v>#REF!</v>
      </c>
      <c r="K524" s="9" t="e">
        <f t="shared" si="38"/>
        <v>#REF!</v>
      </c>
    </row>
    <row r="525" spans="3:13" hidden="1" x14ac:dyDescent="0.25">
      <c r="C525" s="9" t="e">
        <f t="shared" si="32"/>
        <v>#REF!</v>
      </c>
      <c r="D525" s="9"/>
      <c r="E525" s="9"/>
      <c r="F525" s="9" t="e">
        <f t="shared" si="33"/>
        <v>#REF!</v>
      </c>
      <c r="G525" s="9" t="e">
        <f t="shared" si="34"/>
        <v>#REF!</v>
      </c>
      <c r="H525" s="9" t="e">
        <f t="shared" si="35"/>
        <v>#REF!</v>
      </c>
      <c r="I525" s="9" t="e">
        <f t="shared" si="36"/>
        <v>#REF!</v>
      </c>
      <c r="J525" s="9" t="e">
        <f t="shared" si="37"/>
        <v>#REF!</v>
      </c>
      <c r="K525" s="9" t="e">
        <f t="shared" si="38"/>
        <v>#REF!</v>
      </c>
    </row>
    <row r="526" spans="3:13" hidden="1" x14ac:dyDescent="0.25">
      <c r="C526" s="9" t="e">
        <f t="shared" si="32"/>
        <v>#REF!</v>
      </c>
      <c r="D526" s="9"/>
      <c r="E526" s="9"/>
      <c r="F526" s="9" t="e">
        <f t="shared" si="33"/>
        <v>#REF!</v>
      </c>
      <c r="G526" s="9" t="e">
        <f t="shared" si="34"/>
        <v>#REF!</v>
      </c>
      <c r="H526" s="9" t="e">
        <f t="shared" si="35"/>
        <v>#REF!</v>
      </c>
      <c r="I526" s="9" t="e">
        <f t="shared" si="36"/>
        <v>#REF!</v>
      </c>
      <c r="J526" s="9" t="e">
        <f t="shared" si="37"/>
        <v>#REF!</v>
      </c>
      <c r="K526" s="9" t="e">
        <f t="shared" si="38"/>
        <v>#REF!</v>
      </c>
    </row>
    <row r="527" spans="3:13" hidden="1" x14ac:dyDescent="0.25">
      <c r="C527" s="9" t="e">
        <f t="shared" si="32"/>
        <v>#REF!</v>
      </c>
      <c r="D527" s="9"/>
      <c r="E527" s="9"/>
      <c r="F527" s="9" t="e">
        <f t="shared" si="33"/>
        <v>#REF!</v>
      </c>
      <c r="G527" s="9" t="e">
        <f t="shared" si="34"/>
        <v>#REF!</v>
      </c>
      <c r="H527" s="9" t="e">
        <f t="shared" si="35"/>
        <v>#REF!</v>
      </c>
      <c r="I527" s="9" t="e">
        <f t="shared" si="36"/>
        <v>#REF!</v>
      </c>
      <c r="J527" s="9" t="e">
        <f t="shared" si="37"/>
        <v>#REF!</v>
      </c>
      <c r="K527" s="9" t="e">
        <f t="shared" si="38"/>
        <v>#REF!</v>
      </c>
    </row>
    <row r="528" spans="3:13" hidden="1" x14ac:dyDescent="0.25">
      <c r="C528" s="9" t="e">
        <f t="shared" si="32"/>
        <v>#REF!</v>
      </c>
      <c r="D528" s="9"/>
      <c r="E528" s="9"/>
      <c r="F528" s="9" t="e">
        <f t="shared" si="33"/>
        <v>#REF!</v>
      </c>
      <c r="G528" s="9" t="e">
        <f t="shared" si="34"/>
        <v>#REF!</v>
      </c>
      <c r="H528" s="9" t="e">
        <f t="shared" si="35"/>
        <v>#REF!</v>
      </c>
      <c r="I528" s="9" t="e">
        <f t="shared" si="36"/>
        <v>#REF!</v>
      </c>
      <c r="J528" s="9" t="e">
        <f t="shared" si="37"/>
        <v>#REF!</v>
      </c>
      <c r="K528" s="9" t="e">
        <f t="shared" si="38"/>
        <v>#REF!</v>
      </c>
    </row>
    <row r="529" spans="3:12" hidden="1" x14ac:dyDescent="0.25">
      <c r="C529" s="9" t="e">
        <f t="shared" si="32"/>
        <v>#REF!</v>
      </c>
      <c r="D529" s="9"/>
      <c r="E529" s="9"/>
      <c r="F529" s="9" t="e">
        <f t="shared" si="33"/>
        <v>#REF!</v>
      </c>
      <c r="G529" s="9" t="e">
        <f t="shared" si="34"/>
        <v>#REF!</v>
      </c>
      <c r="H529" s="9" t="e">
        <f t="shared" si="35"/>
        <v>#REF!</v>
      </c>
      <c r="I529" s="9" t="e">
        <f t="shared" si="36"/>
        <v>#REF!</v>
      </c>
      <c r="J529" s="9" t="e">
        <f t="shared" si="37"/>
        <v>#REF!</v>
      </c>
      <c r="K529" s="9" t="e">
        <f t="shared" si="38"/>
        <v>#REF!</v>
      </c>
    </row>
    <row r="530" spans="3:12" hidden="1" x14ac:dyDescent="0.25">
      <c r="C530" s="9" t="e">
        <f t="shared" si="32"/>
        <v>#REF!</v>
      </c>
      <c r="D530" s="9"/>
      <c r="E530" s="9"/>
      <c r="F530" s="9" t="e">
        <f t="shared" si="33"/>
        <v>#REF!</v>
      </c>
      <c r="G530" s="9" t="e">
        <f t="shared" si="34"/>
        <v>#REF!</v>
      </c>
      <c r="H530" s="9" t="e">
        <f t="shared" si="35"/>
        <v>#REF!</v>
      </c>
      <c r="I530" s="9" t="e">
        <f t="shared" si="36"/>
        <v>#REF!</v>
      </c>
      <c r="J530" s="9" t="e">
        <f t="shared" si="37"/>
        <v>#REF!</v>
      </c>
      <c r="K530" s="9" t="e">
        <f t="shared" si="38"/>
        <v>#REF!</v>
      </c>
    </row>
    <row r="531" spans="3:12" hidden="1" x14ac:dyDescent="0.25">
      <c r="C531" s="9" t="e">
        <f t="shared" si="32"/>
        <v>#REF!</v>
      </c>
      <c r="D531" s="9"/>
      <c r="E531" s="9"/>
      <c r="F531" s="9" t="e">
        <f t="shared" si="33"/>
        <v>#REF!</v>
      </c>
      <c r="G531" s="9" t="e">
        <f t="shared" si="34"/>
        <v>#REF!</v>
      </c>
      <c r="H531" s="9" t="e">
        <f t="shared" si="35"/>
        <v>#REF!</v>
      </c>
      <c r="I531" s="9" t="e">
        <f t="shared" si="36"/>
        <v>#REF!</v>
      </c>
      <c r="J531" s="9" t="e">
        <f t="shared" si="37"/>
        <v>#REF!</v>
      </c>
      <c r="K531" s="9" t="e">
        <f t="shared" si="38"/>
        <v>#REF!</v>
      </c>
    </row>
    <row r="532" spans="3:12" hidden="1" x14ac:dyDescent="0.25">
      <c r="C532" s="9" t="e">
        <f t="shared" si="32"/>
        <v>#REF!</v>
      </c>
      <c r="D532" s="9"/>
      <c r="E532" s="9"/>
      <c r="F532" s="9" t="e">
        <f t="shared" si="33"/>
        <v>#REF!</v>
      </c>
      <c r="G532" s="9" t="e">
        <f t="shared" si="34"/>
        <v>#REF!</v>
      </c>
      <c r="H532" s="9" t="e">
        <f t="shared" si="35"/>
        <v>#REF!</v>
      </c>
      <c r="I532" s="9" t="e">
        <f t="shared" si="36"/>
        <v>#REF!</v>
      </c>
      <c r="J532" s="9" t="e">
        <f t="shared" si="37"/>
        <v>#REF!</v>
      </c>
      <c r="K532" s="9" t="e">
        <f t="shared" si="38"/>
        <v>#REF!</v>
      </c>
    </row>
    <row r="533" spans="3:12" hidden="1" x14ac:dyDescent="0.25">
      <c r="C533" s="9" t="e">
        <f t="shared" si="32"/>
        <v>#REF!</v>
      </c>
      <c r="D533" s="9"/>
      <c r="E533" s="9"/>
      <c r="F533" s="9" t="e">
        <f t="shared" si="33"/>
        <v>#REF!</v>
      </c>
      <c r="G533" s="9" t="e">
        <f t="shared" si="34"/>
        <v>#REF!</v>
      </c>
      <c r="H533" s="9" t="e">
        <f t="shared" si="35"/>
        <v>#REF!</v>
      </c>
      <c r="I533" s="9" t="e">
        <f t="shared" si="36"/>
        <v>#REF!</v>
      </c>
      <c r="J533" s="9" t="e">
        <f t="shared" si="37"/>
        <v>#REF!</v>
      </c>
      <c r="K533" s="9" t="e">
        <f t="shared" si="38"/>
        <v>#REF!</v>
      </c>
    </row>
    <row r="534" spans="3:12" hidden="1" x14ac:dyDescent="0.25">
      <c r="C534" s="9" t="e">
        <f t="shared" si="32"/>
        <v>#REF!</v>
      </c>
      <c r="D534" s="9"/>
      <c r="E534" s="9"/>
      <c r="F534" s="9" t="e">
        <f t="shared" si="33"/>
        <v>#REF!</v>
      </c>
      <c r="G534" s="9" t="e">
        <f t="shared" si="34"/>
        <v>#REF!</v>
      </c>
      <c r="H534" s="9" t="e">
        <f t="shared" si="35"/>
        <v>#REF!</v>
      </c>
      <c r="I534" s="9" t="e">
        <f t="shared" si="36"/>
        <v>#REF!</v>
      </c>
      <c r="J534" s="9" t="e">
        <f t="shared" si="37"/>
        <v>#REF!</v>
      </c>
      <c r="K534" s="9" t="e">
        <f t="shared" si="38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39">SUM(F520:F534)</f>
        <v>#REF!</v>
      </c>
      <c r="G535" s="10" t="e">
        <f t="shared" si="39"/>
        <v>#REF!</v>
      </c>
      <c r="H535" s="10" t="e">
        <f t="shared" si="39"/>
        <v>#REF!</v>
      </c>
      <c r="I535" s="10" t="e">
        <f t="shared" si="39"/>
        <v>#REF!</v>
      </c>
      <c r="J535" s="10" t="e">
        <f t="shared" si="39"/>
        <v>#REF!</v>
      </c>
      <c r="K535" s="10" t="e">
        <f t="shared" si="39"/>
        <v>#REF!</v>
      </c>
    </row>
    <row r="536" spans="3:12" hidden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L37"/>
  <sheetViews>
    <sheetView showGridLines="0" showZeros="0" tabSelected="1" zoomScaleNormal="100" zoomScaleSheetLayoutView="100" workbookViewId="0">
      <selection activeCell="H8" sqref="H8:J8"/>
    </sheetView>
  </sheetViews>
  <sheetFormatPr defaultColWidth="9.140625" defaultRowHeight="15" x14ac:dyDescent="0.25"/>
  <cols>
    <col min="1" max="1" width="9.7109375" customWidth="1"/>
    <col min="2" max="2" width="3.42578125" customWidth="1"/>
    <col min="3" max="5" width="9.140625" customWidth="1"/>
    <col min="6" max="6" width="12.5703125" customWidth="1"/>
    <col min="7" max="7" width="2.85546875" customWidth="1"/>
    <col min="8" max="9" width="9.140625" customWidth="1"/>
    <col min="10" max="10" width="23.7109375" customWidth="1"/>
  </cols>
  <sheetData>
    <row r="1" spans="1:10" s="224" customFormat="1" ht="26.25" customHeight="1" x14ac:dyDescent="0.4">
      <c r="A1" s="315" t="s">
        <v>84</v>
      </c>
      <c r="B1" s="316"/>
      <c r="C1" s="316"/>
      <c r="D1" s="316"/>
      <c r="E1" s="316"/>
      <c r="F1" s="316"/>
      <c r="G1" s="316"/>
      <c r="H1" s="316"/>
      <c r="I1" s="316"/>
      <c r="J1" s="317"/>
    </row>
    <row r="2" spans="1:10" ht="15.75" x14ac:dyDescent="0.25">
      <c r="A2" s="214"/>
      <c r="B2" s="215"/>
      <c r="C2" s="215"/>
      <c r="D2" s="215"/>
      <c r="E2" s="215"/>
      <c r="F2" s="215"/>
      <c r="G2" s="215"/>
      <c r="H2" s="215"/>
      <c r="I2" s="215"/>
      <c r="J2" s="215"/>
    </row>
    <row r="3" spans="1:10" ht="17.25" customHeight="1" x14ac:dyDescent="0.25">
      <c r="A3" s="318" t="s">
        <v>82</v>
      </c>
      <c r="B3" s="319"/>
      <c r="C3" s="319"/>
      <c r="D3" s="319"/>
      <c r="E3" s="319"/>
      <c r="F3" s="320"/>
      <c r="G3" s="319"/>
      <c r="H3" s="319"/>
      <c r="I3" s="319"/>
      <c r="J3" s="321"/>
    </row>
    <row r="4" spans="1:10" ht="15.75" x14ac:dyDescent="0.25">
      <c r="A4" s="216"/>
      <c r="B4" s="213"/>
      <c r="C4" s="213"/>
      <c r="D4" s="213"/>
      <c r="E4" s="213"/>
      <c r="F4" s="213"/>
      <c r="G4" s="213"/>
      <c r="H4" s="213"/>
      <c r="I4" s="213"/>
      <c r="J4" s="213"/>
    </row>
    <row r="5" spans="1:10" ht="15.75" customHeight="1" x14ac:dyDescent="0.25">
      <c r="A5" s="391" t="s">
        <v>90</v>
      </c>
      <c r="B5" s="392"/>
      <c r="C5" s="392"/>
      <c r="D5" s="392"/>
      <c r="E5" s="392"/>
      <c r="F5" s="393"/>
      <c r="G5" s="213"/>
      <c r="H5" s="397" t="s">
        <v>146</v>
      </c>
      <c r="I5" s="398"/>
      <c r="J5" s="399"/>
    </row>
    <row r="6" spans="1:10" ht="15.75" customHeight="1" x14ac:dyDescent="0.25">
      <c r="A6" s="388" t="s">
        <v>91</v>
      </c>
      <c r="B6" s="389"/>
      <c r="C6" s="389"/>
      <c r="D6" s="389"/>
      <c r="E6" s="389"/>
      <c r="F6" s="390"/>
      <c r="G6" s="213"/>
      <c r="H6" s="409" t="s">
        <v>147</v>
      </c>
      <c r="I6" s="410"/>
      <c r="J6" s="411"/>
    </row>
    <row r="7" spans="1:10" ht="15.75" customHeight="1" x14ac:dyDescent="0.25">
      <c r="A7" s="388" t="s">
        <v>92</v>
      </c>
      <c r="B7" s="389"/>
      <c r="C7" s="389"/>
      <c r="D7" s="389"/>
      <c r="E7" s="389"/>
      <c r="F7" s="390"/>
      <c r="G7" s="213"/>
      <c r="H7" s="409">
        <v>41199826</v>
      </c>
      <c r="I7" s="410"/>
      <c r="J7" s="411"/>
    </row>
    <row r="8" spans="1:10" ht="15.75" customHeight="1" x14ac:dyDescent="0.25">
      <c r="A8" s="388" t="s">
        <v>83</v>
      </c>
      <c r="B8" s="389"/>
      <c r="C8" s="389"/>
      <c r="D8" s="389"/>
      <c r="E8" s="389"/>
      <c r="F8" s="390"/>
      <c r="G8" s="213"/>
      <c r="H8" s="409" t="s">
        <v>148</v>
      </c>
      <c r="I8" s="410"/>
      <c r="J8" s="411"/>
    </row>
    <row r="9" spans="1:10" ht="15.75" customHeight="1" x14ac:dyDescent="0.25">
      <c r="A9" s="388" t="s">
        <v>35</v>
      </c>
      <c r="B9" s="389"/>
      <c r="C9" s="389"/>
      <c r="D9" s="389"/>
      <c r="E9" s="389"/>
      <c r="F9" s="390"/>
      <c r="G9" s="213"/>
      <c r="H9" s="409" t="s">
        <v>149</v>
      </c>
      <c r="I9" s="410"/>
      <c r="J9" s="411"/>
    </row>
    <row r="10" spans="1:10" ht="15.75" customHeight="1" x14ac:dyDescent="0.25">
      <c r="A10" s="388" t="s">
        <v>93</v>
      </c>
      <c r="B10" s="389"/>
      <c r="C10" s="389"/>
      <c r="D10" s="389"/>
      <c r="E10" s="389"/>
      <c r="F10" s="390"/>
      <c r="G10" s="213"/>
      <c r="H10" s="409"/>
      <c r="I10" s="410"/>
      <c r="J10" s="411"/>
    </row>
    <row r="11" spans="1:10" ht="15.75" customHeight="1" x14ac:dyDescent="0.25">
      <c r="A11" s="394" t="s">
        <v>35</v>
      </c>
      <c r="B11" s="395"/>
      <c r="C11" s="395"/>
      <c r="D11" s="395"/>
      <c r="E11" s="395"/>
      <c r="F11" s="396"/>
      <c r="G11" s="213"/>
      <c r="H11" s="403"/>
      <c r="I11" s="404"/>
      <c r="J11" s="405"/>
    </row>
    <row r="12" spans="1:10" ht="15.75" customHeight="1" x14ac:dyDescent="0.25">
      <c r="A12" s="225"/>
      <c r="B12" s="226"/>
      <c r="C12" s="226"/>
      <c r="D12" s="226"/>
      <c r="E12" s="226"/>
      <c r="F12" s="226"/>
      <c r="G12" s="213"/>
      <c r="H12" s="227"/>
      <c r="I12" s="228"/>
      <c r="J12" s="228"/>
    </row>
    <row r="13" spans="1:10" ht="15.75" customHeight="1" x14ac:dyDescent="0.25">
      <c r="A13" s="391" t="s">
        <v>39</v>
      </c>
      <c r="B13" s="392"/>
      <c r="C13" s="392"/>
      <c r="D13" s="392"/>
      <c r="E13" s="392"/>
      <c r="F13" s="393"/>
      <c r="G13" s="213"/>
      <c r="H13" s="397" t="s">
        <v>150</v>
      </c>
      <c r="I13" s="398"/>
      <c r="J13" s="399"/>
    </row>
    <row r="14" spans="1:10" ht="15.75" customHeight="1" x14ac:dyDescent="0.25">
      <c r="A14" s="388" t="s">
        <v>36</v>
      </c>
      <c r="B14" s="389"/>
      <c r="C14" s="389"/>
      <c r="D14" s="389"/>
      <c r="E14" s="389"/>
      <c r="F14" s="390"/>
      <c r="G14" s="213"/>
      <c r="H14" s="409" t="s">
        <v>151</v>
      </c>
      <c r="I14" s="410"/>
      <c r="J14" s="411"/>
    </row>
    <row r="15" spans="1:10" ht="15.75" customHeight="1" x14ac:dyDescent="0.25">
      <c r="A15" s="394" t="s">
        <v>94</v>
      </c>
      <c r="B15" s="395"/>
      <c r="C15" s="395"/>
      <c r="D15" s="395"/>
      <c r="E15" s="395"/>
      <c r="F15" s="396"/>
      <c r="G15" s="213"/>
      <c r="H15" s="403" t="s">
        <v>152</v>
      </c>
      <c r="I15" s="404"/>
      <c r="J15" s="405"/>
    </row>
    <row r="16" spans="1:10" ht="15.75" customHeight="1" x14ac:dyDescent="0.25">
      <c r="A16" s="213"/>
      <c r="B16" s="217"/>
      <c r="C16" s="213"/>
      <c r="D16" s="213"/>
      <c r="E16" s="218"/>
      <c r="F16" s="212"/>
      <c r="G16" s="213"/>
      <c r="H16" s="229"/>
      <c r="I16" s="213"/>
      <c r="J16" s="213"/>
    </row>
    <row r="17" spans="1:10" ht="15.75" customHeight="1" x14ac:dyDescent="0.25">
      <c r="A17" s="391" t="s">
        <v>95</v>
      </c>
      <c r="B17" s="392"/>
      <c r="C17" s="392"/>
      <c r="D17" s="392"/>
      <c r="E17" s="392"/>
      <c r="F17" s="393"/>
      <c r="G17" s="218"/>
      <c r="H17" s="400"/>
      <c r="I17" s="401"/>
      <c r="J17" s="402"/>
    </row>
    <row r="18" spans="1:10" ht="15.75" customHeight="1" x14ac:dyDescent="0.25">
      <c r="A18" s="388" t="s">
        <v>96</v>
      </c>
      <c r="B18" s="389"/>
      <c r="C18" s="389"/>
      <c r="D18" s="389"/>
      <c r="E18" s="389"/>
      <c r="F18" s="390"/>
      <c r="G18" s="218"/>
      <c r="H18" s="406"/>
      <c r="I18" s="407"/>
      <c r="J18" s="408"/>
    </row>
    <row r="19" spans="1:10" ht="15.75" customHeight="1" x14ac:dyDescent="0.25">
      <c r="A19" s="388" t="s">
        <v>92</v>
      </c>
      <c r="B19" s="389"/>
      <c r="C19" s="389"/>
      <c r="D19" s="389"/>
      <c r="E19" s="389"/>
      <c r="F19" s="390"/>
      <c r="G19" s="218"/>
      <c r="H19" s="406"/>
      <c r="I19" s="407"/>
      <c r="J19" s="408"/>
    </row>
    <row r="20" spans="1:10" ht="15.75" customHeight="1" x14ac:dyDescent="0.25">
      <c r="A20" s="388" t="s">
        <v>37</v>
      </c>
      <c r="B20" s="389"/>
      <c r="C20" s="389"/>
      <c r="D20" s="389"/>
      <c r="E20" s="389"/>
      <c r="F20" s="390"/>
      <c r="G20" s="218"/>
      <c r="H20" s="406"/>
      <c r="I20" s="407"/>
      <c r="J20" s="408"/>
    </row>
    <row r="21" spans="1:10" ht="15.75" customHeight="1" x14ac:dyDescent="0.25">
      <c r="A21" s="388" t="s">
        <v>35</v>
      </c>
      <c r="B21" s="389"/>
      <c r="C21" s="389"/>
      <c r="D21" s="389"/>
      <c r="E21" s="389"/>
      <c r="F21" s="390"/>
      <c r="G21" s="218"/>
      <c r="H21" s="406"/>
      <c r="I21" s="407"/>
      <c r="J21" s="408"/>
    </row>
    <row r="22" spans="1:10" ht="15.75" customHeight="1" x14ac:dyDescent="0.25">
      <c r="A22" s="388" t="s">
        <v>38</v>
      </c>
      <c r="B22" s="389"/>
      <c r="C22" s="389"/>
      <c r="D22" s="389"/>
      <c r="E22" s="389"/>
      <c r="F22" s="390"/>
      <c r="G22" s="218"/>
      <c r="H22" s="406"/>
      <c r="I22" s="407"/>
      <c r="J22" s="408"/>
    </row>
    <row r="23" spans="1:10" ht="15.75" customHeight="1" x14ac:dyDescent="0.25">
      <c r="A23" s="394" t="s">
        <v>35</v>
      </c>
      <c r="B23" s="395"/>
      <c r="C23" s="395"/>
      <c r="D23" s="395"/>
      <c r="E23" s="395"/>
      <c r="F23" s="396"/>
      <c r="G23" s="218"/>
      <c r="H23" s="412"/>
      <c r="I23" s="413"/>
      <c r="J23" s="414"/>
    </row>
    <row r="24" spans="1:10" ht="15.75" customHeight="1" x14ac:dyDescent="0.25">
      <c r="A24" s="218"/>
      <c r="B24" s="219"/>
      <c r="C24" s="213"/>
      <c r="D24" s="213"/>
      <c r="E24" s="213"/>
      <c r="F24" s="212"/>
      <c r="G24" s="218"/>
      <c r="H24" s="230"/>
      <c r="I24" s="231"/>
      <c r="J24" s="231"/>
    </row>
    <row r="25" spans="1:10" ht="15.75" customHeight="1" x14ac:dyDescent="0.25">
      <c r="A25" s="391" t="s">
        <v>39</v>
      </c>
      <c r="B25" s="392"/>
      <c r="C25" s="392"/>
      <c r="D25" s="392"/>
      <c r="E25" s="392"/>
      <c r="F25" s="393"/>
      <c r="G25" s="218"/>
      <c r="H25" s="400"/>
      <c r="I25" s="401"/>
      <c r="J25" s="402"/>
    </row>
    <row r="26" spans="1:10" ht="15.75" customHeight="1" x14ac:dyDescent="0.25">
      <c r="A26" s="388" t="s">
        <v>36</v>
      </c>
      <c r="B26" s="389"/>
      <c r="C26" s="389"/>
      <c r="D26" s="389"/>
      <c r="E26" s="389"/>
      <c r="F26" s="390"/>
      <c r="G26" s="218"/>
      <c r="H26" s="406"/>
      <c r="I26" s="407"/>
      <c r="J26" s="408"/>
    </row>
    <row r="27" spans="1:10" ht="15.75" customHeight="1" x14ac:dyDescent="0.25">
      <c r="A27" s="388" t="s">
        <v>40</v>
      </c>
      <c r="B27" s="389"/>
      <c r="C27" s="389"/>
      <c r="D27" s="389"/>
      <c r="E27" s="389"/>
      <c r="F27" s="390"/>
      <c r="G27" s="218"/>
      <c r="H27" s="406"/>
      <c r="I27" s="407"/>
      <c r="J27" s="408"/>
    </row>
    <row r="28" spans="1:10" ht="15.75" customHeight="1" x14ac:dyDescent="0.25">
      <c r="A28" s="388" t="s">
        <v>97</v>
      </c>
      <c r="B28" s="389"/>
      <c r="C28" s="389"/>
      <c r="D28" s="389"/>
      <c r="E28" s="389"/>
      <c r="F28" s="390"/>
      <c r="G28" s="218"/>
      <c r="H28" s="406"/>
      <c r="I28" s="407"/>
      <c r="J28" s="408"/>
    </row>
    <row r="29" spans="1:10" ht="15.75" customHeight="1" x14ac:dyDescent="0.25">
      <c r="A29" s="388" t="s">
        <v>41</v>
      </c>
      <c r="B29" s="389"/>
      <c r="C29" s="389"/>
      <c r="D29" s="389"/>
      <c r="E29" s="389"/>
      <c r="F29" s="390"/>
      <c r="G29" s="218"/>
      <c r="H29" s="406"/>
      <c r="I29" s="407"/>
      <c r="J29" s="408"/>
    </row>
    <row r="30" spans="1:10" ht="15.75" customHeight="1" x14ac:dyDescent="0.25">
      <c r="A30" s="394" t="s">
        <v>94</v>
      </c>
      <c r="B30" s="395"/>
      <c r="C30" s="395"/>
      <c r="D30" s="395"/>
      <c r="E30" s="395"/>
      <c r="F30" s="396"/>
      <c r="G30" s="218"/>
      <c r="H30" s="412"/>
      <c r="I30" s="413"/>
      <c r="J30" s="414"/>
    </row>
    <row r="31" spans="1:10" ht="15.75" x14ac:dyDescent="0.25">
      <c r="A31" s="218"/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0" ht="15.75" x14ac:dyDescent="0.25">
      <c r="A32" s="218"/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2" ht="15.75" x14ac:dyDescent="0.25">
      <c r="A33" s="218"/>
      <c r="B33" s="218"/>
      <c r="C33" s="218"/>
      <c r="D33" s="218"/>
      <c r="E33" s="218"/>
      <c r="F33" s="12"/>
      <c r="G33" s="218"/>
      <c r="H33" s="218"/>
      <c r="I33" s="218"/>
      <c r="J33" s="218"/>
    </row>
    <row r="34" spans="1:12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2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2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2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</sheetData>
  <mergeCells count="46">
    <mergeCell ref="H22:J22"/>
    <mergeCell ref="H23:J23"/>
    <mergeCell ref="A26:F26"/>
    <mergeCell ref="H30:J30"/>
    <mergeCell ref="H28:J28"/>
    <mergeCell ref="H29:J29"/>
    <mergeCell ref="A28:F28"/>
    <mergeCell ref="A29:F29"/>
    <mergeCell ref="A30:F30"/>
    <mergeCell ref="A27:F27"/>
    <mergeCell ref="H26:J26"/>
    <mergeCell ref="H27:J27"/>
    <mergeCell ref="H5:J5"/>
    <mergeCell ref="H13:J13"/>
    <mergeCell ref="H17:J17"/>
    <mergeCell ref="H25:J25"/>
    <mergeCell ref="H11:J11"/>
    <mergeCell ref="H15:J15"/>
    <mergeCell ref="H20:J20"/>
    <mergeCell ref="H6:J6"/>
    <mergeCell ref="H7:J7"/>
    <mergeCell ref="H8:J8"/>
    <mergeCell ref="H9:J9"/>
    <mergeCell ref="H10:J10"/>
    <mergeCell ref="H14:J14"/>
    <mergeCell ref="H18:J18"/>
    <mergeCell ref="H19:J19"/>
    <mergeCell ref="H21:J21"/>
    <mergeCell ref="A11:F11"/>
    <mergeCell ref="A13:F13"/>
    <mergeCell ref="A5:F5"/>
    <mergeCell ref="A6:F6"/>
    <mergeCell ref="A7:F7"/>
    <mergeCell ref="A8:F8"/>
    <mergeCell ref="A9:F9"/>
    <mergeCell ref="A10:F10"/>
    <mergeCell ref="A14:F14"/>
    <mergeCell ref="A18:F18"/>
    <mergeCell ref="A17:F17"/>
    <mergeCell ref="A25:F25"/>
    <mergeCell ref="A15:F15"/>
    <mergeCell ref="A23:F23"/>
    <mergeCell ref="A19:F19"/>
    <mergeCell ref="A20:F20"/>
    <mergeCell ref="A21:F21"/>
    <mergeCell ref="A22:F22"/>
  </mergeCells>
  <pageMargins left="0.70866141732283472" right="0.70866141732283472" top="1.1859375000000001" bottom="0.74803149606299213" header="0.31496062992125984" footer="0.31496062992125984"/>
  <pageSetup paperSize="9" scale="88" orientation="portrait" r:id="rId1"/>
  <headerFooter>
    <oddHeader>&amp;L&amp;G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0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9,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9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9a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#N/A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str">
        <f ca="1">IF(INDIRECT("'"&amp;$H$5&amp;"'!F539")="H","",IF(INDIRECT("'"&amp;$H$5&amp;"'!F539")="Vrije categorie","",INDIRECT("'"&amp;$H$5&amp;"'!F539")))</f>
        <v>Categorie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str">
        <f t="shared" ref="A85:A99" ca="1" si="7">IF(K19=0,"",K19)</f>
        <v>Categorie</v>
      </c>
      <c r="D85" t="e">
        <f t="shared" ref="D85:D99" ca="1" si="8">IF(A85="",0,VLOOKUP(A85,INDIRECT("'"&amp;$H$5&amp;"'!C500:M515"),11,0))</f>
        <v>#N/A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#N/A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30" priority="4" operator="equal">
      <formula>"Geen 100%"</formula>
    </cfRule>
  </conditionalFormatting>
  <conditionalFormatting sqref="G12">
    <cfRule type="containsText" dxfId="129" priority="2" operator="containsText" text="te laag">
      <formula>NOT(ISERROR(SEARCH("te laag",G12)))</formula>
    </cfRule>
  </conditionalFormatting>
  <conditionalFormatting sqref="G13">
    <cfRule type="containsText" dxfId="1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21">
    <tabColor rgb="FF173583"/>
  </sheetPr>
  <dimension ref="A1:N557"/>
  <sheetViews>
    <sheetView topLeftCell="A43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8" style="5" customWidth="1"/>
    <col min="3" max="3" width="23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5703125" customWidth="1"/>
  </cols>
  <sheetData>
    <row r="1" spans="1:14" x14ac:dyDescent="0.25">
      <c r="A1" s="28">
        <f>'9'!H4</f>
        <v>9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A4" s="271"/>
      <c r="B4" s="271"/>
      <c r="C4" s="272"/>
      <c r="D4" s="272"/>
      <c r="E4" s="272"/>
      <c r="F4" s="19"/>
      <c r="G4" s="19"/>
      <c r="H4" s="19"/>
      <c r="I4" s="19"/>
      <c r="J4" s="19"/>
      <c r="K4" s="273"/>
      <c r="L4" s="271"/>
      <c r="M4" s="19"/>
      <c r="N4" s="19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  <c r="N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  <c r="N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  <c r="N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  <c r="N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  <c r="N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  <c r="N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  <c r="N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  <c r="N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  <c r="N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  <c r="N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  <c r="N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  <c r="N16" s="19"/>
    </row>
    <row r="17" spans="1:14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  <c r="N17" s="19"/>
    </row>
    <row r="18" spans="1:14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  <c r="N18" s="19"/>
    </row>
    <row r="19" spans="1:14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  <c r="N19" s="19"/>
    </row>
    <row r="20" spans="1:14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  <c r="N20" s="19"/>
    </row>
    <row r="21" spans="1:14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  <c r="N21" s="19"/>
    </row>
    <row r="22" spans="1:14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  <c r="N22" s="19"/>
    </row>
    <row r="23" spans="1:14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  <c r="N23" s="19"/>
    </row>
    <row r="24" spans="1:14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  <c r="N24" s="19"/>
    </row>
    <row r="25" spans="1:14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  <c r="N25" s="19"/>
    </row>
    <row r="26" spans="1:14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  <c r="N26" s="19"/>
    </row>
    <row r="27" spans="1:14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  <c r="N27" s="19"/>
    </row>
    <row r="28" spans="1:14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  <c r="N28" s="19"/>
    </row>
    <row r="29" spans="1:14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  <c r="N29" s="19"/>
    </row>
    <row r="30" spans="1:14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  <c r="N30" s="19"/>
    </row>
    <row r="31" spans="1:14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  <c r="N31" s="19"/>
    </row>
    <row r="32" spans="1:14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  <c r="N32" s="19"/>
    </row>
    <row r="33" spans="1:14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  <c r="N33" s="19"/>
    </row>
    <row r="34" spans="1:14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  <c r="N34" s="19"/>
    </row>
    <row r="35" spans="1:14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  <c r="N35" s="19"/>
    </row>
    <row r="36" spans="1:14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  <c r="N36" s="19"/>
    </row>
    <row r="37" spans="1:14" x14ac:dyDescent="0.25">
      <c r="A37" s="271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  <c r="N37" s="19"/>
    </row>
    <row r="38" spans="1:14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  <c r="N38" s="19"/>
    </row>
    <row r="39" spans="1:14" x14ac:dyDescent="0.25">
      <c r="A39" s="271"/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/>
      <c r="M39" s="19"/>
      <c r="N39" s="19"/>
    </row>
    <row r="40" spans="1:14" x14ac:dyDescent="0.25">
      <c r="A40" s="271"/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/>
      <c r="M40" s="19"/>
      <c r="N40" s="19"/>
    </row>
    <row r="41" spans="1:14" x14ac:dyDescent="0.25">
      <c r="A41" s="271"/>
      <c r="B41" s="271"/>
      <c r="C41" s="272"/>
      <c r="D41" s="272"/>
      <c r="E41" s="272"/>
      <c r="F41" s="19"/>
      <c r="G41" s="19"/>
      <c r="H41" s="19"/>
      <c r="I41" s="19"/>
      <c r="J41" s="19"/>
      <c r="K41" s="273"/>
      <c r="L41" s="271"/>
      <c r="M41" s="19"/>
      <c r="N41" s="19"/>
    </row>
    <row r="42" spans="1:14" x14ac:dyDescent="0.25">
      <c r="A42" s="271"/>
      <c r="B42" s="271"/>
      <c r="C42" s="272"/>
      <c r="D42" s="272"/>
      <c r="E42" s="272"/>
      <c r="F42" s="19"/>
      <c r="G42" s="19"/>
      <c r="H42" s="19"/>
      <c r="I42" s="19"/>
      <c r="J42" s="19"/>
      <c r="K42" s="273"/>
      <c r="L42" s="271"/>
      <c r="M42" s="19"/>
      <c r="N42" s="19"/>
    </row>
    <row r="43" spans="1:14" x14ac:dyDescent="0.25">
      <c r="A43" s="271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/>
      <c r="M43" s="19"/>
      <c r="N43" s="19"/>
    </row>
    <row r="44" spans="1:14" x14ac:dyDescent="0.25">
      <c r="A44" s="271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/>
      <c r="M44" s="19"/>
      <c r="N44" s="19"/>
    </row>
    <row r="45" spans="1:14" x14ac:dyDescent="0.25">
      <c r="A45" s="271"/>
      <c r="B45" s="271"/>
      <c r="C45" s="272"/>
      <c r="D45" s="272"/>
      <c r="E45" s="272"/>
      <c r="F45" s="19"/>
      <c r="G45" s="19"/>
      <c r="H45" s="19"/>
      <c r="I45" s="19"/>
      <c r="J45" s="19"/>
      <c r="K45" s="273"/>
      <c r="L45" s="271"/>
      <c r="M45" s="19"/>
      <c r="N45" s="19"/>
    </row>
    <row r="46" spans="1:14" x14ac:dyDescent="0.25">
      <c r="A46" s="271"/>
      <c r="B46" s="271"/>
      <c r="C46" s="272"/>
      <c r="D46" s="272"/>
      <c r="E46" s="272"/>
      <c r="F46" s="19"/>
      <c r="G46" s="19"/>
      <c r="H46" s="19"/>
      <c r="I46" s="19"/>
      <c r="J46" s="19"/>
      <c r="K46" s="273"/>
      <c r="L46" s="271"/>
      <c r="M46" s="19"/>
      <c r="N46" s="19"/>
    </row>
    <row r="47" spans="1:14" x14ac:dyDescent="0.25">
      <c r="A47" s="271"/>
      <c r="B47" s="271"/>
      <c r="C47" s="272"/>
      <c r="D47" s="272"/>
      <c r="E47" s="272"/>
      <c r="F47" s="19"/>
      <c r="G47" s="19"/>
      <c r="H47" s="19"/>
      <c r="I47" s="19"/>
      <c r="J47" s="19"/>
      <c r="K47" s="273"/>
      <c r="L47" s="271"/>
      <c r="M47" s="19"/>
      <c r="N47" s="19"/>
    </row>
    <row r="48" spans="1:14" x14ac:dyDescent="0.25">
      <c r="A48" s="271"/>
      <c r="B48" s="271"/>
      <c r="C48" s="272"/>
      <c r="D48" s="272"/>
      <c r="E48" s="272"/>
      <c r="F48" s="19"/>
      <c r="G48" s="19"/>
      <c r="H48" s="19"/>
      <c r="I48" s="19"/>
      <c r="J48" s="19"/>
      <c r="K48" s="273"/>
      <c r="L48" s="271"/>
      <c r="M48" s="19"/>
      <c r="N48" s="19"/>
    </row>
    <row r="49" spans="1:14" x14ac:dyDescent="0.25">
      <c r="A49" s="271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/>
      <c r="M49" s="19"/>
      <c r="N49" s="19"/>
    </row>
    <row r="50" spans="1:14" x14ac:dyDescent="0.25">
      <c r="A50" s="271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/>
      <c r="M50" s="19"/>
      <c r="N50" s="19"/>
    </row>
    <row r="51" spans="1:14" x14ac:dyDescent="0.25">
      <c r="A51" s="271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/>
      <c r="M51" s="19"/>
      <c r="N51" s="19"/>
    </row>
    <row r="52" spans="1:14" x14ac:dyDescent="0.25">
      <c r="A52" s="271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/>
      <c r="M52" s="19"/>
      <c r="N52" s="19"/>
    </row>
    <row r="53" spans="1:14" x14ac:dyDescent="0.25">
      <c r="A53" s="271"/>
      <c r="B53" s="271"/>
      <c r="C53" s="272"/>
      <c r="D53" s="272"/>
      <c r="E53" s="272"/>
      <c r="F53" s="19"/>
      <c r="G53" s="19"/>
      <c r="H53" s="19"/>
      <c r="I53" s="19"/>
      <c r="J53" s="19"/>
      <c r="K53" s="273"/>
      <c r="L53" s="271"/>
      <c r="M53" s="19"/>
      <c r="N53" s="19"/>
    </row>
    <row r="54" spans="1:14" x14ac:dyDescent="0.25">
      <c r="A54" s="271"/>
      <c r="B54" s="271"/>
      <c r="C54" s="272"/>
      <c r="D54" s="272"/>
      <c r="E54" s="272"/>
      <c r="F54" s="19"/>
      <c r="G54" s="19"/>
      <c r="H54" s="19"/>
      <c r="I54" s="19"/>
      <c r="J54" s="19"/>
      <c r="K54" s="273"/>
      <c r="L54" s="271"/>
      <c r="M54" s="19"/>
      <c r="N54" s="19"/>
    </row>
    <row r="55" spans="1:14" ht="15.75" thickBot="1" x14ac:dyDescent="0.3">
      <c r="A55" s="266"/>
      <c r="B55" s="262"/>
      <c r="C55" s="263"/>
      <c r="D55" s="263"/>
      <c r="E55" s="263"/>
      <c r="F55" s="264"/>
      <c r="G55" s="264"/>
      <c r="H55" s="264"/>
      <c r="I55" s="264"/>
      <c r="J55" s="264"/>
      <c r="K55" s="269"/>
      <c r="L55" s="262"/>
      <c r="M55" s="264"/>
    </row>
    <row r="56" spans="1:14" ht="15.75" thickTop="1" x14ac:dyDescent="0.25"/>
    <row r="57" spans="1:14" hidden="1" x14ac:dyDescent="0.25"/>
    <row r="58" spans="1:14" hidden="1" x14ac:dyDescent="0.25">
      <c r="K58" s="7">
        <f t="shared" ref="K58:K69" si="0">SUM(F58:J58)</f>
        <v>0</v>
      </c>
      <c r="L58" s="5">
        <f t="shared" ref="L58:L70" si="1">IF(D58="X",0,IF(E58="",0,IF(E58="H",0,VLOOKUP(E58,$F$540:$G$554,2))))</f>
        <v>0</v>
      </c>
      <c r="M58">
        <f t="shared" ref="M58:M69" si="2">SUM(K58*L58)</f>
        <v>0</v>
      </c>
    </row>
    <row r="59" spans="1:14" hidden="1" x14ac:dyDescent="0.25">
      <c r="K59" s="7">
        <f t="shared" si="0"/>
        <v>0</v>
      </c>
      <c r="L59" s="5">
        <f t="shared" si="1"/>
        <v>0</v>
      </c>
      <c r="M59">
        <f t="shared" si="2"/>
        <v>0</v>
      </c>
    </row>
    <row r="60" spans="1:14" hidden="1" x14ac:dyDescent="0.25">
      <c r="K60" s="7">
        <f t="shared" si="0"/>
        <v>0</v>
      </c>
      <c r="L60" s="5">
        <f t="shared" si="1"/>
        <v>0</v>
      </c>
      <c r="M60">
        <f t="shared" si="2"/>
        <v>0</v>
      </c>
    </row>
    <row r="61" spans="1:14" hidden="1" x14ac:dyDescent="0.25">
      <c r="K61" s="7">
        <f t="shared" si="0"/>
        <v>0</v>
      </c>
      <c r="L61" s="5">
        <f t="shared" si="1"/>
        <v>0</v>
      </c>
      <c r="M61">
        <f t="shared" si="2"/>
        <v>0</v>
      </c>
    </row>
    <row r="62" spans="1:14" hidden="1" x14ac:dyDescent="0.25">
      <c r="K62" s="7">
        <f t="shared" si="0"/>
        <v>0</v>
      </c>
      <c r="L62" s="5">
        <f t="shared" si="1"/>
        <v>0</v>
      </c>
      <c r="M62">
        <f t="shared" si="2"/>
        <v>0</v>
      </c>
    </row>
    <row r="63" spans="1:14" hidden="1" x14ac:dyDescent="0.25">
      <c r="K63" s="7">
        <f t="shared" si="0"/>
        <v>0</v>
      </c>
      <c r="L63" s="5">
        <f t="shared" si="1"/>
        <v>0</v>
      </c>
      <c r="M63">
        <f t="shared" si="2"/>
        <v>0</v>
      </c>
    </row>
    <row r="64" spans="1:14" hidden="1" x14ac:dyDescent="0.25">
      <c r="K64" s="7">
        <f t="shared" si="0"/>
        <v>0</v>
      </c>
      <c r="L64" s="5">
        <f t="shared" si="1"/>
        <v>0</v>
      </c>
      <c r="M64">
        <f t="shared" si="2"/>
        <v>0</v>
      </c>
    </row>
    <row r="65" spans="11:13" hidden="1" x14ac:dyDescent="0.25">
      <c r="K65" s="7">
        <f t="shared" si="0"/>
        <v>0</v>
      </c>
      <c r="L65" s="5">
        <f t="shared" si="1"/>
        <v>0</v>
      </c>
      <c r="M65">
        <f t="shared" si="2"/>
        <v>0</v>
      </c>
    </row>
    <row r="66" spans="11:13" hidden="1" x14ac:dyDescent="0.25"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si="0"/>
        <v>0</v>
      </c>
      <c r="L69" s="5">
        <f t="shared" si="1"/>
        <v>0</v>
      </c>
      <c r="M69">
        <f t="shared" si="2"/>
        <v>0</v>
      </c>
    </row>
    <row r="70" spans="11:13" hidden="1" x14ac:dyDescent="0.25">
      <c r="K70" s="7">
        <f t="shared" ref="K70:K133" si="3">SUM(F70:J70)</f>
        <v>0</v>
      </c>
      <c r="L70" s="5">
        <f t="shared" si="1"/>
        <v>0</v>
      </c>
      <c r="M70">
        <f t="shared" ref="M70:M133" si="4">SUM(K70*L70)</f>
        <v>0</v>
      </c>
    </row>
    <row r="71" spans="11:13" hidden="1" x14ac:dyDescent="0.25">
      <c r="K71" s="7">
        <f t="shared" si="3"/>
        <v>0</v>
      </c>
      <c r="L71" s="5">
        <f t="shared" ref="L71:L134" si="5">IF(D71="X",0,IF(E71="",0,IF(E71="H",0,VLOOKUP(E71,$F$540:$G$554,2))))</f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si="3"/>
        <v>0</v>
      </c>
      <c r="L133" s="5">
        <f t="shared" si="5"/>
        <v>0</v>
      </c>
      <c r="M133">
        <f t="shared" si="4"/>
        <v>0</v>
      </c>
    </row>
    <row r="134" spans="11:13" hidden="1" x14ac:dyDescent="0.25">
      <c r="K134" s="7">
        <f t="shared" ref="K134:K197" si="6">SUM(F134:J134)</f>
        <v>0</v>
      </c>
      <c r="L134" s="5">
        <f t="shared" si="5"/>
        <v>0</v>
      </c>
      <c r="M134">
        <f t="shared" ref="M134:M197" si="7">SUM(K134*L134)</f>
        <v>0</v>
      </c>
    </row>
    <row r="135" spans="11:13" hidden="1" x14ac:dyDescent="0.25">
      <c r="K135" s="7">
        <f t="shared" si="6"/>
        <v>0</v>
      </c>
      <c r="L135" s="5">
        <f t="shared" ref="L135:L198" si="8">IF(D135="X",0,IF(E135="",0,IF(E135="H",0,VLOOKUP(E135,$F$540:$G$554,2))))</f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si="6"/>
        <v>0</v>
      </c>
      <c r="L197" s="5">
        <f t="shared" si="8"/>
        <v>0</v>
      </c>
      <c r="M197">
        <f t="shared" si="7"/>
        <v>0</v>
      </c>
    </row>
    <row r="198" spans="11:13" hidden="1" x14ac:dyDescent="0.25">
      <c r="K198" s="7">
        <f t="shared" ref="K198:K261" si="9">SUM(F198:J198)</f>
        <v>0</v>
      </c>
      <c r="L198" s="5">
        <f t="shared" si="8"/>
        <v>0</v>
      </c>
      <c r="M198">
        <f t="shared" ref="M198:M261" si="10">SUM(K198*L198)</f>
        <v>0</v>
      </c>
    </row>
    <row r="199" spans="11:13" hidden="1" x14ac:dyDescent="0.25">
      <c r="K199" s="7">
        <f t="shared" si="9"/>
        <v>0</v>
      </c>
      <c r="L199" s="5">
        <f t="shared" ref="L199:L262" si="11">IF(D199="X",0,IF(E199="",0,IF(E199="H",0,VLOOKUP(E199,$F$540:$G$554,2))))</f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si="9"/>
        <v>0</v>
      </c>
      <c r="L261" s="5">
        <f t="shared" si="11"/>
        <v>0</v>
      </c>
      <c r="M261">
        <f t="shared" si="10"/>
        <v>0</v>
      </c>
    </row>
    <row r="262" spans="11:13" hidden="1" x14ac:dyDescent="0.25">
      <c r="K262" s="7">
        <f t="shared" ref="K262:K325" si="12">SUM(F262:J262)</f>
        <v>0</v>
      </c>
      <c r="L262" s="5">
        <f t="shared" si="11"/>
        <v>0</v>
      </c>
      <c r="M262">
        <f t="shared" ref="M262:M325" si="13">SUM(K262*L262)</f>
        <v>0</v>
      </c>
    </row>
    <row r="263" spans="11:13" hidden="1" x14ac:dyDescent="0.25">
      <c r="K263" s="7">
        <f t="shared" si="12"/>
        <v>0</v>
      </c>
      <c r="L263" s="5">
        <f t="shared" ref="L263:L326" si="14">IF(D263="X",0,IF(E263="",0,IF(E263="H",0,VLOOKUP(E263,$F$540:$G$554,2))))</f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si="12"/>
        <v>0</v>
      </c>
      <c r="L325" s="5">
        <f t="shared" si="14"/>
        <v>0</v>
      </c>
      <c r="M325">
        <f t="shared" si="13"/>
        <v>0</v>
      </c>
    </row>
    <row r="326" spans="11:13" hidden="1" x14ac:dyDescent="0.25">
      <c r="K326" s="7">
        <f t="shared" ref="K326:K389" si="15">SUM(F326:J326)</f>
        <v>0</v>
      </c>
      <c r="L326" s="5">
        <f t="shared" si="14"/>
        <v>0</v>
      </c>
      <c r="M326">
        <f t="shared" ref="M326:M389" si="16">SUM(K326*L326)</f>
        <v>0</v>
      </c>
    </row>
    <row r="327" spans="11:13" hidden="1" x14ac:dyDescent="0.25">
      <c r="K327" s="7">
        <f t="shared" si="15"/>
        <v>0</v>
      </c>
      <c r="L327" s="5">
        <f t="shared" ref="L327:L390" si="17">IF(D327="X",0,IF(E327="",0,IF(E327="H",0,VLOOKUP(E327,$F$540:$G$554,2))))</f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si="15"/>
        <v>0</v>
      </c>
      <c r="L389" s="5">
        <f t="shared" si="17"/>
        <v>0</v>
      </c>
      <c r="M389">
        <f t="shared" si="16"/>
        <v>0</v>
      </c>
    </row>
    <row r="390" spans="11:13" hidden="1" x14ac:dyDescent="0.25">
      <c r="K390" s="7">
        <f t="shared" ref="K390:K453" si="18">SUM(F390:J390)</f>
        <v>0</v>
      </c>
      <c r="L390" s="5">
        <f t="shared" si="17"/>
        <v>0</v>
      </c>
      <c r="M390">
        <f t="shared" ref="M390:M453" si="19">SUM(K390*L390)</f>
        <v>0</v>
      </c>
    </row>
    <row r="391" spans="11:13" hidden="1" x14ac:dyDescent="0.25">
      <c r="K391" s="7">
        <f t="shared" si="18"/>
        <v>0</v>
      </c>
      <c r="L391" s="5">
        <f t="shared" ref="L391:L454" si="20">IF(D391="X",0,IF(E391="",0,IF(E391="H",0,VLOOKUP(E391,$F$540:$G$554,2))))</f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si="18"/>
        <v>0</v>
      </c>
      <c r="L453" s="5">
        <f t="shared" si="20"/>
        <v>0</v>
      </c>
      <c r="M453">
        <f t="shared" si="19"/>
        <v>0</v>
      </c>
    </row>
    <row r="454" spans="11:13" hidden="1" x14ac:dyDescent="0.25">
      <c r="K454" s="7">
        <f t="shared" ref="K454:K499" si="21">SUM(F454:J454)</f>
        <v>0</v>
      </c>
      <c r="L454" s="5">
        <f t="shared" si="20"/>
        <v>0</v>
      </c>
      <c r="M454">
        <f t="shared" ref="M454:M499" si="22">SUM(K454*L454)</f>
        <v>0</v>
      </c>
    </row>
    <row r="455" spans="11:13" hidden="1" x14ac:dyDescent="0.25">
      <c r="K455" s="7">
        <f t="shared" si="21"/>
        <v>0</v>
      </c>
      <c r="L455" s="5">
        <f t="shared" ref="L455:L499" si="23">IF(D455="X",0,IF(E455="",0,IF(E455="H",0,VLOOKUP(E455,$F$540:$G$554,2))))</f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si="21"/>
        <v>0</v>
      </c>
      <c r="L491" s="5">
        <f t="shared" si="23"/>
        <v>0</v>
      </c>
      <c r="M491">
        <f t="shared" si="22"/>
        <v>0</v>
      </c>
    </row>
    <row r="492" spans="11:13" hidden="1" x14ac:dyDescent="0.25">
      <c r="K492" s="7">
        <f t="shared" ref="K492:K495" si="24">SUM(F492:J492)</f>
        <v>0</v>
      </c>
      <c r="L492" s="5">
        <f t="shared" si="23"/>
        <v>0</v>
      </c>
      <c r="M492">
        <f t="shared" ref="M492:M495" si="25">SUM(K492*L492)</f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4"/>
        <v>0</v>
      </c>
      <c r="L495" s="5">
        <f t="shared" si="23"/>
        <v>0</v>
      </c>
      <c r="M495">
        <f t="shared" si="25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hidden="1" x14ac:dyDescent="0.25">
      <c r="K499" s="7">
        <f t="shared" si="21"/>
        <v>0</v>
      </c>
      <c r="L499" s="5">
        <f t="shared" si="23"/>
        <v>0</v>
      </c>
      <c r="M499">
        <f t="shared" si="22"/>
        <v>0</v>
      </c>
    </row>
    <row r="500" spans="3:13" hidden="1" x14ac:dyDescent="0.25">
      <c r="C500" s="127" t="s">
        <v>30</v>
      </c>
      <c r="D500" s="127"/>
      <c r="E500" s="127"/>
      <c r="F500" s="127"/>
      <c r="G500" s="127"/>
      <c r="H500" s="127"/>
      <c r="I500" s="127"/>
      <c r="J500" s="127"/>
      <c r="K500" s="127"/>
      <c r="L500" s="127"/>
      <c r="M500" s="127" t="s">
        <v>29</v>
      </c>
    </row>
    <row r="501" spans="3:13" hidden="1" x14ac:dyDescent="0.25">
      <c r="C501" s="127" t="e">
        <f>IF(F540="","Vrije categorie",F540)</f>
        <v>#REF!</v>
      </c>
      <c r="D501" s="127"/>
      <c r="E501" s="127"/>
      <c r="F501" s="127" t="e">
        <f t="shared" ref="F501:F515" si="26">SUMPRODUCT(--($E$4:$E$499=C501),--($D$4:$D$499=""),$F$4:$F$499)</f>
        <v>#REF!</v>
      </c>
      <c r="G501" s="127" t="e">
        <f t="shared" ref="G501:G515" si="27">SUMPRODUCT(--($E$4:$E$499=C501),--($D$4:$D$499=""),$G$4:$G$499)</f>
        <v>#REF!</v>
      </c>
      <c r="H501" s="127" t="e">
        <f t="shared" ref="H501:H515" si="28">SUMPRODUCT(--($E$4:$E$499=C501),--($D$4:$D$499=""),$H$4:$H$499)</f>
        <v>#REF!</v>
      </c>
      <c r="I501" s="127" t="e">
        <f t="shared" ref="I501:I515" si="29">SUMPRODUCT(--($E$4:$E$499=C501),--($D$4:$D$499=""),$I$4:$I$499)</f>
        <v>#REF!</v>
      </c>
      <c r="J501" s="127" t="e">
        <f t="shared" ref="J501:J515" si="30">SUMPRODUCT(--($E$4:$E$499=C501),--($D$4:$D$499=""),$J$4:$J$499)</f>
        <v>#REF!</v>
      </c>
      <c r="K501" s="127" t="e">
        <f t="shared" ref="K501:K515" si="31">SUM(F501:J501)</f>
        <v>#REF!</v>
      </c>
      <c r="L501" s="127"/>
      <c r="M501" s="127" t="e">
        <f t="shared" ref="M501:M515" si="32">SUMPRODUCT(--($E$4:$E$499=C501),--($D$4:$D$499=""),$M$4:$M$499)</f>
        <v>#REF!</v>
      </c>
    </row>
    <row r="502" spans="3:13" hidden="1" x14ac:dyDescent="0.25">
      <c r="C502" s="127" t="e">
        <f t="shared" ref="C502:C515" si="33">IF(F541="","Vrije categorie",F541)</f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si="32"/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2"/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2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2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2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2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 t="shared" si="32"/>
        <v>#REF!</v>
      </c>
    </row>
    <row r="515" spans="3:13" hidden="1" x14ac:dyDescent="0.25">
      <c r="C515" s="127" t="e">
        <f t="shared" si="33"/>
        <v>#REF!</v>
      </c>
      <c r="D515" s="127"/>
      <c r="E515" s="127"/>
      <c r="F515" s="127" t="e">
        <f t="shared" si="26"/>
        <v>#REF!</v>
      </c>
      <c r="G515" s="127" t="e">
        <f t="shared" si="27"/>
        <v>#REF!</v>
      </c>
      <c r="H515" s="127" t="e">
        <f t="shared" si="28"/>
        <v>#REF!</v>
      </c>
      <c r="I515" s="127" t="e">
        <f t="shared" si="29"/>
        <v>#REF!</v>
      </c>
      <c r="J515" s="127" t="e">
        <f t="shared" si="30"/>
        <v>#REF!</v>
      </c>
      <c r="K515" s="127" t="e">
        <f t="shared" si="31"/>
        <v>#REF!</v>
      </c>
      <c r="L515" s="127"/>
      <c r="M515" s="127" t="e">
        <f t="shared" si="32"/>
        <v>#REF!</v>
      </c>
    </row>
    <row r="516" spans="3:13" ht="15.75" hidden="1" thickBot="1" x14ac:dyDescent="0.3">
      <c r="C516" s="128" t="s">
        <v>33</v>
      </c>
      <c r="D516" s="128"/>
      <c r="E516" s="128"/>
      <c r="F516" s="128" t="e">
        <f>SUM(F501:F515)</f>
        <v>#REF!</v>
      </c>
      <c r="G516" s="128" t="e">
        <f t="shared" ref="G516:K516" si="34">SUM(G501:G515)</f>
        <v>#REF!</v>
      </c>
      <c r="H516" s="128" t="e">
        <f t="shared" si="34"/>
        <v>#REF!</v>
      </c>
      <c r="I516" s="128" t="e">
        <f t="shared" si="34"/>
        <v>#REF!</v>
      </c>
      <c r="J516" s="128" t="e">
        <f t="shared" si="34"/>
        <v>#REF!</v>
      </c>
      <c r="K516" s="128" t="e">
        <f t="shared" si="34"/>
        <v>#REF!</v>
      </c>
      <c r="L516" s="128"/>
      <c r="M516" s="128" t="e">
        <f>SUM(M500:M515)</f>
        <v>#REF!</v>
      </c>
    </row>
    <row r="517" spans="3:13" ht="15.75" hidden="1" thickTop="1" x14ac:dyDescent="0.25">
      <c r="C517" s="129"/>
      <c r="D517" s="129"/>
      <c r="E517" s="129"/>
      <c r="F517" s="130"/>
      <c r="G517" s="130"/>
      <c r="H517" s="130"/>
      <c r="I517" s="130"/>
      <c r="J517" s="130"/>
      <c r="K517" s="131"/>
      <c r="L517" s="132"/>
      <c r="M517" s="130"/>
    </row>
    <row r="518" spans="3:13" ht="15.75" hidden="1" thickBot="1" x14ac:dyDescent="0.3">
      <c r="C518" s="128" t="s">
        <v>34</v>
      </c>
      <c r="D518" s="128"/>
      <c r="E518" s="128"/>
      <c r="F518" s="128">
        <f>SUMPRODUCT(--($E$4:$E$499="H"),$F$4:$F$499)</f>
        <v>0</v>
      </c>
      <c r="G518" s="128">
        <f>SUMPRODUCT(--($E$4:$E$499="H"),G4:G499)</f>
        <v>0</v>
      </c>
      <c r="H518" s="128">
        <f>SUMPRODUCT(--($E$4:$E$499="H"),H4:H499)</f>
        <v>0</v>
      </c>
      <c r="I518" s="128">
        <f>SUMPRODUCT(--($E$4:$E$499="H"),I4:I499)</f>
        <v>0</v>
      </c>
      <c r="J518" s="128">
        <f>SUMPRODUCT(--($E$4:$E$499="H"),J4:J499)</f>
        <v>0</v>
      </c>
      <c r="K518" s="128">
        <f>SUM(F518:J518)</f>
        <v>0</v>
      </c>
      <c r="L518" s="133"/>
      <c r="M518" s="134"/>
    </row>
    <row r="519" spans="3:13" ht="15.75" hidden="1" thickTop="1" x14ac:dyDescent="0.25"/>
    <row r="520" spans="3:13" hidden="1" x14ac:dyDescent="0.25">
      <c r="C520" s="9" t="s">
        <v>57</v>
      </c>
      <c r="D520" s="9"/>
      <c r="E520" s="9"/>
      <c r="F520" s="9"/>
      <c r="G520" s="9"/>
      <c r="H520" s="9"/>
      <c r="I520" s="9"/>
      <c r="J520" s="9"/>
      <c r="K520" s="9"/>
    </row>
    <row r="521" spans="3:13" hidden="1" x14ac:dyDescent="0.25">
      <c r="C521" s="9" t="e">
        <f t="shared" ref="C521:C535" si="35">C501</f>
        <v>#REF!</v>
      </c>
      <c r="D521" s="9"/>
      <c r="E521" s="9"/>
      <c r="F521" s="9" t="e">
        <f t="shared" ref="F521:F535" si="36">SUMPRODUCT(--($E$4:$E$499=C521),--($D$4:$D$499="X"),$F$4:$F$499)</f>
        <v>#REF!</v>
      </c>
      <c r="G521" s="9" t="e">
        <f t="shared" ref="G521:G535" si="37">SUMPRODUCT(--($E$4:$E$499=C521),--($D$4:$D$499="X"),$G$4:$G$499)</f>
        <v>#REF!</v>
      </c>
      <c r="H521" s="9" t="e">
        <f t="shared" ref="H521:H535" si="38">SUMPRODUCT(--($E$4:$E$499=C521),--($D$4:$D$499="X"),$H$4:$H$499)</f>
        <v>#REF!</v>
      </c>
      <c r="I521" s="9" t="e">
        <f t="shared" ref="I521:I535" si="39">SUMPRODUCT(--($E$4:$E$499=C521),--($D$4:$D$499="X"),$I$4:$I$499)</f>
        <v>#REF!</v>
      </c>
      <c r="J521" s="9" t="e">
        <f t="shared" ref="J521:J535" si="40">SUMPRODUCT(--($E$4:$E$499=C521),--($D$4:$D$499="X"),$J$4:$J$499)</f>
        <v>#REF!</v>
      </c>
      <c r="K521" s="9" t="e">
        <f t="shared" ref="K521:K535" si="41">SUM(F521:J521)</f>
        <v>#REF!</v>
      </c>
    </row>
    <row r="522" spans="3:13" hidden="1" x14ac:dyDescent="0.25">
      <c r="C522" s="9" t="e">
        <f t="shared" si="35"/>
        <v>#REF!</v>
      </c>
      <c r="D522" s="9"/>
      <c r="E522" s="9"/>
      <c r="F522" s="9" t="e">
        <f t="shared" si="36"/>
        <v>#REF!</v>
      </c>
      <c r="G522" s="9" t="e">
        <f t="shared" si="37"/>
        <v>#REF!</v>
      </c>
      <c r="H522" s="9" t="e">
        <f t="shared" si="38"/>
        <v>#REF!</v>
      </c>
      <c r="I522" s="9" t="e">
        <f t="shared" si="39"/>
        <v>#REF!</v>
      </c>
      <c r="J522" s="9" t="e">
        <f t="shared" si="40"/>
        <v>#REF!</v>
      </c>
      <c r="K522" s="9" t="e">
        <f t="shared" si="41"/>
        <v>#REF!</v>
      </c>
    </row>
    <row r="523" spans="3:13" hidden="1" x14ac:dyDescent="0.25">
      <c r="C523" s="9" t="e">
        <f t="shared" si="35"/>
        <v>#REF!</v>
      </c>
      <c r="D523" s="9"/>
      <c r="E523" s="9"/>
      <c r="F523" s="9" t="e">
        <f t="shared" si="36"/>
        <v>#REF!</v>
      </c>
      <c r="G523" s="9" t="e">
        <f t="shared" si="37"/>
        <v>#REF!</v>
      </c>
      <c r="H523" s="9" t="e">
        <f t="shared" si="38"/>
        <v>#REF!</v>
      </c>
      <c r="I523" s="9" t="e">
        <f t="shared" si="39"/>
        <v>#REF!</v>
      </c>
      <c r="J523" s="9" t="e">
        <f t="shared" si="40"/>
        <v>#REF!</v>
      </c>
      <c r="K523" s="9" t="e">
        <f t="shared" si="41"/>
        <v>#REF!</v>
      </c>
    </row>
    <row r="524" spans="3:13" hidden="1" x14ac:dyDescent="0.25">
      <c r="C524" s="9" t="e">
        <f t="shared" si="35"/>
        <v>#REF!</v>
      </c>
      <c r="D524" s="9"/>
      <c r="E524" s="9"/>
      <c r="F524" s="9" t="e">
        <f t="shared" si="36"/>
        <v>#REF!</v>
      </c>
      <c r="G524" s="9" t="e">
        <f t="shared" si="37"/>
        <v>#REF!</v>
      </c>
      <c r="H524" s="9" t="e">
        <f t="shared" si="38"/>
        <v>#REF!</v>
      </c>
      <c r="I524" s="9" t="e">
        <f t="shared" si="39"/>
        <v>#REF!</v>
      </c>
      <c r="J524" s="9" t="e">
        <f t="shared" si="40"/>
        <v>#REF!</v>
      </c>
      <c r="K524" s="9" t="e">
        <f t="shared" si="41"/>
        <v>#REF!</v>
      </c>
    </row>
    <row r="525" spans="3:13" hidden="1" x14ac:dyDescent="0.25">
      <c r="C525" s="9" t="e">
        <f t="shared" si="35"/>
        <v>#REF!</v>
      </c>
      <c r="D525" s="9"/>
      <c r="E525" s="9"/>
      <c r="F525" s="9" t="e">
        <f t="shared" si="36"/>
        <v>#REF!</v>
      </c>
      <c r="G525" s="9" t="e">
        <f t="shared" si="37"/>
        <v>#REF!</v>
      </c>
      <c r="H525" s="9" t="e">
        <f t="shared" si="38"/>
        <v>#REF!</v>
      </c>
      <c r="I525" s="9" t="e">
        <f t="shared" si="39"/>
        <v>#REF!</v>
      </c>
      <c r="J525" s="9" t="e">
        <f t="shared" si="40"/>
        <v>#REF!</v>
      </c>
      <c r="K525" s="9" t="e">
        <f t="shared" si="41"/>
        <v>#REF!</v>
      </c>
    </row>
    <row r="526" spans="3:13" hidden="1" x14ac:dyDescent="0.25">
      <c r="C526" s="9" t="e">
        <f t="shared" si="35"/>
        <v>#REF!</v>
      </c>
      <c r="D526" s="9"/>
      <c r="E526" s="9"/>
      <c r="F526" s="9" t="e">
        <f t="shared" si="36"/>
        <v>#REF!</v>
      </c>
      <c r="G526" s="9" t="e">
        <f t="shared" si="37"/>
        <v>#REF!</v>
      </c>
      <c r="H526" s="9" t="e">
        <f t="shared" si="38"/>
        <v>#REF!</v>
      </c>
      <c r="I526" s="9" t="e">
        <f t="shared" si="39"/>
        <v>#REF!</v>
      </c>
      <c r="J526" s="9" t="e">
        <f t="shared" si="40"/>
        <v>#REF!</v>
      </c>
      <c r="K526" s="9" t="e">
        <f t="shared" si="41"/>
        <v>#REF!</v>
      </c>
    </row>
    <row r="527" spans="3:13" hidden="1" x14ac:dyDescent="0.25">
      <c r="C527" s="9" t="e">
        <f t="shared" si="35"/>
        <v>#REF!</v>
      </c>
      <c r="D527" s="9"/>
      <c r="E527" s="9"/>
      <c r="F527" s="9" t="e">
        <f t="shared" si="36"/>
        <v>#REF!</v>
      </c>
      <c r="G527" s="9" t="e">
        <f t="shared" si="37"/>
        <v>#REF!</v>
      </c>
      <c r="H527" s="9" t="e">
        <f t="shared" si="38"/>
        <v>#REF!</v>
      </c>
      <c r="I527" s="9" t="e">
        <f t="shared" si="39"/>
        <v>#REF!</v>
      </c>
      <c r="J527" s="9" t="e">
        <f t="shared" si="40"/>
        <v>#REF!</v>
      </c>
      <c r="K527" s="9" t="e">
        <f t="shared" si="41"/>
        <v>#REF!</v>
      </c>
    </row>
    <row r="528" spans="3:13" hidden="1" x14ac:dyDescent="0.25">
      <c r="C528" s="9" t="e">
        <f t="shared" si="35"/>
        <v>#REF!</v>
      </c>
      <c r="D528" s="9"/>
      <c r="E528" s="9"/>
      <c r="F528" s="9" t="e">
        <f t="shared" si="36"/>
        <v>#REF!</v>
      </c>
      <c r="G528" s="9" t="e">
        <f t="shared" si="37"/>
        <v>#REF!</v>
      </c>
      <c r="H528" s="9" t="e">
        <f t="shared" si="38"/>
        <v>#REF!</v>
      </c>
      <c r="I528" s="9" t="e">
        <f t="shared" si="39"/>
        <v>#REF!</v>
      </c>
      <c r="J528" s="9" t="e">
        <f t="shared" si="40"/>
        <v>#REF!</v>
      </c>
      <c r="K528" s="9" t="e">
        <f t="shared" si="41"/>
        <v>#REF!</v>
      </c>
    </row>
    <row r="529" spans="3:12" hidden="1" x14ac:dyDescent="0.25">
      <c r="C529" s="9" t="e">
        <f t="shared" si="35"/>
        <v>#REF!</v>
      </c>
      <c r="D529" s="9"/>
      <c r="E529" s="9"/>
      <c r="F529" s="9" t="e">
        <f t="shared" si="36"/>
        <v>#REF!</v>
      </c>
      <c r="G529" s="9" t="e">
        <f t="shared" si="37"/>
        <v>#REF!</v>
      </c>
      <c r="H529" s="9" t="e">
        <f t="shared" si="38"/>
        <v>#REF!</v>
      </c>
      <c r="I529" s="9" t="e">
        <f t="shared" si="39"/>
        <v>#REF!</v>
      </c>
      <c r="J529" s="9" t="e">
        <f t="shared" si="40"/>
        <v>#REF!</v>
      </c>
      <c r="K529" s="9" t="e">
        <f t="shared" si="41"/>
        <v>#REF!</v>
      </c>
    </row>
    <row r="530" spans="3:12" hidden="1" x14ac:dyDescent="0.25">
      <c r="C530" s="9" t="e">
        <f t="shared" si="35"/>
        <v>#REF!</v>
      </c>
      <c r="D530" s="9"/>
      <c r="E530" s="9"/>
      <c r="F530" s="9" t="e">
        <f t="shared" si="36"/>
        <v>#REF!</v>
      </c>
      <c r="G530" s="9" t="e">
        <f t="shared" si="37"/>
        <v>#REF!</v>
      </c>
      <c r="H530" s="9" t="e">
        <f t="shared" si="38"/>
        <v>#REF!</v>
      </c>
      <c r="I530" s="9" t="e">
        <f t="shared" si="39"/>
        <v>#REF!</v>
      </c>
      <c r="J530" s="9" t="e">
        <f t="shared" si="40"/>
        <v>#REF!</v>
      </c>
      <c r="K530" s="9" t="e">
        <f t="shared" si="41"/>
        <v>#REF!</v>
      </c>
    </row>
    <row r="531" spans="3:12" hidden="1" x14ac:dyDescent="0.25">
      <c r="C531" s="9" t="e">
        <f t="shared" si="35"/>
        <v>#REF!</v>
      </c>
      <c r="D531" s="9"/>
      <c r="E531" s="9"/>
      <c r="F531" s="9" t="e">
        <f t="shared" si="36"/>
        <v>#REF!</v>
      </c>
      <c r="G531" s="9" t="e">
        <f t="shared" si="37"/>
        <v>#REF!</v>
      </c>
      <c r="H531" s="9" t="e">
        <f t="shared" si="38"/>
        <v>#REF!</v>
      </c>
      <c r="I531" s="9" t="e">
        <f t="shared" si="39"/>
        <v>#REF!</v>
      </c>
      <c r="J531" s="9" t="e">
        <f t="shared" si="40"/>
        <v>#REF!</v>
      </c>
      <c r="K531" s="9" t="e">
        <f t="shared" si="41"/>
        <v>#REF!</v>
      </c>
    </row>
    <row r="532" spans="3:12" hidden="1" x14ac:dyDescent="0.25">
      <c r="C532" s="9" t="e">
        <f t="shared" si="35"/>
        <v>#REF!</v>
      </c>
      <c r="D532" s="9"/>
      <c r="E532" s="9"/>
      <c r="F532" s="9" t="e">
        <f t="shared" si="36"/>
        <v>#REF!</v>
      </c>
      <c r="G532" s="9" t="e">
        <f t="shared" si="37"/>
        <v>#REF!</v>
      </c>
      <c r="H532" s="9" t="e">
        <f t="shared" si="38"/>
        <v>#REF!</v>
      </c>
      <c r="I532" s="9" t="e">
        <f t="shared" si="39"/>
        <v>#REF!</v>
      </c>
      <c r="J532" s="9" t="e">
        <f t="shared" si="40"/>
        <v>#REF!</v>
      </c>
      <c r="K532" s="9" t="e">
        <f t="shared" si="41"/>
        <v>#REF!</v>
      </c>
    </row>
    <row r="533" spans="3:12" hidden="1" x14ac:dyDescent="0.25">
      <c r="C533" s="9" t="e">
        <f t="shared" si="35"/>
        <v>#REF!</v>
      </c>
      <c r="D533" s="9"/>
      <c r="E533" s="9"/>
      <c r="F533" s="9" t="e">
        <f t="shared" si="36"/>
        <v>#REF!</v>
      </c>
      <c r="G533" s="9" t="e">
        <f t="shared" si="37"/>
        <v>#REF!</v>
      </c>
      <c r="H533" s="9" t="e">
        <f t="shared" si="38"/>
        <v>#REF!</v>
      </c>
      <c r="I533" s="9" t="e">
        <f t="shared" si="39"/>
        <v>#REF!</v>
      </c>
      <c r="J533" s="9" t="e">
        <f t="shared" si="40"/>
        <v>#REF!</v>
      </c>
      <c r="K533" s="9" t="e">
        <f t="shared" si="41"/>
        <v>#REF!</v>
      </c>
    </row>
    <row r="534" spans="3:12" hidden="1" x14ac:dyDescent="0.25">
      <c r="C534" s="9" t="e">
        <f t="shared" si="35"/>
        <v>#REF!</v>
      </c>
      <c r="D534" s="9"/>
      <c r="E534" s="9"/>
      <c r="F534" s="9" t="e">
        <f t="shared" si="36"/>
        <v>#REF!</v>
      </c>
      <c r="G534" s="9" t="e">
        <f t="shared" si="37"/>
        <v>#REF!</v>
      </c>
      <c r="H534" s="9" t="e">
        <f t="shared" si="38"/>
        <v>#REF!</v>
      </c>
      <c r="I534" s="9" t="e">
        <f t="shared" si="39"/>
        <v>#REF!</v>
      </c>
      <c r="J534" s="9" t="e">
        <f t="shared" si="40"/>
        <v>#REF!</v>
      </c>
      <c r="K534" s="9" t="e">
        <f t="shared" si="41"/>
        <v>#REF!</v>
      </c>
    </row>
    <row r="535" spans="3:12" hidden="1" x14ac:dyDescent="0.25">
      <c r="C535" s="9" t="e">
        <f t="shared" si="35"/>
        <v>#REF!</v>
      </c>
      <c r="D535" s="9"/>
      <c r="E535" s="9"/>
      <c r="F535" s="9" t="e">
        <f t="shared" si="36"/>
        <v>#REF!</v>
      </c>
      <c r="G535" s="9" t="e">
        <f t="shared" si="37"/>
        <v>#REF!</v>
      </c>
      <c r="H535" s="9" t="e">
        <f t="shared" si="38"/>
        <v>#REF!</v>
      </c>
      <c r="I535" s="9" t="e">
        <f t="shared" si="39"/>
        <v>#REF!</v>
      </c>
      <c r="J535" s="9" t="e">
        <f t="shared" si="40"/>
        <v>#REF!</v>
      </c>
      <c r="K535" s="9" t="e">
        <f t="shared" si="41"/>
        <v>#REF!</v>
      </c>
    </row>
    <row r="536" spans="3:12" ht="15.75" hidden="1" thickBot="1" x14ac:dyDescent="0.3">
      <c r="C536" s="10" t="s">
        <v>56</v>
      </c>
      <c r="D536" s="10"/>
      <c r="E536" s="10"/>
      <c r="F536" s="10" t="e">
        <f t="shared" ref="F536:K536" si="42">SUM(F521:F535)</f>
        <v>#REF!</v>
      </c>
      <c r="G536" s="10" t="e">
        <f t="shared" si="42"/>
        <v>#REF!</v>
      </c>
      <c r="H536" s="10" t="e">
        <f t="shared" si="42"/>
        <v>#REF!</v>
      </c>
      <c r="I536" s="10" t="e">
        <f t="shared" si="42"/>
        <v>#REF!</v>
      </c>
      <c r="J536" s="10" t="e">
        <f t="shared" si="42"/>
        <v>#REF!</v>
      </c>
      <c r="K536" s="10" t="e">
        <f t="shared" si="42"/>
        <v>#REF!</v>
      </c>
    </row>
    <row r="537" spans="3:12" ht="15.75" hidden="1" thickTop="1" x14ac:dyDescent="0.25">
      <c r="C537" s="17"/>
    </row>
    <row r="538" spans="3:12" hidden="1" x14ac:dyDescent="0.25">
      <c r="C538" s="17"/>
    </row>
    <row r="539" spans="3:12" hidden="1" x14ac:dyDescent="0.25">
      <c r="F539" s="155" t="s">
        <v>31</v>
      </c>
      <c r="G539" s="156" t="s">
        <v>32</v>
      </c>
      <c r="I539" s="465" t="s">
        <v>135</v>
      </c>
      <c r="J539" s="466"/>
      <c r="K539" s="252" t="s">
        <v>114</v>
      </c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136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137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138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139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1" t="s">
        <v>88</v>
      </c>
      <c r="J544" s="462"/>
      <c r="K544" s="253"/>
      <c r="L544"/>
    </row>
    <row r="545" spans="6:12" hidden="1" x14ac:dyDescent="0.25">
      <c r="F545" s="256" t="e">
        <f>IF('1a'!#REF!=0,"",'1a'!#REF!)</f>
        <v>#REF!</v>
      </c>
      <c r="G545" s="222" t="e">
        <f>IF('1a'!#REF!=0,"",'1a'!#REF!)</f>
        <v>#REF!</v>
      </c>
      <c r="I545" s="463" t="s">
        <v>89</v>
      </c>
      <c r="J545" s="464"/>
      <c r="K545" s="254"/>
      <c r="L545"/>
    </row>
    <row r="546" spans="6:12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12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12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12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12" hidden="1" x14ac:dyDescent="0.25">
      <c r="F550" s="256" t="e">
        <f>IF('1a'!#REF!=0,"",'1a'!#REF!)</f>
        <v>#REF!</v>
      </c>
      <c r="G550" s="222" t="e">
        <f>IF('1a'!#REF!=0,"",'1a'!#REF!)</f>
        <v>#REF!</v>
      </c>
    </row>
    <row r="551" spans="6:12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12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12" hidden="1" x14ac:dyDescent="0.25">
      <c r="F553" s="258" t="e">
        <f>IF('1a'!#REF!=0,"",'1a'!#REF!)</f>
        <v>#REF!</v>
      </c>
      <c r="G553" s="125" t="e">
        <f>IF('1a'!#REF!=0,"",'1a'!#REF!)</f>
        <v>#REF!</v>
      </c>
    </row>
    <row r="554" spans="6:12" hidden="1" x14ac:dyDescent="0.25">
      <c r="F554" s="259" t="e">
        <f>IF('1a'!#REF!=0,"",'1a'!#REF!)</f>
        <v>#REF!</v>
      </c>
      <c r="G554" s="126" t="e">
        <f>IF('1a'!#REF!=0,"",'1a'!#REF!)</f>
        <v>#REF!</v>
      </c>
    </row>
    <row r="555" spans="6:12" hidden="1" x14ac:dyDescent="0.25"/>
    <row r="556" spans="6:12" hidden="1" x14ac:dyDescent="0.25"/>
    <row r="557" spans="6:12" hidden="1" x14ac:dyDescent="0.25"/>
  </sheetData>
  <mergeCells count="7">
    <mergeCell ref="I544:J544"/>
    <mergeCell ref="I545:J545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22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10,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10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10a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#N/A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str">
        <f ca="1">IF(INDIRECT("'"&amp;$H$5&amp;"'!F539")="H","",IF(INDIRECT("'"&amp;$H$5&amp;"'!F539")="Vrije categorie","",INDIRECT("'"&amp;$H$5&amp;"'!F539")))</f>
        <v>Categorie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str">
        <f t="shared" ref="A85:A99" ca="1" si="7">IF(K19=0,"",K19)</f>
        <v>Categorie</v>
      </c>
      <c r="D85" t="e">
        <f t="shared" ref="D85:D99" ca="1" si="8">IF(A85="",0,VLOOKUP(A85,INDIRECT("'"&amp;$H$5&amp;"'!C500:M515"),11,0))</f>
        <v>#N/A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#N/A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26" priority="4" operator="equal">
      <formula>"Geen 100%"</formula>
    </cfRule>
  </conditionalFormatting>
  <conditionalFormatting sqref="G12">
    <cfRule type="containsText" dxfId="125" priority="2" operator="containsText" text="te laag">
      <formula>NOT(ISERROR(SEARCH("te laag",G12)))</formula>
    </cfRule>
  </conditionalFormatting>
  <conditionalFormatting sqref="G13">
    <cfRule type="containsText" dxfId="1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B51D3C0-7A7A-4826-915C-8309B86CF9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23">
    <tabColor rgb="FF173583"/>
  </sheetPr>
  <dimension ref="A1:N558"/>
  <sheetViews>
    <sheetView topLeftCell="A23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5.42578125" style="5" customWidth="1"/>
    <col min="3" max="3" width="27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42578125" customWidth="1"/>
  </cols>
  <sheetData>
    <row r="1" spans="1:14" x14ac:dyDescent="0.25">
      <c r="A1" s="28">
        <f>'10'!H4</f>
        <v>10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A4" s="271"/>
      <c r="B4" s="271"/>
      <c r="C4" s="272"/>
      <c r="D4" s="272"/>
      <c r="E4" s="272"/>
      <c r="F4" s="19"/>
      <c r="G4" s="19"/>
      <c r="H4" s="19"/>
      <c r="I4" s="19"/>
      <c r="J4" s="19"/>
      <c r="K4" s="273"/>
      <c r="L4" s="271"/>
      <c r="M4" s="19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ht="15.75" thickBot="1" x14ac:dyDescent="0.3">
      <c r="A35" s="266"/>
      <c r="B35" s="262"/>
      <c r="C35" s="263"/>
      <c r="D35" s="263"/>
      <c r="E35" s="263"/>
      <c r="F35" s="264"/>
      <c r="G35" s="264"/>
      <c r="H35" s="264"/>
      <c r="I35" s="264"/>
      <c r="J35" s="264"/>
      <c r="K35" s="264"/>
      <c r="L35" s="262"/>
      <c r="M35" s="264"/>
    </row>
    <row r="36" spans="1:13" ht="15.75" thickTop="1" x14ac:dyDescent="0.25"/>
    <row r="37" spans="1:13" hidden="1" x14ac:dyDescent="0.25"/>
    <row r="38" spans="1:13" hidden="1" x14ac:dyDescent="0.25">
      <c r="K38" s="7">
        <f t="shared" ref="K38:K69" si="0">SUM(F38:J38)</f>
        <v>0</v>
      </c>
      <c r="L38" s="5">
        <f t="shared" ref="L38:L70" si="1">IF(D38="X",0,IF(E38="",0,IF(E38="H",0,VLOOKUP(E38,$F$540:$G$554,2))))</f>
        <v>0</v>
      </c>
      <c r="M38">
        <f t="shared" ref="M38:M69" si="2">SUM(K38*L38)</f>
        <v>0</v>
      </c>
    </row>
    <row r="39" spans="1:13" hidden="1" x14ac:dyDescent="0.25">
      <c r="K39" s="7">
        <f t="shared" si="0"/>
        <v>0</v>
      </c>
      <c r="L39" s="5">
        <f t="shared" si="1"/>
        <v>0</v>
      </c>
      <c r="M39">
        <f t="shared" si="2"/>
        <v>0</v>
      </c>
    </row>
    <row r="40" spans="1:13" hidden="1" x14ac:dyDescent="0.25">
      <c r="K40" s="7">
        <f t="shared" si="0"/>
        <v>0</v>
      </c>
      <c r="L40" s="5">
        <f t="shared" si="1"/>
        <v>0</v>
      </c>
      <c r="M40">
        <f t="shared" si="2"/>
        <v>0</v>
      </c>
    </row>
    <row r="41" spans="1:13" hidden="1" x14ac:dyDescent="0.25">
      <c r="K41" s="7">
        <f t="shared" si="0"/>
        <v>0</v>
      </c>
      <c r="L41" s="5">
        <f t="shared" si="1"/>
        <v>0</v>
      </c>
      <c r="M41">
        <f t="shared" si="2"/>
        <v>0</v>
      </c>
    </row>
    <row r="42" spans="1:13" hidden="1" x14ac:dyDescent="0.25">
      <c r="K42" s="7">
        <f t="shared" si="0"/>
        <v>0</v>
      </c>
      <c r="L42" s="5">
        <f t="shared" si="1"/>
        <v>0</v>
      </c>
      <c r="M42">
        <f t="shared" si="2"/>
        <v>0</v>
      </c>
    </row>
    <row r="43" spans="1:13" hidden="1" x14ac:dyDescent="0.25">
      <c r="K43" s="7">
        <f t="shared" si="0"/>
        <v>0</v>
      </c>
      <c r="L43" s="5">
        <f t="shared" si="1"/>
        <v>0</v>
      </c>
      <c r="M43">
        <f t="shared" si="2"/>
        <v>0</v>
      </c>
    </row>
    <row r="44" spans="1:13" hidden="1" x14ac:dyDescent="0.25">
      <c r="K44" s="7">
        <f t="shared" si="0"/>
        <v>0</v>
      </c>
      <c r="L44" s="5">
        <f t="shared" si="1"/>
        <v>0</v>
      </c>
      <c r="M44">
        <f t="shared" si="2"/>
        <v>0</v>
      </c>
    </row>
    <row r="45" spans="1:13" hidden="1" x14ac:dyDescent="0.25">
      <c r="K45" s="7">
        <f t="shared" si="0"/>
        <v>0</v>
      </c>
      <c r="L45" s="5">
        <f t="shared" si="1"/>
        <v>0</v>
      </c>
      <c r="M45">
        <f t="shared" si="2"/>
        <v>0</v>
      </c>
    </row>
    <row r="46" spans="1:13" hidden="1" x14ac:dyDescent="0.25">
      <c r="K46" s="7">
        <f t="shared" si="0"/>
        <v>0</v>
      </c>
      <c r="L46" s="5">
        <f t="shared" si="1"/>
        <v>0</v>
      </c>
      <c r="M46">
        <f t="shared" si="2"/>
        <v>0</v>
      </c>
    </row>
    <row r="47" spans="1:13" hidden="1" x14ac:dyDescent="0.25">
      <c r="K47" s="7">
        <f t="shared" si="0"/>
        <v>0</v>
      </c>
      <c r="L47" s="5">
        <f t="shared" si="1"/>
        <v>0</v>
      </c>
      <c r="M47">
        <f t="shared" si="2"/>
        <v>0</v>
      </c>
    </row>
    <row r="48" spans="1:13" hidden="1" x14ac:dyDescent="0.25">
      <c r="K48" s="7">
        <f t="shared" si="0"/>
        <v>0</v>
      </c>
      <c r="L48" s="5">
        <f t="shared" si="1"/>
        <v>0</v>
      </c>
      <c r="M48">
        <f t="shared" si="2"/>
        <v>0</v>
      </c>
    </row>
    <row r="49" spans="11:13" hidden="1" x14ac:dyDescent="0.25">
      <c r="K49" s="7">
        <f t="shared" si="0"/>
        <v>0</v>
      </c>
      <c r="L49" s="5">
        <f t="shared" si="1"/>
        <v>0</v>
      </c>
      <c r="M49">
        <f t="shared" si="2"/>
        <v>0</v>
      </c>
    </row>
    <row r="50" spans="11:13" hidden="1" x14ac:dyDescent="0.25">
      <c r="K50" s="7">
        <f t="shared" si="0"/>
        <v>0</v>
      </c>
      <c r="L50" s="5">
        <f t="shared" si="1"/>
        <v>0</v>
      </c>
      <c r="M50">
        <f t="shared" si="2"/>
        <v>0</v>
      </c>
    </row>
    <row r="51" spans="11:13" hidden="1" x14ac:dyDescent="0.25">
      <c r="K51" s="7">
        <f t="shared" si="0"/>
        <v>0</v>
      </c>
      <c r="L51" s="5">
        <f t="shared" si="1"/>
        <v>0</v>
      </c>
      <c r="M51">
        <f t="shared" si="2"/>
        <v>0</v>
      </c>
    </row>
    <row r="52" spans="11:13" hidden="1" x14ac:dyDescent="0.25">
      <c r="K52" s="7">
        <f t="shared" si="0"/>
        <v>0</v>
      </c>
      <c r="L52" s="5">
        <f t="shared" si="1"/>
        <v>0</v>
      </c>
      <c r="M52">
        <f t="shared" si="2"/>
        <v>0</v>
      </c>
    </row>
    <row r="53" spans="11:13" hidden="1" x14ac:dyDescent="0.25">
      <c r="K53" s="7">
        <f t="shared" si="0"/>
        <v>0</v>
      </c>
      <c r="L53" s="5">
        <f t="shared" si="1"/>
        <v>0</v>
      </c>
      <c r="M53">
        <f t="shared" si="2"/>
        <v>0</v>
      </c>
    </row>
    <row r="54" spans="11:13" hidden="1" x14ac:dyDescent="0.25">
      <c r="K54" s="7">
        <f t="shared" si="0"/>
        <v>0</v>
      </c>
      <c r="L54" s="5">
        <f t="shared" si="1"/>
        <v>0</v>
      </c>
      <c r="M54">
        <f t="shared" si="2"/>
        <v>0</v>
      </c>
    </row>
    <row r="55" spans="11:13" hidden="1" x14ac:dyDescent="0.25">
      <c r="K55" s="7">
        <f t="shared" si="0"/>
        <v>0</v>
      </c>
      <c r="L55" s="5">
        <f t="shared" si="1"/>
        <v>0</v>
      </c>
      <c r="M55">
        <f t="shared" si="2"/>
        <v>0</v>
      </c>
    </row>
    <row r="56" spans="11:13" hidden="1" x14ac:dyDescent="0.25">
      <c r="K56" s="7">
        <f t="shared" si="0"/>
        <v>0</v>
      </c>
      <c r="L56" s="5">
        <f t="shared" si="1"/>
        <v>0</v>
      </c>
      <c r="M56">
        <f t="shared" si="2"/>
        <v>0</v>
      </c>
    </row>
    <row r="57" spans="11:13" hidden="1" x14ac:dyDescent="0.25">
      <c r="K57" s="7">
        <f t="shared" si="0"/>
        <v>0</v>
      </c>
      <c r="L57" s="5">
        <f t="shared" si="1"/>
        <v>0</v>
      </c>
      <c r="M57">
        <f t="shared" si="2"/>
        <v>0</v>
      </c>
    </row>
    <row r="58" spans="11:13" hidden="1" x14ac:dyDescent="0.25">
      <c r="K58" s="7">
        <f t="shared" si="0"/>
        <v>0</v>
      </c>
      <c r="L58" s="5">
        <f t="shared" si="1"/>
        <v>0</v>
      </c>
      <c r="M58">
        <f t="shared" si="2"/>
        <v>0</v>
      </c>
    </row>
    <row r="59" spans="11:13" hidden="1" x14ac:dyDescent="0.25">
      <c r="K59" s="7">
        <f t="shared" si="0"/>
        <v>0</v>
      </c>
      <c r="L59" s="5">
        <f t="shared" si="1"/>
        <v>0</v>
      </c>
      <c r="M59">
        <f t="shared" si="2"/>
        <v>0</v>
      </c>
    </row>
    <row r="60" spans="11:13" hidden="1" x14ac:dyDescent="0.25">
      <c r="K60" s="7">
        <f t="shared" si="0"/>
        <v>0</v>
      </c>
      <c r="L60" s="5">
        <f t="shared" si="1"/>
        <v>0</v>
      </c>
      <c r="M60">
        <f t="shared" si="2"/>
        <v>0</v>
      </c>
    </row>
    <row r="61" spans="11:13" hidden="1" x14ac:dyDescent="0.25">
      <c r="K61" s="7">
        <f t="shared" si="0"/>
        <v>0</v>
      </c>
      <c r="L61" s="5">
        <f t="shared" si="1"/>
        <v>0</v>
      </c>
      <c r="M61">
        <f t="shared" si="2"/>
        <v>0</v>
      </c>
    </row>
    <row r="62" spans="11:13" hidden="1" x14ac:dyDescent="0.25">
      <c r="K62" s="7">
        <f t="shared" si="0"/>
        <v>0</v>
      </c>
      <c r="L62" s="5">
        <f t="shared" si="1"/>
        <v>0</v>
      </c>
      <c r="M62">
        <f t="shared" si="2"/>
        <v>0</v>
      </c>
    </row>
    <row r="63" spans="11:13" hidden="1" x14ac:dyDescent="0.25">
      <c r="K63" s="7">
        <f t="shared" si="0"/>
        <v>0</v>
      </c>
      <c r="L63" s="5">
        <f t="shared" si="1"/>
        <v>0</v>
      </c>
      <c r="M63">
        <f t="shared" si="2"/>
        <v>0</v>
      </c>
    </row>
    <row r="64" spans="11:13" hidden="1" x14ac:dyDescent="0.25">
      <c r="K64" s="7">
        <f t="shared" si="0"/>
        <v>0</v>
      </c>
      <c r="L64" s="5">
        <f t="shared" si="1"/>
        <v>0</v>
      </c>
      <c r="M64">
        <f t="shared" si="2"/>
        <v>0</v>
      </c>
    </row>
    <row r="65" spans="11:13" hidden="1" x14ac:dyDescent="0.25">
      <c r="K65" s="7">
        <f t="shared" si="0"/>
        <v>0</v>
      </c>
      <c r="L65" s="5">
        <f t="shared" si="1"/>
        <v>0</v>
      </c>
      <c r="M65">
        <f t="shared" si="2"/>
        <v>0</v>
      </c>
    </row>
    <row r="66" spans="11:13" hidden="1" x14ac:dyDescent="0.25"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si="0"/>
        <v>0</v>
      </c>
      <c r="L69" s="5">
        <f t="shared" si="1"/>
        <v>0</v>
      </c>
      <c r="M69">
        <f t="shared" si="2"/>
        <v>0</v>
      </c>
    </row>
    <row r="70" spans="11:13" hidden="1" x14ac:dyDescent="0.25">
      <c r="K70" s="7">
        <f t="shared" ref="K70:K133" si="3">SUM(F70:J70)</f>
        <v>0</v>
      </c>
      <c r="L70" s="5">
        <f t="shared" si="1"/>
        <v>0</v>
      </c>
      <c r="M70">
        <f t="shared" ref="M70:M133" si="4">SUM(K70*L70)</f>
        <v>0</v>
      </c>
    </row>
    <row r="71" spans="11:13" hidden="1" x14ac:dyDescent="0.25">
      <c r="K71" s="7">
        <f t="shared" si="3"/>
        <v>0</v>
      </c>
      <c r="L71" s="5">
        <f t="shared" ref="L71:L134" si="5">IF(D71="X",0,IF(E71="",0,IF(E71="H",0,VLOOKUP(E71,$F$540:$G$554,2))))</f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si="3"/>
        <v>0</v>
      </c>
      <c r="L133" s="5">
        <f t="shared" si="5"/>
        <v>0</v>
      </c>
      <c r="M133">
        <f t="shared" si="4"/>
        <v>0</v>
      </c>
    </row>
    <row r="134" spans="11:13" hidden="1" x14ac:dyDescent="0.25">
      <c r="K134" s="7">
        <f t="shared" ref="K134:K197" si="6">SUM(F134:J134)</f>
        <v>0</v>
      </c>
      <c r="L134" s="5">
        <f t="shared" si="5"/>
        <v>0</v>
      </c>
      <c r="M134">
        <f t="shared" ref="M134:M197" si="7">SUM(K134*L134)</f>
        <v>0</v>
      </c>
    </row>
    <row r="135" spans="11:13" hidden="1" x14ac:dyDescent="0.25">
      <c r="K135" s="7">
        <f t="shared" si="6"/>
        <v>0</v>
      </c>
      <c r="L135" s="5">
        <f t="shared" ref="L135:L198" si="8">IF(D135="X",0,IF(E135="",0,IF(E135="H",0,VLOOKUP(E135,$F$540:$G$554,2))))</f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si="6"/>
        <v>0</v>
      </c>
      <c r="L197" s="5">
        <f t="shared" si="8"/>
        <v>0</v>
      </c>
      <c r="M197">
        <f t="shared" si="7"/>
        <v>0</v>
      </c>
    </row>
    <row r="198" spans="11:13" hidden="1" x14ac:dyDescent="0.25">
      <c r="K198" s="7">
        <f t="shared" ref="K198:K261" si="9">SUM(F198:J198)</f>
        <v>0</v>
      </c>
      <c r="L198" s="5">
        <f t="shared" si="8"/>
        <v>0</v>
      </c>
      <c r="M198">
        <f t="shared" ref="M198:M261" si="10">SUM(K198*L198)</f>
        <v>0</v>
      </c>
    </row>
    <row r="199" spans="11:13" hidden="1" x14ac:dyDescent="0.25">
      <c r="K199" s="7">
        <f t="shared" si="9"/>
        <v>0</v>
      </c>
      <c r="L199" s="5">
        <f t="shared" ref="L199:L262" si="11">IF(D199="X",0,IF(E199="",0,IF(E199="H",0,VLOOKUP(E199,$F$540:$G$554,2))))</f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si="9"/>
        <v>0</v>
      </c>
      <c r="L261" s="5">
        <f t="shared" si="11"/>
        <v>0</v>
      </c>
      <c r="M261">
        <f t="shared" si="10"/>
        <v>0</v>
      </c>
    </row>
    <row r="262" spans="11:13" hidden="1" x14ac:dyDescent="0.25">
      <c r="K262" s="7">
        <f t="shared" ref="K262:K325" si="12">SUM(F262:J262)</f>
        <v>0</v>
      </c>
      <c r="L262" s="5">
        <f t="shared" si="11"/>
        <v>0</v>
      </c>
      <c r="M262">
        <f t="shared" ref="M262:M325" si="13">SUM(K262*L262)</f>
        <v>0</v>
      </c>
    </row>
    <row r="263" spans="11:13" hidden="1" x14ac:dyDescent="0.25">
      <c r="K263" s="7">
        <f t="shared" si="12"/>
        <v>0</v>
      </c>
      <c r="L263" s="5">
        <f t="shared" ref="L263:L326" si="14">IF(D263="X",0,IF(E263="",0,IF(E263="H",0,VLOOKUP(E263,$F$540:$G$554,2))))</f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si="12"/>
        <v>0</v>
      </c>
      <c r="L325" s="5">
        <f t="shared" si="14"/>
        <v>0</v>
      </c>
      <c r="M325">
        <f t="shared" si="13"/>
        <v>0</v>
      </c>
    </row>
    <row r="326" spans="11:13" hidden="1" x14ac:dyDescent="0.25">
      <c r="K326" s="7">
        <f t="shared" ref="K326:K389" si="15">SUM(F326:J326)</f>
        <v>0</v>
      </c>
      <c r="L326" s="5">
        <f t="shared" si="14"/>
        <v>0</v>
      </c>
      <c r="M326">
        <f t="shared" ref="M326:M389" si="16">SUM(K326*L326)</f>
        <v>0</v>
      </c>
    </row>
    <row r="327" spans="11:13" hidden="1" x14ac:dyDescent="0.25">
      <c r="K327" s="7">
        <f t="shared" si="15"/>
        <v>0</v>
      </c>
      <c r="L327" s="5">
        <f t="shared" ref="L327:L390" si="17">IF(D327="X",0,IF(E327="",0,IF(E327="H",0,VLOOKUP(E327,$F$540:$G$554,2))))</f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si="15"/>
        <v>0</v>
      </c>
      <c r="L389" s="5">
        <f t="shared" si="17"/>
        <v>0</v>
      </c>
      <c r="M389">
        <f t="shared" si="16"/>
        <v>0</v>
      </c>
    </row>
    <row r="390" spans="11:13" hidden="1" x14ac:dyDescent="0.25">
      <c r="K390" s="7">
        <f t="shared" ref="K390:K453" si="18">SUM(F390:J390)</f>
        <v>0</v>
      </c>
      <c r="L390" s="5">
        <f t="shared" si="17"/>
        <v>0</v>
      </c>
      <c r="M390">
        <f t="shared" ref="M390:M453" si="19">SUM(K390*L390)</f>
        <v>0</v>
      </c>
    </row>
    <row r="391" spans="11:13" hidden="1" x14ac:dyDescent="0.25">
      <c r="K391" s="7">
        <f t="shared" si="18"/>
        <v>0</v>
      </c>
      <c r="L391" s="5">
        <f t="shared" ref="L391:L454" si="20">IF(D391="X",0,IF(E391="",0,IF(E391="H",0,VLOOKUP(E391,$F$540:$G$554,2))))</f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si="18"/>
        <v>0</v>
      </c>
      <c r="L453" s="5">
        <f t="shared" si="20"/>
        <v>0</v>
      </c>
      <c r="M453">
        <f t="shared" si="19"/>
        <v>0</v>
      </c>
    </row>
    <row r="454" spans="11:13" hidden="1" x14ac:dyDescent="0.25">
      <c r="K454" s="7">
        <f t="shared" ref="K454:K499" si="21">SUM(F454:J454)</f>
        <v>0</v>
      </c>
      <c r="L454" s="5">
        <f t="shared" si="20"/>
        <v>0</v>
      </c>
      <c r="M454">
        <f t="shared" ref="M454:M499" si="22">SUM(K454*L454)</f>
        <v>0</v>
      </c>
    </row>
    <row r="455" spans="11:13" hidden="1" x14ac:dyDescent="0.25">
      <c r="K455" s="7">
        <f t="shared" si="21"/>
        <v>0</v>
      </c>
      <c r="L455" s="5">
        <f t="shared" ref="L455:L499" si="23">IF(D455="X",0,IF(E455="",0,IF(E455="H",0,VLOOKUP(E455,$F$540:$G$554,2))))</f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si="21"/>
        <v>0</v>
      </c>
      <c r="L491" s="5">
        <f t="shared" si="23"/>
        <v>0</v>
      </c>
      <c r="M491">
        <f t="shared" si="22"/>
        <v>0</v>
      </c>
    </row>
    <row r="492" spans="11:13" hidden="1" x14ac:dyDescent="0.25">
      <c r="K492" s="7">
        <f t="shared" ref="K492:K495" si="24">SUM(F492:J492)</f>
        <v>0</v>
      </c>
      <c r="L492" s="5">
        <f t="shared" si="23"/>
        <v>0</v>
      </c>
      <c r="M492">
        <f t="shared" ref="M492:M495" si="25">SUM(K492*L492)</f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4"/>
        <v>0</v>
      </c>
      <c r="L495" s="5">
        <f t="shared" si="23"/>
        <v>0</v>
      </c>
      <c r="M495">
        <f t="shared" si="25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hidden="1" x14ac:dyDescent="0.25">
      <c r="K499" s="7">
        <f t="shared" si="21"/>
        <v>0</v>
      </c>
      <c r="L499" s="5">
        <f t="shared" si="23"/>
        <v>0</v>
      </c>
      <c r="M499">
        <f t="shared" si="22"/>
        <v>0</v>
      </c>
    </row>
    <row r="500" spans="3:13" hidden="1" x14ac:dyDescent="0.25">
      <c r="C500" s="127" t="s">
        <v>30</v>
      </c>
      <c r="D500" s="127"/>
      <c r="E500" s="127"/>
      <c r="F500" s="127"/>
      <c r="G500" s="127"/>
      <c r="H500" s="127"/>
      <c r="I500" s="127"/>
      <c r="J500" s="127"/>
      <c r="K500" s="127"/>
      <c r="L500" s="127"/>
      <c r="M500" s="127" t="s">
        <v>29</v>
      </c>
    </row>
    <row r="501" spans="3:13" hidden="1" x14ac:dyDescent="0.25">
      <c r="C501" s="127" t="e">
        <f>IF(F540="","Vrije categorie",F540)</f>
        <v>#REF!</v>
      </c>
      <c r="D501" s="127"/>
      <c r="E501" s="127"/>
      <c r="F501" s="127" t="e">
        <f t="shared" ref="F501:F515" si="26">SUMPRODUCT(--($E$4:$E$499=C501),--($D$4:$D$499=""),$F$4:$F$499)</f>
        <v>#REF!</v>
      </c>
      <c r="G501" s="127" t="e">
        <f t="shared" ref="G501:G515" si="27">SUMPRODUCT(--($E$4:$E$499=C501),--($D$4:$D$499=""),$G$4:$G$499)</f>
        <v>#REF!</v>
      </c>
      <c r="H501" s="127" t="e">
        <f t="shared" ref="H501:H515" si="28">SUMPRODUCT(--($E$4:$E$499=C501),--($D$4:$D$499=""),$H$4:$H$499)</f>
        <v>#REF!</v>
      </c>
      <c r="I501" s="127" t="e">
        <f t="shared" ref="I501:I515" si="29">SUMPRODUCT(--($E$4:$E$499=C501),--($D$4:$D$499=""),$I$4:$I$499)</f>
        <v>#REF!</v>
      </c>
      <c r="J501" s="127" t="e">
        <f t="shared" ref="J501:J515" si="30">SUMPRODUCT(--($E$4:$E$499=C501),--($D$4:$D$499=""),$J$4:$J$499)</f>
        <v>#REF!</v>
      </c>
      <c r="K501" s="127" t="e">
        <f t="shared" ref="K501:K515" si="31">SUM(F501:J501)</f>
        <v>#REF!</v>
      </c>
      <c r="L501" s="127"/>
      <c r="M501" s="127" t="e">
        <f t="shared" ref="M501:M515" si="32">SUMPRODUCT(--($E$4:$E$499=C501),--($D$4:$D$499=""),$M$4:$M$499)</f>
        <v>#REF!</v>
      </c>
    </row>
    <row r="502" spans="3:13" hidden="1" x14ac:dyDescent="0.25">
      <c r="C502" s="127" t="e">
        <f t="shared" ref="C502:C515" si="33">IF(F541="","Vrije categorie",F541)</f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si="32"/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2"/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2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2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2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2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 t="shared" si="32"/>
        <v>#REF!</v>
      </c>
    </row>
    <row r="515" spans="3:13" hidden="1" x14ac:dyDescent="0.25">
      <c r="C515" s="127" t="e">
        <f t="shared" si="33"/>
        <v>#REF!</v>
      </c>
      <c r="D515" s="127"/>
      <c r="E515" s="127"/>
      <c r="F515" s="127" t="e">
        <f t="shared" si="26"/>
        <v>#REF!</v>
      </c>
      <c r="G515" s="127" t="e">
        <f t="shared" si="27"/>
        <v>#REF!</v>
      </c>
      <c r="H515" s="127" t="e">
        <f t="shared" si="28"/>
        <v>#REF!</v>
      </c>
      <c r="I515" s="127" t="e">
        <f t="shared" si="29"/>
        <v>#REF!</v>
      </c>
      <c r="J515" s="127" t="e">
        <f t="shared" si="30"/>
        <v>#REF!</v>
      </c>
      <c r="K515" s="127" t="e">
        <f t="shared" si="31"/>
        <v>#REF!</v>
      </c>
      <c r="L515" s="127"/>
      <c r="M515" s="127" t="e">
        <f t="shared" si="32"/>
        <v>#REF!</v>
      </c>
    </row>
    <row r="516" spans="3:13" ht="15.75" hidden="1" thickBot="1" x14ac:dyDescent="0.3">
      <c r="C516" s="128" t="s">
        <v>33</v>
      </c>
      <c r="D516" s="128"/>
      <c r="E516" s="128"/>
      <c r="F516" s="128" t="e">
        <f>SUM(F501:F515)</f>
        <v>#REF!</v>
      </c>
      <c r="G516" s="128" t="e">
        <f t="shared" ref="G516:K516" si="34">SUM(G501:G515)</f>
        <v>#REF!</v>
      </c>
      <c r="H516" s="128" t="e">
        <f t="shared" si="34"/>
        <v>#REF!</v>
      </c>
      <c r="I516" s="128" t="e">
        <f t="shared" si="34"/>
        <v>#REF!</v>
      </c>
      <c r="J516" s="128" t="e">
        <f t="shared" si="34"/>
        <v>#REF!</v>
      </c>
      <c r="K516" s="128" t="e">
        <f t="shared" si="34"/>
        <v>#REF!</v>
      </c>
      <c r="L516" s="128"/>
      <c r="M516" s="128" t="e">
        <f>SUM(M500:M515)</f>
        <v>#REF!</v>
      </c>
    </row>
    <row r="517" spans="3:13" ht="15.75" hidden="1" thickTop="1" x14ac:dyDescent="0.25">
      <c r="C517" s="129"/>
      <c r="D517" s="129"/>
      <c r="E517" s="129"/>
      <c r="F517" s="130"/>
      <c r="G517" s="130"/>
      <c r="H517" s="130"/>
      <c r="I517" s="130"/>
      <c r="J517" s="130"/>
      <c r="K517" s="131"/>
      <c r="L517" s="132"/>
      <c r="M517" s="130"/>
    </row>
    <row r="518" spans="3:13" ht="15.75" hidden="1" thickBot="1" x14ac:dyDescent="0.3">
      <c r="C518" s="128" t="s">
        <v>34</v>
      </c>
      <c r="D518" s="128"/>
      <c r="E518" s="128"/>
      <c r="F518" s="128">
        <f>SUMPRODUCT(--($E$4:$E$499="H"),$F$4:$F$499)</f>
        <v>0</v>
      </c>
      <c r="G518" s="128">
        <f>SUMPRODUCT(--($E$4:$E$499="H"),G4:G499)</f>
        <v>0</v>
      </c>
      <c r="H518" s="128">
        <f>SUMPRODUCT(--($E$4:$E$499="H"),H4:H499)</f>
        <v>0</v>
      </c>
      <c r="I518" s="128">
        <f>SUMPRODUCT(--($E$4:$E$499="H"),I4:I499)</f>
        <v>0</v>
      </c>
      <c r="J518" s="128">
        <f>SUMPRODUCT(--($E$4:$E$499="H"),J4:J499)</f>
        <v>0</v>
      </c>
      <c r="K518" s="128">
        <f>SUM(F518:J518)</f>
        <v>0</v>
      </c>
      <c r="L518" s="133"/>
      <c r="M518" s="134"/>
    </row>
    <row r="519" spans="3:13" ht="15.75" hidden="1" thickTop="1" x14ac:dyDescent="0.25"/>
    <row r="520" spans="3:13" hidden="1" x14ac:dyDescent="0.25">
      <c r="C520" s="9" t="s">
        <v>57</v>
      </c>
      <c r="D520" s="9"/>
      <c r="E520" s="9"/>
      <c r="F520" s="9"/>
      <c r="G520" s="9"/>
      <c r="H520" s="9"/>
      <c r="I520" s="9"/>
      <c r="J520" s="9"/>
      <c r="K520" s="9"/>
    </row>
    <row r="521" spans="3:13" hidden="1" x14ac:dyDescent="0.25">
      <c r="C521" s="9" t="e">
        <f t="shared" ref="C521:C535" si="35">C501</f>
        <v>#REF!</v>
      </c>
      <c r="D521" s="9"/>
      <c r="E521" s="9"/>
      <c r="F521" s="9" t="e">
        <f t="shared" ref="F521:F535" si="36">SUMPRODUCT(--($E$4:$E$499=C521),--($D$4:$D$499="X"),$F$4:$F$499)</f>
        <v>#REF!</v>
      </c>
      <c r="G521" s="9" t="e">
        <f t="shared" ref="G521:G535" si="37">SUMPRODUCT(--($E$4:$E$499=C521),--($D$4:$D$499="X"),$G$4:$G$499)</f>
        <v>#REF!</v>
      </c>
      <c r="H521" s="9" t="e">
        <f t="shared" ref="H521:H535" si="38">SUMPRODUCT(--($E$4:$E$499=C521),--($D$4:$D$499="X"),$H$4:$H$499)</f>
        <v>#REF!</v>
      </c>
      <c r="I521" s="9" t="e">
        <f t="shared" ref="I521:I535" si="39">SUMPRODUCT(--($E$4:$E$499=C521),--($D$4:$D$499="X"),$I$4:$I$499)</f>
        <v>#REF!</v>
      </c>
      <c r="J521" s="9" t="e">
        <f t="shared" ref="J521:J535" si="40">SUMPRODUCT(--($E$4:$E$499=C521),--($D$4:$D$499="X"),$J$4:$J$499)</f>
        <v>#REF!</v>
      </c>
      <c r="K521" s="9" t="e">
        <f t="shared" ref="K521:K535" si="41">SUM(F521:J521)</f>
        <v>#REF!</v>
      </c>
    </row>
    <row r="522" spans="3:13" hidden="1" x14ac:dyDescent="0.25">
      <c r="C522" s="9" t="e">
        <f t="shared" si="35"/>
        <v>#REF!</v>
      </c>
      <c r="D522" s="9"/>
      <c r="E522" s="9"/>
      <c r="F522" s="9" t="e">
        <f t="shared" si="36"/>
        <v>#REF!</v>
      </c>
      <c r="G522" s="9" t="e">
        <f t="shared" si="37"/>
        <v>#REF!</v>
      </c>
      <c r="H522" s="9" t="e">
        <f t="shared" si="38"/>
        <v>#REF!</v>
      </c>
      <c r="I522" s="9" t="e">
        <f t="shared" si="39"/>
        <v>#REF!</v>
      </c>
      <c r="J522" s="9" t="e">
        <f t="shared" si="40"/>
        <v>#REF!</v>
      </c>
      <c r="K522" s="9" t="e">
        <f t="shared" si="41"/>
        <v>#REF!</v>
      </c>
    </row>
    <row r="523" spans="3:13" hidden="1" x14ac:dyDescent="0.25">
      <c r="C523" s="9" t="e">
        <f t="shared" si="35"/>
        <v>#REF!</v>
      </c>
      <c r="D523" s="9"/>
      <c r="E523" s="9"/>
      <c r="F523" s="9" t="e">
        <f t="shared" si="36"/>
        <v>#REF!</v>
      </c>
      <c r="G523" s="9" t="e">
        <f t="shared" si="37"/>
        <v>#REF!</v>
      </c>
      <c r="H523" s="9" t="e">
        <f t="shared" si="38"/>
        <v>#REF!</v>
      </c>
      <c r="I523" s="9" t="e">
        <f t="shared" si="39"/>
        <v>#REF!</v>
      </c>
      <c r="J523" s="9" t="e">
        <f t="shared" si="40"/>
        <v>#REF!</v>
      </c>
      <c r="K523" s="9" t="e">
        <f t="shared" si="41"/>
        <v>#REF!</v>
      </c>
    </row>
    <row r="524" spans="3:13" hidden="1" x14ac:dyDescent="0.25">
      <c r="C524" s="9" t="e">
        <f t="shared" si="35"/>
        <v>#REF!</v>
      </c>
      <c r="D524" s="9"/>
      <c r="E524" s="9"/>
      <c r="F524" s="9" t="e">
        <f t="shared" si="36"/>
        <v>#REF!</v>
      </c>
      <c r="G524" s="9" t="e">
        <f t="shared" si="37"/>
        <v>#REF!</v>
      </c>
      <c r="H524" s="9" t="e">
        <f t="shared" si="38"/>
        <v>#REF!</v>
      </c>
      <c r="I524" s="9" t="e">
        <f t="shared" si="39"/>
        <v>#REF!</v>
      </c>
      <c r="J524" s="9" t="e">
        <f t="shared" si="40"/>
        <v>#REF!</v>
      </c>
      <c r="K524" s="9" t="e">
        <f t="shared" si="41"/>
        <v>#REF!</v>
      </c>
    </row>
    <row r="525" spans="3:13" hidden="1" x14ac:dyDescent="0.25">
      <c r="C525" s="9" t="e">
        <f t="shared" si="35"/>
        <v>#REF!</v>
      </c>
      <c r="D525" s="9"/>
      <c r="E525" s="9"/>
      <c r="F525" s="9" t="e">
        <f t="shared" si="36"/>
        <v>#REF!</v>
      </c>
      <c r="G525" s="9" t="e">
        <f t="shared" si="37"/>
        <v>#REF!</v>
      </c>
      <c r="H525" s="9" t="e">
        <f t="shared" si="38"/>
        <v>#REF!</v>
      </c>
      <c r="I525" s="9" t="e">
        <f t="shared" si="39"/>
        <v>#REF!</v>
      </c>
      <c r="J525" s="9" t="e">
        <f t="shared" si="40"/>
        <v>#REF!</v>
      </c>
      <c r="K525" s="9" t="e">
        <f t="shared" si="41"/>
        <v>#REF!</v>
      </c>
    </row>
    <row r="526" spans="3:13" hidden="1" x14ac:dyDescent="0.25">
      <c r="C526" s="9" t="e">
        <f t="shared" si="35"/>
        <v>#REF!</v>
      </c>
      <c r="D526" s="9"/>
      <c r="E526" s="9"/>
      <c r="F526" s="9" t="e">
        <f t="shared" si="36"/>
        <v>#REF!</v>
      </c>
      <c r="G526" s="9" t="e">
        <f t="shared" si="37"/>
        <v>#REF!</v>
      </c>
      <c r="H526" s="9" t="e">
        <f t="shared" si="38"/>
        <v>#REF!</v>
      </c>
      <c r="I526" s="9" t="e">
        <f t="shared" si="39"/>
        <v>#REF!</v>
      </c>
      <c r="J526" s="9" t="e">
        <f t="shared" si="40"/>
        <v>#REF!</v>
      </c>
      <c r="K526" s="9" t="e">
        <f t="shared" si="41"/>
        <v>#REF!</v>
      </c>
    </row>
    <row r="527" spans="3:13" hidden="1" x14ac:dyDescent="0.25">
      <c r="C527" s="9" t="e">
        <f t="shared" si="35"/>
        <v>#REF!</v>
      </c>
      <c r="D527" s="9"/>
      <c r="E527" s="9"/>
      <c r="F527" s="9" t="e">
        <f t="shared" si="36"/>
        <v>#REF!</v>
      </c>
      <c r="G527" s="9" t="e">
        <f t="shared" si="37"/>
        <v>#REF!</v>
      </c>
      <c r="H527" s="9" t="e">
        <f t="shared" si="38"/>
        <v>#REF!</v>
      </c>
      <c r="I527" s="9" t="e">
        <f t="shared" si="39"/>
        <v>#REF!</v>
      </c>
      <c r="J527" s="9" t="e">
        <f t="shared" si="40"/>
        <v>#REF!</v>
      </c>
      <c r="K527" s="9" t="e">
        <f t="shared" si="41"/>
        <v>#REF!</v>
      </c>
    </row>
    <row r="528" spans="3:13" hidden="1" x14ac:dyDescent="0.25">
      <c r="C528" s="9" t="e">
        <f t="shared" si="35"/>
        <v>#REF!</v>
      </c>
      <c r="D528" s="9"/>
      <c r="E528" s="9"/>
      <c r="F528" s="9" t="e">
        <f t="shared" si="36"/>
        <v>#REF!</v>
      </c>
      <c r="G528" s="9" t="e">
        <f t="shared" si="37"/>
        <v>#REF!</v>
      </c>
      <c r="H528" s="9" t="e">
        <f t="shared" si="38"/>
        <v>#REF!</v>
      </c>
      <c r="I528" s="9" t="e">
        <f t="shared" si="39"/>
        <v>#REF!</v>
      </c>
      <c r="J528" s="9" t="e">
        <f t="shared" si="40"/>
        <v>#REF!</v>
      </c>
      <c r="K528" s="9" t="e">
        <f t="shared" si="41"/>
        <v>#REF!</v>
      </c>
    </row>
    <row r="529" spans="3:12" hidden="1" x14ac:dyDescent="0.25">
      <c r="C529" s="9" t="e">
        <f t="shared" si="35"/>
        <v>#REF!</v>
      </c>
      <c r="D529" s="9"/>
      <c r="E529" s="9"/>
      <c r="F529" s="9" t="e">
        <f t="shared" si="36"/>
        <v>#REF!</v>
      </c>
      <c r="G529" s="9" t="e">
        <f t="shared" si="37"/>
        <v>#REF!</v>
      </c>
      <c r="H529" s="9" t="e">
        <f t="shared" si="38"/>
        <v>#REF!</v>
      </c>
      <c r="I529" s="9" t="e">
        <f t="shared" si="39"/>
        <v>#REF!</v>
      </c>
      <c r="J529" s="9" t="e">
        <f t="shared" si="40"/>
        <v>#REF!</v>
      </c>
      <c r="K529" s="9" t="e">
        <f t="shared" si="41"/>
        <v>#REF!</v>
      </c>
    </row>
    <row r="530" spans="3:12" hidden="1" x14ac:dyDescent="0.25">
      <c r="C530" s="9" t="e">
        <f t="shared" si="35"/>
        <v>#REF!</v>
      </c>
      <c r="D530" s="9"/>
      <c r="E530" s="9"/>
      <c r="F530" s="9" t="e">
        <f t="shared" si="36"/>
        <v>#REF!</v>
      </c>
      <c r="G530" s="9" t="e">
        <f t="shared" si="37"/>
        <v>#REF!</v>
      </c>
      <c r="H530" s="9" t="e">
        <f t="shared" si="38"/>
        <v>#REF!</v>
      </c>
      <c r="I530" s="9" t="e">
        <f t="shared" si="39"/>
        <v>#REF!</v>
      </c>
      <c r="J530" s="9" t="e">
        <f t="shared" si="40"/>
        <v>#REF!</v>
      </c>
      <c r="K530" s="9" t="e">
        <f t="shared" si="41"/>
        <v>#REF!</v>
      </c>
    </row>
    <row r="531" spans="3:12" hidden="1" x14ac:dyDescent="0.25">
      <c r="C531" s="9" t="e">
        <f t="shared" si="35"/>
        <v>#REF!</v>
      </c>
      <c r="D531" s="9"/>
      <c r="E531" s="9"/>
      <c r="F531" s="9" t="e">
        <f t="shared" si="36"/>
        <v>#REF!</v>
      </c>
      <c r="G531" s="9" t="e">
        <f t="shared" si="37"/>
        <v>#REF!</v>
      </c>
      <c r="H531" s="9" t="e">
        <f t="shared" si="38"/>
        <v>#REF!</v>
      </c>
      <c r="I531" s="9" t="e">
        <f t="shared" si="39"/>
        <v>#REF!</v>
      </c>
      <c r="J531" s="9" t="e">
        <f t="shared" si="40"/>
        <v>#REF!</v>
      </c>
      <c r="K531" s="9" t="e">
        <f t="shared" si="41"/>
        <v>#REF!</v>
      </c>
    </row>
    <row r="532" spans="3:12" hidden="1" x14ac:dyDescent="0.25">
      <c r="C532" s="9" t="e">
        <f t="shared" si="35"/>
        <v>#REF!</v>
      </c>
      <c r="D532" s="9"/>
      <c r="E532" s="9"/>
      <c r="F532" s="9" t="e">
        <f t="shared" si="36"/>
        <v>#REF!</v>
      </c>
      <c r="G532" s="9" t="e">
        <f t="shared" si="37"/>
        <v>#REF!</v>
      </c>
      <c r="H532" s="9" t="e">
        <f t="shared" si="38"/>
        <v>#REF!</v>
      </c>
      <c r="I532" s="9" t="e">
        <f t="shared" si="39"/>
        <v>#REF!</v>
      </c>
      <c r="J532" s="9" t="e">
        <f t="shared" si="40"/>
        <v>#REF!</v>
      </c>
      <c r="K532" s="9" t="e">
        <f t="shared" si="41"/>
        <v>#REF!</v>
      </c>
    </row>
    <row r="533" spans="3:12" hidden="1" x14ac:dyDescent="0.25">
      <c r="C533" s="9" t="e">
        <f t="shared" si="35"/>
        <v>#REF!</v>
      </c>
      <c r="D533" s="9"/>
      <c r="E533" s="9"/>
      <c r="F533" s="9" t="e">
        <f t="shared" si="36"/>
        <v>#REF!</v>
      </c>
      <c r="G533" s="9" t="e">
        <f t="shared" si="37"/>
        <v>#REF!</v>
      </c>
      <c r="H533" s="9" t="e">
        <f t="shared" si="38"/>
        <v>#REF!</v>
      </c>
      <c r="I533" s="9" t="e">
        <f t="shared" si="39"/>
        <v>#REF!</v>
      </c>
      <c r="J533" s="9" t="e">
        <f t="shared" si="40"/>
        <v>#REF!</v>
      </c>
      <c r="K533" s="9" t="e">
        <f t="shared" si="41"/>
        <v>#REF!</v>
      </c>
    </row>
    <row r="534" spans="3:12" hidden="1" x14ac:dyDescent="0.25">
      <c r="C534" s="9" t="e">
        <f t="shared" si="35"/>
        <v>#REF!</v>
      </c>
      <c r="D534" s="9"/>
      <c r="E534" s="9"/>
      <c r="F534" s="9" t="e">
        <f t="shared" si="36"/>
        <v>#REF!</v>
      </c>
      <c r="G534" s="9" t="e">
        <f t="shared" si="37"/>
        <v>#REF!</v>
      </c>
      <c r="H534" s="9" t="e">
        <f t="shared" si="38"/>
        <v>#REF!</v>
      </c>
      <c r="I534" s="9" t="e">
        <f t="shared" si="39"/>
        <v>#REF!</v>
      </c>
      <c r="J534" s="9" t="e">
        <f t="shared" si="40"/>
        <v>#REF!</v>
      </c>
      <c r="K534" s="9" t="e">
        <f t="shared" si="41"/>
        <v>#REF!</v>
      </c>
    </row>
    <row r="535" spans="3:12" hidden="1" x14ac:dyDescent="0.25">
      <c r="C535" s="9" t="e">
        <f t="shared" si="35"/>
        <v>#REF!</v>
      </c>
      <c r="D535" s="9"/>
      <c r="E535" s="9"/>
      <c r="F535" s="9" t="e">
        <f t="shared" si="36"/>
        <v>#REF!</v>
      </c>
      <c r="G535" s="9" t="e">
        <f t="shared" si="37"/>
        <v>#REF!</v>
      </c>
      <c r="H535" s="9" t="e">
        <f t="shared" si="38"/>
        <v>#REF!</v>
      </c>
      <c r="I535" s="9" t="e">
        <f t="shared" si="39"/>
        <v>#REF!</v>
      </c>
      <c r="J535" s="9" t="e">
        <f t="shared" si="40"/>
        <v>#REF!</v>
      </c>
      <c r="K535" s="9" t="e">
        <f t="shared" si="41"/>
        <v>#REF!</v>
      </c>
    </row>
    <row r="536" spans="3:12" ht="15.75" hidden="1" thickBot="1" x14ac:dyDescent="0.3">
      <c r="C536" s="10" t="s">
        <v>56</v>
      </c>
      <c r="D536" s="10"/>
      <c r="E536" s="10"/>
      <c r="F536" s="10" t="e">
        <f t="shared" ref="F536:K536" si="42">SUM(F521:F535)</f>
        <v>#REF!</v>
      </c>
      <c r="G536" s="10" t="e">
        <f t="shared" si="42"/>
        <v>#REF!</v>
      </c>
      <c r="H536" s="10" t="e">
        <f t="shared" si="42"/>
        <v>#REF!</v>
      </c>
      <c r="I536" s="10" t="e">
        <f t="shared" si="42"/>
        <v>#REF!</v>
      </c>
      <c r="J536" s="10" t="e">
        <f t="shared" si="42"/>
        <v>#REF!</v>
      </c>
      <c r="K536" s="10" t="e">
        <f t="shared" si="42"/>
        <v>#REF!</v>
      </c>
    </row>
    <row r="537" spans="3:12" ht="15.75" hidden="1" thickTop="1" x14ac:dyDescent="0.25">
      <c r="C537" s="17"/>
    </row>
    <row r="538" spans="3:12" hidden="1" x14ac:dyDescent="0.25">
      <c r="C538" s="17"/>
    </row>
    <row r="539" spans="3:12" hidden="1" x14ac:dyDescent="0.25">
      <c r="F539" s="155" t="s">
        <v>31</v>
      </c>
      <c r="G539" s="156" t="s">
        <v>32</v>
      </c>
      <c r="I539" s="465" t="s">
        <v>135</v>
      </c>
      <c r="J539" s="466"/>
      <c r="K539" s="252" t="s">
        <v>114</v>
      </c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136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137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138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139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1" t="s">
        <v>88</v>
      </c>
      <c r="J544" s="462"/>
      <c r="K544" s="253"/>
      <c r="L544"/>
    </row>
    <row r="545" spans="6:12" hidden="1" x14ac:dyDescent="0.25">
      <c r="F545" s="256" t="e">
        <f>IF('1a'!#REF!=0,"",'1a'!#REF!)</f>
        <v>#REF!</v>
      </c>
      <c r="G545" s="222" t="e">
        <f>IF('1a'!#REF!=0,"",'1a'!#REF!)</f>
        <v>#REF!</v>
      </c>
      <c r="I545" s="463" t="s">
        <v>89</v>
      </c>
      <c r="J545" s="464"/>
      <c r="K545" s="254"/>
      <c r="L545"/>
    </row>
    <row r="546" spans="6:12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12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12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12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12" hidden="1" x14ac:dyDescent="0.25">
      <c r="F550" s="256" t="e">
        <f>IF('1a'!#REF!=0,"",'1a'!#REF!)</f>
        <v>#REF!</v>
      </c>
      <c r="G550" s="222" t="e">
        <f>IF('1a'!#REF!=0,"",'1a'!#REF!)</f>
        <v>#REF!</v>
      </c>
    </row>
    <row r="551" spans="6:12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12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12" hidden="1" x14ac:dyDescent="0.25">
      <c r="F553" s="258" t="e">
        <f>IF('1a'!#REF!=0,"",'1a'!#REF!)</f>
        <v>#REF!</v>
      </c>
      <c r="G553" s="125" t="e">
        <f>IF('1a'!#REF!=0,"",'1a'!#REF!)</f>
        <v>#REF!</v>
      </c>
    </row>
    <row r="554" spans="6:12" hidden="1" x14ac:dyDescent="0.25">
      <c r="F554" s="259" t="e">
        <f>IF('1a'!#REF!=0,"",'1a'!#REF!)</f>
        <v>#REF!</v>
      </c>
      <c r="G554" s="126" t="e">
        <f>IF('1a'!#REF!=0,"",'1a'!#REF!)</f>
        <v>#REF!</v>
      </c>
    </row>
    <row r="555" spans="6:12" hidden="1" x14ac:dyDescent="0.25"/>
    <row r="556" spans="6:12" hidden="1" x14ac:dyDescent="0.25"/>
    <row r="557" spans="6:12" hidden="1" x14ac:dyDescent="0.25"/>
    <row r="558" spans="6:12" hidden="1" x14ac:dyDescent="0.25"/>
  </sheetData>
  <mergeCells count="7">
    <mergeCell ref="I544:J544"/>
    <mergeCell ref="I545:J545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24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11,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11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11a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22" priority="4" operator="equal">
      <formula>"Geen 100%"</formula>
    </cfRule>
  </conditionalFormatting>
  <conditionalFormatting sqref="G12">
    <cfRule type="containsText" dxfId="121" priority="2" operator="containsText" text="te laag">
      <formula>NOT(ISERROR(SEARCH("te laag",G12)))</formula>
    </cfRule>
  </conditionalFormatting>
  <conditionalFormatting sqref="G13">
    <cfRule type="containsText" dxfId="1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7AA2206-CCD6-4A0D-9275-9604401CD16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25">
    <tabColor rgb="FF173583"/>
  </sheetPr>
  <dimension ref="A1:N554"/>
  <sheetViews>
    <sheetView topLeftCell="A28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8.140625" style="5" customWidth="1"/>
    <col min="3" max="3" width="20.85546875" style="3" customWidth="1"/>
    <col min="4" max="4" width="3.28515625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42578125" customWidth="1"/>
  </cols>
  <sheetData>
    <row r="1" spans="1:14" x14ac:dyDescent="0.25">
      <c r="A1" s="28">
        <f>'11'!H4</f>
        <v>11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145</v>
      </c>
    </row>
    <row r="4" spans="1:14" x14ac:dyDescent="0.25">
      <c r="C4" s="261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4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4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4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4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4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4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4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4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4" ht="15.75" thickBot="1" x14ac:dyDescent="0.3">
      <c r="A25" s="274"/>
      <c r="B25" s="274"/>
      <c r="C25" s="275"/>
      <c r="D25" s="275"/>
      <c r="E25" s="275"/>
      <c r="F25" s="276"/>
      <c r="G25" s="276"/>
      <c r="H25" s="276"/>
      <c r="I25" s="276"/>
      <c r="J25" s="276"/>
      <c r="K25" s="276"/>
      <c r="L25" s="274"/>
      <c r="M25" s="276"/>
      <c r="N25" s="264"/>
    </row>
    <row r="26" spans="1:14" ht="15.75" thickTop="1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4" x14ac:dyDescent="0.25">
      <c r="C27" s="261"/>
    </row>
    <row r="28" spans="1:14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4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4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4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4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4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4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4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4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4" x14ac:dyDescent="0.25">
      <c r="A37" s="271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</row>
    <row r="38" spans="1:14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</row>
    <row r="39" spans="1:14" x14ac:dyDescent="0.25">
      <c r="A39" s="271"/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/>
      <c r="M39" s="19"/>
    </row>
    <row r="40" spans="1:14" ht="15.75" thickBot="1" x14ac:dyDescent="0.3">
      <c r="A40" s="262"/>
      <c r="B40" s="262"/>
      <c r="C40" s="263"/>
      <c r="D40" s="263"/>
      <c r="E40" s="263"/>
      <c r="F40" s="264"/>
      <c r="G40" s="264"/>
      <c r="H40" s="264"/>
      <c r="I40" s="264"/>
      <c r="J40" s="264"/>
      <c r="K40" s="264"/>
      <c r="L40" s="262"/>
      <c r="M40" s="264"/>
      <c r="N40" s="264"/>
    </row>
    <row r="41" spans="1:14" ht="15.75" thickTop="1" x14ac:dyDescent="0.25"/>
    <row r="42" spans="1:14" hidden="1" x14ac:dyDescent="0.25">
      <c r="K42" s="7">
        <f t="shared" ref="K42:K68" si="0">SUM(F42:J42)</f>
        <v>0</v>
      </c>
      <c r="L42" s="5">
        <f t="shared" ref="L42:L69" si="1">IF(D42="X",0,IF(E42="",0,IF(E42="H",0,VLOOKUP(E42,$F$539:$G$553,2))))</f>
        <v>0</v>
      </c>
      <c r="M42">
        <f t="shared" ref="M42:M68" si="2">SUM(K42*L42)</f>
        <v>0</v>
      </c>
    </row>
    <row r="43" spans="1:14" hidden="1" x14ac:dyDescent="0.25">
      <c r="K43" s="7">
        <f t="shared" si="0"/>
        <v>0</v>
      </c>
      <c r="L43" s="5">
        <f t="shared" si="1"/>
        <v>0</v>
      </c>
      <c r="M43">
        <f t="shared" si="2"/>
        <v>0</v>
      </c>
    </row>
    <row r="44" spans="1:14" hidden="1" x14ac:dyDescent="0.25">
      <c r="K44" s="7">
        <f t="shared" si="0"/>
        <v>0</v>
      </c>
      <c r="L44" s="5">
        <f t="shared" si="1"/>
        <v>0</v>
      </c>
      <c r="M44">
        <f t="shared" si="2"/>
        <v>0</v>
      </c>
    </row>
    <row r="45" spans="1:14" hidden="1" x14ac:dyDescent="0.25">
      <c r="K45" s="7">
        <f t="shared" si="0"/>
        <v>0</v>
      </c>
      <c r="L45" s="5">
        <f t="shared" si="1"/>
        <v>0</v>
      </c>
      <c r="M45">
        <f t="shared" si="2"/>
        <v>0</v>
      </c>
    </row>
    <row r="46" spans="1:14" hidden="1" x14ac:dyDescent="0.25">
      <c r="K46" s="7">
        <f t="shared" si="0"/>
        <v>0</v>
      </c>
      <c r="L46" s="5">
        <f t="shared" si="1"/>
        <v>0</v>
      </c>
      <c r="M46">
        <f t="shared" si="2"/>
        <v>0</v>
      </c>
    </row>
    <row r="47" spans="1:14" hidden="1" x14ac:dyDescent="0.25">
      <c r="K47" s="7">
        <f t="shared" si="0"/>
        <v>0</v>
      </c>
      <c r="L47" s="5">
        <f t="shared" si="1"/>
        <v>0</v>
      </c>
      <c r="M47">
        <f t="shared" si="2"/>
        <v>0</v>
      </c>
    </row>
    <row r="48" spans="1:14" hidden="1" x14ac:dyDescent="0.25">
      <c r="K48" s="7">
        <f t="shared" si="0"/>
        <v>0</v>
      </c>
      <c r="L48" s="5">
        <f t="shared" si="1"/>
        <v>0</v>
      </c>
      <c r="M48">
        <f t="shared" si="2"/>
        <v>0</v>
      </c>
    </row>
    <row r="49" spans="11:13" hidden="1" x14ac:dyDescent="0.25">
      <c r="K49" s="7">
        <f t="shared" si="0"/>
        <v>0</v>
      </c>
      <c r="L49" s="5">
        <f t="shared" si="1"/>
        <v>0</v>
      </c>
      <c r="M49">
        <f t="shared" si="2"/>
        <v>0</v>
      </c>
    </row>
    <row r="50" spans="11:13" hidden="1" x14ac:dyDescent="0.25">
      <c r="K50" s="7">
        <f t="shared" si="0"/>
        <v>0</v>
      </c>
      <c r="L50" s="5">
        <f t="shared" si="1"/>
        <v>0</v>
      </c>
      <c r="M50">
        <f t="shared" si="2"/>
        <v>0</v>
      </c>
    </row>
    <row r="51" spans="11:13" hidden="1" x14ac:dyDescent="0.25">
      <c r="K51" s="7">
        <f t="shared" si="0"/>
        <v>0</v>
      </c>
      <c r="L51" s="5">
        <f t="shared" si="1"/>
        <v>0</v>
      </c>
      <c r="M51">
        <f t="shared" si="2"/>
        <v>0</v>
      </c>
    </row>
    <row r="52" spans="11:13" hidden="1" x14ac:dyDescent="0.25">
      <c r="K52" s="7">
        <f t="shared" si="0"/>
        <v>0</v>
      </c>
      <c r="L52" s="5">
        <f t="shared" si="1"/>
        <v>0</v>
      </c>
      <c r="M52">
        <f t="shared" si="2"/>
        <v>0</v>
      </c>
    </row>
    <row r="53" spans="11:13" hidden="1" x14ac:dyDescent="0.25">
      <c r="K53" s="7">
        <f t="shared" si="0"/>
        <v>0</v>
      </c>
      <c r="L53" s="5">
        <f t="shared" si="1"/>
        <v>0</v>
      </c>
      <c r="M53">
        <f t="shared" si="2"/>
        <v>0</v>
      </c>
    </row>
    <row r="54" spans="11:13" hidden="1" x14ac:dyDescent="0.25">
      <c r="K54" s="7">
        <f t="shared" si="0"/>
        <v>0</v>
      </c>
      <c r="L54" s="5">
        <f t="shared" si="1"/>
        <v>0</v>
      </c>
      <c r="M54">
        <f t="shared" si="2"/>
        <v>0</v>
      </c>
    </row>
    <row r="55" spans="11:13" hidden="1" x14ac:dyDescent="0.25">
      <c r="K55" s="7">
        <f t="shared" si="0"/>
        <v>0</v>
      </c>
      <c r="L55" s="5">
        <f t="shared" si="1"/>
        <v>0</v>
      </c>
      <c r="M55">
        <f t="shared" si="2"/>
        <v>0</v>
      </c>
    </row>
    <row r="56" spans="11:13" hidden="1" x14ac:dyDescent="0.25">
      <c r="K56" s="7">
        <f t="shared" si="0"/>
        <v>0</v>
      </c>
      <c r="L56" s="5">
        <f t="shared" si="1"/>
        <v>0</v>
      </c>
      <c r="M56">
        <f t="shared" si="2"/>
        <v>0</v>
      </c>
    </row>
    <row r="57" spans="11:13" hidden="1" x14ac:dyDescent="0.25">
      <c r="K57" s="7">
        <f t="shared" si="0"/>
        <v>0</v>
      </c>
      <c r="L57" s="5">
        <f t="shared" si="1"/>
        <v>0</v>
      </c>
      <c r="M57">
        <f t="shared" si="2"/>
        <v>0</v>
      </c>
    </row>
    <row r="58" spans="11:13" hidden="1" x14ac:dyDescent="0.25">
      <c r="K58" s="7">
        <f t="shared" si="0"/>
        <v>0</v>
      </c>
      <c r="L58" s="5">
        <f t="shared" si="1"/>
        <v>0</v>
      </c>
      <c r="M58">
        <f t="shared" si="2"/>
        <v>0</v>
      </c>
    </row>
    <row r="59" spans="11:13" hidden="1" x14ac:dyDescent="0.25">
      <c r="K59" s="7">
        <f t="shared" si="0"/>
        <v>0</v>
      </c>
      <c r="L59" s="5">
        <f t="shared" si="1"/>
        <v>0</v>
      </c>
      <c r="M59">
        <f t="shared" si="2"/>
        <v>0</v>
      </c>
    </row>
    <row r="60" spans="11:13" hidden="1" x14ac:dyDescent="0.25">
      <c r="K60" s="7">
        <f t="shared" si="0"/>
        <v>0</v>
      </c>
      <c r="L60" s="5">
        <f t="shared" si="1"/>
        <v>0</v>
      </c>
      <c r="M60">
        <f t="shared" si="2"/>
        <v>0</v>
      </c>
    </row>
    <row r="61" spans="11:13" hidden="1" x14ac:dyDescent="0.25">
      <c r="K61" s="7">
        <f t="shared" si="0"/>
        <v>0</v>
      </c>
      <c r="L61" s="5">
        <f t="shared" si="1"/>
        <v>0</v>
      </c>
      <c r="M61">
        <f t="shared" si="2"/>
        <v>0</v>
      </c>
    </row>
    <row r="62" spans="11:13" hidden="1" x14ac:dyDescent="0.25">
      <c r="K62" s="7">
        <f t="shared" si="0"/>
        <v>0</v>
      </c>
      <c r="L62" s="5">
        <f t="shared" si="1"/>
        <v>0</v>
      </c>
      <c r="M62">
        <f t="shared" si="2"/>
        <v>0</v>
      </c>
    </row>
    <row r="63" spans="11:13" hidden="1" x14ac:dyDescent="0.25">
      <c r="K63" s="7">
        <f t="shared" si="0"/>
        <v>0</v>
      </c>
      <c r="L63" s="5">
        <f t="shared" si="1"/>
        <v>0</v>
      </c>
      <c r="M63">
        <f t="shared" si="2"/>
        <v>0</v>
      </c>
    </row>
    <row r="64" spans="11:13" hidden="1" x14ac:dyDescent="0.25">
      <c r="K64" s="7">
        <f t="shared" si="0"/>
        <v>0</v>
      </c>
      <c r="L64" s="5">
        <f t="shared" si="1"/>
        <v>0</v>
      </c>
      <c r="M64">
        <f t="shared" si="2"/>
        <v>0</v>
      </c>
    </row>
    <row r="65" spans="11:13" hidden="1" x14ac:dyDescent="0.25">
      <c r="K65" s="7">
        <f t="shared" si="0"/>
        <v>0</v>
      </c>
      <c r="L65" s="5">
        <f t="shared" si="1"/>
        <v>0</v>
      </c>
      <c r="M65">
        <f t="shared" si="2"/>
        <v>0</v>
      </c>
    </row>
    <row r="66" spans="11:13" hidden="1" x14ac:dyDescent="0.25"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ref="K69:K132" si="3">SUM(F69:J69)</f>
        <v>0</v>
      </c>
      <c r="L69" s="5">
        <f t="shared" si="1"/>
        <v>0</v>
      </c>
      <c r="M69">
        <f t="shared" ref="M69:M132" si="4">SUM(K69*L69)</f>
        <v>0</v>
      </c>
    </row>
    <row r="70" spans="11:13" hidden="1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hidden="1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hidden="1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hidden="1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hidden="1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14" si="32">SUMPRODUCT(--($E$4:$E$498=C500),--($D$4:$D$498=""),$M$4:$M$498)</f>
        <v>#REF!</v>
      </c>
    </row>
    <row r="501" spans="3:13" hidden="1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hidden="1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si="32"/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2"/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2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2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2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2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 t="shared" si="32"/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4">SUM(G500:G514)</f>
        <v>#REF!</v>
      </c>
      <c r="H515" s="128" t="e">
        <f t="shared" si="34"/>
        <v>#REF!</v>
      </c>
      <c r="I515" s="128" t="e">
        <f t="shared" si="34"/>
        <v>#REF!</v>
      </c>
      <c r="J515" s="128" t="e">
        <f t="shared" si="34"/>
        <v>#REF!</v>
      </c>
      <c r="K515" s="128" t="e">
        <f t="shared" si="34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5">C500</f>
        <v>#REF!</v>
      </c>
      <c r="D520" s="9"/>
      <c r="E520" s="9"/>
      <c r="F520" s="9" t="e">
        <f t="shared" ref="F520:F534" si="36">SUMPRODUCT(--($E$4:$E$498=C520),--($D$4:$D$498="X"),$F$4:$F$498)</f>
        <v>#REF!</v>
      </c>
      <c r="G520" s="9" t="e">
        <f t="shared" ref="G520:G534" si="37">SUMPRODUCT(--($E$4:$E$498=C520),--($D$4:$D$498="X"),$G$4:$G$498)</f>
        <v>#REF!</v>
      </c>
      <c r="H520" s="9" t="e">
        <f t="shared" ref="H520:H534" si="38">SUMPRODUCT(--($E$4:$E$498=C520),--($D$4:$D$498="X"),$H$4:$H$498)</f>
        <v>#REF!</v>
      </c>
      <c r="I520" s="9" t="e">
        <f t="shared" ref="I520:I534" si="39">SUMPRODUCT(--($E$4:$E$498=C520),--($D$4:$D$498="X"),$I$4:$I$498)</f>
        <v>#REF!</v>
      </c>
      <c r="J520" s="9" t="e">
        <f t="shared" ref="J520:J534" si="40">SUMPRODUCT(--($E$4:$E$498=C520),--($D$4:$D$498="X"),$J$4:$J$498)</f>
        <v>#REF!</v>
      </c>
      <c r="K520" s="9" t="e">
        <f t="shared" ref="K520:K534" si="41">SUM(F520:J520)</f>
        <v>#REF!</v>
      </c>
    </row>
    <row r="521" spans="3:13" hidden="1" x14ac:dyDescent="0.25">
      <c r="C521" s="9" t="e">
        <f t="shared" si="35"/>
        <v>#REF!</v>
      </c>
      <c r="D521" s="9"/>
      <c r="E521" s="9"/>
      <c r="F521" s="9" t="e">
        <f t="shared" si="36"/>
        <v>#REF!</v>
      </c>
      <c r="G521" s="9" t="e">
        <f t="shared" si="37"/>
        <v>#REF!</v>
      </c>
      <c r="H521" s="9" t="e">
        <f t="shared" si="38"/>
        <v>#REF!</v>
      </c>
      <c r="I521" s="9" t="e">
        <f t="shared" si="39"/>
        <v>#REF!</v>
      </c>
      <c r="J521" s="9" t="e">
        <f t="shared" si="40"/>
        <v>#REF!</v>
      </c>
      <c r="K521" s="9" t="e">
        <f t="shared" si="41"/>
        <v>#REF!</v>
      </c>
    </row>
    <row r="522" spans="3:13" hidden="1" x14ac:dyDescent="0.25">
      <c r="C522" s="9" t="e">
        <f t="shared" si="35"/>
        <v>#REF!</v>
      </c>
      <c r="D522" s="9"/>
      <c r="E522" s="9"/>
      <c r="F522" s="9" t="e">
        <f t="shared" si="36"/>
        <v>#REF!</v>
      </c>
      <c r="G522" s="9" t="e">
        <f t="shared" si="37"/>
        <v>#REF!</v>
      </c>
      <c r="H522" s="9" t="e">
        <f t="shared" si="38"/>
        <v>#REF!</v>
      </c>
      <c r="I522" s="9" t="e">
        <f t="shared" si="39"/>
        <v>#REF!</v>
      </c>
      <c r="J522" s="9" t="e">
        <f t="shared" si="40"/>
        <v>#REF!</v>
      </c>
      <c r="K522" s="9" t="e">
        <f t="shared" si="41"/>
        <v>#REF!</v>
      </c>
    </row>
    <row r="523" spans="3:13" hidden="1" x14ac:dyDescent="0.25">
      <c r="C523" s="9" t="e">
        <f t="shared" si="35"/>
        <v>#REF!</v>
      </c>
      <c r="D523" s="9"/>
      <c r="E523" s="9"/>
      <c r="F523" s="9" t="e">
        <f t="shared" si="36"/>
        <v>#REF!</v>
      </c>
      <c r="G523" s="9" t="e">
        <f t="shared" si="37"/>
        <v>#REF!</v>
      </c>
      <c r="H523" s="9" t="e">
        <f t="shared" si="38"/>
        <v>#REF!</v>
      </c>
      <c r="I523" s="9" t="e">
        <f t="shared" si="39"/>
        <v>#REF!</v>
      </c>
      <c r="J523" s="9" t="e">
        <f t="shared" si="40"/>
        <v>#REF!</v>
      </c>
      <c r="K523" s="9" t="e">
        <f t="shared" si="41"/>
        <v>#REF!</v>
      </c>
    </row>
    <row r="524" spans="3:13" hidden="1" x14ac:dyDescent="0.25">
      <c r="C524" s="9" t="e">
        <f t="shared" si="35"/>
        <v>#REF!</v>
      </c>
      <c r="D524" s="9"/>
      <c r="E524" s="9"/>
      <c r="F524" s="9" t="e">
        <f t="shared" si="36"/>
        <v>#REF!</v>
      </c>
      <c r="G524" s="9" t="e">
        <f t="shared" si="37"/>
        <v>#REF!</v>
      </c>
      <c r="H524" s="9" t="e">
        <f t="shared" si="38"/>
        <v>#REF!</v>
      </c>
      <c r="I524" s="9" t="e">
        <f t="shared" si="39"/>
        <v>#REF!</v>
      </c>
      <c r="J524" s="9" t="e">
        <f t="shared" si="40"/>
        <v>#REF!</v>
      </c>
      <c r="K524" s="9" t="e">
        <f t="shared" si="41"/>
        <v>#REF!</v>
      </c>
    </row>
    <row r="525" spans="3:13" hidden="1" x14ac:dyDescent="0.25">
      <c r="C525" s="9" t="e">
        <f t="shared" si="35"/>
        <v>#REF!</v>
      </c>
      <c r="D525" s="9"/>
      <c r="E525" s="9"/>
      <c r="F525" s="9" t="e">
        <f t="shared" si="36"/>
        <v>#REF!</v>
      </c>
      <c r="G525" s="9" t="e">
        <f t="shared" si="37"/>
        <v>#REF!</v>
      </c>
      <c r="H525" s="9" t="e">
        <f t="shared" si="38"/>
        <v>#REF!</v>
      </c>
      <c r="I525" s="9" t="e">
        <f t="shared" si="39"/>
        <v>#REF!</v>
      </c>
      <c r="J525" s="9" t="e">
        <f t="shared" si="40"/>
        <v>#REF!</v>
      </c>
      <c r="K525" s="9" t="e">
        <f t="shared" si="41"/>
        <v>#REF!</v>
      </c>
    </row>
    <row r="526" spans="3:13" hidden="1" x14ac:dyDescent="0.25">
      <c r="C526" s="9" t="e">
        <f t="shared" si="35"/>
        <v>#REF!</v>
      </c>
      <c r="D526" s="9"/>
      <c r="E526" s="9"/>
      <c r="F526" s="9" t="e">
        <f t="shared" si="36"/>
        <v>#REF!</v>
      </c>
      <c r="G526" s="9" t="e">
        <f t="shared" si="37"/>
        <v>#REF!</v>
      </c>
      <c r="H526" s="9" t="e">
        <f t="shared" si="38"/>
        <v>#REF!</v>
      </c>
      <c r="I526" s="9" t="e">
        <f t="shared" si="39"/>
        <v>#REF!</v>
      </c>
      <c r="J526" s="9" t="e">
        <f t="shared" si="40"/>
        <v>#REF!</v>
      </c>
      <c r="K526" s="9" t="e">
        <f t="shared" si="41"/>
        <v>#REF!</v>
      </c>
    </row>
    <row r="527" spans="3:13" hidden="1" x14ac:dyDescent="0.25">
      <c r="C527" s="9" t="e">
        <f t="shared" si="35"/>
        <v>#REF!</v>
      </c>
      <c r="D527" s="9"/>
      <c r="E527" s="9"/>
      <c r="F527" s="9" t="e">
        <f t="shared" si="36"/>
        <v>#REF!</v>
      </c>
      <c r="G527" s="9" t="e">
        <f t="shared" si="37"/>
        <v>#REF!</v>
      </c>
      <c r="H527" s="9" t="e">
        <f t="shared" si="38"/>
        <v>#REF!</v>
      </c>
      <c r="I527" s="9" t="e">
        <f t="shared" si="39"/>
        <v>#REF!</v>
      </c>
      <c r="J527" s="9" t="e">
        <f t="shared" si="40"/>
        <v>#REF!</v>
      </c>
      <c r="K527" s="9" t="e">
        <f t="shared" si="41"/>
        <v>#REF!</v>
      </c>
    </row>
    <row r="528" spans="3:13" hidden="1" x14ac:dyDescent="0.25">
      <c r="C528" s="9" t="e">
        <f t="shared" si="35"/>
        <v>#REF!</v>
      </c>
      <c r="D528" s="9"/>
      <c r="E528" s="9"/>
      <c r="F528" s="9" t="e">
        <f t="shared" si="36"/>
        <v>#REF!</v>
      </c>
      <c r="G528" s="9" t="e">
        <f t="shared" si="37"/>
        <v>#REF!</v>
      </c>
      <c r="H528" s="9" t="e">
        <f t="shared" si="38"/>
        <v>#REF!</v>
      </c>
      <c r="I528" s="9" t="e">
        <f t="shared" si="39"/>
        <v>#REF!</v>
      </c>
      <c r="J528" s="9" t="e">
        <f t="shared" si="40"/>
        <v>#REF!</v>
      </c>
      <c r="K528" s="9" t="e">
        <f t="shared" si="41"/>
        <v>#REF!</v>
      </c>
    </row>
    <row r="529" spans="3:12" hidden="1" x14ac:dyDescent="0.25">
      <c r="C529" s="9" t="e">
        <f t="shared" si="35"/>
        <v>#REF!</v>
      </c>
      <c r="D529" s="9"/>
      <c r="E529" s="9"/>
      <c r="F529" s="9" t="e">
        <f t="shared" si="36"/>
        <v>#REF!</v>
      </c>
      <c r="G529" s="9" t="e">
        <f t="shared" si="37"/>
        <v>#REF!</v>
      </c>
      <c r="H529" s="9" t="e">
        <f t="shared" si="38"/>
        <v>#REF!</v>
      </c>
      <c r="I529" s="9" t="e">
        <f t="shared" si="39"/>
        <v>#REF!</v>
      </c>
      <c r="J529" s="9" t="e">
        <f t="shared" si="40"/>
        <v>#REF!</v>
      </c>
      <c r="K529" s="9" t="e">
        <f t="shared" si="41"/>
        <v>#REF!</v>
      </c>
    </row>
    <row r="530" spans="3:12" hidden="1" x14ac:dyDescent="0.25">
      <c r="C530" s="9" t="e">
        <f t="shared" si="35"/>
        <v>#REF!</v>
      </c>
      <c r="D530" s="9"/>
      <c r="E530" s="9"/>
      <c r="F530" s="9" t="e">
        <f t="shared" si="36"/>
        <v>#REF!</v>
      </c>
      <c r="G530" s="9" t="e">
        <f t="shared" si="37"/>
        <v>#REF!</v>
      </c>
      <c r="H530" s="9" t="e">
        <f t="shared" si="38"/>
        <v>#REF!</v>
      </c>
      <c r="I530" s="9" t="e">
        <f t="shared" si="39"/>
        <v>#REF!</v>
      </c>
      <c r="J530" s="9" t="e">
        <f t="shared" si="40"/>
        <v>#REF!</v>
      </c>
      <c r="K530" s="9" t="e">
        <f t="shared" si="41"/>
        <v>#REF!</v>
      </c>
    </row>
    <row r="531" spans="3:12" hidden="1" x14ac:dyDescent="0.25">
      <c r="C531" s="9" t="e">
        <f t="shared" si="35"/>
        <v>#REF!</v>
      </c>
      <c r="D531" s="9"/>
      <c r="E531" s="9"/>
      <c r="F531" s="9" t="e">
        <f t="shared" si="36"/>
        <v>#REF!</v>
      </c>
      <c r="G531" s="9" t="e">
        <f t="shared" si="37"/>
        <v>#REF!</v>
      </c>
      <c r="H531" s="9" t="e">
        <f t="shared" si="38"/>
        <v>#REF!</v>
      </c>
      <c r="I531" s="9" t="e">
        <f t="shared" si="39"/>
        <v>#REF!</v>
      </c>
      <c r="J531" s="9" t="e">
        <f t="shared" si="40"/>
        <v>#REF!</v>
      </c>
      <c r="K531" s="9" t="e">
        <f t="shared" si="41"/>
        <v>#REF!</v>
      </c>
    </row>
    <row r="532" spans="3:12" hidden="1" x14ac:dyDescent="0.25">
      <c r="C532" s="9" t="e">
        <f t="shared" si="35"/>
        <v>#REF!</v>
      </c>
      <c r="D532" s="9"/>
      <c r="E532" s="9"/>
      <c r="F532" s="9" t="e">
        <f t="shared" si="36"/>
        <v>#REF!</v>
      </c>
      <c r="G532" s="9" t="e">
        <f t="shared" si="37"/>
        <v>#REF!</v>
      </c>
      <c r="H532" s="9" t="e">
        <f t="shared" si="38"/>
        <v>#REF!</v>
      </c>
      <c r="I532" s="9" t="e">
        <f t="shared" si="39"/>
        <v>#REF!</v>
      </c>
      <c r="J532" s="9" t="e">
        <f t="shared" si="40"/>
        <v>#REF!</v>
      </c>
      <c r="K532" s="9" t="e">
        <f t="shared" si="41"/>
        <v>#REF!</v>
      </c>
    </row>
    <row r="533" spans="3:12" hidden="1" x14ac:dyDescent="0.25">
      <c r="C533" s="9" t="e">
        <f t="shared" si="35"/>
        <v>#REF!</v>
      </c>
      <c r="D533" s="9"/>
      <c r="E533" s="9"/>
      <c r="F533" s="9" t="e">
        <f t="shared" si="36"/>
        <v>#REF!</v>
      </c>
      <c r="G533" s="9" t="e">
        <f t="shared" si="37"/>
        <v>#REF!</v>
      </c>
      <c r="H533" s="9" t="e">
        <f t="shared" si="38"/>
        <v>#REF!</v>
      </c>
      <c r="I533" s="9" t="e">
        <f t="shared" si="39"/>
        <v>#REF!</v>
      </c>
      <c r="J533" s="9" t="e">
        <f t="shared" si="40"/>
        <v>#REF!</v>
      </c>
      <c r="K533" s="9" t="e">
        <f t="shared" si="41"/>
        <v>#REF!</v>
      </c>
    </row>
    <row r="534" spans="3:12" hidden="1" x14ac:dyDescent="0.25">
      <c r="C534" s="9" t="e">
        <f t="shared" si="35"/>
        <v>#REF!</v>
      </c>
      <c r="D534" s="9"/>
      <c r="E534" s="9"/>
      <c r="F534" s="9" t="e">
        <f t="shared" si="36"/>
        <v>#REF!</v>
      </c>
      <c r="G534" s="9" t="e">
        <f t="shared" si="37"/>
        <v>#REF!</v>
      </c>
      <c r="H534" s="9" t="e">
        <f t="shared" si="38"/>
        <v>#REF!</v>
      </c>
      <c r="I534" s="9" t="e">
        <f t="shared" si="39"/>
        <v>#REF!</v>
      </c>
      <c r="J534" s="9" t="e">
        <f t="shared" si="40"/>
        <v>#REF!</v>
      </c>
      <c r="K534" s="9" t="e">
        <f t="shared" si="41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2">SUM(F520:F534)</f>
        <v>#REF!</v>
      </c>
      <c r="G535" s="10" t="e">
        <f t="shared" si="42"/>
        <v>#REF!</v>
      </c>
      <c r="H535" s="10" t="e">
        <f t="shared" si="42"/>
        <v>#REF!</v>
      </c>
      <c r="I535" s="10" t="e">
        <f t="shared" si="42"/>
        <v>#REF!</v>
      </c>
      <c r="J535" s="10" t="e">
        <f t="shared" si="42"/>
        <v>#REF!</v>
      </c>
      <c r="K535" s="10" t="e">
        <f t="shared" si="42"/>
        <v>#REF!</v>
      </c>
    </row>
    <row r="536" spans="3:12" hidden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26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12,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12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12a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#N/A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str">
        <f ca="1">IF(INDIRECT("'"&amp;$H$5&amp;"'!F539")="H","",IF(INDIRECT("'"&amp;$H$5&amp;"'!F539")="Vrije categorie","",INDIRECT("'"&amp;$H$5&amp;"'!F539")))</f>
        <v>Categorie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str">
        <f t="shared" ref="A85:A99" ca="1" si="7">IF(K19=0,"",K19)</f>
        <v>Categorie</v>
      </c>
      <c r="D85" t="e">
        <f t="shared" ref="D85:D99" ca="1" si="8">IF(A85="",0,VLOOKUP(A85,INDIRECT("'"&amp;$H$5&amp;"'!C500:M515"),11,0))</f>
        <v>#N/A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#N/A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18" priority="4" operator="equal">
      <formula>"Geen 100%"</formula>
    </cfRule>
  </conditionalFormatting>
  <conditionalFormatting sqref="G12">
    <cfRule type="containsText" dxfId="117" priority="2" operator="containsText" text="te laag">
      <formula>NOT(ISERROR(SEARCH("te laag",G12)))</formula>
    </cfRule>
  </conditionalFormatting>
  <conditionalFormatting sqref="G13">
    <cfRule type="containsText" dxfId="1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77D4C28-16DA-498C-A39C-562D8108450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27">
    <tabColor rgb="FF173583"/>
  </sheetPr>
  <dimension ref="A1:P556"/>
  <sheetViews>
    <sheetView topLeftCell="A86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7.710937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28515625" customWidth="1"/>
  </cols>
  <sheetData>
    <row r="1" spans="1:14" x14ac:dyDescent="0.25">
      <c r="A1" s="28">
        <f>'12'!H4</f>
        <v>12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145</v>
      </c>
    </row>
    <row r="4" spans="1:14" x14ac:dyDescent="0.25">
      <c r="A4" s="271"/>
      <c r="B4" s="271"/>
      <c r="C4" s="272"/>
      <c r="D4" s="272"/>
      <c r="E4" s="272"/>
      <c r="F4" s="19"/>
      <c r="G4" s="19"/>
      <c r="H4" s="19"/>
      <c r="I4" s="19"/>
      <c r="J4" s="19"/>
      <c r="K4" s="273"/>
      <c r="L4" s="271"/>
      <c r="M4" s="19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6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6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6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6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6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6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6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6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6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6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  <c r="P26" t="s">
        <v>142</v>
      </c>
    </row>
    <row r="27" spans="1:16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6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6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6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6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6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3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3" x14ac:dyDescent="0.25">
      <c r="A37" s="271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</row>
    <row r="38" spans="1:13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</row>
    <row r="39" spans="1:13" x14ac:dyDescent="0.25">
      <c r="A39" s="271"/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/>
      <c r="M39" s="19"/>
    </row>
    <row r="40" spans="1:13" x14ac:dyDescent="0.25">
      <c r="A40" s="271"/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/>
      <c r="M40" s="19"/>
    </row>
    <row r="41" spans="1:13" x14ac:dyDescent="0.25">
      <c r="A41" s="271"/>
      <c r="B41" s="271"/>
      <c r="C41" s="272"/>
      <c r="D41" s="272"/>
      <c r="E41" s="272"/>
      <c r="F41" s="19"/>
      <c r="G41" s="19"/>
      <c r="H41" s="19"/>
      <c r="I41" s="19"/>
      <c r="J41" s="19"/>
      <c r="K41" s="273"/>
      <c r="L41" s="271"/>
      <c r="M41" s="19"/>
    </row>
    <row r="42" spans="1:13" x14ac:dyDescent="0.25">
      <c r="A42" s="271"/>
      <c r="B42" s="271"/>
      <c r="C42" s="272"/>
      <c r="D42" s="272"/>
      <c r="E42" s="272"/>
      <c r="F42" s="19"/>
      <c r="G42" s="19"/>
      <c r="H42" s="19"/>
      <c r="I42" s="19"/>
      <c r="J42" s="19"/>
      <c r="K42" s="273"/>
      <c r="L42" s="271"/>
      <c r="M42" s="19"/>
    </row>
    <row r="43" spans="1:13" x14ac:dyDescent="0.25">
      <c r="A43" s="271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/>
      <c r="M43" s="19"/>
    </row>
    <row r="44" spans="1:13" x14ac:dyDescent="0.25">
      <c r="A44" s="271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/>
      <c r="M44" s="19"/>
    </row>
    <row r="45" spans="1:13" x14ac:dyDescent="0.25">
      <c r="A45" s="271"/>
      <c r="B45" s="271"/>
      <c r="C45" s="272"/>
      <c r="D45" s="272"/>
      <c r="E45" s="272"/>
      <c r="F45" s="19"/>
      <c r="G45" s="19"/>
      <c r="H45" s="19"/>
      <c r="I45" s="19"/>
      <c r="J45" s="19"/>
      <c r="K45" s="273"/>
      <c r="L45" s="271"/>
      <c r="M45" s="19"/>
    </row>
    <row r="46" spans="1:13" x14ac:dyDescent="0.25">
      <c r="A46" s="271"/>
      <c r="B46" s="271"/>
      <c r="C46" s="272"/>
      <c r="D46" s="272"/>
      <c r="E46" s="272"/>
      <c r="F46" s="19"/>
      <c r="G46" s="19"/>
      <c r="H46" s="19"/>
      <c r="I46" s="19"/>
      <c r="J46" s="19"/>
      <c r="K46" s="273"/>
      <c r="L46" s="271"/>
      <c r="M46" s="19"/>
    </row>
    <row r="47" spans="1:13" x14ac:dyDescent="0.25">
      <c r="A47" s="271"/>
      <c r="B47" s="271"/>
      <c r="C47" s="272"/>
      <c r="D47" s="272"/>
      <c r="E47" s="272"/>
      <c r="F47" s="19"/>
      <c r="G47" s="19"/>
      <c r="H47" s="19"/>
      <c r="I47" s="19"/>
      <c r="J47" s="19"/>
      <c r="K47" s="273"/>
      <c r="L47" s="271"/>
      <c r="M47" s="19"/>
    </row>
    <row r="48" spans="1:13" x14ac:dyDescent="0.25">
      <c r="A48" s="271"/>
      <c r="B48" s="271"/>
      <c r="C48" s="272"/>
      <c r="D48" s="272"/>
      <c r="E48" s="272"/>
      <c r="F48" s="19"/>
      <c r="G48" s="19"/>
      <c r="H48" s="19"/>
      <c r="I48" s="19"/>
      <c r="J48" s="19"/>
      <c r="K48" s="273"/>
      <c r="L48" s="271"/>
      <c r="M48" s="19"/>
    </row>
    <row r="49" spans="1:13" x14ac:dyDescent="0.25">
      <c r="A49" s="271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/>
      <c r="M49" s="19"/>
    </row>
    <row r="50" spans="1:13" x14ac:dyDescent="0.25">
      <c r="A50" s="271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/>
      <c r="M50" s="19"/>
    </row>
    <row r="51" spans="1:13" x14ac:dyDescent="0.25">
      <c r="A51" s="271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/>
      <c r="M51" s="19"/>
    </row>
    <row r="52" spans="1:13" x14ac:dyDescent="0.25">
      <c r="A52" s="271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/>
      <c r="M52" s="19"/>
    </row>
    <row r="53" spans="1:13" x14ac:dyDescent="0.25">
      <c r="A53" s="271"/>
      <c r="B53" s="271"/>
      <c r="C53" s="272"/>
      <c r="D53" s="272"/>
      <c r="E53" s="272"/>
      <c r="F53" s="19"/>
      <c r="G53" s="19"/>
      <c r="H53" s="19"/>
      <c r="I53" s="19"/>
      <c r="J53" s="19"/>
      <c r="K53" s="273"/>
      <c r="L53" s="271"/>
      <c r="M53" s="19"/>
    </row>
    <row r="54" spans="1:13" x14ac:dyDescent="0.25">
      <c r="A54" s="271"/>
      <c r="B54" s="271"/>
      <c r="C54" s="272"/>
      <c r="D54" s="272"/>
      <c r="E54" s="272"/>
      <c r="F54" s="19"/>
      <c r="G54" s="19"/>
      <c r="H54" s="19"/>
      <c r="I54" s="19"/>
      <c r="J54" s="19"/>
      <c r="K54" s="273"/>
      <c r="L54" s="271"/>
      <c r="M54" s="19"/>
    </row>
    <row r="55" spans="1:13" x14ac:dyDescent="0.25">
      <c r="A55" s="271"/>
      <c r="B55" s="271"/>
      <c r="C55" s="272"/>
      <c r="D55" s="272"/>
      <c r="E55" s="272"/>
      <c r="F55" s="19"/>
      <c r="G55" s="19"/>
      <c r="H55" s="19"/>
      <c r="I55" s="19"/>
      <c r="J55" s="19"/>
      <c r="K55" s="273"/>
      <c r="L55" s="271"/>
      <c r="M55" s="19"/>
    </row>
    <row r="56" spans="1:13" x14ac:dyDescent="0.25">
      <c r="A56" s="271"/>
      <c r="B56" s="271"/>
      <c r="C56" s="272"/>
      <c r="D56" s="272"/>
      <c r="E56" s="272"/>
      <c r="F56" s="19"/>
      <c r="G56" s="19"/>
      <c r="H56" s="19"/>
      <c r="I56" s="19"/>
      <c r="J56" s="19"/>
      <c r="K56" s="273"/>
      <c r="L56" s="271"/>
      <c r="M56" s="19"/>
    </row>
    <row r="57" spans="1:13" x14ac:dyDescent="0.25">
      <c r="A57" s="271"/>
      <c r="B57" s="271"/>
      <c r="C57" s="272"/>
      <c r="D57" s="272"/>
      <c r="E57" s="272"/>
      <c r="F57" s="19"/>
      <c r="G57" s="19"/>
      <c r="H57" s="19"/>
      <c r="I57" s="19"/>
      <c r="J57" s="19"/>
      <c r="K57" s="273"/>
      <c r="L57" s="271"/>
      <c r="M57" s="19"/>
    </row>
    <row r="58" spans="1:13" x14ac:dyDescent="0.25">
      <c r="A58" s="271"/>
      <c r="B58" s="271"/>
      <c r="C58" s="272"/>
      <c r="D58" s="272"/>
      <c r="E58" s="272"/>
      <c r="F58" s="19"/>
      <c r="G58" s="19"/>
      <c r="H58" s="19"/>
      <c r="I58" s="19"/>
      <c r="J58" s="19"/>
      <c r="K58" s="273"/>
      <c r="L58" s="271"/>
      <c r="M58" s="19"/>
    </row>
    <row r="59" spans="1:13" x14ac:dyDescent="0.25">
      <c r="A59" s="271"/>
      <c r="B59" s="271"/>
      <c r="C59" s="272"/>
      <c r="D59" s="272"/>
      <c r="E59" s="272"/>
      <c r="F59" s="19"/>
      <c r="G59" s="19"/>
      <c r="H59" s="19"/>
      <c r="I59" s="19"/>
      <c r="J59" s="19"/>
      <c r="K59" s="273"/>
      <c r="L59" s="271"/>
      <c r="M59" s="19"/>
    </row>
    <row r="60" spans="1:13" x14ac:dyDescent="0.25">
      <c r="A60" s="271"/>
      <c r="B60" s="271"/>
      <c r="C60" s="272"/>
      <c r="D60" s="272"/>
      <c r="E60" s="272"/>
      <c r="F60" s="19"/>
      <c r="G60" s="19"/>
      <c r="H60" s="19"/>
      <c r="I60" s="19"/>
      <c r="J60" s="19"/>
      <c r="K60" s="273"/>
      <c r="L60" s="271"/>
      <c r="M60" s="19"/>
    </row>
    <row r="61" spans="1:13" x14ac:dyDescent="0.25">
      <c r="A61" s="271"/>
      <c r="B61" s="271"/>
      <c r="C61" s="272"/>
      <c r="D61" s="272"/>
      <c r="E61" s="272"/>
      <c r="F61" s="19"/>
      <c r="G61" s="19"/>
      <c r="H61" s="19"/>
      <c r="I61" s="19"/>
      <c r="J61" s="19"/>
      <c r="K61" s="273"/>
      <c r="L61" s="271"/>
      <c r="M61" s="19"/>
    </row>
    <row r="62" spans="1:13" x14ac:dyDescent="0.25">
      <c r="A62" s="271"/>
      <c r="B62" s="271"/>
      <c r="C62" s="272"/>
      <c r="D62" s="272"/>
      <c r="E62" s="272"/>
      <c r="F62" s="19"/>
      <c r="G62" s="19"/>
      <c r="H62" s="19"/>
      <c r="I62" s="19"/>
      <c r="J62" s="19"/>
      <c r="K62" s="273"/>
      <c r="L62" s="271"/>
      <c r="M62" s="19"/>
    </row>
    <row r="63" spans="1:13" x14ac:dyDescent="0.25">
      <c r="A63" s="271"/>
      <c r="B63" s="271"/>
      <c r="C63" s="272"/>
      <c r="D63" s="272"/>
      <c r="E63" s="272"/>
      <c r="F63" s="19"/>
      <c r="G63" s="19"/>
      <c r="H63" s="19"/>
      <c r="I63" s="19"/>
      <c r="J63" s="19"/>
      <c r="K63" s="273"/>
      <c r="L63" s="271"/>
      <c r="M63" s="19"/>
    </row>
    <row r="64" spans="1:13" x14ac:dyDescent="0.25">
      <c r="A64" s="271"/>
      <c r="B64" s="271"/>
      <c r="C64" s="272"/>
      <c r="D64" s="272"/>
      <c r="E64" s="272"/>
      <c r="F64" s="19"/>
      <c r="G64" s="19"/>
      <c r="H64" s="19"/>
      <c r="I64" s="19"/>
      <c r="J64" s="19"/>
      <c r="K64" s="273"/>
      <c r="L64" s="271"/>
      <c r="M64" s="19"/>
    </row>
    <row r="65" spans="1:13" x14ac:dyDescent="0.25">
      <c r="A65" s="271"/>
      <c r="B65" s="271"/>
      <c r="C65" s="272"/>
      <c r="D65" s="272"/>
      <c r="E65" s="272"/>
      <c r="F65" s="19"/>
      <c r="G65" s="19"/>
      <c r="H65" s="19"/>
      <c r="I65" s="19"/>
      <c r="J65" s="19"/>
      <c r="K65" s="273"/>
      <c r="L65" s="271"/>
      <c r="M65" s="19"/>
    </row>
    <row r="66" spans="1:13" x14ac:dyDescent="0.25">
      <c r="A66" s="271"/>
      <c r="B66" s="271"/>
      <c r="C66" s="272"/>
      <c r="D66" s="272"/>
      <c r="E66" s="272"/>
      <c r="F66" s="19"/>
      <c r="G66" s="19"/>
      <c r="H66" s="19"/>
      <c r="I66" s="19"/>
      <c r="J66" s="19"/>
      <c r="K66" s="273"/>
      <c r="L66" s="271"/>
      <c r="M66" s="19"/>
    </row>
    <row r="67" spans="1:13" x14ac:dyDescent="0.25">
      <c r="A67" s="271"/>
      <c r="B67" s="271"/>
      <c r="C67" s="272"/>
      <c r="D67" s="272"/>
      <c r="E67" s="272"/>
      <c r="F67" s="19"/>
      <c r="G67" s="19"/>
      <c r="H67" s="19"/>
      <c r="I67" s="19"/>
      <c r="J67" s="19"/>
      <c r="K67" s="273"/>
      <c r="L67" s="271"/>
      <c r="M67" s="19"/>
    </row>
    <row r="68" spans="1:13" x14ac:dyDescent="0.25">
      <c r="A68" s="271"/>
      <c r="B68" s="271"/>
      <c r="C68" s="272"/>
      <c r="D68" s="272"/>
      <c r="E68" s="272"/>
      <c r="F68" s="19"/>
      <c r="G68" s="19"/>
      <c r="H68" s="19"/>
      <c r="I68" s="19"/>
      <c r="J68" s="19"/>
      <c r="K68" s="273"/>
      <c r="L68" s="271"/>
      <c r="M68" s="19"/>
    </row>
    <row r="69" spans="1:13" x14ac:dyDescent="0.25">
      <c r="A69" s="271"/>
      <c r="B69" s="271"/>
      <c r="C69" s="272"/>
      <c r="D69" s="272"/>
      <c r="E69" s="272"/>
      <c r="F69" s="19"/>
      <c r="G69" s="19"/>
      <c r="H69" s="19"/>
      <c r="I69" s="19"/>
      <c r="J69" s="19"/>
      <c r="K69" s="273"/>
      <c r="L69" s="271"/>
      <c r="M69" s="19"/>
    </row>
    <row r="70" spans="1:13" x14ac:dyDescent="0.25">
      <c r="A70" s="271"/>
      <c r="B70" s="271"/>
      <c r="C70" s="272"/>
      <c r="D70" s="272"/>
      <c r="E70" s="272"/>
      <c r="F70" s="19"/>
      <c r="G70" s="19"/>
      <c r="H70" s="19"/>
      <c r="I70" s="19"/>
      <c r="J70" s="19"/>
      <c r="K70" s="273"/>
      <c r="L70" s="271"/>
      <c r="M70" s="19"/>
    </row>
    <row r="71" spans="1:13" x14ac:dyDescent="0.25">
      <c r="A71" s="271"/>
      <c r="B71" s="271"/>
      <c r="C71" s="272"/>
      <c r="D71" s="272"/>
      <c r="E71" s="272"/>
      <c r="F71" s="19"/>
      <c r="G71" s="19"/>
      <c r="H71" s="19"/>
      <c r="I71" s="19"/>
      <c r="J71" s="19"/>
      <c r="K71" s="273"/>
      <c r="L71" s="271"/>
      <c r="M71" s="19"/>
    </row>
    <row r="72" spans="1:13" x14ac:dyDescent="0.25">
      <c r="A72" s="271"/>
      <c r="B72" s="271"/>
      <c r="C72" s="272"/>
      <c r="D72" s="272"/>
      <c r="E72" s="272"/>
      <c r="F72" s="19"/>
      <c r="G72" s="19"/>
      <c r="H72" s="19"/>
      <c r="I72" s="19"/>
      <c r="J72" s="19"/>
      <c r="K72" s="273"/>
      <c r="L72" s="271"/>
      <c r="M72" s="19"/>
    </row>
    <row r="73" spans="1:13" x14ac:dyDescent="0.25">
      <c r="A73" s="271"/>
      <c r="B73" s="271"/>
      <c r="C73" s="272"/>
      <c r="D73" s="272"/>
      <c r="E73" s="272"/>
      <c r="F73" s="19"/>
      <c r="G73" s="19"/>
      <c r="H73" s="19"/>
      <c r="I73" s="19"/>
      <c r="J73" s="19"/>
      <c r="K73" s="273"/>
      <c r="L73" s="271"/>
      <c r="M73" s="19"/>
    </row>
    <row r="74" spans="1:13" x14ac:dyDescent="0.25">
      <c r="A74" s="271"/>
      <c r="B74" s="271"/>
      <c r="C74" s="272"/>
      <c r="D74" s="272"/>
      <c r="E74" s="272"/>
      <c r="F74" s="19"/>
      <c r="G74" s="19"/>
      <c r="H74" s="19"/>
      <c r="I74" s="19"/>
      <c r="J74" s="19"/>
      <c r="K74" s="273"/>
      <c r="L74" s="271"/>
      <c r="M74" s="19"/>
    </row>
    <row r="75" spans="1:13" x14ac:dyDescent="0.25">
      <c r="A75" s="271"/>
      <c r="B75" s="271"/>
      <c r="C75" s="272"/>
      <c r="D75" s="272"/>
      <c r="E75" s="272"/>
      <c r="F75" s="19"/>
      <c r="G75" s="19"/>
      <c r="H75" s="19"/>
      <c r="I75" s="19"/>
      <c r="J75" s="19"/>
      <c r="K75" s="273"/>
      <c r="L75" s="271"/>
      <c r="M75" s="19"/>
    </row>
    <row r="76" spans="1:13" x14ac:dyDescent="0.25">
      <c r="A76" s="271"/>
      <c r="B76" s="271"/>
      <c r="C76" s="272"/>
      <c r="D76" s="272"/>
      <c r="E76" s="272"/>
      <c r="F76" s="19"/>
      <c r="G76" s="19"/>
      <c r="H76" s="19"/>
      <c r="I76" s="19"/>
      <c r="J76" s="19"/>
      <c r="K76" s="273"/>
      <c r="L76" s="271"/>
      <c r="M76" s="19"/>
    </row>
    <row r="77" spans="1:13" x14ac:dyDescent="0.25">
      <c r="A77" s="271"/>
      <c r="B77" s="271"/>
      <c r="C77" s="272"/>
      <c r="D77" s="272"/>
      <c r="E77" s="272"/>
      <c r="F77" s="19"/>
      <c r="G77" s="19"/>
      <c r="H77" s="19"/>
      <c r="I77" s="19"/>
      <c r="J77" s="19"/>
      <c r="K77" s="273"/>
      <c r="L77" s="271"/>
      <c r="M77" s="19"/>
    </row>
    <row r="78" spans="1:13" x14ac:dyDescent="0.25">
      <c r="A78" s="271"/>
      <c r="B78" s="271"/>
      <c r="C78" s="272"/>
      <c r="D78" s="272"/>
      <c r="E78" s="272"/>
      <c r="F78" s="19"/>
      <c r="G78" s="19"/>
      <c r="H78" s="19"/>
      <c r="I78" s="19"/>
      <c r="J78" s="19"/>
      <c r="K78" s="273"/>
      <c r="L78" s="271"/>
      <c r="M78" s="19"/>
    </row>
    <row r="79" spans="1:13" x14ac:dyDescent="0.25">
      <c r="A79" s="271"/>
      <c r="B79" s="271"/>
      <c r="C79" s="272"/>
      <c r="D79" s="272"/>
      <c r="E79" s="272"/>
      <c r="F79" s="19"/>
      <c r="G79" s="19"/>
      <c r="H79" s="19"/>
      <c r="I79" s="19"/>
      <c r="J79" s="19"/>
      <c r="K79" s="273"/>
      <c r="L79" s="271"/>
      <c r="M79" s="19"/>
    </row>
    <row r="80" spans="1:13" x14ac:dyDescent="0.25">
      <c r="A80" s="271"/>
      <c r="B80" s="271"/>
      <c r="C80" s="272"/>
      <c r="D80" s="272"/>
      <c r="E80" s="272"/>
      <c r="F80" s="19"/>
      <c r="G80" s="19"/>
      <c r="H80" s="19"/>
      <c r="I80" s="19"/>
      <c r="J80" s="19"/>
      <c r="K80" s="273"/>
      <c r="L80" s="271"/>
      <c r="M80" s="19"/>
    </row>
    <row r="81" spans="1:13" x14ac:dyDescent="0.25">
      <c r="A81" s="271"/>
      <c r="B81" s="271"/>
      <c r="C81" s="272"/>
      <c r="D81" s="272"/>
      <c r="E81" s="272"/>
      <c r="F81" s="19"/>
      <c r="G81" s="19"/>
      <c r="H81" s="19"/>
      <c r="I81" s="19"/>
      <c r="J81" s="19"/>
      <c r="K81" s="273"/>
      <c r="L81" s="271"/>
      <c r="M81" s="19"/>
    </row>
    <row r="82" spans="1:13" x14ac:dyDescent="0.25">
      <c r="A82" s="271"/>
      <c r="B82" s="271"/>
      <c r="C82" s="272"/>
      <c r="D82" s="272"/>
      <c r="E82" s="272"/>
      <c r="F82" s="19"/>
      <c r="G82" s="19"/>
      <c r="H82" s="19"/>
      <c r="I82" s="19"/>
      <c r="J82" s="19"/>
      <c r="K82" s="273"/>
      <c r="L82" s="271"/>
      <c r="M82" s="19"/>
    </row>
    <row r="83" spans="1:13" x14ac:dyDescent="0.25">
      <c r="A83" s="271"/>
      <c r="B83" s="271"/>
      <c r="C83" s="272"/>
      <c r="D83" s="272"/>
      <c r="E83" s="272"/>
      <c r="F83" s="19"/>
      <c r="G83" s="19"/>
      <c r="H83" s="19"/>
      <c r="I83" s="19"/>
      <c r="J83" s="19"/>
      <c r="K83" s="273"/>
      <c r="L83" s="271"/>
      <c r="M83" s="19"/>
    </row>
    <row r="84" spans="1:13" x14ac:dyDescent="0.25">
      <c r="A84" s="271"/>
      <c r="B84" s="271"/>
      <c r="C84" s="272"/>
      <c r="D84" s="272"/>
      <c r="E84" s="272"/>
      <c r="F84" s="19"/>
      <c r="G84" s="19"/>
      <c r="H84" s="19"/>
      <c r="I84" s="19"/>
      <c r="J84" s="19"/>
      <c r="K84" s="273"/>
      <c r="L84" s="271"/>
      <c r="M84" s="19"/>
    </row>
    <row r="85" spans="1:13" x14ac:dyDescent="0.25">
      <c r="A85" s="271"/>
      <c r="B85" s="271"/>
      <c r="C85" s="272"/>
      <c r="D85" s="272"/>
      <c r="E85" s="272"/>
      <c r="F85" s="19"/>
      <c r="G85" s="19"/>
      <c r="H85" s="19"/>
      <c r="I85" s="19"/>
      <c r="J85" s="19"/>
      <c r="K85" s="273"/>
      <c r="L85" s="271"/>
      <c r="M85" s="19"/>
    </row>
    <row r="86" spans="1:13" x14ac:dyDescent="0.25">
      <c r="A86" s="271"/>
      <c r="B86" s="271"/>
      <c r="C86" s="272"/>
      <c r="D86" s="272"/>
      <c r="E86" s="272"/>
      <c r="F86" s="19"/>
      <c r="G86" s="19"/>
      <c r="H86" s="19"/>
      <c r="I86" s="19"/>
      <c r="J86" s="19"/>
      <c r="K86" s="273"/>
      <c r="L86" s="271"/>
      <c r="M86" s="19"/>
    </row>
    <row r="87" spans="1:13" x14ac:dyDescent="0.25">
      <c r="A87" s="271"/>
      <c r="B87" s="271"/>
      <c r="C87" s="272"/>
      <c r="D87" s="272"/>
      <c r="E87" s="272"/>
      <c r="F87" s="19"/>
      <c r="G87" s="19"/>
      <c r="H87" s="19"/>
      <c r="I87" s="19"/>
      <c r="J87" s="19"/>
      <c r="K87" s="273"/>
      <c r="L87" s="271"/>
      <c r="M87" s="19"/>
    </row>
    <row r="88" spans="1:13" x14ac:dyDescent="0.25">
      <c r="A88" s="271"/>
      <c r="B88" s="271"/>
      <c r="C88" s="272"/>
      <c r="D88" s="272"/>
      <c r="E88" s="272"/>
      <c r="F88" s="19"/>
      <c r="G88" s="19"/>
      <c r="H88" s="19"/>
      <c r="I88" s="19"/>
      <c r="J88" s="19"/>
      <c r="K88" s="273"/>
      <c r="L88" s="271"/>
      <c r="M88" s="19"/>
    </row>
    <row r="89" spans="1:13" x14ac:dyDescent="0.25">
      <c r="A89" s="271"/>
      <c r="B89" s="271"/>
      <c r="C89" s="272"/>
      <c r="D89" s="272"/>
      <c r="E89" s="272"/>
      <c r="F89" s="19"/>
      <c r="G89" s="19"/>
      <c r="H89" s="19"/>
      <c r="I89" s="19"/>
      <c r="J89" s="19"/>
      <c r="K89" s="273"/>
      <c r="L89" s="271"/>
      <c r="M89" s="19"/>
    </row>
    <row r="90" spans="1:13" x14ac:dyDescent="0.25">
      <c r="A90" s="271"/>
      <c r="B90" s="271"/>
      <c r="C90" s="272"/>
      <c r="D90" s="272"/>
      <c r="E90" s="272"/>
      <c r="F90" s="19"/>
      <c r="G90" s="19"/>
      <c r="H90" s="19"/>
      <c r="I90" s="19"/>
      <c r="J90" s="19"/>
      <c r="K90" s="273"/>
      <c r="L90" s="271"/>
      <c r="M90" s="19"/>
    </row>
    <row r="91" spans="1:13" x14ac:dyDescent="0.25">
      <c r="A91" s="271"/>
      <c r="B91" s="271"/>
      <c r="C91" s="272"/>
      <c r="D91" s="272"/>
      <c r="E91" s="272"/>
      <c r="F91" s="19"/>
      <c r="G91" s="19"/>
      <c r="H91" s="19"/>
      <c r="I91" s="19"/>
      <c r="J91" s="19"/>
      <c r="K91" s="273"/>
      <c r="L91" s="271"/>
      <c r="M91" s="19"/>
    </row>
    <row r="92" spans="1:13" x14ac:dyDescent="0.25">
      <c r="A92" s="271"/>
      <c r="B92" s="271"/>
      <c r="C92" s="272"/>
      <c r="D92" s="272"/>
      <c r="E92" s="272"/>
      <c r="F92" s="19"/>
      <c r="G92" s="19"/>
      <c r="H92" s="19"/>
      <c r="I92" s="19"/>
      <c r="J92" s="19"/>
      <c r="K92" s="273"/>
      <c r="L92" s="271"/>
      <c r="M92" s="19"/>
    </row>
    <row r="93" spans="1:13" x14ac:dyDescent="0.25">
      <c r="A93" s="271"/>
      <c r="B93" s="271"/>
      <c r="C93" s="272"/>
      <c r="D93" s="272"/>
      <c r="E93" s="272"/>
      <c r="F93" s="19"/>
      <c r="G93" s="19"/>
      <c r="H93" s="19"/>
      <c r="I93" s="19"/>
      <c r="J93" s="19"/>
      <c r="K93" s="273"/>
      <c r="L93" s="271"/>
      <c r="M93" s="19"/>
    </row>
    <row r="94" spans="1:13" x14ac:dyDescent="0.25">
      <c r="A94" s="271"/>
      <c r="B94" s="271"/>
      <c r="C94" s="272"/>
      <c r="D94" s="272"/>
      <c r="E94" s="272"/>
      <c r="F94" s="19"/>
      <c r="G94" s="19"/>
      <c r="H94" s="19"/>
      <c r="I94" s="19"/>
      <c r="J94" s="19"/>
      <c r="K94" s="273"/>
      <c r="L94" s="271"/>
      <c r="M94" s="19"/>
    </row>
    <row r="95" spans="1:13" x14ac:dyDescent="0.25">
      <c r="A95" s="271"/>
      <c r="B95" s="271"/>
      <c r="C95" s="272"/>
      <c r="D95" s="272"/>
      <c r="E95" s="272"/>
      <c r="F95" s="19"/>
      <c r="G95" s="19"/>
      <c r="H95" s="19"/>
      <c r="I95" s="19"/>
      <c r="J95" s="19"/>
      <c r="K95" s="273"/>
      <c r="L95" s="271"/>
      <c r="M95" s="19"/>
    </row>
    <row r="96" spans="1:13" x14ac:dyDescent="0.25">
      <c r="A96" s="271"/>
      <c r="B96" s="271"/>
      <c r="C96" s="272"/>
      <c r="D96" s="272"/>
      <c r="E96" s="272"/>
      <c r="F96" s="19"/>
      <c r="G96" s="19"/>
      <c r="H96" s="19"/>
      <c r="I96" s="19"/>
      <c r="J96" s="19"/>
      <c r="K96" s="273"/>
      <c r="L96" s="271"/>
      <c r="M96" s="19"/>
    </row>
    <row r="97" spans="1:13" x14ac:dyDescent="0.25">
      <c r="A97" s="271"/>
      <c r="B97" s="271"/>
      <c r="C97" s="272"/>
      <c r="D97" s="272"/>
      <c r="E97" s="272"/>
      <c r="F97" s="19"/>
      <c r="G97" s="19"/>
      <c r="H97" s="19"/>
      <c r="I97" s="19"/>
      <c r="J97" s="19"/>
      <c r="K97" s="273"/>
      <c r="L97" s="271"/>
      <c r="M97" s="19"/>
    </row>
    <row r="98" spans="1:13" ht="15.75" thickBot="1" x14ac:dyDescent="0.3">
      <c r="A98" s="266"/>
      <c r="B98" s="262"/>
      <c r="C98" s="263"/>
      <c r="D98" s="263"/>
      <c r="E98" s="263"/>
      <c r="F98" s="264"/>
      <c r="G98" s="264"/>
      <c r="H98" s="264"/>
      <c r="I98" s="264"/>
      <c r="J98" s="264"/>
      <c r="K98" s="264"/>
      <c r="L98" s="262"/>
      <c r="M98" s="264"/>
    </row>
    <row r="99" spans="1:13" ht="15.75" thickTop="1" x14ac:dyDescent="0.25"/>
    <row r="100" spans="1:13" hidden="1" x14ac:dyDescent="0.25"/>
    <row r="101" spans="1:13" hidden="1" x14ac:dyDescent="0.25">
      <c r="K101" s="7">
        <f t="shared" ref="K101:K133" si="0">SUM(F101:J101)</f>
        <v>0</v>
      </c>
      <c r="L101" s="5">
        <f t="shared" ref="L101:L134" si="1">IF(D101="X",0,IF(E101="",0,IF(E101="H",0,VLOOKUP(E101,$F$540:$G$554,2))))</f>
        <v>0</v>
      </c>
      <c r="M101">
        <f t="shared" ref="M101:M133" si="2">SUM(K101*L101)</f>
        <v>0</v>
      </c>
    </row>
    <row r="102" spans="1:13" hidden="1" x14ac:dyDescent="0.25">
      <c r="K102" s="7">
        <f t="shared" si="0"/>
        <v>0</v>
      </c>
      <c r="L102" s="5">
        <f t="shared" si="1"/>
        <v>0</v>
      </c>
      <c r="M102">
        <f t="shared" si="2"/>
        <v>0</v>
      </c>
    </row>
    <row r="103" spans="1:13" hidden="1" x14ac:dyDescent="0.25">
      <c r="K103" s="7">
        <f t="shared" si="0"/>
        <v>0</v>
      </c>
      <c r="L103" s="5">
        <f t="shared" si="1"/>
        <v>0</v>
      </c>
      <c r="M103">
        <f t="shared" si="2"/>
        <v>0</v>
      </c>
    </row>
    <row r="104" spans="1:13" hidden="1" x14ac:dyDescent="0.25">
      <c r="K104" s="7">
        <f t="shared" si="0"/>
        <v>0</v>
      </c>
      <c r="L104" s="5">
        <f t="shared" si="1"/>
        <v>0</v>
      </c>
      <c r="M104">
        <f t="shared" si="2"/>
        <v>0</v>
      </c>
    </row>
    <row r="105" spans="1:13" hidden="1" x14ac:dyDescent="0.25">
      <c r="K105" s="7">
        <f t="shared" si="0"/>
        <v>0</v>
      </c>
      <c r="L105" s="5">
        <f t="shared" si="1"/>
        <v>0</v>
      </c>
      <c r="M105">
        <f t="shared" si="2"/>
        <v>0</v>
      </c>
    </row>
    <row r="106" spans="1:13" hidden="1" x14ac:dyDescent="0.25">
      <c r="K106" s="7">
        <f t="shared" si="0"/>
        <v>0</v>
      </c>
      <c r="L106" s="5">
        <f t="shared" si="1"/>
        <v>0</v>
      </c>
      <c r="M106">
        <f t="shared" si="2"/>
        <v>0</v>
      </c>
    </row>
    <row r="107" spans="1:13" hidden="1" x14ac:dyDescent="0.25">
      <c r="K107" s="7">
        <f t="shared" si="0"/>
        <v>0</v>
      </c>
      <c r="L107" s="5">
        <f t="shared" si="1"/>
        <v>0</v>
      </c>
      <c r="M107">
        <f t="shared" si="2"/>
        <v>0</v>
      </c>
    </row>
    <row r="108" spans="1:13" hidden="1" x14ac:dyDescent="0.25">
      <c r="K108" s="7">
        <f t="shared" si="0"/>
        <v>0</v>
      </c>
      <c r="L108" s="5">
        <f t="shared" si="1"/>
        <v>0</v>
      </c>
      <c r="M108">
        <f t="shared" si="2"/>
        <v>0</v>
      </c>
    </row>
    <row r="109" spans="1:13" hidden="1" x14ac:dyDescent="0.25">
      <c r="K109" s="7">
        <f t="shared" si="0"/>
        <v>0</v>
      </c>
      <c r="L109" s="5">
        <f t="shared" si="1"/>
        <v>0</v>
      </c>
      <c r="M109">
        <f t="shared" si="2"/>
        <v>0</v>
      </c>
    </row>
    <row r="110" spans="1:13" hidden="1" x14ac:dyDescent="0.25">
      <c r="K110" s="7">
        <f t="shared" si="0"/>
        <v>0</v>
      </c>
      <c r="L110" s="5">
        <f t="shared" si="1"/>
        <v>0</v>
      </c>
      <c r="M110">
        <f t="shared" si="2"/>
        <v>0</v>
      </c>
    </row>
    <row r="111" spans="1:13" hidden="1" x14ac:dyDescent="0.25">
      <c r="K111" s="7">
        <f t="shared" si="0"/>
        <v>0</v>
      </c>
      <c r="L111" s="5">
        <f t="shared" si="1"/>
        <v>0</v>
      </c>
      <c r="M111">
        <f t="shared" si="2"/>
        <v>0</v>
      </c>
    </row>
    <row r="112" spans="1:13" hidden="1" x14ac:dyDescent="0.25">
      <c r="K112" s="7">
        <f t="shared" si="0"/>
        <v>0</v>
      </c>
      <c r="L112" s="5">
        <f t="shared" si="1"/>
        <v>0</v>
      </c>
      <c r="M112">
        <f t="shared" si="2"/>
        <v>0</v>
      </c>
    </row>
    <row r="113" spans="11:13" hidden="1" x14ac:dyDescent="0.25">
      <c r="K113" s="7">
        <f t="shared" si="0"/>
        <v>0</v>
      </c>
      <c r="L113" s="5">
        <f t="shared" si="1"/>
        <v>0</v>
      </c>
      <c r="M113">
        <f t="shared" si="2"/>
        <v>0</v>
      </c>
    </row>
    <row r="114" spans="11:13" hidden="1" x14ac:dyDescent="0.25">
      <c r="K114" s="7">
        <f t="shared" si="0"/>
        <v>0</v>
      </c>
      <c r="L114" s="5">
        <f t="shared" si="1"/>
        <v>0</v>
      </c>
      <c r="M114">
        <f t="shared" si="2"/>
        <v>0</v>
      </c>
    </row>
    <row r="115" spans="11:13" hidden="1" x14ac:dyDescent="0.25">
      <c r="K115" s="7">
        <f t="shared" si="0"/>
        <v>0</v>
      </c>
      <c r="L115" s="5">
        <f t="shared" si="1"/>
        <v>0</v>
      </c>
      <c r="M115">
        <f t="shared" si="2"/>
        <v>0</v>
      </c>
    </row>
    <row r="116" spans="11:13" hidden="1" x14ac:dyDescent="0.25">
      <c r="K116" s="7">
        <f t="shared" si="0"/>
        <v>0</v>
      </c>
      <c r="L116" s="5">
        <f t="shared" si="1"/>
        <v>0</v>
      </c>
      <c r="M116">
        <f t="shared" si="2"/>
        <v>0</v>
      </c>
    </row>
    <row r="117" spans="11:13" hidden="1" x14ac:dyDescent="0.25">
      <c r="K117" s="7">
        <f t="shared" si="0"/>
        <v>0</v>
      </c>
      <c r="L117" s="5">
        <f t="shared" si="1"/>
        <v>0</v>
      </c>
      <c r="M117">
        <f t="shared" si="2"/>
        <v>0</v>
      </c>
    </row>
    <row r="118" spans="11:13" hidden="1" x14ac:dyDescent="0.25">
      <c r="K118" s="7">
        <f t="shared" si="0"/>
        <v>0</v>
      </c>
      <c r="L118" s="5">
        <f t="shared" si="1"/>
        <v>0</v>
      </c>
      <c r="M118">
        <f t="shared" si="2"/>
        <v>0</v>
      </c>
    </row>
    <row r="119" spans="11:13" hidden="1" x14ac:dyDescent="0.25">
      <c r="K119" s="7">
        <f t="shared" si="0"/>
        <v>0</v>
      </c>
      <c r="L119" s="5">
        <f t="shared" si="1"/>
        <v>0</v>
      </c>
      <c r="M119">
        <f t="shared" si="2"/>
        <v>0</v>
      </c>
    </row>
    <row r="120" spans="11:13" hidden="1" x14ac:dyDescent="0.25">
      <c r="K120" s="7">
        <f t="shared" si="0"/>
        <v>0</v>
      </c>
      <c r="L120" s="5">
        <f t="shared" si="1"/>
        <v>0</v>
      </c>
      <c r="M120">
        <f t="shared" si="2"/>
        <v>0</v>
      </c>
    </row>
    <row r="121" spans="11:13" hidden="1" x14ac:dyDescent="0.25">
      <c r="K121" s="7">
        <f t="shared" si="0"/>
        <v>0</v>
      </c>
      <c r="L121" s="5">
        <f t="shared" si="1"/>
        <v>0</v>
      </c>
      <c r="M121">
        <f t="shared" si="2"/>
        <v>0</v>
      </c>
    </row>
    <row r="122" spans="11:13" hidden="1" x14ac:dyDescent="0.25">
      <c r="K122" s="7">
        <f t="shared" si="0"/>
        <v>0</v>
      </c>
      <c r="L122" s="5">
        <f t="shared" si="1"/>
        <v>0</v>
      </c>
      <c r="M122">
        <f t="shared" si="2"/>
        <v>0</v>
      </c>
    </row>
    <row r="123" spans="11:13" hidden="1" x14ac:dyDescent="0.25">
      <c r="K123" s="7">
        <f t="shared" si="0"/>
        <v>0</v>
      </c>
      <c r="L123" s="5">
        <f t="shared" si="1"/>
        <v>0</v>
      </c>
      <c r="M123">
        <f t="shared" si="2"/>
        <v>0</v>
      </c>
    </row>
    <row r="124" spans="11:13" hidden="1" x14ac:dyDescent="0.25">
      <c r="K124" s="7">
        <f t="shared" si="0"/>
        <v>0</v>
      </c>
      <c r="L124" s="5">
        <f t="shared" si="1"/>
        <v>0</v>
      </c>
      <c r="M124">
        <f t="shared" si="2"/>
        <v>0</v>
      </c>
    </row>
    <row r="125" spans="11:13" hidden="1" x14ac:dyDescent="0.25">
      <c r="K125" s="7">
        <f t="shared" si="0"/>
        <v>0</v>
      </c>
      <c r="L125" s="5">
        <f t="shared" si="1"/>
        <v>0</v>
      </c>
      <c r="M125">
        <f t="shared" si="2"/>
        <v>0</v>
      </c>
    </row>
    <row r="126" spans="11:13" hidden="1" x14ac:dyDescent="0.25">
      <c r="K126" s="7">
        <f t="shared" si="0"/>
        <v>0</v>
      </c>
      <c r="L126" s="5">
        <f t="shared" si="1"/>
        <v>0</v>
      </c>
      <c r="M126">
        <f t="shared" si="2"/>
        <v>0</v>
      </c>
    </row>
    <row r="127" spans="11:13" hidden="1" x14ac:dyDescent="0.25">
      <c r="K127" s="7">
        <f t="shared" si="0"/>
        <v>0</v>
      </c>
      <c r="L127" s="5">
        <f t="shared" si="1"/>
        <v>0</v>
      </c>
      <c r="M127">
        <f t="shared" si="2"/>
        <v>0</v>
      </c>
    </row>
    <row r="128" spans="11:13" hidden="1" x14ac:dyDescent="0.25">
      <c r="K128" s="7">
        <f t="shared" si="0"/>
        <v>0</v>
      </c>
      <c r="L128" s="5">
        <f t="shared" si="1"/>
        <v>0</v>
      </c>
      <c r="M128">
        <f t="shared" si="2"/>
        <v>0</v>
      </c>
    </row>
    <row r="129" spans="11:13" hidden="1" x14ac:dyDescent="0.25">
      <c r="K129" s="7">
        <f t="shared" si="0"/>
        <v>0</v>
      </c>
      <c r="L129" s="5">
        <f t="shared" si="1"/>
        <v>0</v>
      </c>
      <c r="M129">
        <f t="shared" si="2"/>
        <v>0</v>
      </c>
    </row>
    <row r="130" spans="11:13" hidden="1" x14ac:dyDescent="0.25">
      <c r="K130" s="7">
        <f t="shared" si="0"/>
        <v>0</v>
      </c>
      <c r="L130" s="5">
        <f t="shared" si="1"/>
        <v>0</v>
      </c>
      <c r="M130">
        <f t="shared" si="2"/>
        <v>0</v>
      </c>
    </row>
    <row r="131" spans="11:13" hidden="1" x14ac:dyDescent="0.25">
      <c r="K131" s="7">
        <f t="shared" si="0"/>
        <v>0</v>
      </c>
      <c r="L131" s="5">
        <f t="shared" si="1"/>
        <v>0</v>
      </c>
      <c r="M131">
        <f t="shared" si="2"/>
        <v>0</v>
      </c>
    </row>
    <row r="132" spans="11:13" hidden="1" x14ac:dyDescent="0.25">
      <c r="K132" s="7">
        <f t="shared" si="0"/>
        <v>0</v>
      </c>
      <c r="L132" s="5">
        <f t="shared" si="1"/>
        <v>0</v>
      </c>
      <c r="M132">
        <f t="shared" si="2"/>
        <v>0</v>
      </c>
    </row>
    <row r="133" spans="11:13" hidden="1" x14ac:dyDescent="0.25">
      <c r="K133" s="7">
        <f t="shared" si="0"/>
        <v>0</v>
      </c>
      <c r="L133" s="5">
        <f t="shared" si="1"/>
        <v>0</v>
      </c>
      <c r="M133">
        <f t="shared" si="2"/>
        <v>0</v>
      </c>
    </row>
    <row r="134" spans="11:13" hidden="1" x14ac:dyDescent="0.25">
      <c r="K134" s="7">
        <f t="shared" ref="K134:K197" si="3">SUM(F134:J134)</f>
        <v>0</v>
      </c>
      <c r="L134" s="5">
        <f t="shared" si="1"/>
        <v>0</v>
      </c>
      <c r="M134">
        <f t="shared" ref="M134:M197" si="4">SUM(K134*L134)</f>
        <v>0</v>
      </c>
    </row>
    <row r="135" spans="11:13" hidden="1" x14ac:dyDescent="0.25">
      <c r="K135" s="7">
        <f t="shared" si="3"/>
        <v>0</v>
      </c>
      <c r="L135" s="5">
        <f t="shared" ref="L135:L198" si="5">IF(D135="X",0,IF(E135="",0,IF(E135="H",0,VLOOKUP(E135,$F$540:$G$554,2))))</f>
        <v>0</v>
      </c>
      <c r="M135">
        <f t="shared" si="4"/>
        <v>0</v>
      </c>
    </row>
    <row r="136" spans="11:13" hidden="1" x14ac:dyDescent="0.25">
      <c r="K136" s="7">
        <f t="shared" si="3"/>
        <v>0</v>
      </c>
      <c r="L136" s="5">
        <f t="shared" si="5"/>
        <v>0</v>
      </c>
      <c r="M136">
        <f t="shared" si="4"/>
        <v>0</v>
      </c>
    </row>
    <row r="137" spans="11:13" hidden="1" x14ac:dyDescent="0.25">
      <c r="K137" s="7">
        <f t="shared" si="3"/>
        <v>0</v>
      </c>
      <c r="L137" s="5">
        <f t="shared" si="5"/>
        <v>0</v>
      </c>
      <c r="M137">
        <f t="shared" si="4"/>
        <v>0</v>
      </c>
    </row>
    <row r="138" spans="11:13" hidden="1" x14ac:dyDescent="0.25">
      <c r="K138" s="7">
        <f t="shared" si="3"/>
        <v>0</v>
      </c>
      <c r="L138" s="5">
        <f t="shared" si="5"/>
        <v>0</v>
      </c>
      <c r="M138">
        <f t="shared" si="4"/>
        <v>0</v>
      </c>
    </row>
    <row r="139" spans="11:13" hidden="1" x14ac:dyDescent="0.25">
      <c r="K139" s="7">
        <f t="shared" si="3"/>
        <v>0</v>
      </c>
      <c r="L139" s="5">
        <f t="shared" si="5"/>
        <v>0</v>
      </c>
      <c r="M139">
        <f t="shared" si="4"/>
        <v>0</v>
      </c>
    </row>
    <row r="140" spans="11:13" hidden="1" x14ac:dyDescent="0.25">
      <c r="K140" s="7">
        <f t="shared" si="3"/>
        <v>0</v>
      </c>
      <c r="L140" s="5">
        <f t="shared" si="5"/>
        <v>0</v>
      </c>
      <c r="M140">
        <f t="shared" si="4"/>
        <v>0</v>
      </c>
    </row>
    <row r="141" spans="11:13" hidden="1" x14ac:dyDescent="0.25">
      <c r="K141" s="7">
        <f t="shared" si="3"/>
        <v>0</v>
      </c>
      <c r="L141" s="5">
        <f t="shared" si="5"/>
        <v>0</v>
      </c>
      <c r="M141">
        <f t="shared" si="4"/>
        <v>0</v>
      </c>
    </row>
    <row r="142" spans="11:13" hidden="1" x14ac:dyDescent="0.25">
      <c r="K142" s="7">
        <f t="shared" si="3"/>
        <v>0</v>
      </c>
      <c r="L142" s="5">
        <f t="shared" si="5"/>
        <v>0</v>
      </c>
      <c r="M142">
        <f t="shared" si="4"/>
        <v>0</v>
      </c>
    </row>
    <row r="143" spans="11:13" hidden="1" x14ac:dyDescent="0.25">
      <c r="K143" s="7">
        <f t="shared" si="3"/>
        <v>0</v>
      </c>
      <c r="L143" s="5">
        <f t="shared" si="5"/>
        <v>0</v>
      </c>
      <c r="M143">
        <f t="shared" si="4"/>
        <v>0</v>
      </c>
    </row>
    <row r="144" spans="11:13" hidden="1" x14ac:dyDescent="0.25">
      <c r="K144" s="7">
        <f t="shared" si="3"/>
        <v>0</v>
      </c>
      <c r="L144" s="5">
        <f t="shared" si="5"/>
        <v>0</v>
      </c>
      <c r="M144">
        <f t="shared" si="4"/>
        <v>0</v>
      </c>
    </row>
    <row r="145" spans="11:13" hidden="1" x14ac:dyDescent="0.25">
      <c r="K145" s="7">
        <f t="shared" si="3"/>
        <v>0</v>
      </c>
      <c r="L145" s="5">
        <f t="shared" si="5"/>
        <v>0</v>
      </c>
      <c r="M145">
        <f t="shared" si="4"/>
        <v>0</v>
      </c>
    </row>
    <row r="146" spans="11:13" hidden="1" x14ac:dyDescent="0.25">
      <c r="K146" s="7">
        <f t="shared" si="3"/>
        <v>0</v>
      </c>
      <c r="L146" s="5">
        <f t="shared" si="5"/>
        <v>0</v>
      </c>
      <c r="M146">
        <f t="shared" si="4"/>
        <v>0</v>
      </c>
    </row>
    <row r="147" spans="11:13" hidden="1" x14ac:dyDescent="0.25">
      <c r="K147" s="7">
        <f t="shared" si="3"/>
        <v>0</v>
      </c>
      <c r="L147" s="5">
        <f t="shared" si="5"/>
        <v>0</v>
      </c>
      <c r="M147">
        <f t="shared" si="4"/>
        <v>0</v>
      </c>
    </row>
    <row r="148" spans="11:13" hidden="1" x14ac:dyDescent="0.25">
      <c r="K148" s="7">
        <f t="shared" si="3"/>
        <v>0</v>
      </c>
      <c r="L148" s="5">
        <f t="shared" si="5"/>
        <v>0</v>
      </c>
      <c r="M148">
        <f t="shared" si="4"/>
        <v>0</v>
      </c>
    </row>
    <row r="149" spans="11:13" hidden="1" x14ac:dyDescent="0.25">
      <c r="K149" s="7">
        <f t="shared" si="3"/>
        <v>0</v>
      </c>
      <c r="L149" s="5">
        <f t="shared" si="5"/>
        <v>0</v>
      </c>
      <c r="M149">
        <f t="shared" si="4"/>
        <v>0</v>
      </c>
    </row>
    <row r="150" spans="11:13" hidden="1" x14ac:dyDescent="0.25">
      <c r="K150" s="7">
        <f t="shared" si="3"/>
        <v>0</v>
      </c>
      <c r="L150" s="5">
        <f t="shared" si="5"/>
        <v>0</v>
      </c>
      <c r="M150">
        <f t="shared" si="4"/>
        <v>0</v>
      </c>
    </row>
    <row r="151" spans="11:13" hidden="1" x14ac:dyDescent="0.25">
      <c r="K151" s="7">
        <f t="shared" si="3"/>
        <v>0</v>
      </c>
      <c r="L151" s="5">
        <f t="shared" si="5"/>
        <v>0</v>
      </c>
      <c r="M151">
        <f t="shared" si="4"/>
        <v>0</v>
      </c>
    </row>
    <row r="152" spans="11:13" hidden="1" x14ac:dyDescent="0.25">
      <c r="K152" s="7">
        <f t="shared" si="3"/>
        <v>0</v>
      </c>
      <c r="L152" s="5">
        <f t="shared" si="5"/>
        <v>0</v>
      </c>
      <c r="M152">
        <f t="shared" si="4"/>
        <v>0</v>
      </c>
    </row>
    <row r="153" spans="11:13" hidden="1" x14ac:dyDescent="0.25">
      <c r="K153" s="7">
        <f t="shared" si="3"/>
        <v>0</v>
      </c>
      <c r="L153" s="5">
        <f t="shared" si="5"/>
        <v>0</v>
      </c>
      <c r="M153">
        <f t="shared" si="4"/>
        <v>0</v>
      </c>
    </row>
    <row r="154" spans="11:13" hidden="1" x14ac:dyDescent="0.25">
      <c r="K154" s="7">
        <f t="shared" si="3"/>
        <v>0</v>
      </c>
      <c r="L154" s="5">
        <f t="shared" si="5"/>
        <v>0</v>
      </c>
      <c r="M154">
        <f t="shared" si="4"/>
        <v>0</v>
      </c>
    </row>
    <row r="155" spans="11:13" hidden="1" x14ac:dyDescent="0.25">
      <c r="K155" s="7">
        <f t="shared" si="3"/>
        <v>0</v>
      </c>
      <c r="L155" s="5">
        <f t="shared" si="5"/>
        <v>0</v>
      </c>
      <c r="M155">
        <f t="shared" si="4"/>
        <v>0</v>
      </c>
    </row>
    <row r="156" spans="11:13" hidden="1" x14ac:dyDescent="0.25">
      <c r="K156" s="7">
        <f t="shared" si="3"/>
        <v>0</v>
      </c>
      <c r="L156" s="5">
        <f t="shared" si="5"/>
        <v>0</v>
      </c>
      <c r="M156">
        <f t="shared" si="4"/>
        <v>0</v>
      </c>
    </row>
    <row r="157" spans="11:13" hidden="1" x14ac:dyDescent="0.25">
      <c r="K157" s="7">
        <f t="shared" si="3"/>
        <v>0</v>
      </c>
      <c r="L157" s="5">
        <f t="shared" si="5"/>
        <v>0</v>
      </c>
      <c r="M157">
        <f t="shared" si="4"/>
        <v>0</v>
      </c>
    </row>
    <row r="158" spans="11:13" hidden="1" x14ac:dyDescent="0.25">
      <c r="K158" s="7">
        <f t="shared" si="3"/>
        <v>0</v>
      </c>
      <c r="L158" s="5">
        <f t="shared" si="5"/>
        <v>0</v>
      </c>
      <c r="M158">
        <f t="shared" si="4"/>
        <v>0</v>
      </c>
    </row>
    <row r="159" spans="11:13" hidden="1" x14ac:dyDescent="0.25">
      <c r="K159" s="7">
        <f t="shared" si="3"/>
        <v>0</v>
      </c>
      <c r="L159" s="5">
        <f t="shared" si="5"/>
        <v>0</v>
      </c>
      <c r="M159">
        <f t="shared" si="4"/>
        <v>0</v>
      </c>
    </row>
    <row r="160" spans="11:13" hidden="1" x14ac:dyDescent="0.25">
      <c r="K160" s="7">
        <f t="shared" si="3"/>
        <v>0</v>
      </c>
      <c r="L160" s="5">
        <f t="shared" si="5"/>
        <v>0</v>
      </c>
      <c r="M160">
        <f t="shared" si="4"/>
        <v>0</v>
      </c>
    </row>
    <row r="161" spans="11:13" hidden="1" x14ac:dyDescent="0.25">
      <c r="K161" s="7">
        <f t="shared" si="3"/>
        <v>0</v>
      </c>
      <c r="L161" s="5">
        <f t="shared" si="5"/>
        <v>0</v>
      </c>
      <c r="M161">
        <f t="shared" si="4"/>
        <v>0</v>
      </c>
    </row>
    <row r="162" spans="11:13" hidden="1" x14ac:dyDescent="0.25">
      <c r="K162" s="7">
        <f t="shared" si="3"/>
        <v>0</v>
      </c>
      <c r="L162" s="5">
        <f t="shared" si="5"/>
        <v>0</v>
      </c>
      <c r="M162">
        <f t="shared" si="4"/>
        <v>0</v>
      </c>
    </row>
    <row r="163" spans="11:13" hidden="1" x14ac:dyDescent="0.25">
      <c r="K163" s="7">
        <f t="shared" si="3"/>
        <v>0</v>
      </c>
      <c r="L163" s="5">
        <f t="shared" si="5"/>
        <v>0</v>
      </c>
      <c r="M163">
        <f t="shared" si="4"/>
        <v>0</v>
      </c>
    </row>
    <row r="164" spans="11:13" hidden="1" x14ac:dyDescent="0.25">
      <c r="K164" s="7">
        <f t="shared" si="3"/>
        <v>0</v>
      </c>
      <c r="L164" s="5">
        <f t="shared" si="5"/>
        <v>0</v>
      </c>
      <c r="M164">
        <f t="shared" si="4"/>
        <v>0</v>
      </c>
    </row>
    <row r="165" spans="11:13" hidden="1" x14ac:dyDescent="0.25">
      <c r="K165" s="7">
        <f t="shared" si="3"/>
        <v>0</v>
      </c>
      <c r="L165" s="5">
        <f t="shared" si="5"/>
        <v>0</v>
      </c>
      <c r="M165">
        <f t="shared" si="4"/>
        <v>0</v>
      </c>
    </row>
    <row r="166" spans="11:13" hidden="1" x14ac:dyDescent="0.25">
      <c r="K166" s="7">
        <f t="shared" si="3"/>
        <v>0</v>
      </c>
      <c r="L166" s="5">
        <f t="shared" si="5"/>
        <v>0</v>
      </c>
      <c r="M166">
        <f t="shared" si="4"/>
        <v>0</v>
      </c>
    </row>
    <row r="167" spans="11:13" hidden="1" x14ac:dyDescent="0.25">
      <c r="K167" s="7">
        <f t="shared" si="3"/>
        <v>0</v>
      </c>
      <c r="L167" s="5">
        <f t="shared" si="5"/>
        <v>0</v>
      </c>
      <c r="M167">
        <f t="shared" si="4"/>
        <v>0</v>
      </c>
    </row>
    <row r="168" spans="11:13" hidden="1" x14ac:dyDescent="0.25">
      <c r="K168" s="7">
        <f t="shared" si="3"/>
        <v>0</v>
      </c>
      <c r="L168" s="5">
        <f t="shared" si="5"/>
        <v>0</v>
      </c>
      <c r="M168">
        <f t="shared" si="4"/>
        <v>0</v>
      </c>
    </row>
    <row r="169" spans="11:13" hidden="1" x14ac:dyDescent="0.25">
      <c r="K169" s="7">
        <f t="shared" si="3"/>
        <v>0</v>
      </c>
      <c r="L169" s="5">
        <f t="shared" si="5"/>
        <v>0</v>
      </c>
      <c r="M169">
        <f t="shared" si="4"/>
        <v>0</v>
      </c>
    </row>
    <row r="170" spans="11:13" hidden="1" x14ac:dyDescent="0.25">
      <c r="K170" s="7">
        <f t="shared" si="3"/>
        <v>0</v>
      </c>
      <c r="L170" s="5">
        <f t="shared" si="5"/>
        <v>0</v>
      </c>
      <c r="M170">
        <f t="shared" si="4"/>
        <v>0</v>
      </c>
    </row>
    <row r="171" spans="11:13" hidden="1" x14ac:dyDescent="0.25">
      <c r="K171" s="7">
        <f t="shared" si="3"/>
        <v>0</v>
      </c>
      <c r="L171" s="5">
        <f t="shared" si="5"/>
        <v>0</v>
      </c>
      <c r="M171">
        <f t="shared" si="4"/>
        <v>0</v>
      </c>
    </row>
    <row r="172" spans="11:13" hidden="1" x14ac:dyDescent="0.25">
      <c r="K172" s="7">
        <f t="shared" si="3"/>
        <v>0</v>
      </c>
      <c r="L172" s="5">
        <f t="shared" si="5"/>
        <v>0</v>
      </c>
      <c r="M172">
        <f t="shared" si="4"/>
        <v>0</v>
      </c>
    </row>
    <row r="173" spans="11:13" hidden="1" x14ac:dyDescent="0.25">
      <c r="K173" s="7">
        <f t="shared" si="3"/>
        <v>0</v>
      </c>
      <c r="L173" s="5">
        <f t="shared" si="5"/>
        <v>0</v>
      </c>
      <c r="M173">
        <f t="shared" si="4"/>
        <v>0</v>
      </c>
    </row>
    <row r="174" spans="11:13" hidden="1" x14ac:dyDescent="0.25">
      <c r="K174" s="7">
        <f t="shared" si="3"/>
        <v>0</v>
      </c>
      <c r="L174" s="5">
        <f t="shared" si="5"/>
        <v>0</v>
      </c>
      <c r="M174">
        <f t="shared" si="4"/>
        <v>0</v>
      </c>
    </row>
    <row r="175" spans="11:13" hidden="1" x14ac:dyDescent="0.25">
      <c r="K175" s="7">
        <f t="shared" si="3"/>
        <v>0</v>
      </c>
      <c r="L175" s="5">
        <f t="shared" si="5"/>
        <v>0</v>
      </c>
      <c r="M175">
        <f t="shared" si="4"/>
        <v>0</v>
      </c>
    </row>
    <row r="176" spans="11:13" hidden="1" x14ac:dyDescent="0.25">
      <c r="K176" s="7">
        <f t="shared" si="3"/>
        <v>0</v>
      </c>
      <c r="L176" s="5">
        <f t="shared" si="5"/>
        <v>0</v>
      </c>
      <c r="M176">
        <f t="shared" si="4"/>
        <v>0</v>
      </c>
    </row>
    <row r="177" spans="11:13" hidden="1" x14ac:dyDescent="0.25">
      <c r="K177" s="7">
        <f t="shared" si="3"/>
        <v>0</v>
      </c>
      <c r="L177" s="5">
        <f t="shared" si="5"/>
        <v>0</v>
      </c>
      <c r="M177">
        <f t="shared" si="4"/>
        <v>0</v>
      </c>
    </row>
    <row r="178" spans="11:13" hidden="1" x14ac:dyDescent="0.25">
      <c r="K178" s="7">
        <f t="shared" si="3"/>
        <v>0</v>
      </c>
      <c r="L178" s="5">
        <f t="shared" si="5"/>
        <v>0</v>
      </c>
      <c r="M178">
        <f t="shared" si="4"/>
        <v>0</v>
      </c>
    </row>
    <row r="179" spans="11:13" hidden="1" x14ac:dyDescent="0.25">
      <c r="K179" s="7">
        <f t="shared" si="3"/>
        <v>0</v>
      </c>
      <c r="L179" s="5">
        <f t="shared" si="5"/>
        <v>0</v>
      </c>
      <c r="M179">
        <f t="shared" si="4"/>
        <v>0</v>
      </c>
    </row>
    <row r="180" spans="11:13" hidden="1" x14ac:dyDescent="0.25">
      <c r="K180" s="7">
        <f t="shared" si="3"/>
        <v>0</v>
      </c>
      <c r="L180" s="5">
        <f t="shared" si="5"/>
        <v>0</v>
      </c>
      <c r="M180">
        <f t="shared" si="4"/>
        <v>0</v>
      </c>
    </row>
    <row r="181" spans="11:13" hidden="1" x14ac:dyDescent="0.25">
      <c r="K181" s="7">
        <f t="shared" si="3"/>
        <v>0</v>
      </c>
      <c r="L181" s="5">
        <f t="shared" si="5"/>
        <v>0</v>
      </c>
      <c r="M181">
        <f t="shared" si="4"/>
        <v>0</v>
      </c>
    </row>
    <row r="182" spans="11:13" hidden="1" x14ac:dyDescent="0.25">
      <c r="K182" s="7">
        <f t="shared" si="3"/>
        <v>0</v>
      </c>
      <c r="L182" s="5">
        <f t="shared" si="5"/>
        <v>0</v>
      </c>
      <c r="M182">
        <f t="shared" si="4"/>
        <v>0</v>
      </c>
    </row>
    <row r="183" spans="11:13" hidden="1" x14ac:dyDescent="0.25">
      <c r="K183" s="7">
        <f t="shared" si="3"/>
        <v>0</v>
      </c>
      <c r="L183" s="5">
        <f t="shared" si="5"/>
        <v>0</v>
      </c>
      <c r="M183">
        <f t="shared" si="4"/>
        <v>0</v>
      </c>
    </row>
    <row r="184" spans="11:13" hidden="1" x14ac:dyDescent="0.25">
      <c r="K184" s="7">
        <f t="shared" si="3"/>
        <v>0</v>
      </c>
      <c r="L184" s="5">
        <f t="shared" si="5"/>
        <v>0</v>
      </c>
      <c r="M184">
        <f t="shared" si="4"/>
        <v>0</v>
      </c>
    </row>
    <row r="185" spans="11:13" hidden="1" x14ac:dyDescent="0.25">
      <c r="K185" s="7">
        <f t="shared" si="3"/>
        <v>0</v>
      </c>
      <c r="L185" s="5">
        <f t="shared" si="5"/>
        <v>0</v>
      </c>
      <c r="M185">
        <f t="shared" si="4"/>
        <v>0</v>
      </c>
    </row>
    <row r="186" spans="11:13" hidden="1" x14ac:dyDescent="0.25">
      <c r="K186" s="7">
        <f t="shared" si="3"/>
        <v>0</v>
      </c>
      <c r="L186" s="5">
        <f t="shared" si="5"/>
        <v>0</v>
      </c>
      <c r="M186">
        <f t="shared" si="4"/>
        <v>0</v>
      </c>
    </row>
    <row r="187" spans="11:13" hidden="1" x14ac:dyDescent="0.25">
      <c r="K187" s="7">
        <f t="shared" si="3"/>
        <v>0</v>
      </c>
      <c r="L187" s="5">
        <f t="shared" si="5"/>
        <v>0</v>
      </c>
      <c r="M187">
        <f t="shared" si="4"/>
        <v>0</v>
      </c>
    </row>
    <row r="188" spans="11:13" hidden="1" x14ac:dyDescent="0.25">
      <c r="K188" s="7">
        <f t="shared" si="3"/>
        <v>0</v>
      </c>
      <c r="L188" s="5">
        <f t="shared" si="5"/>
        <v>0</v>
      </c>
      <c r="M188">
        <f t="shared" si="4"/>
        <v>0</v>
      </c>
    </row>
    <row r="189" spans="11:13" hidden="1" x14ac:dyDescent="0.25">
      <c r="K189" s="7">
        <f t="shared" si="3"/>
        <v>0</v>
      </c>
      <c r="L189" s="5">
        <f t="shared" si="5"/>
        <v>0</v>
      </c>
      <c r="M189">
        <f t="shared" si="4"/>
        <v>0</v>
      </c>
    </row>
    <row r="190" spans="11:13" hidden="1" x14ac:dyDescent="0.25">
      <c r="K190" s="7">
        <f t="shared" si="3"/>
        <v>0</v>
      </c>
      <c r="L190" s="5">
        <f t="shared" si="5"/>
        <v>0</v>
      </c>
      <c r="M190">
        <f t="shared" si="4"/>
        <v>0</v>
      </c>
    </row>
    <row r="191" spans="11:13" hidden="1" x14ac:dyDescent="0.25">
      <c r="K191" s="7">
        <f t="shared" si="3"/>
        <v>0</v>
      </c>
      <c r="L191" s="5">
        <f t="shared" si="5"/>
        <v>0</v>
      </c>
      <c r="M191">
        <f t="shared" si="4"/>
        <v>0</v>
      </c>
    </row>
    <row r="192" spans="11:13" hidden="1" x14ac:dyDescent="0.25">
      <c r="K192" s="7">
        <f t="shared" si="3"/>
        <v>0</v>
      </c>
      <c r="L192" s="5">
        <f t="shared" si="5"/>
        <v>0</v>
      </c>
      <c r="M192">
        <f t="shared" si="4"/>
        <v>0</v>
      </c>
    </row>
    <row r="193" spans="11:13" hidden="1" x14ac:dyDescent="0.25">
      <c r="K193" s="7">
        <f t="shared" si="3"/>
        <v>0</v>
      </c>
      <c r="L193" s="5">
        <f t="shared" si="5"/>
        <v>0</v>
      </c>
      <c r="M193">
        <f t="shared" si="4"/>
        <v>0</v>
      </c>
    </row>
    <row r="194" spans="11:13" hidden="1" x14ac:dyDescent="0.25">
      <c r="K194" s="7">
        <f t="shared" si="3"/>
        <v>0</v>
      </c>
      <c r="L194" s="5">
        <f t="shared" si="5"/>
        <v>0</v>
      </c>
      <c r="M194">
        <f t="shared" si="4"/>
        <v>0</v>
      </c>
    </row>
    <row r="195" spans="11:13" hidden="1" x14ac:dyDescent="0.25">
      <c r="K195" s="7">
        <f t="shared" si="3"/>
        <v>0</v>
      </c>
      <c r="L195" s="5">
        <f t="shared" si="5"/>
        <v>0</v>
      </c>
      <c r="M195">
        <f t="shared" si="4"/>
        <v>0</v>
      </c>
    </row>
    <row r="196" spans="11:13" hidden="1" x14ac:dyDescent="0.25">
      <c r="K196" s="7">
        <f t="shared" si="3"/>
        <v>0</v>
      </c>
      <c r="L196" s="5">
        <f t="shared" si="5"/>
        <v>0</v>
      </c>
      <c r="M196">
        <f t="shared" si="4"/>
        <v>0</v>
      </c>
    </row>
    <row r="197" spans="11:13" hidden="1" x14ac:dyDescent="0.25">
      <c r="K197" s="7">
        <f t="shared" si="3"/>
        <v>0</v>
      </c>
      <c r="L197" s="5">
        <f t="shared" si="5"/>
        <v>0</v>
      </c>
      <c r="M197">
        <f t="shared" si="4"/>
        <v>0</v>
      </c>
    </row>
    <row r="198" spans="11:13" hidden="1" x14ac:dyDescent="0.25">
      <c r="K198" s="7">
        <f t="shared" ref="K198:K261" si="6">SUM(F198:J198)</f>
        <v>0</v>
      </c>
      <c r="L198" s="5">
        <f t="shared" si="5"/>
        <v>0</v>
      </c>
      <c r="M198">
        <f t="shared" ref="M198:M261" si="7">SUM(K198*L198)</f>
        <v>0</v>
      </c>
    </row>
    <row r="199" spans="11:13" hidden="1" x14ac:dyDescent="0.25">
      <c r="K199" s="7">
        <f t="shared" si="6"/>
        <v>0</v>
      </c>
      <c r="L199" s="5">
        <f t="shared" ref="L199:L262" si="8">IF(D199="X",0,IF(E199="",0,IF(E199="H",0,VLOOKUP(E199,$F$540:$G$554,2))))</f>
        <v>0</v>
      </c>
      <c r="M199">
        <f t="shared" si="7"/>
        <v>0</v>
      </c>
    </row>
    <row r="200" spans="11:13" hidden="1" x14ac:dyDescent="0.25">
      <c r="K200" s="7">
        <f t="shared" si="6"/>
        <v>0</v>
      </c>
      <c r="L200" s="5">
        <f t="shared" si="8"/>
        <v>0</v>
      </c>
      <c r="M200">
        <f t="shared" si="7"/>
        <v>0</v>
      </c>
    </row>
    <row r="201" spans="11:13" hidden="1" x14ac:dyDescent="0.25">
      <c r="K201" s="7">
        <f t="shared" si="6"/>
        <v>0</v>
      </c>
      <c r="L201" s="5">
        <f t="shared" si="8"/>
        <v>0</v>
      </c>
      <c r="M201">
        <f t="shared" si="7"/>
        <v>0</v>
      </c>
    </row>
    <row r="202" spans="11:13" hidden="1" x14ac:dyDescent="0.25">
      <c r="K202" s="7">
        <f t="shared" si="6"/>
        <v>0</v>
      </c>
      <c r="L202" s="5">
        <f t="shared" si="8"/>
        <v>0</v>
      </c>
      <c r="M202">
        <f t="shared" si="7"/>
        <v>0</v>
      </c>
    </row>
    <row r="203" spans="11:13" hidden="1" x14ac:dyDescent="0.25">
      <c r="K203" s="7">
        <f t="shared" si="6"/>
        <v>0</v>
      </c>
      <c r="L203" s="5">
        <f t="shared" si="8"/>
        <v>0</v>
      </c>
      <c r="M203">
        <f t="shared" si="7"/>
        <v>0</v>
      </c>
    </row>
    <row r="204" spans="11:13" hidden="1" x14ac:dyDescent="0.25">
      <c r="K204" s="7">
        <f t="shared" si="6"/>
        <v>0</v>
      </c>
      <c r="L204" s="5">
        <f t="shared" si="8"/>
        <v>0</v>
      </c>
      <c r="M204">
        <f t="shared" si="7"/>
        <v>0</v>
      </c>
    </row>
    <row r="205" spans="11:13" hidden="1" x14ac:dyDescent="0.25">
      <c r="K205" s="7">
        <f t="shared" si="6"/>
        <v>0</v>
      </c>
      <c r="L205" s="5">
        <f t="shared" si="8"/>
        <v>0</v>
      </c>
      <c r="M205">
        <f t="shared" si="7"/>
        <v>0</v>
      </c>
    </row>
    <row r="206" spans="11:13" hidden="1" x14ac:dyDescent="0.25">
      <c r="K206" s="7">
        <f t="shared" si="6"/>
        <v>0</v>
      </c>
      <c r="L206" s="5">
        <f t="shared" si="8"/>
        <v>0</v>
      </c>
      <c r="M206">
        <f t="shared" si="7"/>
        <v>0</v>
      </c>
    </row>
    <row r="207" spans="11:13" hidden="1" x14ac:dyDescent="0.25">
      <c r="K207" s="7">
        <f t="shared" si="6"/>
        <v>0</v>
      </c>
      <c r="L207" s="5">
        <f t="shared" si="8"/>
        <v>0</v>
      </c>
      <c r="M207">
        <f t="shared" si="7"/>
        <v>0</v>
      </c>
    </row>
    <row r="208" spans="11:13" hidden="1" x14ac:dyDescent="0.25">
      <c r="K208" s="7">
        <f t="shared" si="6"/>
        <v>0</v>
      </c>
      <c r="L208" s="5">
        <f t="shared" si="8"/>
        <v>0</v>
      </c>
      <c r="M208">
        <f t="shared" si="7"/>
        <v>0</v>
      </c>
    </row>
    <row r="209" spans="11:13" hidden="1" x14ac:dyDescent="0.25">
      <c r="K209" s="7">
        <f t="shared" si="6"/>
        <v>0</v>
      </c>
      <c r="L209" s="5">
        <f t="shared" si="8"/>
        <v>0</v>
      </c>
      <c r="M209">
        <f t="shared" si="7"/>
        <v>0</v>
      </c>
    </row>
    <row r="210" spans="11:13" hidden="1" x14ac:dyDescent="0.25">
      <c r="K210" s="7">
        <f t="shared" si="6"/>
        <v>0</v>
      </c>
      <c r="L210" s="5">
        <f t="shared" si="8"/>
        <v>0</v>
      </c>
      <c r="M210">
        <f t="shared" si="7"/>
        <v>0</v>
      </c>
    </row>
    <row r="211" spans="11:13" hidden="1" x14ac:dyDescent="0.25">
      <c r="K211" s="7">
        <f t="shared" si="6"/>
        <v>0</v>
      </c>
      <c r="L211" s="5">
        <f t="shared" si="8"/>
        <v>0</v>
      </c>
      <c r="M211">
        <f t="shared" si="7"/>
        <v>0</v>
      </c>
    </row>
    <row r="212" spans="11:13" hidden="1" x14ac:dyDescent="0.25">
      <c r="K212" s="7">
        <f t="shared" si="6"/>
        <v>0</v>
      </c>
      <c r="L212" s="5">
        <f t="shared" si="8"/>
        <v>0</v>
      </c>
      <c r="M212">
        <f t="shared" si="7"/>
        <v>0</v>
      </c>
    </row>
    <row r="213" spans="11:13" hidden="1" x14ac:dyDescent="0.25">
      <c r="K213" s="7">
        <f t="shared" si="6"/>
        <v>0</v>
      </c>
      <c r="L213" s="5">
        <f t="shared" si="8"/>
        <v>0</v>
      </c>
      <c r="M213">
        <f t="shared" si="7"/>
        <v>0</v>
      </c>
    </row>
    <row r="214" spans="11:13" hidden="1" x14ac:dyDescent="0.25">
      <c r="K214" s="7">
        <f t="shared" si="6"/>
        <v>0</v>
      </c>
      <c r="L214" s="5">
        <f t="shared" si="8"/>
        <v>0</v>
      </c>
      <c r="M214">
        <f t="shared" si="7"/>
        <v>0</v>
      </c>
    </row>
    <row r="215" spans="11:13" hidden="1" x14ac:dyDescent="0.25">
      <c r="K215" s="7">
        <f t="shared" si="6"/>
        <v>0</v>
      </c>
      <c r="L215" s="5">
        <f t="shared" si="8"/>
        <v>0</v>
      </c>
      <c r="M215">
        <f t="shared" si="7"/>
        <v>0</v>
      </c>
    </row>
    <row r="216" spans="11:13" hidden="1" x14ac:dyDescent="0.25">
      <c r="K216" s="7">
        <f t="shared" si="6"/>
        <v>0</v>
      </c>
      <c r="L216" s="5">
        <f t="shared" si="8"/>
        <v>0</v>
      </c>
      <c r="M216">
        <f t="shared" si="7"/>
        <v>0</v>
      </c>
    </row>
    <row r="217" spans="11:13" hidden="1" x14ac:dyDescent="0.25">
      <c r="K217" s="7">
        <f t="shared" si="6"/>
        <v>0</v>
      </c>
      <c r="L217" s="5">
        <f t="shared" si="8"/>
        <v>0</v>
      </c>
      <c r="M217">
        <f t="shared" si="7"/>
        <v>0</v>
      </c>
    </row>
    <row r="218" spans="11:13" hidden="1" x14ac:dyDescent="0.25">
      <c r="K218" s="7">
        <f t="shared" si="6"/>
        <v>0</v>
      </c>
      <c r="L218" s="5">
        <f t="shared" si="8"/>
        <v>0</v>
      </c>
      <c r="M218">
        <f t="shared" si="7"/>
        <v>0</v>
      </c>
    </row>
    <row r="219" spans="11:13" hidden="1" x14ac:dyDescent="0.25">
      <c r="K219" s="7">
        <f t="shared" si="6"/>
        <v>0</v>
      </c>
      <c r="L219" s="5">
        <f t="shared" si="8"/>
        <v>0</v>
      </c>
      <c r="M219">
        <f t="shared" si="7"/>
        <v>0</v>
      </c>
    </row>
    <row r="220" spans="11:13" hidden="1" x14ac:dyDescent="0.25">
      <c r="K220" s="7">
        <f t="shared" si="6"/>
        <v>0</v>
      </c>
      <c r="L220" s="5">
        <f t="shared" si="8"/>
        <v>0</v>
      </c>
      <c r="M220">
        <f t="shared" si="7"/>
        <v>0</v>
      </c>
    </row>
    <row r="221" spans="11:13" hidden="1" x14ac:dyDescent="0.25">
      <c r="K221" s="7">
        <f t="shared" si="6"/>
        <v>0</v>
      </c>
      <c r="L221" s="5">
        <f t="shared" si="8"/>
        <v>0</v>
      </c>
      <c r="M221">
        <f t="shared" si="7"/>
        <v>0</v>
      </c>
    </row>
    <row r="222" spans="11:13" hidden="1" x14ac:dyDescent="0.25">
      <c r="K222" s="7">
        <f t="shared" si="6"/>
        <v>0</v>
      </c>
      <c r="L222" s="5">
        <f t="shared" si="8"/>
        <v>0</v>
      </c>
      <c r="M222">
        <f t="shared" si="7"/>
        <v>0</v>
      </c>
    </row>
    <row r="223" spans="11:13" hidden="1" x14ac:dyDescent="0.25">
      <c r="K223" s="7">
        <f t="shared" si="6"/>
        <v>0</v>
      </c>
      <c r="L223" s="5">
        <f t="shared" si="8"/>
        <v>0</v>
      </c>
      <c r="M223">
        <f t="shared" si="7"/>
        <v>0</v>
      </c>
    </row>
    <row r="224" spans="11:13" hidden="1" x14ac:dyDescent="0.25">
      <c r="K224" s="7">
        <f t="shared" si="6"/>
        <v>0</v>
      </c>
      <c r="L224" s="5">
        <f t="shared" si="8"/>
        <v>0</v>
      </c>
      <c r="M224">
        <f t="shared" si="7"/>
        <v>0</v>
      </c>
    </row>
    <row r="225" spans="11:13" hidden="1" x14ac:dyDescent="0.25">
      <c r="K225" s="7">
        <f t="shared" si="6"/>
        <v>0</v>
      </c>
      <c r="L225" s="5">
        <f t="shared" si="8"/>
        <v>0</v>
      </c>
      <c r="M225">
        <f t="shared" si="7"/>
        <v>0</v>
      </c>
    </row>
    <row r="226" spans="11:13" hidden="1" x14ac:dyDescent="0.25">
      <c r="K226" s="7">
        <f t="shared" si="6"/>
        <v>0</v>
      </c>
      <c r="L226" s="5">
        <f t="shared" si="8"/>
        <v>0</v>
      </c>
      <c r="M226">
        <f t="shared" si="7"/>
        <v>0</v>
      </c>
    </row>
    <row r="227" spans="11:13" hidden="1" x14ac:dyDescent="0.25">
      <c r="K227" s="7">
        <f t="shared" si="6"/>
        <v>0</v>
      </c>
      <c r="L227" s="5">
        <f t="shared" si="8"/>
        <v>0</v>
      </c>
      <c r="M227">
        <f t="shared" si="7"/>
        <v>0</v>
      </c>
    </row>
    <row r="228" spans="11:13" hidden="1" x14ac:dyDescent="0.25">
      <c r="K228" s="7">
        <f t="shared" si="6"/>
        <v>0</v>
      </c>
      <c r="L228" s="5">
        <f t="shared" si="8"/>
        <v>0</v>
      </c>
      <c r="M228">
        <f t="shared" si="7"/>
        <v>0</v>
      </c>
    </row>
    <row r="229" spans="11:13" hidden="1" x14ac:dyDescent="0.25">
      <c r="K229" s="7">
        <f t="shared" si="6"/>
        <v>0</v>
      </c>
      <c r="L229" s="5">
        <f t="shared" si="8"/>
        <v>0</v>
      </c>
      <c r="M229">
        <f t="shared" si="7"/>
        <v>0</v>
      </c>
    </row>
    <row r="230" spans="11:13" hidden="1" x14ac:dyDescent="0.25">
      <c r="K230" s="7">
        <f t="shared" si="6"/>
        <v>0</v>
      </c>
      <c r="L230" s="5">
        <f t="shared" si="8"/>
        <v>0</v>
      </c>
      <c r="M230">
        <f t="shared" si="7"/>
        <v>0</v>
      </c>
    </row>
    <row r="231" spans="11:13" hidden="1" x14ac:dyDescent="0.25">
      <c r="K231" s="7">
        <f t="shared" si="6"/>
        <v>0</v>
      </c>
      <c r="L231" s="5">
        <f t="shared" si="8"/>
        <v>0</v>
      </c>
      <c r="M231">
        <f t="shared" si="7"/>
        <v>0</v>
      </c>
    </row>
    <row r="232" spans="11:13" hidden="1" x14ac:dyDescent="0.25">
      <c r="K232" s="7">
        <f t="shared" si="6"/>
        <v>0</v>
      </c>
      <c r="L232" s="5">
        <f t="shared" si="8"/>
        <v>0</v>
      </c>
      <c r="M232">
        <f t="shared" si="7"/>
        <v>0</v>
      </c>
    </row>
    <row r="233" spans="11:13" hidden="1" x14ac:dyDescent="0.25">
      <c r="K233" s="7">
        <f t="shared" si="6"/>
        <v>0</v>
      </c>
      <c r="L233" s="5">
        <f t="shared" si="8"/>
        <v>0</v>
      </c>
      <c r="M233">
        <f t="shared" si="7"/>
        <v>0</v>
      </c>
    </row>
    <row r="234" spans="11:13" hidden="1" x14ac:dyDescent="0.25">
      <c r="K234" s="7">
        <f t="shared" si="6"/>
        <v>0</v>
      </c>
      <c r="L234" s="5">
        <f t="shared" si="8"/>
        <v>0</v>
      </c>
      <c r="M234">
        <f t="shared" si="7"/>
        <v>0</v>
      </c>
    </row>
    <row r="235" spans="11:13" hidden="1" x14ac:dyDescent="0.25">
      <c r="K235" s="7">
        <f t="shared" si="6"/>
        <v>0</v>
      </c>
      <c r="L235" s="5">
        <f t="shared" si="8"/>
        <v>0</v>
      </c>
      <c r="M235">
        <f t="shared" si="7"/>
        <v>0</v>
      </c>
    </row>
    <row r="236" spans="11:13" hidden="1" x14ac:dyDescent="0.25">
      <c r="K236" s="7">
        <f t="shared" si="6"/>
        <v>0</v>
      </c>
      <c r="L236" s="5">
        <f t="shared" si="8"/>
        <v>0</v>
      </c>
      <c r="M236">
        <f t="shared" si="7"/>
        <v>0</v>
      </c>
    </row>
    <row r="237" spans="11:13" hidden="1" x14ac:dyDescent="0.25">
      <c r="K237" s="7">
        <f t="shared" si="6"/>
        <v>0</v>
      </c>
      <c r="L237" s="5">
        <f t="shared" si="8"/>
        <v>0</v>
      </c>
      <c r="M237">
        <f t="shared" si="7"/>
        <v>0</v>
      </c>
    </row>
    <row r="238" spans="11:13" hidden="1" x14ac:dyDescent="0.25">
      <c r="K238" s="7">
        <f t="shared" si="6"/>
        <v>0</v>
      </c>
      <c r="L238" s="5">
        <f t="shared" si="8"/>
        <v>0</v>
      </c>
      <c r="M238">
        <f t="shared" si="7"/>
        <v>0</v>
      </c>
    </row>
    <row r="239" spans="11:13" hidden="1" x14ac:dyDescent="0.25">
      <c r="K239" s="7">
        <f t="shared" si="6"/>
        <v>0</v>
      </c>
      <c r="L239" s="5">
        <f t="shared" si="8"/>
        <v>0</v>
      </c>
      <c r="M239">
        <f t="shared" si="7"/>
        <v>0</v>
      </c>
    </row>
    <row r="240" spans="11:13" hidden="1" x14ac:dyDescent="0.25">
      <c r="K240" s="7">
        <f t="shared" si="6"/>
        <v>0</v>
      </c>
      <c r="L240" s="5">
        <f t="shared" si="8"/>
        <v>0</v>
      </c>
      <c r="M240">
        <f t="shared" si="7"/>
        <v>0</v>
      </c>
    </row>
    <row r="241" spans="11:13" hidden="1" x14ac:dyDescent="0.25">
      <c r="K241" s="7">
        <f t="shared" si="6"/>
        <v>0</v>
      </c>
      <c r="L241" s="5">
        <f t="shared" si="8"/>
        <v>0</v>
      </c>
      <c r="M241">
        <f t="shared" si="7"/>
        <v>0</v>
      </c>
    </row>
    <row r="242" spans="11:13" hidden="1" x14ac:dyDescent="0.25">
      <c r="K242" s="7">
        <f t="shared" si="6"/>
        <v>0</v>
      </c>
      <c r="L242" s="5">
        <f t="shared" si="8"/>
        <v>0</v>
      </c>
      <c r="M242">
        <f t="shared" si="7"/>
        <v>0</v>
      </c>
    </row>
    <row r="243" spans="11:13" hidden="1" x14ac:dyDescent="0.25">
      <c r="K243" s="7">
        <f t="shared" si="6"/>
        <v>0</v>
      </c>
      <c r="L243" s="5">
        <f t="shared" si="8"/>
        <v>0</v>
      </c>
      <c r="M243">
        <f t="shared" si="7"/>
        <v>0</v>
      </c>
    </row>
    <row r="244" spans="11:13" hidden="1" x14ac:dyDescent="0.25">
      <c r="K244" s="7">
        <f t="shared" si="6"/>
        <v>0</v>
      </c>
      <c r="L244" s="5">
        <f t="shared" si="8"/>
        <v>0</v>
      </c>
      <c r="M244">
        <f t="shared" si="7"/>
        <v>0</v>
      </c>
    </row>
    <row r="245" spans="11:13" hidden="1" x14ac:dyDescent="0.25">
      <c r="K245" s="7">
        <f t="shared" si="6"/>
        <v>0</v>
      </c>
      <c r="L245" s="5">
        <f t="shared" si="8"/>
        <v>0</v>
      </c>
      <c r="M245">
        <f t="shared" si="7"/>
        <v>0</v>
      </c>
    </row>
    <row r="246" spans="11:13" hidden="1" x14ac:dyDescent="0.25">
      <c r="K246" s="7">
        <f t="shared" si="6"/>
        <v>0</v>
      </c>
      <c r="L246" s="5">
        <f t="shared" si="8"/>
        <v>0</v>
      </c>
      <c r="M246">
        <f t="shared" si="7"/>
        <v>0</v>
      </c>
    </row>
    <row r="247" spans="11:13" hidden="1" x14ac:dyDescent="0.25">
      <c r="K247" s="7">
        <f t="shared" si="6"/>
        <v>0</v>
      </c>
      <c r="L247" s="5">
        <f t="shared" si="8"/>
        <v>0</v>
      </c>
      <c r="M247">
        <f t="shared" si="7"/>
        <v>0</v>
      </c>
    </row>
    <row r="248" spans="11:13" hidden="1" x14ac:dyDescent="0.25">
      <c r="K248" s="7">
        <f t="shared" si="6"/>
        <v>0</v>
      </c>
      <c r="L248" s="5">
        <f t="shared" si="8"/>
        <v>0</v>
      </c>
      <c r="M248">
        <f t="shared" si="7"/>
        <v>0</v>
      </c>
    </row>
    <row r="249" spans="11:13" hidden="1" x14ac:dyDescent="0.25">
      <c r="K249" s="7">
        <f t="shared" si="6"/>
        <v>0</v>
      </c>
      <c r="L249" s="5">
        <f t="shared" si="8"/>
        <v>0</v>
      </c>
      <c r="M249">
        <f t="shared" si="7"/>
        <v>0</v>
      </c>
    </row>
    <row r="250" spans="11:13" hidden="1" x14ac:dyDescent="0.25">
      <c r="K250" s="7">
        <f t="shared" si="6"/>
        <v>0</v>
      </c>
      <c r="L250" s="5">
        <f t="shared" si="8"/>
        <v>0</v>
      </c>
      <c r="M250">
        <f t="shared" si="7"/>
        <v>0</v>
      </c>
    </row>
    <row r="251" spans="11:13" hidden="1" x14ac:dyDescent="0.25">
      <c r="K251" s="7">
        <f t="shared" si="6"/>
        <v>0</v>
      </c>
      <c r="L251" s="5">
        <f t="shared" si="8"/>
        <v>0</v>
      </c>
      <c r="M251">
        <f t="shared" si="7"/>
        <v>0</v>
      </c>
    </row>
    <row r="252" spans="11:13" hidden="1" x14ac:dyDescent="0.25">
      <c r="K252" s="7">
        <f t="shared" si="6"/>
        <v>0</v>
      </c>
      <c r="L252" s="5">
        <f t="shared" si="8"/>
        <v>0</v>
      </c>
      <c r="M252">
        <f t="shared" si="7"/>
        <v>0</v>
      </c>
    </row>
    <row r="253" spans="11:13" hidden="1" x14ac:dyDescent="0.25">
      <c r="K253" s="7">
        <f t="shared" si="6"/>
        <v>0</v>
      </c>
      <c r="L253" s="5">
        <f t="shared" si="8"/>
        <v>0</v>
      </c>
      <c r="M253">
        <f t="shared" si="7"/>
        <v>0</v>
      </c>
    </row>
    <row r="254" spans="11:13" hidden="1" x14ac:dyDescent="0.25">
      <c r="K254" s="7">
        <f t="shared" si="6"/>
        <v>0</v>
      </c>
      <c r="L254" s="5">
        <f t="shared" si="8"/>
        <v>0</v>
      </c>
      <c r="M254">
        <f t="shared" si="7"/>
        <v>0</v>
      </c>
    </row>
    <row r="255" spans="11:13" hidden="1" x14ac:dyDescent="0.25">
      <c r="K255" s="7">
        <f t="shared" si="6"/>
        <v>0</v>
      </c>
      <c r="L255" s="5">
        <f t="shared" si="8"/>
        <v>0</v>
      </c>
      <c r="M255">
        <f t="shared" si="7"/>
        <v>0</v>
      </c>
    </row>
    <row r="256" spans="11:13" hidden="1" x14ac:dyDescent="0.25">
      <c r="K256" s="7">
        <f t="shared" si="6"/>
        <v>0</v>
      </c>
      <c r="L256" s="5">
        <f t="shared" si="8"/>
        <v>0</v>
      </c>
      <c r="M256">
        <f t="shared" si="7"/>
        <v>0</v>
      </c>
    </row>
    <row r="257" spans="11:13" hidden="1" x14ac:dyDescent="0.25">
      <c r="K257" s="7">
        <f t="shared" si="6"/>
        <v>0</v>
      </c>
      <c r="L257" s="5">
        <f t="shared" si="8"/>
        <v>0</v>
      </c>
      <c r="M257">
        <f t="shared" si="7"/>
        <v>0</v>
      </c>
    </row>
    <row r="258" spans="11:13" hidden="1" x14ac:dyDescent="0.25">
      <c r="K258" s="7">
        <f t="shared" si="6"/>
        <v>0</v>
      </c>
      <c r="L258" s="5">
        <f t="shared" si="8"/>
        <v>0</v>
      </c>
      <c r="M258">
        <f t="shared" si="7"/>
        <v>0</v>
      </c>
    </row>
    <row r="259" spans="11:13" hidden="1" x14ac:dyDescent="0.25">
      <c r="K259" s="7">
        <f t="shared" si="6"/>
        <v>0</v>
      </c>
      <c r="L259" s="5">
        <f t="shared" si="8"/>
        <v>0</v>
      </c>
      <c r="M259">
        <f t="shared" si="7"/>
        <v>0</v>
      </c>
    </row>
    <row r="260" spans="11:13" hidden="1" x14ac:dyDescent="0.25">
      <c r="K260" s="7">
        <f t="shared" si="6"/>
        <v>0</v>
      </c>
      <c r="L260" s="5">
        <f t="shared" si="8"/>
        <v>0</v>
      </c>
      <c r="M260">
        <f t="shared" si="7"/>
        <v>0</v>
      </c>
    </row>
    <row r="261" spans="11:13" hidden="1" x14ac:dyDescent="0.25">
      <c r="K261" s="7">
        <f t="shared" si="6"/>
        <v>0</v>
      </c>
      <c r="L261" s="5">
        <f t="shared" si="8"/>
        <v>0</v>
      </c>
      <c r="M261">
        <f t="shared" si="7"/>
        <v>0</v>
      </c>
    </row>
    <row r="262" spans="11:13" hidden="1" x14ac:dyDescent="0.25">
      <c r="K262" s="7">
        <f t="shared" ref="K262:K325" si="9">SUM(F262:J262)</f>
        <v>0</v>
      </c>
      <c r="L262" s="5">
        <f t="shared" si="8"/>
        <v>0</v>
      </c>
      <c r="M262">
        <f t="shared" ref="M262:M325" si="10">SUM(K262*L262)</f>
        <v>0</v>
      </c>
    </row>
    <row r="263" spans="11:13" hidden="1" x14ac:dyDescent="0.25">
      <c r="K263" s="7">
        <f t="shared" si="9"/>
        <v>0</v>
      </c>
      <c r="L263" s="5">
        <f t="shared" ref="L263:L326" si="11">IF(D263="X",0,IF(E263="",0,IF(E263="H",0,VLOOKUP(E263,$F$540:$G$554,2))))</f>
        <v>0</v>
      </c>
      <c r="M263">
        <f t="shared" si="10"/>
        <v>0</v>
      </c>
    </row>
    <row r="264" spans="11:13" hidden="1" x14ac:dyDescent="0.25">
      <c r="K264" s="7">
        <f t="shared" si="9"/>
        <v>0</v>
      </c>
      <c r="L264" s="5">
        <f t="shared" si="11"/>
        <v>0</v>
      </c>
      <c r="M264">
        <f t="shared" si="10"/>
        <v>0</v>
      </c>
    </row>
    <row r="265" spans="11:13" hidden="1" x14ac:dyDescent="0.25">
      <c r="K265" s="7">
        <f t="shared" si="9"/>
        <v>0</v>
      </c>
      <c r="L265" s="5">
        <f t="shared" si="11"/>
        <v>0</v>
      </c>
      <c r="M265">
        <f t="shared" si="10"/>
        <v>0</v>
      </c>
    </row>
    <row r="266" spans="11:13" hidden="1" x14ac:dyDescent="0.25">
      <c r="K266" s="7">
        <f t="shared" si="9"/>
        <v>0</v>
      </c>
      <c r="L266" s="5">
        <f t="shared" si="11"/>
        <v>0</v>
      </c>
      <c r="M266">
        <f t="shared" si="10"/>
        <v>0</v>
      </c>
    </row>
    <row r="267" spans="11:13" hidden="1" x14ac:dyDescent="0.25">
      <c r="K267" s="7">
        <f t="shared" si="9"/>
        <v>0</v>
      </c>
      <c r="L267" s="5">
        <f t="shared" si="11"/>
        <v>0</v>
      </c>
      <c r="M267">
        <f t="shared" si="10"/>
        <v>0</v>
      </c>
    </row>
    <row r="268" spans="11:13" hidden="1" x14ac:dyDescent="0.25">
      <c r="K268" s="7">
        <f t="shared" si="9"/>
        <v>0</v>
      </c>
      <c r="L268" s="5">
        <f t="shared" si="11"/>
        <v>0</v>
      </c>
      <c r="M268">
        <f t="shared" si="10"/>
        <v>0</v>
      </c>
    </row>
    <row r="269" spans="11:13" hidden="1" x14ac:dyDescent="0.25">
      <c r="K269" s="7">
        <f t="shared" si="9"/>
        <v>0</v>
      </c>
      <c r="L269" s="5">
        <f t="shared" si="11"/>
        <v>0</v>
      </c>
      <c r="M269">
        <f t="shared" si="10"/>
        <v>0</v>
      </c>
    </row>
    <row r="270" spans="11:13" hidden="1" x14ac:dyDescent="0.25">
      <c r="K270" s="7">
        <f t="shared" si="9"/>
        <v>0</v>
      </c>
      <c r="L270" s="5">
        <f t="shared" si="11"/>
        <v>0</v>
      </c>
      <c r="M270">
        <f t="shared" si="10"/>
        <v>0</v>
      </c>
    </row>
    <row r="271" spans="11:13" hidden="1" x14ac:dyDescent="0.25">
      <c r="K271" s="7">
        <f t="shared" si="9"/>
        <v>0</v>
      </c>
      <c r="L271" s="5">
        <f t="shared" si="11"/>
        <v>0</v>
      </c>
      <c r="M271">
        <f t="shared" si="10"/>
        <v>0</v>
      </c>
    </row>
    <row r="272" spans="11:13" hidden="1" x14ac:dyDescent="0.25">
      <c r="K272" s="7">
        <f t="shared" si="9"/>
        <v>0</v>
      </c>
      <c r="L272" s="5">
        <f t="shared" si="11"/>
        <v>0</v>
      </c>
      <c r="M272">
        <f t="shared" si="10"/>
        <v>0</v>
      </c>
    </row>
    <row r="273" spans="11:13" hidden="1" x14ac:dyDescent="0.25">
      <c r="K273" s="7">
        <f t="shared" si="9"/>
        <v>0</v>
      </c>
      <c r="L273" s="5">
        <f t="shared" si="11"/>
        <v>0</v>
      </c>
      <c r="M273">
        <f t="shared" si="10"/>
        <v>0</v>
      </c>
    </row>
    <row r="274" spans="11:13" hidden="1" x14ac:dyDescent="0.25">
      <c r="K274" s="7">
        <f t="shared" si="9"/>
        <v>0</v>
      </c>
      <c r="L274" s="5">
        <f t="shared" si="11"/>
        <v>0</v>
      </c>
      <c r="M274">
        <f t="shared" si="10"/>
        <v>0</v>
      </c>
    </row>
    <row r="275" spans="11:13" hidden="1" x14ac:dyDescent="0.25">
      <c r="K275" s="7">
        <f t="shared" si="9"/>
        <v>0</v>
      </c>
      <c r="L275" s="5">
        <f t="shared" si="11"/>
        <v>0</v>
      </c>
      <c r="M275">
        <f t="shared" si="10"/>
        <v>0</v>
      </c>
    </row>
    <row r="276" spans="11:13" hidden="1" x14ac:dyDescent="0.25">
      <c r="K276" s="7">
        <f t="shared" si="9"/>
        <v>0</v>
      </c>
      <c r="L276" s="5">
        <f t="shared" si="11"/>
        <v>0</v>
      </c>
      <c r="M276">
        <f t="shared" si="10"/>
        <v>0</v>
      </c>
    </row>
    <row r="277" spans="11:13" hidden="1" x14ac:dyDescent="0.25">
      <c r="K277" s="7">
        <f t="shared" si="9"/>
        <v>0</v>
      </c>
      <c r="L277" s="5">
        <f t="shared" si="11"/>
        <v>0</v>
      </c>
      <c r="M277">
        <f t="shared" si="10"/>
        <v>0</v>
      </c>
    </row>
    <row r="278" spans="11:13" hidden="1" x14ac:dyDescent="0.25">
      <c r="K278" s="7">
        <f t="shared" si="9"/>
        <v>0</v>
      </c>
      <c r="L278" s="5">
        <f t="shared" si="11"/>
        <v>0</v>
      </c>
      <c r="M278">
        <f t="shared" si="10"/>
        <v>0</v>
      </c>
    </row>
    <row r="279" spans="11:13" hidden="1" x14ac:dyDescent="0.25">
      <c r="K279" s="7">
        <f t="shared" si="9"/>
        <v>0</v>
      </c>
      <c r="L279" s="5">
        <f t="shared" si="11"/>
        <v>0</v>
      </c>
      <c r="M279">
        <f t="shared" si="10"/>
        <v>0</v>
      </c>
    </row>
    <row r="280" spans="11:13" hidden="1" x14ac:dyDescent="0.25">
      <c r="K280" s="7">
        <f t="shared" si="9"/>
        <v>0</v>
      </c>
      <c r="L280" s="5">
        <f t="shared" si="11"/>
        <v>0</v>
      </c>
      <c r="M280">
        <f t="shared" si="10"/>
        <v>0</v>
      </c>
    </row>
    <row r="281" spans="11:13" hidden="1" x14ac:dyDescent="0.25">
      <c r="K281" s="7">
        <f t="shared" si="9"/>
        <v>0</v>
      </c>
      <c r="L281" s="5">
        <f t="shared" si="11"/>
        <v>0</v>
      </c>
      <c r="M281">
        <f t="shared" si="10"/>
        <v>0</v>
      </c>
    </row>
    <row r="282" spans="11:13" hidden="1" x14ac:dyDescent="0.25">
      <c r="K282" s="7">
        <f t="shared" si="9"/>
        <v>0</v>
      </c>
      <c r="L282" s="5">
        <f t="shared" si="11"/>
        <v>0</v>
      </c>
      <c r="M282">
        <f t="shared" si="10"/>
        <v>0</v>
      </c>
    </row>
    <row r="283" spans="11:13" hidden="1" x14ac:dyDescent="0.25">
      <c r="K283" s="7">
        <f t="shared" si="9"/>
        <v>0</v>
      </c>
      <c r="L283" s="5">
        <f t="shared" si="11"/>
        <v>0</v>
      </c>
      <c r="M283">
        <f t="shared" si="10"/>
        <v>0</v>
      </c>
    </row>
    <row r="284" spans="11:13" hidden="1" x14ac:dyDescent="0.25">
      <c r="K284" s="7">
        <f t="shared" si="9"/>
        <v>0</v>
      </c>
      <c r="L284" s="5">
        <f t="shared" si="11"/>
        <v>0</v>
      </c>
      <c r="M284">
        <f t="shared" si="10"/>
        <v>0</v>
      </c>
    </row>
    <row r="285" spans="11:13" hidden="1" x14ac:dyDescent="0.25">
      <c r="K285" s="7">
        <f t="shared" si="9"/>
        <v>0</v>
      </c>
      <c r="L285" s="5">
        <f t="shared" si="11"/>
        <v>0</v>
      </c>
      <c r="M285">
        <f t="shared" si="10"/>
        <v>0</v>
      </c>
    </row>
    <row r="286" spans="11:13" hidden="1" x14ac:dyDescent="0.25">
      <c r="K286" s="7">
        <f t="shared" si="9"/>
        <v>0</v>
      </c>
      <c r="L286" s="5">
        <f t="shared" si="11"/>
        <v>0</v>
      </c>
      <c r="M286">
        <f t="shared" si="10"/>
        <v>0</v>
      </c>
    </row>
    <row r="287" spans="11:13" hidden="1" x14ac:dyDescent="0.25">
      <c r="K287" s="7">
        <f t="shared" si="9"/>
        <v>0</v>
      </c>
      <c r="L287" s="5">
        <f t="shared" si="11"/>
        <v>0</v>
      </c>
      <c r="M287">
        <f t="shared" si="10"/>
        <v>0</v>
      </c>
    </row>
    <row r="288" spans="11:13" hidden="1" x14ac:dyDescent="0.25">
      <c r="K288" s="7">
        <f t="shared" si="9"/>
        <v>0</v>
      </c>
      <c r="L288" s="5">
        <f t="shared" si="11"/>
        <v>0</v>
      </c>
      <c r="M288">
        <f t="shared" si="10"/>
        <v>0</v>
      </c>
    </row>
    <row r="289" spans="11:13" hidden="1" x14ac:dyDescent="0.25">
      <c r="K289" s="7">
        <f t="shared" si="9"/>
        <v>0</v>
      </c>
      <c r="L289" s="5">
        <f t="shared" si="11"/>
        <v>0</v>
      </c>
      <c r="M289">
        <f t="shared" si="10"/>
        <v>0</v>
      </c>
    </row>
    <row r="290" spans="11:13" hidden="1" x14ac:dyDescent="0.25">
      <c r="K290" s="7">
        <f t="shared" si="9"/>
        <v>0</v>
      </c>
      <c r="L290" s="5">
        <f t="shared" si="11"/>
        <v>0</v>
      </c>
      <c r="M290">
        <f t="shared" si="10"/>
        <v>0</v>
      </c>
    </row>
    <row r="291" spans="11:13" hidden="1" x14ac:dyDescent="0.25">
      <c r="K291" s="7">
        <f t="shared" si="9"/>
        <v>0</v>
      </c>
      <c r="L291" s="5">
        <f t="shared" si="11"/>
        <v>0</v>
      </c>
      <c r="M291">
        <f t="shared" si="10"/>
        <v>0</v>
      </c>
    </row>
    <row r="292" spans="11:13" hidden="1" x14ac:dyDescent="0.25">
      <c r="K292" s="7">
        <f t="shared" si="9"/>
        <v>0</v>
      </c>
      <c r="L292" s="5">
        <f t="shared" si="11"/>
        <v>0</v>
      </c>
      <c r="M292">
        <f t="shared" si="10"/>
        <v>0</v>
      </c>
    </row>
    <row r="293" spans="11:13" hidden="1" x14ac:dyDescent="0.25">
      <c r="K293" s="7">
        <f t="shared" si="9"/>
        <v>0</v>
      </c>
      <c r="L293" s="5">
        <f t="shared" si="11"/>
        <v>0</v>
      </c>
      <c r="M293">
        <f t="shared" si="10"/>
        <v>0</v>
      </c>
    </row>
    <row r="294" spans="11:13" hidden="1" x14ac:dyDescent="0.25">
      <c r="K294" s="7">
        <f t="shared" si="9"/>
        <v>0</v>
      </c>
      <c r="L294" s="5">
        <f t="shared" si="11"/>
        <v>0</v>
      </c>
      <c r="M294">
        <f t="shared" si="10"/>
        <v>0</v>
      </c>
    </row>
    <row r="295" spans="11:13" hidden="1" x14ac:dyDescent="0.25">
      <c r="K295" s="7">
        <f t="shared" si="9"/>
        <v>0</v>
      </c>
      <c r="L295" s="5">
        <f t="shared" si="11"/>
        <v>0</v>
      </c>
      <c r="M295">
        <f t="shared" si="10"/>
        <v>0</v>
      </c>
    </row>
    <row r="296" spans="11:13" hidden="1" x14ac:dyDescent="0.25">
      <c r="K296" s="7">
        <f t="shared" si="9"/>
        <v>0</v>
      </c>
      <c r="L296" s="5">
        <f t="shared" si="11"/>
        <v>0</v>
      </c>
      <c r="M296">
        <f t="shared" si="10"/>
        <v>0</v>
      </c>
    </row>
    <row r="297" spans="11:13" hidden="1" x14ac:dyDescent="0.25">
      <c r="K297" s="7">
        <f t="shared" si="9"/>
        <v>0</v>
      </c>
      <c r="L297" s="5">
        <f t="shared" si="11"/>
        <v>0</v>
      </c>
      <c r="M297">
        <f t="shared" si="10"/>
        <v>0</v>
      </c>
    </row>
    <row r="298" spans="11:13" hidden="1" x14ac:dyDescent="0.25">
      <c r="K298" s="7">
        <f t="shared" si="9"/>
        <v>0</v>
      </c>
      <c r="L298" s="5">
        <f t="shared" si="11"/>
        <v>0</v>
      </c>
      <c r="M298">
        <f t="shared" si="10"/>
        <v>0</v>
      </c>
    </row>
    <row r="299" spans="11:13" hidden="1" x14ac:dyDescent="0.25">
      <c r="K299" s="7">
        <f t="shared" si="9"/>
        <v>0</v>
      </c>
      <c r="L299" s="5">
        <f t="shared" si="11"/>
        <v>0</v>
      </c>
      <c r="M299">
        <f t="shared" si="10"/>
        <v>0</v>
      </c>
    </row>
    <row r="300" spans="11:13" hidden="1" x14ac:dyDescent="0.25">
      <c r="K300" s="7">
        <f t="shared" si="9"/>
        <v>0</v>
      </c>
      <c r="L300" s="5">
        <f t="shared" si="11"/>
        <v>0</v>
      </c>
      <c r="M300">
        <f t="shared" si="10"/>
        <v>0</v>
      </c>
    </row>
    <row r="301" spans="11:13" hidden="1" x14ac:dyDescent="0.25">
      <c r="K301" s="7">
        <f t="shared" si="9"/>
        <v>0</v>
      </c>
      <c r="L301" s="5">
        <f t="shared" si="11"/>
        <v>0</v>
      </c>
      <c r="M301">
        <f t="shared" si="10"/>
        <v>0</v>
      </c>
    </row>
    <row r="302" spans="11:13" hidden="1" x14ac:dyDescent="0.25">
      <c r="K302" s="7">
        <f t="shared" si="9"/>
        <v>0</v>
      </c>
      <c r="L302" s="5">
        <f t="shared" si="11"/>
        <v>0</v>
      </c>
      <c r="M302">
        <f t="shared" si="10"/>
        <v>0</v>
      </c>
    </row>
    <row r="303" spans="11:13" hidden="1" x14ac:dyDescent="0.25">
      <c r="K303" s="7">
        <f t="shared" si="9"/>
        <v>0</v>
      </c>
      <c r="L303" s="5">
        <f t="shared" si="11"/>
        <v>0</v>
      </c>
      <c r="M303">
        <f t="shared" si="10"/>
        <v>0</v>
      </c>
    </row>
    <row r="304" spans="11:13" hidden="1" x14ac:dyDescent="0.25">
      <c r="K304" s="7">
        <f t="shared" si="9"/>
        <v>0</v>
      </c>
      <c r="L304" s="5">
        <f t="shared" si="11"/>
        <v>0</v>
      </c>
      <c r="M304">
        <f t="shared" si="10"/>
        <v>0</v>
      </c>
    </row>
    <row r="305" spans="11:13" hidden="1" x14ac:dyDescent="0.25">
      <c r="K305" s="7">
        <f t="shared" si="9"/>
        <v>0</v>
      </c>
      <c r="L305" s="5">
        <f t="shared" si="11"/>
        <v>0</v>
      </c>
      <c r="M305">
        <f t="shared" si="10"/>
        <v>0</v>
      </c>
    </row>
    <row r="306" spans="11:13" hidden="1" x14ac:dyDescent="0.25">
      <c r="K306" s="7">
        <f t="shared" si="9"/>
        <v>0</v>
      </c>
      <c r="L306" s="5">
        <f t="shared" si="11"/>
        <v>0</v>
      </c>
      <c r="M306">
        <f t="shared" si="10"/>
        <v>0</v>
      </c>
    </row>
    <row r="307" spans="11:13" hidden="1" x14ac:dyDescent="0.25">
      <c r="K307" s="7">
        <f t="shared" si="9"/>
        <v>0</v>
      </c>
      <c r="L307" s="5">
        <f t="shared" si="11"/>
        <v>0</v>
      </c>
      <c r="M307">
        <f t="shared" si="10"/>
        <v>0</v>
      </c>
    </row>
    <row r="308" spans="11:13" hidden="1" x14ac:dyDescent="0.25">
      <c r="K308" s="7">
        <f t="shared" si="9"/>
        <v>0</v>
      </c>
      <c r="L308" s="5">
        <f t="shared" si="11"/>
        <v>0</v>
      </c>
      <c r="M308">
        <f t="shared" si="10"/>
        <v>0</v>
      </c>
    </row>
    <row r="309" spans="11:13" hidden="1" x14ac:dyDescent="0.25">
      <c r="K309" s="7">
        <f t="shared" si="9"/>
        <v>0</v>
      </c>
      <c r="L309" s="5">
        <f t="shared" si="11"/>
        <v>0</v>
      </c>
      <c r="M309">
        <f t="shared" si="10"/>
        <v>0</v>
      </c>
    </row>
    <row r="310" spans="11:13" hidden="1" x14ac:dyDescent="0.25">
      <c r="K310" s="7">
        <f t="shared" si="9"/>
        <v>0</v>
      </c>
      <c r="L310" s="5">
        <f t="shared" si="11"/>
        <v>0</v>
      </c>
      <c r="M310">
        <f t="shared" si="10"/>
        <v>0</v>
      </c>
    </row>
    <row r="311" spans="11:13" hidden="1" x14ac:dyDescent="0.25">
      <c r="K311" s="7">
        <f t="shared" si="9"/>
        <v>0</v>
      </c>
      <c r="L311" s="5">
        <f t="shared" si="11"/>
        <v>0</v>
      </c>
      <c r="M311">
        <f t="shared" si="10"/>
        <v>0</v>
      </c>
    </row>
    <row r="312" spans="11:13" hidden="1" x14ac:dyDescent="0.25">
      <c r="K312" s="7">
        <f t="shared" si="9"/>
        <v>0</v>
      </c>
      <c r="L312" s="5">
        <f t="shared" si="11"/>
        <v>0</v>
      </c>
      <c r="M312">
        <f t="shared" si="10"/>
        <v>0</v>
      </c>
    </row>
    <row r="313" spans="11:13" hidden="1" x14ac:dyDescent="0.25">
      <c r="K313" s="7">
        <f t="shared" si="9"/>
        <v>0</v>
      </c>
      <c r="L313" s="5">
        <f t="shared" si="11"/>
        <v>0</v>
      </c>
      <c r="M313">
        <f t="shared" si="10"/>
        <v>0</v>
      </c>
    </row>
    <row r="314" spans="11:13" hidden="1" x14ac:dyDescent="0.25">
      <c r="K314" s="7">
        <f t="shared" si="9"/>
        <v>0</v>
      </c>
      <c r="L314" s="5">
        <f t="shared" si="11"/>
        <v>0</v>
      </c>
      <c r="M314">
        <f t="shared" si="10"/>
        <v>0</v>
      </c>
    </row>
    <row r="315" spans="11:13" hidden="1" x14ac:dyDescent="0.25">
      <c r="K315" s="7">
        <f t="shared" si="9"/>
        <v>0</v>
      </c>
      <c r="L315" s="5">
        <f t="shared" si="11"/>
        <v>0</v>
      </c>
      <c r="M315">
        <f t="shared" si="10"/>
        <v>0</v>
      </c>
    </row>
    <row r="316" spans="11:13" hidden="1" x14ac:dyDescent="0.25">
      <c r="K316" s="7">
        <f t="shared" si="9"/>
        <v>0</v>
      </c>
      <c r="L316" s="5">
        <f t="shared" si="11"/>
        <v>0</v>
      </c>
      <c r="M316">
        <f t="shared" si="10"/>
        <v>0</v>
      </c>
    </row>
    <row r="317" spans="11:13" hidden="1" x14ac:dyDescent="0.25">
      <c r="K317" s="7">
        <f t="shared" si="9"/>
        <v>0</v>
      </c>
      <c r="L317" s="5">
        <f t="shared" si="11"/>
        <v>0</v>
      </c>
      <c r="M317">
        <f t="shared" si="10"/>
        <v>0</v>
      </c>
    </row>
    <row r="318" spans="11:13" hidden="1" x14ac:dyDescent="0.25">
      <c r="K318" s="7">
        <f t="shared" si="9"/>
        <v>0</v>
      </c>
      <c r="L318" s="5">
        <f t="shared" si="11"/>
        <v>0</v>
      </c>
      <c r="M318">
        <f t="shared" si="10"/>
        <v>0</v>
      </c>
    </row>
    <row r="319" spans="11:13" hidden="1" x14ac:dyDescent="0.25">
      <c r="K319" s="7">
        <f t="shared" si="9"/>
        <v>0</v>
      </c>
      <c r="L319" s="5">
        <f t="shared" si="11"/>
        <v>0</v>
      </c>
      <c r="M319">
        <f t="shared" si="10"/>
        <v>0</v>
      </c>
    </row>
    <row r="320" spans="11:13" hidden="1" x14ac:dyDescent="0.25">
      <c r="K320" s="7">
        <f t="shared" si="9"/>
        <v>0</v>
      </c>
      <c r="L320" s="5">
        <f t="shared" si="11"/>
        <v>0</v>
      </c>
      <c r="M320">
        <f t="shared" si="10"/>
        <v>0</v>
      </c>
    </row>
    <row r="321" spans="11:13" hidden="1" x14ac:dyDescent="0.25">
      <c r="K321" s="7">
        <f t="shared" si="9"/>
        <v>0</v>
      </c>
      <c r="L321" s="5">
        <f t="shared" si="11"/>
        <v>0</v>
      </c>
      <c r="M321">
        <f t="shared" si="10"/>
        <v>0</v>
      </c>
    </row>
    <row r="322" spans="11:13" hidden="1" x14ac:dyDescent="0.25">
      <c r="K322" s="7">
        <f t="shared" si="9"/>
        <v>0</v>
      </c>
      <c r="L322" s="5">
        <f t="shared" si="11"/>
        <v>0</v>
      </c>
      <c r="M322">
        <f t="shared" si="10"/>
        <v>0</v>
      </c>
    </row>
    <row r="323" spans="11:13" hidden="1" x14ac:dyDescent="0.25">
      <c r="K323" s="7">
        <f t="shared" si="9"/>
        <v>0</v>
      </c>
      <c r="L323" s="5">
        <f t="shared" si="11"/>
        <v>0</v>
      </c>
      <c r="M323">
        <f t="shared" si="10"/>
        <v>0</v>
      </c>
    </row>
    <row r="324" spans="11:13" hidden="1" x14ac:dyDescent="0.25">
      <c r="K324" s="7">
        <f t="shared" si="9"/>
        <v>0</v>
      </c>
      <c r="L324" s="5">
        <f t="shared" si="11"/>
        <v>0</v>
      </c>
      <c r="M324">
        <f t="shared" si="10"/>
        <v>0</v>
      </c>
    </row>
    <row r="325" spans="11:13" hidden="1" x14ac:dyDescent="0.25">
      <c r="K325" s="7">
        <f t="shared" si="9"/>
        <v>0</v>
      </c>
      <c r="L325" s="5">
        <f t="shared" si="11"/>
        <v>0</v>
      </c>
      <c r="M325">
        <f t="shared" si="10"/>
        <v>0</v>
      </c>
    </row>
    <row r="326" spans="11:13" hidden="1" x14ac:dyDescent="0.25">
      <c r="K326" s="7">
        <f t="shared" ref="K326:K389" si="12">SUM(F326:J326)</f>
        <v>0</v>
      </c>
      <c r="L326" s="5">
        <f t="shared" si="11"/>
        <v>0</v>
      </c>
      <c r="M326">
        <f t="shared" ref="M326:M389" si="13">SUM(K326*L326)</f>
        <v>0</v>
      </c>
    </row>
    <row r="327" spans="11:13" hidden="1" x14ac:dyDescent="0.25">
      <c r="K327" s="7">
        <f t="shared" si="12"/>
        <v>0</v>
      </c>
      <c r="L327" s="5">
        <f t="shared" ref="L327:L390" si="14">IF(D327="X",0,IF(E327="",0,IF(E327="H",0,VLOOKUP(E327,$F$540:$G$554,2))))</f>
        <v>0</v>
      </c>
      <c r="M327">
        <f t="shared" si="13"/>
        <v>0</v>
      </c>
    </row>
    <row r="328" spans="11:13" hidden="1" x14ac:dyDescent="0.25">
      <c r="K328" s="7">
        <f t="shared" si="12"/>
        <v>0</v>
      </c>
      <c r="L328" s="5">
        <f t="shared" si="14"/>
        <v>0</v>
      </c>
      <c r="M328">
        <f t="shared" si="13"/>
        <v>0</v>
      </c>
    </row>
    <row r="329" spans="11:13" hidden="1" x14ac:dyDescent="0.25">
      <c r="K329" s="7">
        <f t="shared" si="12"/>
        <v>0</v>
      </c>
      <c r="L329" s="5">
        <f t="shared" si="14"/>
        <v>0</v>
      </c>
      <c r="M329">
        <f t="shared" si="13"/>
        <v>0</v>
      </c>
    </row>
    <row r="330" spans="11:13" hidden="1" x14ac:dyDescent="0.25">
      <c r="K330" s="7">
        <f t="shared" si="12"/>
        <v>0</v>
      </c>
      <c r="L330" s="5">
        <f t="shared" si="14"/>
        <v>0</v>
      </c>
      <c r="M330">
        <f t="shared" si="13"/>
        <v>0</v>
      </c>
    </row>
    <row r="331" spans="11:13" hidden="1" x14ac:dyDescent="0.25">
      <c r="K331" s="7">
        <f t="shared" si="12"/>
        <v>0</v>
      </c>
      <c r="L331" s="5">
        <f t="shared" si="14"/>
        <v>0</v>
      </c>
      <c r="M331">
        <f t="shared" si="13"/>
        <v>0</v>
      </c>
    </row>
    <row r="332" spans="11:13" hidden="1" x14ac:dyDescent="0.25">
      <c r="K332" s="7">
        <f t="shared" si="12"/>
        <v>0</v>
      </c>
      <c r="L332" s="5">
        <f t="shared" si="14"/>
        <v>0</v>
      </c>
      <c r="M332">
        <f t="shared" si="13"/>
        <v>0</v>
      </c>
    </row>
    <row r="333" spans="11:13" hidden="1" x14ac:dyDescent="0.25">
      <c r="K333" s="7">
        <f t="shared" si="12"/>
        <v>0</v>
      </c>
      <c r="L333" s="5">
        <f t="shared" si="14"/>
        <v>0</v>
      </c>
      <c r="M333">
        <f t="shared" si="13"/>
        <v>0</v>
      </c>
    </row>
    <row r="334" spans="11:13" hidden="1" x14ac:dyDescent="0.25">
      <c r="K334" s="7">
        <f t="shared" si="12"/>
        <v>0</v>
      </c>
      <c r="L334" s="5">
        <f t="shared" si="14"/>
        <v>0</v>
      </c>
      <c r="M334">
        <f t="shared" si="13"/>
        <v>0</v>
      </c>
    </row>
    <row r="335" spans="11:13" hidden="1" x14ac:dyDescent="0.25">
      <c r="K335" s="7">
        <f t="shared" si="12"/>
        <v>0</v>
      </c>
      <c r="L335" s="5">
        <f t="shared" si="14"/>
        <v>0</v>
      </c>
      <c r="M335">
        <f t="shared" si="13"/>
        <v>0</v>
      </c>
    </row>
    <row r="336" spans="11:13" hidden="1" x14ac:dyDescent="0.25">
      <c r="K336" s="7">
        <f t="shared" si="12"/>
        <v>0</v>
      </c>
      <c r="L336" s="5">
        <f t="shared" si="14"/>
        <v>0</v>
      </c>
      <c r="M336">
        <f t="shared" si="13"/>
        <v>0</v>
      </c>
    </row>
    <row r="337" spans="11:13" hidden="1" x14ac:dyDescent="0.25">
      <c r="K337" s="7">
        <f t="shared" si="12"/>
        <v>0</v>
      </c>
      <c r="L337" s="5">
        <f t="shared" si="14"/>
        <v>0</v>
      </c>
      <c r="M337">
        <f t="shared" si="13"/>
        <v>0</v>
      </c>
    </row>
    <row r="338" spans="11:13" hidden="1" x14ac:dyDescent="0.25">
      <c r="K338" s="7">
        <f t="shared" si="12"/>
        <v>0</v>
      </c>
      <c r="L338" s="5">
        <f t="shared" si="14"/>
        <v>0</v>
      </c>
      <c r="M338">
        <f t="shared" si="13"/>
        <v>0</v>
      </c>
    </row>
    <row r="339" spans="11:13" hidden="1" x14ac:dyDescent="0.25">
      <c r="K339" s="7">
        <f t="shared" si="12"/>
        <v>0</v>
      </c>
      <c r="L339" s="5">
        <f t="shared" si="14"/>
        <v>0</v>
      </c>
      <c r="M339">
        <f t="shared" si="13"/>
        <v>0</v>
      </c>
    </row>
    <row r="340" spans="11:13" hidden="1" x14ac:dyDescent="0.25">
      <c r="K340" s="7">
        <f t="shared" si="12"/>
        <v>0</v>
      </c>
      <c r="L340" s="5">
        <f t="shared" si="14"/>
        <v>0</v>
      </c>
      <c r="M340">
        <f t="shared" si="13"/>
        <v>0</v>
      </c>
    </row>
    <row r="341" spans="11:13" hidden="1" x14ac:dyDescent="0.25">
      <c r="K341" s="7">
        <f t="shared" si="12"/>
        <v>0</v>
      </c>
      <c r="L341" s="5">
        <f t="shared" si="14"/>
        <v>0</v>
      </c>
      <c r="M341">
        <f t="shared" si="13"/>
        <v>0</v>
      </c>
    </row>
    <row r="342" spans="11:13" hidden="1" x14ac:dyDescent="0.25">
      <c r="K342" s="7">
        <f t="shared" si="12"/>
        <v>0</v>
      </c>
      <c r="L342" s="5">
        <f t="shared" si="14"/>
        <v>0</v>
      </c>
      <c r="M342">
        <f t="shared" si="13"/>
        <v>0</v>
      </c>
    </row>
    <row r="343" spans="11:13" hidden="1" x14ac:dyDescent="0.25">
      <c r="K343" s="7">
        <f t="shared" si="12"/>
        <v>0</v>
      </c>
      <c r="L343" s="5">
        <f t="shared" si="14"/>
        <v>0</v>
      </c>
      <c r="M343">
        <f t="shared" si="13"/>
        <v>0</v>
      </c>
    </row>
    <row r="344" spans="11:13" hidden="1" x14ac:dyDescent="0.25">
      <c r="K344" s="7">
        <f t="shared" si="12"/>
        <v>0</v>
      </c>
      <c r="L344" s="5">
        <f t="shared" si="14"/>
        <v>0</v>
      </c>
      <c r="M344">
        <f t="shared" si="13"/>
        <v>0</v>
      </c>
    </row>
    <row r="345" spans="11:13" hidden="1" x14ac:dyDescent="0.25">
      <c r="K345" s="7">
        <f t="shared" si="12"/>
        <v>0</v>
      </c>
      <c r="L345" s="5">
        <f t="shared" si="14"/>
        <v>0</v>
      </c>
      <c r="M345">
        <f t="shared" si="13"/>
        <v>0</v>
      </c>
    </row>
    <row r="346" spans="11:13" hidden="1" x14ac:dyDescent="0.25">
      <c r="K346" s="7">
        <f t="shared" si="12"/>
        <v>0</v>
      </c>
      <c r="L346" s="5">
        <f t="shared" si="14"/>
        <v>0</v>
      </c>
      <c r="M346">
        <f t="shared" si="13"/>
        <v>0</v>
      </c>
    </row>
    <row r="347" spans="11:13" hidden="1" x14ac:dyDescent="0.25">
      <c r="K347" s="7">
        <f t="shared" si="12"/>
        <v>0</v>
      </c>
      <c r="L347" s="5">
        <f t="shared" si="14"/>
        <v>0</v>
      </c>
      <c r="M347">
        <f t="shared" si="13"/>
        <v>0</v>
      </c>
    </row>
    <row r="348" spans="11:13" hidden="1" x14ac:dyDescent="0.25">
      <c r="K348" s="7">
        <f t="shared" si="12"/>
        <v>0</v>
      </c>
      <c r="L348" s="5">
        <f t="shared" si="14"/>
        <v>0</v>
      </c>
      <c r="M348">
        <f t="shared" si="13"/>
        <v>0</v>
      </c>
    </row>
    <row r="349" spans="11:13" hidden="1" x14ac:dyDescent="0.25">
      <c r="K349" s="7">
        <f t="shared" si="12"/>
        <v>0</v>
      </c>
      <c r="L349" s="5">
        <f t="shared" si="14"/>
        <v>0</v>
      </c>
      <c r="M349">
        <f t="shared" si="13"/>
        <v>0</v>
      </c>
    </row>
    <row r="350" spans="11:13" hidden="1" x14ac:dyDescent="0.25">
      <c r="K350" s="7">
        <f t="shared" si="12"/>
        <v>0</v>
      </c>
      <c r="L350" s="5">
        <f t="shared" si="14"/>
        <v>0</v>
      </c>
      <c r="M350">
        <f t="shared" si="13"/>
        <v>0</v>
      </c>
    </row>
    <row r="351" spans="11:13" hidden="1" x14ac:dyDescent="0.25">
      <c r="K351" s="7">
        <f t="shared" si="12"/>
        <v>0</v>
      </c>
      <c r="L351" s="5">
        <f t="shared" si="14"/>
        <v>0</v>
      </c>
      <c r="M351">
        <f t="shared" si="13"/>
        <v>0</v>
      </c>
    </row>
    <row r="352" spans="11:13" hidden="1" x14ac:dyDescent="0.25">
      <c r="K352" s="7">
        <f t="shared" si="12"/>
        <v>0</v>
      </c>
      <c r="L352" s="5">
        <f t="shared" si="14"/>
        <v>0</v>
      </c>
      <c r="M352">
        <f t="shared" si="13"/>
        <v>0</v>
      </c>
    </row>
    <row r="353" spans="11:13" hidden="1" x14ac:dyDescent="0.25">
      <c r="K353" s="7">
        <f t="shared" si="12"/>
        <v>0</v>
      </c>
      <c r="L353" s="5">
        <f t="shared" si="14"/>
        <v>0</v>
      </c>
      <c r="M353">
        <f t="shared" si="13"/>
        <v>0</v>
      </c>
    </row>
    <row r="354" spans="11:13" hidden="1" x14ac:dyDescent="0.25">
      <c r="K354" s="7">
        <f t="shared" si="12"/>
        <v>0</v>
      </c>
      <c r="L354" s="5">
        <f t="shared" si="14"/>
        <v>0</v>
      </c>
      <c r="M354">
        <f t="shared" si="13"/>
        <v>0</v>
      </c>
    </row>
    <row r="355" spans="11:13" hidden="1" x14ac:dyDescent="0.25">
      <c r="K355" s="7">
        <f t="shared" si="12"/>
        <v>0</v>
      </c>
      <c r="L355" s="5">
        <f t="shared" si="14"/>
        <v>0</v>
      </c>
      <c r="M355">
        <f t="shared" si="13"/>
        <v>0</v>
      </c>
    </row>
    <row r="356" spans="11:13" hidden="1" x14ac:dyDescent="0.25">
      <c r="K356" s="7">
        <f t="shared" si="12"/>
        <v>0</v>
      </c>
      <c r="L356" s="5">
        <f t="shared" si="14"/>
        <v>0</v>
      </c>
      <c r="M356">
        <f t="shared" si="13"/>
        <v>0</v>
      </c>
    </row>
    <row r="357" spans="11:13" hidden="1" x14ac:dyDescent="0.25">
      <c r="K357" s="7">
        <f t="shared" si="12"/>
        <v>0</v>
      </c>
      <c r="L357" s="5">
        <f t="shared" si="14"/>
        <v>0</v>
      </c>
      <c r="M357">
        <f t="shared" si="13"/>
        <v>0</v>
      </c>
    </row>
    <row r="358" spans="11:13" hidden="1" x14ac:dyDescent="0.25">
      <c r="K358" s="7">
        <f t="shared" si="12"/>
        <v>0</v>
      </c>
      <c r="L358" s="5">
        <f t="shared" si="14"/>
        <v>0</v>
      </c>
      <c r="M358">
        <f t="shared" si="13"/>
        <v>0</v>
      </c>
    </row>
    <row r="359" spans="11:13" hidden="1" x14ac:dyDescent="0.25">
      <c r="K359" s="7">
        <f t="shared" si="12"/>
        <v>0</v>
      </c>
      <c r="L359" s="5">
        <f t="shared" si="14"/>
        <v>0</v>
      </c>
      <c r="M359">
        <f t="shared" si="13"/>
        <v>0</v>
      </c>
    </row>
    <row r="360" spans="11:13" hidden="1" x14ac:dyDescent="0.25">
      <c r="K360" s="7">
        <f t="shared" si="12"/>
        <v>0</v>
      </c>
      <c r="L360" s="5">
        <f t="shared" si="14"/>
        <v>0</v>
      </c>
      <c r="M360">
        <f t="shared" si="13"/>
        <v>0</v>
      </c>
    </row>
    <row r="361" spans="11:13" hidden="1" x14ac:dyDescent="0.25">
      <c r="K361" s="7">
        <f t="shared" si="12"/>
        <v>0</v>
      </c>
      <c r="L361" s="5">
        <f t="shared" si="14"/>
        <v>0</v>
      </c>
      <c r="M361">
        <f t="shared" si="13"/>
        <v>0</v>
      </c>
    </row>
    <row r="362" spans="11:13" hidden="1" x14ac:dyDescent="0.25">
      <c r="K362" s="7">
        <f t="shared" si="12"/>
        <v>0</v>
      </c>
      <c r="L362" s="5">
        <f t="shared" si="14"/>
        <v>0</v>
      </c>
      <c r="M362">
        <f t="shared" si="13"/>
        <v>0</v>
      </c>
    </row>
    <row r="363" spans="11:13" hidden="1" x14ac:dyDescent="0.25">
      <c r="K363" s="7">
        <f t="shared" si="12"/>
        <v>0</v>
      </c>
      <c r="L363" s="5">
        <f t="shared" si="14"/>
        <v>0</v>
      </c>
      <c r="M363">
        <f t="shared" si="13"/>
        <v>0</v>
      </c>
    </row>
    <row r="364" spans="11:13" hidden="1" x14ac:dyDescent="0.25">
      <c r="K364" s="7">
        <f t="shared" si="12"/>
        <v>0</v>
      </c>
      <c r="L364" s="5">
        <f t="shared" si="14"/>
        <v>0</v>
      </c>
      <c r="M364">
        <f t="shared" si="13"/>
        <v>0</v>
      </c>
    </row>
    <row r="365" spans="11:13" hidden="1" x14ac:dyDescent="0.25">
      <c r="K365" s="7">
        <f t="shared" si="12"/>
        <v>0</v>
      </c>
      <c r="L365" s="5">
        <f t="shared" si="14"/>
        <v>0</v>
      </c>
      <c r="M365">
        <f t="shared" si="13"/>
        <v>0</v>
      </c>
    </row>
    <row r="366" spans="11:13" hidden="1" x14ac:dyDescent="0.25">
      <c r="K366" s="7">
        <f t="shared" si="12"/>
        <v>0</v>
      </c>
      <c r="L366" s="5">
        <f t="shared" si="14"/>
        <v>0</v>
      </c>
      <c r="M366">
        <f t="shared" si="13"/>
        <v>0</v>
      </c>
    </row>
    <row r="367" spans="11:13" hidden="1" x14ac:dyDescent="0.25">
      <c r="K367" s="7">
        <f t="shared" si="12"/>
        <v>0</v>
      </c>
      <c r="L367" s="5">
        <f t="shared" si="14"/>
        <v>0</v>
      </c>
      <c r="M367">
        <f t="shared" si="13"/>
        <v>0</v>
      </c>
    </row>
    <row r="368" spans="11:13" hidden="1" x14ac:dyDescent="0.25">
      <c r="K368" s="7">
        <f t="shared" si="12"/>
        <v>0</v>
      </c>
      <c r="L368" s="5">
        <f t="shared" si="14"/>
        <v>0</v>
      </c>
      <c r="M368">
        <f t="shared" si="13"/>
        <v>0</v>
      </c>
    </row>
    <row r="369" spans="11:13" hidden="1" x14ac:dyDescent="0.25">
      <c r="K369" s="7">
        <f t="shared" si="12"/>
        <v>0</v>
      </c>
      <c r="L369" s="5">
        <f t="shared" si="14"/>
        <v>0</v>
      </c>
      <c r="M369">
        <f t="shared" si="13"/>
        <v>0</v>
      </c>
    </row>
    <row r="370" spans="11:13" hidden="1" x14ac:dyDescent="0.25">
      <c r="K370" s="7">
        <f t="shared" si="12"/>
        <v>0</v>
      </c>
      <c r="L370" s="5">
        <f t="shared" si="14"/>
        <v>0</v>
      </c>
      <c r="M370">
        <f t="shared" si="13"/>
        <v>0</v>
      </c>
    </row>
    <row r="371" spans="11:13" hidden="1" x14ac:dyDescent="0.25">
      <c r="K371" s="7">
        <f t="shared" si="12"/>
        <v>0</v>
      </c>
      <c r="L371" s="5">
        <f t="shared" si="14"/>
        <v>0</v>
      </c>
      <c r="M371">
        <f t="shared" si="13"/>
        <v>0</v>
      </c>
    </row>
    <row r="372" spans="11:13" hidden="1" x14ac:dyDescent="0.25">
      <c r="K372" s="7">
        <f t="shared" si="12"/>
        <v>0</v>
      </c>
      <c r="L372" s="5">
        <f t="shared" si="14"/>
        <v>0</v>
      </c>
      <c r="M372">
        <f t="shared" si="13"/>
        <v>0</v>
      </c>
    </row>
    <row r="373" spans="11:13" hidden="1" x14ac:dyDescent="0.25">
      <c r="K373" s="7">
        <f t="shared" si="12"/>
        <v>0</v>
      </c>
      <c r="L373" s="5">
        <f t="shared" si="14"/>
        <v>0</v>
      </c>
      <c r="M373">
        <f t="shared" si="13"/>
        <v>0</v>
      </c>
    </row>
    <row r="374" spans="11:13" hidden="1" x14ac:dyDescent="0.25">
      <c r="K374" s="7">
        <f t="shared" si="12"/>
        <v>0</v>
      </c>
      <c r="L374" s="5">
        <f t="shared" si="14"/>
        <v>0</v>
      </c>
      <c r="M374">
        <f t="shared" si="13"/>
        <v>0</v>
      </c>
    </row>
    <row r="375" spans="11:13" hidden="1" x14ac:dyDescent="0.25">
      <c r="K375" s="7">
        <f t="shared" si="12"/>
        <v>0</v>
      </c>
      <c r="L375" s="5">
        <f t="shared" si="14"/>
        <v>0</v>
      </c>
      <c r="M375">
        <f t="shared" si="13"/>
        <v>0</v>
      </c>
    </row>
    <row r="376" spans="11:13" hidden="1" x14ac:dyDescent="0.25">
      <c r="K376" s="7">
        <f t="shared" si="12"/>
        <v>0</v>
      </c>
      <c r="L376" s="5">
        <f t="shared" si="14"/>
        <v>0</v>
      </c>
      <c r="M376">
        <f t="shared" si="13"/>
        <v>0</v>
      </c>
    </row>
    <row r="377" spans="11:13" hidden="1" x14ac:dyDescent="0.25">
      <c r="K377" s="7">
        <f t="shared" si="12"/>
        <v>0</v>
      </c>
      <c r="L377" s="5">
        <f t="shared" si="14"/>
        <v>0</v>
      </c>
      <c r="M377">
        <f t="shared" si="13"/>
        <v>0</v>
      </c>
    </row>
    <row r="378" spans="11:13" hidden="1" x14ac:dyDescent="0.25">
      <c r="K378" s="7">
        <f t="shared" si="12"/>
        <v>0</v>
      </c>
      <c r="L378" s="5">
        <f t="shared" si="14"/>
        <v>0</v>
      </c>
      <c r="M378">
        <f t="shared" si="13"/>
        <v>0</v>
      </c>
    </row>
    <row r="379" spans="11:13" hidden="1" x14ac:dyDescent="0.25">
      <c r="K379" s="7">
        <f t="shared" si="12"/>
        <v>0</v>
      </c>
      <c r="L379" s="5">
        <f t="shared" si="14"/>
        <v>0</v>
      </c>
      <c r="M379">
        <f t="shared" si="13"/>
        <v>0</v>
      </c>
    </row>
    <row r="380" spans="11:13" hidden="1" x14ac:dyDescent="0.25">
      <c r="K380" s="7">
        <f t="shared" si="12"/>
        <v>0</v>
      </c>
      <c r="L380" s="5">
        <f t="shared" si="14"/>
        <v>0</v>
      </c>
      <c r="M380">
        <f t="shared" si="13"/>
        <v>0</v>
      </c>
    </row>
    <row r="381" spans="11:13" hidden="1" x14ac:dyDescent="0.25">
      <c r="K381" s="7">
        <f t="shared" si="12"/>
        <v>0</v>
      </c>
      <c r="L381" s="5">
        <f t="shared" si="14"/>
        <v>0</v>
      </c>
      <c r="M381">
        <f t="shared" si="13"/>
        <v>0</v>
      </c>
    </row>
    <row r="382" spans="11:13" hidden="1" x14ac:dyDescent="0.25">
      <c r="K382" s="7">
        <f t="shared" si="12"/>
        <v>0</v>
      </c>
      <c r="L382" s="5">
        <f t="shared" si="14"/>
        <v>0</v>
      </c>
      <c r="M382">
        <f t="shared" si="13"/>
        <v>0</v>
      </c>
    </row>
    <row r="383" spans="11:13" hidden="1" x14ac:dyDescent="0.25">
      <c r="K383" s="7">
        <f t="shared" si="12"/>
        <v>0</v>
      </c>
      <c r="L383" s="5">
        <f t="shared" si="14"/>
        <v>0</v>
      </c>
      <c r="M383">
        <f t="shared" si="13"/>
        <v>0</v>
      </c>
    </row>
    <row r="384" spans="11:13" hidden="1" x14ac:dyDescent="0.25">
      <c r="K384" s="7">
        <f t="shared" si="12"/>
        <v>0</v>
      </c>
      <c r="L384" s="5">
        <f t="shared" si="14"/>
        <v>0</v>
      </c>
      <c r="M384">
        <f t="shared" si="13"/>
        <v>0</v>
      </c>
    </row>
    <row r="385" spans="11:13" hidden="1" x14ac:dyDescent="0.25">
      <c r="K385" s="7">
        <f t="shared" si="12"/>
        <v>0</v>
      </c>
      <c r="L385" s="5">
        <f t="shared" si="14"/>
        <v>0</v>
      </c>
      <c r="M385">
        <f t="shared" si="13"/>
        <v>0</v>
      </c>
    </row>
    <row r="386" spans="11:13" hidden="1" x14ac:dyDescent="0.25">
      <c r="K386" s="7">
        <f t="shared" si="12"/>
        <v>0</v>
      </c>
      <c r="L386" s="5">
        <f t="shared" si="14"/>
        <v>0</v>
      </c>
      <c r="M386">
        <f t="shared" si="13"/>
        <v>0</v>
      </c>
    </row>
    <row r="387" spans="11:13" hidden="1" x14ac:dyDescent="0.25">
      <c r="K387" s="7">
        <f t="shared" si="12"/>
        <v>0</v>
      </c>
      <c r="L387" s="5">
        <f t="shared" si="14"/>
        <v>0</v>
      </c>
      <c r="M387">
        <f t="shared" si="13"/>
        <v>0</v>
      </c>
    </row>
    <row r="388" spans="11:13" hidden="1" x14ac:dyDescent="0.25">
      <c r="K388" s="7">
        <f t="shared" si="12"/>
        <v>0</v>
      </c>
      <c r="L388" s="5">
        <f t="shared" si="14"/>
        <v>0</v>
      </c>
      <c r="M388">
        <f t="shared" si="13"/>
        <v>0</v>
      </c>
    </row>
    <row r="389" spans="11:13" hidden="1" x14ac:dyDescent="0.25">
      <c r="K389" s="7">
        <f t="shared" si="12"/>
        <v>0</v>
      </c>
      <c r="L389" s="5">
        <f t="shared" si="14"/>
        <v>0</v>
      </c>
      <c r="M389">
        <f t="shared" si="13"/>
        <v>0</v>
      </c>
    </row>
    <row r="390" spans="11:13" hidden="1" x14ac:dyDescent="0.25">
      <c r="K390" s="7">
        <f t="shared" ref="K390:K453" si="15">SUM(F390:J390)</f>
        <v>0</v>
      </c>
      <c r="L390" s="5">
        <f t="shared" si="14"/>
        <v>0</v>
      </c>
      <c r="M390">
        <f t="shared" ref="M390:M453" si="16">SUM(K390*L390)</f>
        <v>0</v>
      </c>
    </row>
    <row r="391" spans="11:13" hidden="1" x14ac:dyDescent="0.25">
      <c r="K391" s="7">
        <f t="shared" si="15"/>
        <v>0</v>
      </c>
      <c r="L391" s="5">
        <f t="shared" ref="L391:L454" si="17">IF(D391="X",0,IF(E391="",0,IF(E391="H",0,VLOOKUP(E391,$F$540:$G$554,2))))</f>
        <v>0</v>
      </c>
      <c r="M391">
        <f t="shared" si="16"/>
        <v>0</v>
      </c>
    </row>
    <row r="392" spans="11:13" hidden="1" x14ac:dyDescent="0.25">
      <c r="K392" s="7">
        <f t="shared" si="15"/>
        <v>0</v>
      </c>
      <c r="L392" s="5">
        <f t="shared" si="17"/>
        <v>0</v>
      </c>
      <c r="M392">
        <f t="shared" si="16"/>
        <v>0</v>
      </c>
    </row>
    <row r="393" spans="11:13" hidden="1" x14ac:dyDescent="0.25">
      <c r="K393" s="7">
        <f t="shared" si="15"/>
        <v>0</v>
      </c>
      <c r="L393" s="5">
        <f t="shared" si="17"/>
        <v>0</v>
      </c>
      <c r="M393">
        <f t="shared" si="16"/>
        <v>0</v>
      </c>
    </row>
    <row r="394" spans="11:13" hidden="1" x14ac:dyDescent="0.25">
      <c r="K394" s="7">
        <f t="shared" si="15"/>
        <v>0</v>
      </c>
      <c r="L394" s="5">
        <f t="shared" si="17"/>
        <v>0</v>
      </c>
      <c r="M394">
        <f t="shared" si="16"/>
        <v>0</v>
      </c>
    </row>
    <row r="395" spans="11:13" hidden="1" x14ac:dyDescent="0.25">
      <c r="K395" s="7">
        <f t="shared" si="15"/>
        <v>0</v>
      </c>
      <c r="L395" s="5">
        <f t="shared" si="17"/>
        <v>0</v>
      </c>
      <c r="M395">
        <f t="shared" si="16"/>
        <v>0</v>
      </c>
    </row>
    <row r="396" spans="11:13" hidden="1" x14ac:dyDescent="0.25">
      <c r="K396" s="7">
        <f t="shared" si="15"/>
        <v>0</v>
      </c>
      <c r="L396" s="5">
        <f t="shared" si="17"/>
        <v>0</v>
      </c>
      <c r="M396">
        <f t="shared" si="16"/>
        <v>0</v>
      </c>
    </row>
    <row r="397" spans="11:13" hidden="1" x14ac:dyDescent="0.25">
      <c r="K397" s="7">
        <f t="shared" si="15"/>
        <v>0</v>
      </c>
      <c r="L397" s="5">
        <f t="shared" si="17"/>
        <v>0</v>
      </c>
      <c r="M397">
        <f t="shared" si="16"/>
        <v>0</v>
      </c>
    </row>
    <row r="398" spans="11:13" hidden="1" x14ac:dyDescent="0.25">
      <c r="K398" s="7">
        <f t="shared" si="15"/>
        <v>0</v>
      </c>
      <c r="L398" s="5">
        <f t="shared" si="17"/>
        <v>0</v>
      </c>
      <c r="M398">
        <f t="shared" si="16"/>
        <v>0</v>
      </c>
    </row>
    <row r="399" spans="11:13" hidden="1" x14ac:dyDescent="0.25">
      <c r="K399" s="7">
        <f t="shared" si="15"/>
        <v>0</v>
      </c>
      <c r="L399" s="5">
        <f t="shared" si="17"/>
        <v>0</v>
      </c>
      <c r="M399">
        <f t="shared" si="16"/>
        <v>0</v>
      </c>
    </row>
    <row r="400" spans="11:13" hidden="1" x14ac:dyDescent="0.25">
      <c r="K400" s="7">
        <f t="shared" si="15"/>
        <v>0</v>
      </c>
      <c r="L400" s="5">
        <f t="shared" si="17"/>
        <v>0</v>
      </c>
      <c r="M400">
        <f t="shared" si="16"/>
        <v>0</v>
      </c>
    </row>
    <row r="401" spans="11:13" hidden="1" x14ac:dyDescent="0.25">
      <c r="K401" s="7">
        <f t="shared" si="15"/>
        <v>0</v>
      </c>
      <c r="L401" s="5">
        <f t="shared" si="17"/>
        <v>0</v>
      </c>
      <c r="M401">
        <f t="shared" si="16"/>
        <v>0</v>
      </c>
    </row>
    <row r="402" spans="11:13" hidden="1" x14ac:dyDescent="0.25">
      <c r="K402" s="7">
        <f t="shared" si="15"/>
        <v>0</v>
      </c>
      <c r="L402" s="5">
        <f t="shared" si="17"/>
        <v>0</v>
      </c>
      <c r="M402">
        <f t="shared" si="16"/>
        <v>0</v>
      </c>
    </row>
    <row r="403" spans="11:13" hidden="1" x14ac:dyDescent="0.25">
      <c r="K403" s="7">
        <f t="shared" si="15"/>
        <v>0</v>
      </c>
      <c r="L403" s="5">
        <f t="shared" si="17"/>
        <v>0</v>
      </c>
      <c r="M403">
        <f t="shared" si="16"/>
        <v>0</v>
      </c>
    </row>
    <row r="404" spans="11:13" hidden="1" x14ac:dyDescent="0.25">
      <c r="K404" s="7">
        <f t="shared" si="15"/>
        <v>0</v>
      </c>
      <c r="L404" s="5">
        <f t="shared" si="17"/>
        <v>0</v>
      </c>
      <c r="M404">
        <f t="shared" si="16"/>
        <v>0</v>
      </c>
    </row>
    <row r="405" spans="11:13" hidden="1" x14ac:dyDescent="0.25">
      <c r="K405" s="7">
        <f t="shared" si="15"/>
        <v>0</v>
      </c>
      <c r="L405" s="5">
        <f t="shared" si="17"/>
        <v>0</v>
      </c>
      <c r="M405">
        <f t="shared" si="16"/>
        <v>0</v>
      </c>
    </row>
    <row r="406" spans="11:13" hidden="1" x14ac:dyDescent="0.25">
      <c r="K406" s="7">
        <f t="shared" si="15"/>
        <v>0</v>
      </c>
      <c r="L406" s="5">
        <f t="shared" si="17"/>
        <v>0</v>
      </c>
      <c r="M406">
        <f t="shared" si="16"/>
        <v>0</v>
      </c>
    </row>
    <row r="407" spans="11:13" hidden="1" x14ac:dyDescent="0.25">
      <c r="K407" s="7">
        <f t="shared" si="15"/>
        <v>0</v>
      </c>
      <c r="L407" s="5">
        <f t="shared" si="17"/>
        <v>0</v>
      </c>
      <c r="M407">
        <f t="shared" si="16"/>
        <v>0</v>
      </c>
    </row>
    <row r="408" spans="11:13" hidden="1" x14ac:dyDescent="0.25">
      <c r="K408" s="7">
        <f t="shared" si="15"/>
        <v>0</v>
      </c>
      <c r="L408" s="5">
        <f t="shared" si="17"/>
        <v>0</v>
      </c>
      <c r="M408">
        <f t="shared" si="16"/>
        <v>0</v>
      </c>
    </row>
    <row r="409" spans="11:13" hidden="1" x14ac:dyDescent="0.25">
      <c r="K409" s="7">
        <f t="shared" si="15"/>
        <v>0</v>
      </c>
      <c r="L409" s="5">
        <f t="shared" si="17"/>
        <v>0</v>
      </c>
      <c r="M409">
        <f t="shared" si="16"/>
        <v>0</v>
      </c>
    </row>
    <row r="410" spans="11:13" hidden="1" x14ac:dyDescent="0.25">
      <c r="K410" s="7">
        <f t="shared" si="15"/>
        <v>0</v>
      </c>
      <c r="L410" s="5">
        <f t="shared" si="17"/>
        <v>0</v>
      </c>
      <c r="M410">
        <f t="shared" si="16"/>
        <v>0</v>
      </c>
    </row>
    <row r="411" spans="11:13" hidden="1" x14ac:dyDescent="0.25">
      <c r="K411" s="7">
        <f t="shared" si="15"/>
        <v>0</v>
      </c>
      <c r="L411" s="5">
        <f t="shared" si="17"/>
        <v>0</v>
      </c>
      <c r="M411">
        <f t="shared" si="16"/>
        <v>0</v>
      </c>
    </row>
    <row r="412" spans="11:13" hidden="1" x14ac:dyDescent="0.25">
      <c r="K412" s="7">
        <f t="shared" si="15"/>
        <v>0</v>
      </c>
      <c r="L412" s="5">
        <f t="shared" si="17"/>
        <v>0</v>
      </c>
      <c r="M412">
        <f t="shared" si="16"/>
        <v>0</v>
      </c>
    </row>
    <row r="413" spans="11:13" hidden="1" x14ac:dyDescent="0.25">
      <c r="K413" s="7">
        <f t="shared" si="15"/>
        <v>0</v>
      </c>
      <c r="L413" s="5">
        <f t="shared" si="17"/>
        <v>0</v>
      </c>
      <c r="M413">
        <f t="shared" si="16"/>
        <v>0</v>
      </c>
    </row>
    <row r="414" spans="11:13" hidden="1" x14ac:dyDescent="0.25">
      <c r="K414" s="7">
        <f t="shared" si="15"/>
        <v>0</v>
      </c>
      <c r="L414" s="5">
        <f t="shared" si="17"/>
        <v>0</v>
      </c>
      <c r="M414">
        <f t="shared" si="16"/>
        <v>0</v>
      </c>
    </row>
    <row r="415" spans="11:13" hidden="1" x14ac:dyDescent="0.25">
      <c r="K415" s="7">
        <f t="shared" si="15"/>
        <v>0</v>
      </c>
      <c r="L415" s="5">
        <f t="shared" si="17"/>
        <v>0</v>
      </c>
      <c r="M415">
        <f t="shared" si="16"/>
        <v>0</v>
      </c>
    </row>
    <row r="416" spans="11:13" hidden="1" x14ac:dyDescent="0.25">
      <c r="K416" s="7">
        <f t="shared" si="15"/>
        <v>0</v>
      </c>
      <c r="L416" s="5">
        <f t="shared" si="17"/>
        <v>0</v>
      </c>
      <c r="M416">
        <f t="shared" si="16"/>
        <v>0</v>
      </c>
    </row>
    <row r="417" spans="11:13" hidden="1" x14ac:dyDescent="0.25">
      <c r="K417" s="7">
        <f t="shared" si="15"/>
        <v>0</v>
      </c>
      <c r="L417" s="5">
        <f t="shared" si="17"/>
        <v>0</v>
      </c>
      <c r="M417">
        <f t="shared" si="16"/>
        <v>0</v>
      </c>
    </row>
    <row r="418" spans="11:13" hidden="1" x14ac:dyDescent="0.25">
      <c r="K418" s="7">
        <f t="shared" si="15"/>
        <v>0</v>
      </c>
      <c r="L418" s="5">
        <f t="shared" si="17"/>
        <v>0</v>
      </c>
      <c r="M418">
        <f t="shared" si="16"/>
        <v>0</v>
      </c>
    </row>
    <row r="419" spans="11:13" hidden="1" x14ac:dyDescent="0.25">
      <c r="K419" s="7">
        <f t="shared" si="15"/>
        <v>0</v>
      </c>
      <c r="L419" s="5">
        <f t="shared" si="17"/>
        <v>0</v>
      </c>
      <c r="M419">
        <f t="shared" si="16"/>
        <v>0</v>
      </c>
    </row>
    <row r="420" spans="11:13" hidden="1" x14ac:dyDescent="0.25">
      <c r="K420" s="7">
        <f t="shared" si="15"/>
        <v>0</v>
      </c>
      <c r="L420" s="5">
        <f t="shared" si="17"/>
        <v>0</v>
      </c>
      <c r="M420">
        <f t="shared" si="16"/>
        <v>0</v>
      </c>
    </row>
    <row r="421" spans="11:13" hidden="1" x14ac:dyDescent="0.25">
      <c r="K421" s="7">
        <f t="shared" si="15"/>
        <v>0</v>
      </c>
      <c r="L421" s="5">
        <f t="shared" si="17"/>
        <v>0</v>
      </c>
      <c r="M421">
        <f t="shared" si="16"/>
        <v>0</v>
      </c>
    </row>
    <row r="422" spans="11:13" hidden="1" x14ac:dyDescent="0.25">
      <c r="K422" s="7">
        <f t="shared" si="15"/>
        <v>0</v>
      </c>
      <c r="L422" s="5">
        <f t="shared" si="17"/>
        <v>0</v>
      </c>
      <c r="M422">
        <f t="shared" si="16"/>
        <v>0</v>
      </c>
    </row>
    <row r="423" spans="11:13" hidden="1" x14ac:dyDescent="0.25">
      <c r="K423" s="7">
        <f t="shared" si="15"/>
        <v>0</v>
      </c>
      <c r="L423" s="5">
        <f t="shared" si="17"/>
        <v>0</v>
      </c>
      <c r="M423">
        <f t="shared" si="16"/>
        <v>0</v>
      </c>
    </row>
    <row r="424" spans="11:13" hidden="1" x14ac:dyDescent="0.25">
      <c r="K424" s="7">
        <f t="shared" si="15"/>
        <v>0</v>
      </c>
      <c r="L424" s="5">
        <f t="shared" si="17"/>
        <v>0</v>
      </c>
      <c r="M424">
        <f t="shared" si="16"/>
        <v>0</v>
      </c>
    </row>
    <row r="425" spans="11:13" hidden="1" x14ac:dyDescent="0.25">
      <c r="K425" s="7">
        <f t="shared" si="15"/>
        <v>0</v>
      </c>
      <c r="L425" s="5">
        <f t="shared" si="17"/>
        <v>0</v>
      </c>
      <c r="M425">
        <f t="shared" si="16"/>
        <v>0</v>
      </c>
    </row>
    <row r="426" spans="11:13" hidden="1" x14ac:dyDescent="0.25">
      <c r="K426" s="7">
        <f t="shared" si="15"/>
        <v>0</v>
      </c>
      <c r="L426" s="5">
        <f t="shared" si="17"/>
        <v>0</v>
      </c>
      <c r="M426">
        <f t="shared" si="16"/>
        <v>0</v>
      </c>
    </row>
    <row r="427" spans="11:13" hidden="1" x14ac:dyDescent="0.25">
      <c r="K427" s="7">
        <f t="shared" si="15"/>
        <v>0</v>
      </c>
      <c r="L427" s="5">
        <f t="shared" si="17"/>
        <v>0</v>
      </c>
      <c r="M427">
        <f t="shared" si="16"/>
        <v>0</v>
      </c>
    </row>
    <row r="428" spans="11:13" hidden="1" x14ac:dyDescent="0.25">
      <c r="K428" s="7">
        <f t="shared" si="15"/>
        <v>0</v>
      </c>
      <c r="L428" s="5">
        <f t="shared" si="17"/>
        <v>0</v>
      </c>
      <c r="M428">
        <f t="shared" si="16"/>
        <v>0</v>
      </c>
    </row>
    <row r="429" spans="11:13" hidden="1" x14ac:dyDescent="0.25">
      <c r="K429" s="7">
        <f t="shared" si="15"/>
        <v>0</v>
      </c>
      <c r="L429" s="5">
        <f t="shared" si="17"/>
        <v>0</v>
      </c>
      <c r="M429">
        <f t="shared" si="16"/>
        <v>0</v>
      </c>
    </row>
    <row r="430" spans="11:13" hidden="1" x14ac:dyDescent="0.25">
      <c r="K430" s="7">
        <f t="shared" si="15"/>
        <v>0</v>
      </c>
      <c r="L430" s="5">
        <f t="shared" si="17"/>
        <v>0</v>
      </c>
      <c r="M430">
        <f t="shared" si="16"/>
        <v>0</v>
      </c>
    </row>
    <row r="431" spans="11:13" hidden="1" x14ac:dyDescent="0.25">
      <c r="K431" s="7">
        <f t="shared" si="15"/>
        <v>0</v>
      </c>
      <c r="L431" s="5">
        <f t="shared" si="17"/>
        <v>0</v>
      </c>
      <c r="M431">
        <f t="shared" si="16"/>
        <v>0</v>
      </c>
    </row>
    <row r="432" spans="11:13" hidden="1" x14ac:dyDescent="0.25">
      <c r="K432" s="7">
        <f t="shared" si="15"/>
        <v>0</v>
      </c>
      <c r="L432" s="5">
        <f t="shared" si="17"/>
        <v>0</v>
      </c>
      <c r="M432">
        <f t="shared" si="16"/>
        <v>0</v>
      </c>
    </row>
    <row r="433" spans="11:13" hidden="1" x14ac:dyDescent="0.25">
      <c r="K433" s="7">
        <f t="shared" si="15"/>
        <v>0</v>
      </c>
      <c r="L433" s="5">
        <f t="shared" si="17"/>
        <v>0</v>
      </c>
      <c r="M433">
        <f t="shared" si="16"/>
        <v>0</v>
      </c>
    </row>
    <row r="434" spans="11:13" hidden="1" x14ac:dyDescent="0.25">
      <c r="K434" s="7">
        <f t="shared" si="15"/>
        <v>0</v>
      </c>
      <c r="L434" s="5">
        <f t="shared" si="17"/>
        <v>0</v>
      </c>
      <c r="M434">
        <f t="shared" si="16"/>
        <v>0</v>
      </c>
    </row>
    <row r="435" spans="11:13" hidden="1" x14ac:dyDescent="0.25">
      <c r="K435" s="7">
        <f t="shared" si="15"/>
        <v>0</v>
      </c>
      <c r="L435" s="5">
        <f t="shared" si="17"/>
        <v>0</v>
      </c>
      <c r="M435">
        <f t="shared" si="16"/>
        <v>0</v>
      </c>
    </row>
    <row r="436" spans="11:13" hidden="1" x14ac:dyDescent="0.25">
      <c r="K436" s="7">
        <f t="shared" si="15"/>
        <v>0</v>
      </c>
      <c r="L436" s="5">
        <f t="shared" si="17"/>
        <v>0</v>
      </c>
      <c r="M436">
        <f t="shared" si="16"/>
        <v>0</v>
      </c>
    </row>
    <row r="437" spans="11:13" hidden="1" x14ac:dyDescent="0.25">
      <c r="K437" s="7">
        <f t="shared" si="15"/>
        <v>0</v>
      </c>
      <c r="L437" s="5">
        <f t="shared" si="17"/>
        <v>0</v>
      </c>
      <c r="M437">
        <f t="shared" si="16"/>
        <v>0</v>
      </c>
    </row>
    <row r="438" spans="11:13" hidden="1" x14ac:dyDescent="0.25">
      <c r="K438" s="7">
        <f t="shared" si="15"/>
        <v>0</v>
      </c>
      <c r="L438" s="5">
        <f t="shared" si="17"/>
        <v>0</v>
      </c>
      <c r="M438">
        <f t="shared" si="16"/>
        <v>0</v>
      </c>
    </row>
    <row r="439" spans="11:13" hidden="1" x14ac:dyDescent="0.25">
      <c r="K439" s="7">
        <f t="shared" si="15"/>
        <v>0</v>
      </c>
      <c r="L439" s="5">
        <f t="shared" si="17"/>
        <v>0</v>
      </c>
      <c r="M439">
        <f t="shared" si="16"/>
        <v>0</v>
      </c>
    </row>
    <row r="440" spans="11:13" hidden="1" x14ac:dyDescent="0.25">
      <c r="K440" s="7">
        <f t="shared" si="15"/>
        <v>0</v>
      </c>
      <c r="L440" s="5">
        <f t="shared" si="17"/>
        <v>0</v>
      </c>
      <c r="M440">
        <f t="shared" si="16"/>
        <v>0</v>
      </c>
    </row>
    <row r="441" spans="11:13" hidden="1" x14ac:dyDescent="0.25">
      <c r="K441" s="7">
        <f t="shared" si="15"/>
        <v>0</v>
      </c>
      <c r="L441" s="5">
        <f t="shared" si="17"/>
        <v>0</v>
      </c>
      <c r="M441">
        <f t="shared" si="16"/>
        <v>0</v>
      </c>
    </row>
    <row r="442" spans="11:13" hidden="1" x14ac:dyDescent="0.25">
      <c r="K442" s="7">
        <f t="shared" si="15"/>
        <v>0</v>
      </c>
      <c r="L442" s="5">
        <f t="shared" si="17"/>
        <v>0</v>
      </c>
      <c r="M442">
        <f t="shared" si="16"/>
        <v>0</v>
      </c>
    </row>
    <row r="443" spans="11:13" hidden="1" x14ac:dyDescent="0.25">
      <c r="K443" s="7">
        <f t="shared" si="15"/>
        <v>0</v>
      </c>
      <c r="L443" s="5">
        <f t="shared" si="17"/>
        <v>0</v>
      </c>
      <c r="M443">
        <f t="shared" si="16"/>
        <v>0</v>
      </c>
    </row>
    <row r="444" spans="11:13" hidden="1" x14ac:dyDescent="0.25">
      <c r="K444" s="7">
        <f t="shared" si="15"/>
        <v>0</v>
      </c>
      <c r="L444" s="5">
        <f t="shared" si="17"/>
        <v>0</v>
      </c>
      <c r="M444">
        <f t="shared" si="16"/>
        <v>0</v>
      </c>
    </row>
    <row r="445" spans="11:13" hidden="1" x14ac:dyDescent="0.25">
      <c r="K445" s="7">
        <f t="shared" si="15"/>
        <v>0</v>
      </c>
      <c r="L445" s="5">
        <f t="shared" si="17"/>
        <v>0</v>
      </c>
      <c r="M445">
        <f t="shared" si="16"/>
        <v>0</v>
      </c>
    </row>
    <row r="446" spans="11:13" hidden="1" x14ac:dyDescent="0.25">
      <c r="K446" s="7">
        <f t="shared" si="15"/>
        <v>0</v>
      </c>
      <c r="L446" s="5">
        <f t="shared" si="17"/>
        <v>0</v>
      </c>
      <c r="M446">
        <f t="shared" si="16"/>
        <v>0</v>
      </c>
    </row>
    <row r="447" spans="11:13" hidden="1" x14ac:dyDescent="0.25">
      <c r="K447" s="7">
        <f t="shared" si="15"/>
        <v>0</v>
      </c>
      <c r="L447" s="5">
        <f t="shared" si="17"/>
        <v>0</v>
      </c>
      <c r="M447">
        <f t="shared" si="16"/>
        <v>0</v>
      </c>
    </row>
    <row r="448" spans="11:13" hidden="1" x14ac:dyDescent="0.25">
      <c r="K448" s="7">
        <f t="shared" si="15"/>
        <v>0</v>
      </c>
      <c r="L448" s="5">
        <f t="shared" si="17"/>
        <v>0</v>
      </c>
      <c r="M448">
        <f t="shared" si="16"/>
        <v>0</v>
      </c>
    </row>
    <row r="449" spans="11:13" hidden="1" x14ac:dyDescent="0.25">
      <c r="K449" s="7">
        <f t="shared" si="15"/>
        <v>0</v>
      </c>
      <c r="L449" s="5">
        <f t="shared" si="17"/>
        <v>0</v>
      </c>
      <c r="M449">
        <f t="shared" si="16"/>
        <v>0</v>
      </c>
    </row>
    <row r="450" spans="11:13" hidden="1" x14ac:dyDescent="0.25">
      <c r="K450" s="7">
        <f t="shared" si="15"/>
        <v>0</v>
      </c>
      <c r="L450" s="5">
        <f t="shared" si="17"/>
        <v>0</v>
      </c>
      <c r="M450">
        <f t="shared" si="16"/>
        <v>0</v>
      </c>
    </row>
    <row r="451" spans="11:13" hidden="1" x14ac:dyDescent="0.25">
      <c r="K451" s="7">
        <f t="shared" si="15"/>
        <v>0</v>
      </c>
      <c r="L451" s="5">
        <f t="shared" si="17"/>
        <v>0</v>
      </c>
      <c r="M451">
        <f t="shared" si="16"/>
        <v>0</v>
      </c>
    </row>
    <row r="452" spans="11:13" hidden="1" x14ac:dyDescent="0.25">
      <c r="K452" s="7">
        <f t="shared" si="15"/>
        <v>0</v>
      </c>
      <c r="L452" s="5">
        <f t="shared" si="17"/>
        <v>0</v>
      </c>
      <c r="M452">
        <f t="shared" si="16"/>
        <v>0</v>
      </c>
    </row>
    <row r="453" spans="11:13" hidden="1" x14ac:dyDescent="0.25">
      <c r="K453" s="7">
        <f t="shared" si="15"/>
        <v>0</v>
      </c>
      <c r="L453" s="5">
        <f t="shared" si="17"/>
        <v>0</v>
      </c>
      <c r="M453">
        <f t="shared" si="16"/>
        <v>0</v>
      </c>
    </row>
    <row r="454" spans="11:13" hidden="1" x14ac:dyDescent="0.25">
      <c r="K454" s="7">
        <f t="shared" ref="K454:K499" si="18">SUM(F454:J454)</f>
        <v>0</v>
      </c>
      <c r="L454" s="5">
        <f t="shared" si="17"/>
        <v>0</v>
      </c>
      <c r="M454">
        <f t="shared" ref="M454:M499" si="19">SUM(K454*L454)</f>
        <v>0</v>
      </c>
    </row>
    <row r="455" spans="11:13" hidden="1" x14ac:dyDescent="0.25">
      <c r="K455" s="7">
        <f t="shared" si="18"/>
        <v>0</v>
      </c>
      <c r="L455" s="5">
        <f t="shared" ref="L455:L499" si="20">IF(D455="X",0,IF(E455="",0,IF(E455="H",0,VLOOKUP(E455,$F$540:$G$554,2))))</f>
        <v>0</v>
      </c>
      <c r="M455">
        <f t="shared" si="19"/>
        <v>0</v>
      </c>
    </row>
    <row r="456" spans="11:13" hidden="1" x14ac:dyDescent="0.25">
      <c r="K456" s="7">
        <f t="shared" si="18"/>
        <v>0</v>
      </c>
      <c r="L456" s="5">
        <f t="shared" si="20"/>
        <v>0</v>
      </c>
      <c r="M456">
        <f t="shared" si="19"/>
        <v>0</v>
      </c>
    </row>
    <row r="457" spans="11:13" hidden="1" x14ac:dyDescent="0.25">
      <c r="K457" s="7">
        <f t="shared" si="18"/>
        <v>0</v>
      </c>
      <c r="L457" s="5">
        <f t="shared" si="20"/>
        <v>0</v>
      </c>
      <c r="M457">
        <f t="shared" si="19"/>
        <v>0</v>
      </c>
    </row>
    <row r="458" spans="11:13" hidden="1" x14ac:dyDescent="0.25">
      <c r="K458" s="7">
        <f t="shared" si="18"/>
        <v>0</v>
      </c>
      <c r="L458" s="5">
        <f t="shared" si="20"/>
        <v>0</v>
      </c>
      <c r="M458">
        <f t="shared" si="19"/>
        <v>0</v>
      </c>
    </row>
    <row r="459" spans="11:13" hidden="1" x14ac:dyDescent="0.25">
      <c r="K459" s="7">
        <f t="shared" si="18"/>
        <v>0</v>
      </c>
      <c r="L459" s="5">
        <f t="shared" si="20"/>
        <v>0</v>
      </c>
      <c r="M459">
        <f t="shared" si="19"/>
        <v>0</v>
      </c>
    </row>
    <row r="460" spans="11:13" hidden="1" x14ac:dyDescent="0.25">
      <c r="K460" s="7">
        <f t="shared" si="18"/>
        <v>0</v>
      </c>
      <c r="L460" s="5">
        <f t="shared" si="20"/>
        <v>0</v>
      </c>
      <c r="M460">
        <f t="shared" si="19"/>
        <v>0</v>
      </c>
    </row>
    <row r="461" spans="11:13" hidden="1" x14ac:dyDescent="0.25">
      <c r="K461" s="7">
        <f t="shared" si="18"/>
        <v>0</v>
      </c>
      <c r="L461" s="5">
        <f t="shared" si="20"/>
        <v>0</v>
      </c>
      <c r="M461">
        <f t="shared" si="19"/>
        <v>0</v>
      </c>
    </row>
    <row r="462" spans="11:13" hidden="1" x14ac:dyDescent="0.25">
      <c r="K462" s="7">
        <f t="shared" si="18"/>
        <v>0</v>
      </c>
      <c r="L462" s="5">
        <f t="shared" si="20"/>
        <v>0</v>
      </c>
      <c r="M462">
        <f t="shared" si="19"/>
        <v>0</v>
      </c>
    </row>
    <row r="463" spans="11:13" hidden="1" x14ac:dyDescent="0.25">
      <c r="K463" s="7">
        <f t="shared" si="18"/>
        <v>0</v>
      </c>
      <c r="L463" s="5">
        <f t="shared" si="20"/>
        <v>0</v>
      </c>
      <c r="M463">
        <f t="shared" si="19"/>
        <v>0</v>
      </c>
    </row>
    <row r="464" spans="11:13" hidden="1" x14ac:dyDescent="0.25">
      <c r="K464" s="7">
        <f t="shared" si="18"/>
        <v>0</v>
      </c>
      <c r="L464" s="5">
        <f t="shared" si="20"/>
        <v>0</v>
      </c>
      <c r="M464">
        <f t="shared" si="19"/>
        <v>0</v>
      </c>
    </row>
    <row r="465" spans="11:13" hidden="1" x14ac:dyDescent="0.25">
      <c r="K465" s="7">
        <f t="shared" si="18"/>
        <v>0</v>
      </c>
      <c r="L465" s="5">
        <f t="shared" si="20"/>
        <v>0</v>
      </c>
      <c r="M465">
        <f t="shared" si="19"/>
        <v>0</v>
      </c>
    </row>
    <row r="466" spans="11:13" hidden="1" x14ac:dyDescent="0.25">
      <c r="K466" s="7">
        <f t="shared" si="18"/>
        <v>0</v>
      </c>
      <c r="L466" s="5">
        <f t="shared" si="20"/>
        <v>0</v>
      </c>
      <c r="M466">
        <f t="shared" si="19"/>
        <v>0</v>
      </c>
    </row>
    <row r="467" spans="11:13" hidden="1" x14ac:dyDescent="0.25">
      <c r="K467" s="7">
        <f t="shared" si="18"/>
        <v>0</v>
      </c>
      <c r="L467" s="5">
        <f t="shared" si="20"/>
        <v>0</v>
      </c>
      <c r="M467">
        <f t="shared" si="19"/>
        <v>0</v>
      </c>
    </row>
    <row r="468" spans="11:13" hidden="1" x14ac:dyDescent="0.25">
      <c r="K468" s="7">
        <f t="shared" si="18"/>
        <v>0</v>
      </c>
      <c r="L468" s="5">
        <f t="shared" si="20"/>
        <v>0</v>
      </c>
      <c r="M468">
        <f t="shared" si="19"/>
        <v>0</v>
      </c>
    </row>
    <row r="469" spans="11:13" hidden="1" x14ac:dyDescent="0.25">
      <c r="K469" s="7">
        <f t="shared" si="18"/>
        <v>0</v>
      </c>
      <c r="L469" s="5">
        <f t="shared" si="20"/>
        <v>0</v>
      </c>
      <c r="M469">
        <f t="shared" si="19"/>
        <v>0</v>
      </c>
    </row>
    <row r="470" spans="11:13" hidden="1" x14ac:dyDescent="0.25">
      <c r="K470" s="7">
        <f t="shared" si="18"/>
        <v>0</v>
      </c>
      <c r="L470" s="5">
        <f t="shared" si="20"/>
        <v>0</v>
      </c>
      <c r="M470">
        <f t="shared" si="19"/>
        <v>0</v>
      </c>
    </row>
    <row r="471" spans="11:13" hidden="1" x14ac:dyDescent="0.25">
      <c r="K471" s="7">
        <f t="shared" si="18"/>
        <v>0</v>
      </c>
      <c r="L471" s="5">
        <f t="shared" si="20"/>
        <v>0</v>
      </c>
      <c r="M471">
        <f t="shared" si="19"/>
        <v>0</v>
      </c>
    </row>
    <row r="472" spans="11:13" hidden="1" x14ac:dyDescent="0.25">
      <c r="K472" s="7">
        <f t="shared" si="18"/>
        <v>0</v>
      </c>
      <c r="L472" s="5">
        <f t="shared" si="20"/>
        <v>0</v>
      </c>
      <c r="M472">
        <f t="shared" si="19"/>
        <v>0</v>
      </c>
    </row>
    <row r="473" spans="11:13" hidden="1" x14ac:dyDescent="0.25">
      <c r="K473" s="7">
        <f t="shared" si="18"/>
        <v>0</v>
      </c>
      <c r="L473" s="5">
        <f t="shared" si="20"/>
        <v>0</v>
      </c>
      <c r="M473">
        <f t="shared" si="19"/>
        <v>0</v>
      </c>
    </row>
    <row r="474" spans="11:13" hidden="1" x14ac:dyDescent="0.25">
      <c r="K474" s="7">
        <f t="shared" si="18"/>
        <v>0</v>
      </c>
      <c r="L474" s="5">
        <f t="shared" si="20"/>
        <v>0</v>
      </c>
      <c r="M474">
        <f t="shared" si="19"/>
        <v>0</v>
      </c>
    </row>
    <row r="475" spans="11:13" hidden="1" x14ac:dyDescent="0.25">
      <c r="K475" s="7">
        <f t="shared" si="18"/>
        <v>0</v>
      </c>
      <c r="L475" s="5">
        <f t="shared" si="20"/>
        <v>0</v>
      </c>
      <c r="M475">
        <f t="shared" si="19"/>
        <v>0</v>
      </c>
    </row>
    <row r="476" spans="11:13" hidden="1" x14ac:dyDescent="0.25">
      <c r="K476" s="7">
        <f t="shared" si="18"/>
        <v>0</v>
      </c>
      <c r="L476" s="5">
        <f t="shared" si="20"/>
        <v>0</v>
      </c>
      <c r="M476">
        <f t="shared" si="19"/>
        <v>0</v>
      </c>
    </row>
    <row r="477" spans="11:13" hidden="1" x14ac:dyDescent="0.25">
      <c r="K477" s="7">
        <f t="shared" si="18"/>
        <v>0</v>
      </c>
      <c r="L477" s="5">
        <f t="shared" si="20"/>
        <v>0</v>
      </c>
      <c r="M477">
        <f t="shared" si="19"/>
        <v>0</v>
      </c>
    </row>
    <row r="478" spans="11:13" hidden="1" x14ac:dyDescent="0.25">
      <c r="K478" s="7">
        <f t="shared" si="18"/>
        <v>0</v>
      </c>
      <c r="L478" s="5">
        <f t="shared" si="20"/>
        <v>0</v>
      </c>
      <c r="M478">
        <f t="shared" si="19"/>
        <v>0</v>
      </c>
    </row>
    <row r="479" spans="11:13" hidden="1" x14ac:dyDescent="0.25">
      <c r="K479" s="7">
        <f t="shared" si="18"/>
        <v>0</v>
      </c>
      <c r="L479" s="5">
        <f t="shared" si="20"/>
        <v>0</v>
      </c>
      <c r="M479">
        <f t="shared" si="19"/>
        <v>0</v>
      </c>
    </row>
    <row r="480" spans="11:13" hidden="1" x14ac:dyDescent="0.25">
      <c r="K480" s="7">
        <f t="shared" si="18"/>
        <v>0</v>
      </c>
      <c r="L480" s="5">
        <f t="shared" si="20"/>
        <v>0</v>
      </c>
      <c r="M480">
        <f t="shared" si="19"/>
        <v>0</v>
      </c>
    </row>
    <row r="481" spans="11:13" hidden="1" x14ac:dyDescent="0.25">
      <c r="K481" s="7">
        <f t="shared" si="18"/>
        <v>0</v>
      </c>
      <c r="L481" s="5">
        <f t="shared" si="20"/>
        <v>0</v>
      </c>
      <c r="M481">
        <f t="shared" si="19"/>
        <v>0</v>
      </c>
    </row>
    <row r="482" spans="11:13" hidden="1" x14ac:dyDescent="0.25">
      <c r="K482" s="7">
        <f t="shared" si="18"/>
        <v>0</v>
      </c>
      <c r="L482" s="5">
        <f t="shared" si="20"/>
        <v>0</v>
      </c>
      <c r="M482">
        <f t="shared" si="19"/>
        <v>0</v>
      </c>
    </row>
    <row r="483" spans="11:13" hidden="1" x14ac:dyDescent="0.25">
      <c r="K483" s="7">
        <f t="shared" si="18"/>
        <v>0</v>
      </c>
      <c r="L483" s="5">
        <f t="shared" si="20"/>
        <v>0</v>
      </c>
      <c r="M483">
        <f t="shared" si="19"/>
        <v>0</v>
      </c>
    </row>
    <row r="484" spans="11:13" hidden="1" x14ac:dyDescent="0.25">
      <c r="K484" s="7">
        <f t="shared" si="18"/>
        <v>0</v>
      </c>
      <c r="L484" s="5">
        <f t="shared" si="20"/>
        <v>0</v>
      </c>
      <c r="M484">
        <f t="shared" si="19"/>
        <v>0</v>
      </c>
    </row>
    <row r="485" spans="11:13" hidden="1" x14ac:dyDescent="0.25">
      <c r="K485" s="7">
        <f t="shared" si="18"/>
        <v>0</v>
      </c>
      <c r="L485" s="5">
        <f t="shared" si="20"/>
        <v>0</v>
      </c>
      <c r="M485">
        <f t="shared" si="19"/>
        <v>0</v>
      </c>
    </row>
    <row r="486" spans="11:13" hidden="1" x14ac:dyDescent="0.25">
      <c r="K486" s="7">
        <f t="shared" si="18"/>
        <v>0</v>
      </c>
      <c r="L486" s="5">
        <f t="shared" si="20"/>
        <v>0</v>
      </c>
      <c r="M486">
        <f t="shared" si="19"/>
        <v>0</v>
      </c>
    </row>
    <row r="487" spans="11:13" hidden="1" x14ac:dyDescent="0.25">
      <c r="K487" s="7">
        <f t="shared" si="18"/>
        <v>0</v>
      </c>
      <c r="L487" s="5">
        <f t="shared" si="20"/>
        <v>0</v>
      </c>
      <c r="M487">
        <f t="shared" si="19"/>
        <v>0</v>
      </c>
    </row>
    <row r="488" spans="11:13" hidden="1" x14ac:dyDescent="0.25">
      <c r="K488" s="7">
        <f t="shared" si="18"/>
        <v>0</v>
      </c>
      <c r="L488" s="5">
        <f t="shared" si="20"/>
        <v>0</v>
      </c>
      <c r="M488">
        <f t="shared" si="19"/>
        <v>0</v>
      </c>
    </row>
    <row r="489" spans="11:13" hidden="1" x14ac:dyDescent="0.25">
      <c r="K489" s="7">
        <f t="shared" si="18"/>
        <v>0</v>
      </c>
      <c r="L489" s="5">
        <f t="shared" si="20"/>
        <v>0</v>
      </c>
      <c r="M489">
        <f t="shared" si="19"/>
        <v>0</v>
      </c>
    </row>
    <row r="490" spans="11:13" hidden="1" x14ac:dyDescent="0.25">
      <c r="K490" s="7">
        <f t="shared" si="18"/>
        <v>0</v>
      </c>
      <c r="L490" s="5">
        <f t="shared" si="20"/>
        <v>0</v>
      </c>
      <c r="M490">
        <f t="shared" si="19"/>
        <v>0</v>
      </c>
    </row>
    <row r="491" spans="11:13" hidden="1" x14ac:dyDescent="0.25">
      <c r="K491" s="7">
        <f t="shared" si="18"/>
        <v>0</v>
      </c>
      <c r="L491" s="5">
        <f t="shared" si="20"/>
        <v>0</v>
      </c>
      <c r="M491">
        <f t="shared" si="19"/>
        <v>0</v>
      </c>
    </row>
    <row r="492" spans="11:13" hidden="1" x14ac:dyDescent="0.25">
      <c r="K492" s="7">
        <f t="shared" ref="K492:K495" si="21">SUM(F492:J492)</f>
        <v>0</v>
      </c>
      <c r="L492" s="5">
        <f t="shared" si="20"/>
        <v>0</v>
      </c>
      <c r="M492">
        <f t="shared" ref="M492:M495" si="22">SUM(K492*L492)</f>
        <v>0</v>
      </c>
    </row>
    <row r="493" spans="11:13" hidden="1" x14ac:dyDescent="0.25">
      <c r="K493" s="7">
        <f t="shared" si="21"/>
        <v>0</v>
      </c>
      <c r="L493" s="5">
        <f t="shared" si="20"/>
        <v>0</v>
      </c>
      <c r="M493">
        <f t="shared" si="22"/>
        <v>0</v>
      </c>
    </row>
    <row r="494" spans="11:13" hidden="1" x14ac:dyDescent="0.25">
      <c r="K494" s="7">
        <f t="shared" si="21"/>
        <v>0</v>
      </c>
      <c r="L494" s="5">
        <f t="shared" si="20"/>
        <v>0</v>
      </c>
      <c r="M494">
        <f t="shared" si="22"/>
        <v>0</v>
      </c>
    </row>
    <row r="495" spans="11:13" hidden="1" x14ac:dyDescent="0.25">
      <c r="K495" s="7">
        <f t="shared" si="21"/>
        <v>0</v>
      </c>
      <c r="L495" s="5">
        <f t="shared" si="20"/>
        <v>0</v>
      </c>
      <c r="M495">
        <f t="shared" si="22"/>
        <v>0</v>
      </c>
    </row>
    <row r="496" spans="11:13" hidden="1" x14ac:dyDescent="0.25">
      <c r="K496" s="7">
        <f t="shared" si="18"/>
        <v>0</v>
      </c>
      <c r="L496" s="5">
        <f t="shared" si="20"/>
        <v>0</v>
      </c>
      <c r="M496">
        <f t="shared" si="19"/>
        <v>0</v>
      </c>
    </row>
    <row r="497" spans="3:13" hidden="1" x14ac:dyDescent="0.25">
      <c r="K497" s="7">
        <f t="shared" si="18"/>
        <v>0</v>
      </c>
      <c r="L497" s="5">
        <f t="shared" si="20"/>
        <v>0</v>
      </c>
      <c r="M497">
        <f t="shared" si="19"/>
        <v>0</v>
      </c>
    </row>
    <row r="498" spans="3:13" hidden="1" x14ac:dyDescent="0.25">
      <c r="K498" s="7">
        <f t="shared" si="18"/>
        <v>0</v>
      </c>
      <c r="L498" s="5">
        <f t="shared" si="20"/>
        <v>0</v>
      </c>
      <c r="M498">
        <f t="shared" si="19"/>
        <v>0</v>
      </c>
    </row>
    <row r="499" spans="3:13" hidden="1" x14ac:dyDescent="0.25">
      <c r="K499" s="7">
        <f t="shared" si="18"/>
        <v>0</v>
      </c>
      <c r="L499" s="5">
        <f t="shared" si="20"/>
        <v>0</v>
      </c>
      <c r="M499">
        <f t="shared" si="19"/>
        <v>0</v>
      </c>
    </row>
    <row r="500" spans="3:13" hidden="1" x14ac:dyDescent="0.25">
      <c r="C500" s="127" t="s">
        <v>30</v>
      </c>
      <c r="D500" s="127"/>
      <c r="E500" s="127"/>
      <c r="F500" s="127"/>
      <c r="G500" s="127"/>
      <c r="H500" s="127"/>
      <c r="I500" s="127"/>
      <c r="J500" s="127"/>
      <c r="K500" s="127"/>
      <c r="L500" s="127"/>
      <c r="M500" s="127" t="s">
        <v>29</v>
      </c>
    </row>
    <row r="501" spans="3:13" hidden="1" x14ac:dyDescent="0.25">
      <c r="C501" s="127" t="e">
        <f>IF(F540="","Vrije categorie",F540)</f>
        <v>#REF!</v>
      </c>
      <c r="D501" s="127"/>
      <c r="E501" s="127"/>
      <c r="F501" s="127" t="e">
        <f t="shared" ref="F501:F515" si="23">SUMPRODUCT(--($E$4:$E$499=C501),--($D$4:$D$499=""),$F$4:$F$499)</f>
        <v>#REF!</v>
      </c>
      <c r="G501" s="127" t="e">
        <f t="shared" ref="G501:G515" si="24">SUMPRODUCT(--($E$4:$E$499=C501),--($D$4:$D$499=""),$G$4:$G$499)</f>
        <v>#REF!</v>
      </c>
      <c r="H501" s="127" t="e">
        <f t="shared" ref="H501:H515" si="25">SUMPRODUCT(--($E$4:$E$499=C501),--($D$4:$D$499=""),$H$4:$H$499)</f>
        <v>#REF!</v>
      </c>
      <c r="I501" s="127" t="e">
        <f t="shared" ref="I501:I515" si="26">SUMPRODUCT(--($E$4:$E$499=C501),--($D$4:$D$499=""),$I$4:$I$499)</f>
        <v>#REF!</v>
      </c>
      <c r="J501" s="127" t="e">
        <f t="shared" ref="J501:J515" si="27">SUMPRODUCT(--($E$4:$E$499=C501),--($D$4:$D$499=""),$J$4:$J$499)</f>
        <v>#REF!</v>
      </c>
      <c r="K501" s="127" t="e">
        <f t="shared" ref="K501:K515" si="28">SUM(F501:J501)</f>
        <v>#REF!</v>
      </c>
      <c r="L501" s="127"/>
      <c r="M501" s="127" t="e">
        <f t="shared" ref="M501:M515" si="29">SUMPRODUCT(--($E$4:$E$499=C501),--($D$4:$D$499=""),$M$4:$M$499)</f>
        <v>#REF!</v>
      </c>
    </row>
    <row r="502" spans="3:13" hidden="1" x14ac:dyDescent="0.25">
      <c r="C502" s="127" t="e">
        <f t="shared" ref="C502:C515" si="30">IF(F541="","Vrije categorie",F541)</f>
        <v>#REF!</v>
      </c>
      <c r="D502" s="127"/>
      <c r="E502" s="127"/>
      <c r="F502" s="127" t="e">
        <f t="shared" si="23"/>
        <v>#REF!</v>
      </c>
      <c r="G502" s="127" t="e">
        <f t="shared" si="24"/>
        <v>#REF!</v>
      </c>
      <c r="H502" s="127" t="e">
        <f t="shared" si="25"/>
        <v>#REF!</v>
      </c>
      <c r="I502" s="127" t="e">
        <f t="shared" si="26"/>
        <v>#REF!</v>
      </c>
      <c r="J502" s="127" t="e">
        <f t="shared" si="27"/>
        <v>#REF!</v>
      </c>
      <c r="K502" s="127" t="e">
        <f t="shared" si="28"/>
        <v>#REF!</v>
      </c>
      <c r="L502" s="127"/>
      <c r="M502" s="127" t="e">
        <f t="shared" si="29"/>
        <v>#REF!</v>
      </c>
    </row>
    <row r="503" spans="3:13" hidden="1" x14ac:dyDescent="0.25">
      <c r="C503" s="127" t="e">
        <f t="shared" si="30"/>
        <v>#REF!</v>
      </c>
      <c r="D503" s="127"/>
      <c r="E503" s="127"/>
      <c r="F503" s="127" t="e">
        <f t="shared" si="23"/>
        <v>#REF!</v>
      </c>
      <c r="G503" s="127" t="e">
        <f t="shared" si="24"/>
        <v>#REF!</v>
      </c>
      <c r="H503" s="127" t="e">
        <f t="shared" si="25"/>
        <v>#REF!</v>
      </c>
      <c r="I503" s="127" t="e">
        <f t="shared" si="26"/>
        <v>#REF!</v>
      </c>
      <c r="J503" s="127" t="e">
        <f t="shared" si="27"/>
        <v>#REF!</v>
      </c>
      <c r="K503" s="127" t="e">
        <f t="shared" si="28"/>
        <v>#REF!</v>
      </c>
      <c r="L503" s="127"/>
      <c r="M503" s="127" t="e">
        <f t="shared" si="29"/>
        <v>#REF!</v>
      </c>
    </row>
    <row r="504" spans="3:13" hidden="1" x14ac:dyDescent="0.25">
      <c r="C504" s="127" t="e">
        <f t="shared" si="30"/>
        <v>#REF!</v>
      </c>
      <c r="D504" s="127"/>
      <c r="E504" s="127"/>
      <c r="F504" s="127" t="e">
        <f t="shared" si="23"/>
        <v>#REF!</v>
      </c>
      <c r="G504" s="127" t="e">
        <f t="shared" si="24"/>
        <v>#REF!</v>
      </c>
      <c r="H504" s="127" t="e">
        <f t="shared" si="25"/>
        <v>#REF!</v>
      </c>
      <c r="I504" s="127" t="e">
        <f t="shared" si="26"/>
        <v>#REF!</v>
      </c>
      <c r="J504" s="127" t="e">
        <f t="shared" si="27"/>
        <v>#REF!</v>
      </c>
      <c r="K504" s="127" t="e">
        <f t="shared" si="28"/>
        <v>#REF!</v>
      </c>
      <c r="L504" s="127"/>
      <c r="M504" s="127" t="e">
        <f t="shared" si="29"/>
        <v>#REF!</v>
      </c>
    </row>
    <row r="505" spans="3:13" hidden="1" x14ac:dyDescent="0.25">
      <c r="C505" s="127" t="e">
        <f t="shared" si="30"/>
        <v>#REF!</v>
      </c>
      <c r="D505" s="127"/>
      <c r="E505" s="127"/>
      <c r="F505" s="127" t="e">
        <f t="shared" si="23"/>
        <v>#REF!</v>
      </c>
      <c r="G505" s="127" t="e">
        <f t="shared" si="24"/>
        <v>#REF!</v>
      </c>
      <c r="H505" s="127" t="e">
        <f t="shared" si="25"/>
        <v>#REF!</v>
      </c>
      <c r="I505" s="127" t="e">
        <f t="shared" si="26"/>
        <v>#REF!</v>
      </c>
      <c r="J505" s="127" t="e">
        <f t="shared" si="27"/>
        <v>#REF!</v>
      </c>
      <c r="K505" s="127" t="e">
        <f t="shared" si="28"/>
        <v>#REF!</v>
      </c>
      <c r="L505" s="127"/>
      <c r="M505" s="127" t="e">
        <f t="shared" si="29"/>
        <v>#REF!</v>
      </c>
    </row>
    <row r="506" spans="3:13" hidden="1" x14ac:dyDescent="0.25">
      <c r="C506" s="127" t="e">
        <f t="shared" si="30"/>
        <v>#REF!</v>
      </c>
      <c r="D506" s="127"/>
      <c r="E506" s="127"/>
      <c r="F506" s="127" t="e">
        <f t="shared" si="23"/>
        <v>#REF!</v>
      </c>
      <c r="G506" s="127" t="e">
        <f t="shared" si="24"/>
        <v>#REF!</v>
      </c>
      <c r="H506" s="127" t="e">
        <f t="shared" si="25"/>
        <v>#REF!</v>
      </c>
      <c r="I506" s="127" t="e">
        <f t="shared" si="26"/>
        <v>#REF!</v>
      </c>
      <c r="J506" s="127" t="e">
        <f t="shared" si="27"/>
        <v>#REF!</v>
      </c>
      <c r="K506" s="127" t="e">
        <f t="shared" si="28"/>
        <v>#REF!</v>
      </c>
      <c r="L506" s="127"/>
      <c r="M506" s="127" t="e">
        <f t="shared" si="29"/>
        <v>#REF!</v>
      </c>
    </row>
    <row r="507" spans="3:13" hidden="1" x14ac:dyDescent="0.25">
      <c r="C507" s="127" t="e">
        <f t="shared" si="30"/>
        <v>#REF!</v>
      </c>
      <c r="D507" s="127"/>
      <c r="E507" s="127"/>
      <c r="F507" s="127" t="e">
        <f t="shared" si="23"/>
        <v>#REF!</v>
      </c>
      <c r="G507" s="127" t="e">
        <f t="shared" si="24"/>
        <v>#REF!</v>
      </c>
      <c r="H507" s="127" t="e">
        <f t="shared" si="25"/>
        <v>#REF!</v>
      </c>
      <c r="I507" s="127" t="e">
        <f t="shared" si="26"/>
        <v>#REF!</v>
      </c>
      <c r="J507" s="127" t="e">
        <f t="shared" si="27"/>
        <v>#REF!</v>
      </c>
      <c r="K507" s="127" t="e">
        <f t="shared" si="28"/>
        <v>#REF!</v>
      </c>
      <c r="L507" s="127"/>
      <c r="M507" s="127" t="e">
        <f t="shared" si="29"/>
        <v>#REF!</v>
      </c>
    </row>
    <row r="508" spans="3:13" hidden="1" x14ac:dyDescent="0.25">
      <c r="C508" s="127" t="e">
        <f t="shared" si="30"/>
        <v>#REF!</v>
      </c>
      <c r="D508" s="127"/>
      <c r="E508" s="127"/>
      <c r="F508" s="127" t="e">
        <f t="shared" si="23"/>
        <v>#REF!</v>
      </c>
      <c r="G508" s="127" t="e">
        <f t="shared" si="24"/>
        <v>#REF!</v>
      </c>
      <c r="H508" s="127" t="e">
        <f t="shared" si="25"/>
        <v>#REF!</v>
      </c>
      <c r="I508" s="127" t="e">
        <f t="shared" si="26"/>
        <v>#REF!</v>
      </c>
      <c r="J508" s="127" t="e">
        <f t="shared" si="27"/>
        <v>#REF!</v>
      </c>
      <c r="K508" s="127" t="e">
        <f t="shared" si="28"/>
        <v>#REF!</v>
      </c>
      <c r="L508" s="127"/>
      <c r="M508" s="127" t="e">
        <f t="shared" si="29"/>
        <v>#REF!</v>
      </c>
    </row>
    <row r="509" spans="3:13" hidden="1" x14ac:dyDescent="0.25">
      <c r="C509" s="127" t="e">
        <f t="shared" si="30"/>
        <v>#REF!</v>
      </c>
      <c r="D509" s="127"/>
      <c r="E509" s="127"/>
      <c r="F509" s="127" t="e">
        <f t="shared" si="23"/>
        <v>#REF!</v>
      </c>
      <c r="G509" s="127" t="e">
        <f t="shared" si="24"/>
        <v>#REF!</v>
      </c>
      <c r="H509" s="127" t="e">
        <f t="shared" si="25"/>
        <v>#REF!</v>
      </c>
      <c r="I509" s="127" t="e">
        <f t="shared" si="26"/>
        <v>#REF!</v>
      </c>
      <c r="J509" s="127" t="e">
        <f t="shared" si="27"/>
        <v>#REF!</v>
      </c>
      <c r="K509" s="127" t="e">
        <f t="shared" si="28"/>
        <v>#REF!</v>
      </c>
      <c r="L509" s="127"/>
      <c r="M509" s="127" t="e">
        <f t="shared" si="29"/>
        <v>#REF!</v>
      </c>
    </row>
    <row r="510" spans="3:13" hidden="1" x14ac:dyDescent="0.25">
      <c r="C510" s="127" t="e">
        <f t="shared" si="30"/>
        <v>#REF!</v>
      </c>
      <c r="D510" s="127"/>
      <c r="E510" s="127"/>
      <c r="F510" s="127" t="e">
        <f t="shared" si="23"/>
        <v>#REF!</v>
      </c>
      <c r="G510" s="127" t="e">
        <f t="shared" si="24"/>
        <v>#REF!</v>
      </c>
      <c r="H510" s="127" t="e">
        <f t="shared" si="25"/>
        <v>#REF!</v>
      </c>
      <c r="I510" s="127" t="e">
        <f t="shared" si="26"/>
        <v>#REF!</v>
      </c>
      <c r="J510" s="127" t="e">
        <f t="shared" si="27"/>
        <v>#REF!</v>
      </c>
      <c r="K510" s="127" t="e">
        <f t="shared" si="28"/>
        <v>#REF!</v>
      </c>
      <c r="L510" s="127"/>
      <c r="M510" s="127" t="e">
        <f t="shared" si="29"/>
        <v>#REF!</v>
      </c>
    </row>
    <row r="511" spans="3:13" hidden="1" x14ac:dyDescent="0.25">
      <c r="C511" s="127" t="e">
        <f t="shared" si="30"/>
        <v>#REF!</v>
      </c>
      <c r="D511" s="127"/>
      <c r="E511" s="127"/>
      <c r="F511" s="127" t="e">
        <f t="shared" si="23"/>
        <v>#REF!</v>
      </c>
      <c r="G511" s="127" t="e">
        <f t="shared" si="24"/>
        <v>#REF!</v>
      </c>
      <c r="H511" s="127" t="e">
        <f t="shared" si="25"/>
        <v>#REF!</v>
      </c>
      <c r="I511" s="127" t="e">
        <f t="shared" si="26"/>
        <v>#REF!</v>
      </c>
      <c r="J511" s="127" t="e">
        <f t="shared" si="27"/>
        <v>#REF!</v>
      </c>
      <c r="K511" s="127" t="e">
        <f t="shared" si="28"/>
        <v>#REF!</v>
      </c>
      <c r="L511" s="127"/>
      <c r="M511" s="127" t="e">
        <f t="shared" si="29"/>
        <v>#REF!</v>
      </c>
    </row>
    <row r="512" spans="3:13" hidden="1" x14ac:dyDescent="0.25">
      <c r="C512" s="127" t="e">
        <f t="shared" si="30"/>
        <v>#REF!</v>
      </c>
      <c r="D512" s="127"/>
      <c r="E512" s="127"/>
      <c r="F512" s="127" t="e">
        <f t="shared" si="23"/>
        <v>#REF!</v>
      </c>
      <c r="G512" s="127" t="e">
        <f t="shared" si="24"/>
        <v>#REF!</v>
      </c>
      <c r="H512" s="127" t="e">
        <f t="shared" si="25"/>
        <v>#REF!</v>
      </c>
      <c r="I512" s="127" t="e">
        <f t="shared" si="26"/>
        <v>#REF!</v>
      </c>
      <c r="J512" s="127" t="e">
        <f t="shared" si="27"/>
        <v>#REF!</v>
      </c>
      <c r="K512" s="127" t="e">
        <f t="shared" si="28"/>
        <v>#REF!</v>
      </c>
      <c r="L512" s="127"/>
      <c r="M512" s="127" t="e">
        <f t="shared" si="29"/>
        <v>#REF!</v>
      </c>
    </row>
    <row r="513" spans="3:13" hidden="1" x14ac:dyDescent="0.25">
      <c r="C513" s="127" t="e">
        <f t="shared" si="30"/>
        <v>#REF!</v>
      </c>
      <c r="D513" s="127"/>
      <c r="E513" s="127"/>
      <c r="F513" s="127" t="e">
        <f t="shared" si="23"/>
        <v>#REF!</v>
      </c>
      <c r="G513" s="127" t="e">
        <f t="shared" si="24"/>
        <v>#REF!</v>
      </c>
      <c r="H513" s="127" t="e">
        <f t="shared" si="25"/>
        <v>#REF!</v>
      </c>
      <c r="I513" s="127" t="e">
        <f t="shared" si="26"/>
        <v>#REF!</v>
      </c>
      <c r="J513" s="127" t="e">
        <f t="shared" si="27"/>
        <v>#REF!</v>
      </c>
      <c r="K513" s="127" t="e">
        <f t="shared" si="28"/>
        <v>#REF!</v>
      </c>
      <c r="L513" s="127"/>
      <c r="M513" s="127" t="e">
        <f t="shared" si="29"/>
        <v>#REF!</v>
      </c>
    </row>
    <row r="514" spans="3:13" hidden="1" x14ac:dyDescent="0.25">
      <c r="C514" s="127" t="e">
        <f t="shared" si="30"/>
        <v>#REF!</v>
      </c>
      <c r="D514" s="127"/>
      <c r="E514" s="127"/>
      <c r="F514" s="127" t="e">
        <f t="shared" si="23"/>
        <v>#REF!</v>
      </c>
      <c r="G514" s="127" t="e">
        <f t="shared" si="24"/>
        <v>#REF!</v>
      </c>
      <c r="H514" s="127" t="e">
        <f t="shared" si="25"/>
        <v>#REF!</v>
      </c>
      <c r="I514" s="127" t="e">
        <f t="shared" si="26"/>
        <v>#REF!</v>
      </c>
      <c r="J514" s="127" t="e">
        <f t="shared" si="27"/>
        <v>#REF!</v>
      </c>
      <c r="K514" s="127" t="e">
        <f t="shared" si="28"/>
        <v>#REF!</v>
      </c>
      <c r="L514" s="127"/>
      <c r="M514" s="127" t="e">
        <f t="shared" si="29"/>
        <v>#REF!</v>
      </c>
    </row>
    <row r="515" spans="3:13" hidden="1" x14ac:dyDescent="0.25">
      <c r="C515" s="127" t="e">
        <f t="shared" si="30"/>
        <v>#REF!</v>
      </c>
      <c r="D515" s="127"/>
      <c r="E515" s="127"/>
      <c r="F515" s="127" t="e">
        <f t="shared" si="23"/>
        <v>#REF!</v>
      </c>
      <c r="G515" s="127" t="e">
        <f t="shared" si="24"/>
        <v>#REF!</v>
      </c>
      <c r="H515" s="127" t="e">
        <f t="shared" si="25"/>
        <v>#REF!</v>
      </c>
      <c r="I515" s="127" t="e">
        <f t="shared" si="26"/>
        <v>#REF!</v>
      </c>
      <c r="J515" s="127" t="e">
        <f t="shared" si="27"/>
        <v>#REF!</v>
      </c>
      <c r="K515" s="127" t="e">
        <f t="shared" si="28"/>
        <v>#REF!</v>
      </c>
      <c r="L515" s="127"/>
      <c r="M515" s="127" t="e">
        <f t="shared" si="29"/>
        <v>#REF!</v>
      </c>
    </row>
    <row r="516" spans="3:13" ht="15.75" hidden="1" thickBot="1" x14ac:dyDescent="0.3">
      <c r="C516" s="128" t="s">
        <v>33</v>
      </c>
      <c r="D516" s="128"/>
      <c r="E516" s="128"/>
      <c r="F516" s="128" t="e">
        <f>SUM(F501:F515)</f>
        <v>#REF!</v>
      </c>
      <c r="G516" s="128" t="e">
        <f t="shared" ref="G516:K516" si="31">SUM(G501:G515)</f>
        <v>#REF!</v>
      </c>
      <c r="H516" s="128" t="e">
        <f t="shared" si="31"/>
        <v>#REF!</v>
      </c>
      <c r="I516" s="128" t="e">
        <f t="shared" si="31"/>
        <v>#REF!</v>
      </c>
      <c r="J516" s="128" t="e">
        <f t="shared" si="31"/>
        <v>#REF!</v>
      </c>
      <c r="K516" s="128" t="e">
        <f t="shared" si="31"/>
        <v>#REF!</v>
      </c>
      <c r="L516" s="128"/>
      <c r="M516" s="128" t="e">
        <f>SUM(M500:M515)</f>
        <v>#REF!</v>
      </c>
    </row>
    <row r="517" spans="3:13" ht="15.75" hidden="1" thickTop="1" x14ac:dyDescent="0.25">
      <c r="C517" s="129"/>
      <c r="D517" s="129"/>
      <c r="E517" s="129"/>
      <c r="F517" s="130"/>
      <c r="G517" s="130"/>
      <c r="H517" s="130"/>
      <c r="I517" s="130"/>
      <c r="J517" s="130"/>
      <c r="K517" s="131"/>
      <c r="L517" s="132"/>
      <c r="M517" s="130"/>
    </row>
    <row r="518" spans="3:13" ht="15.75" hidden="1" thickBot="1" x14ac:dyDescent="0.3">
      <c r="C518" s="128" t="s">
        <v>34</v>
      </c>
      <c r="D518" s="128"/>
      <c r="E518" s="128"/>
      <c r="F518" s="128">
        <f>SUMPRODUCT(--($E$4:$E$499="H"),$F$4:$F$499)</f>
        <v>0</v>
      </c>
      <c r="G518" s="128">
        <f>SUMPRODUCT(--($E$4:$E$499="H"),G4:G499)</f>
        <v>0</v>
      </c>
      <c r="H518" s="128">
        <f>SUMPRODUCT(--($E$4:$E$499="H"),H4:H499)</f>
        <v>0</v>
      </c>
      <c r="I518" s="128">
        <f>SUMPRODUCT(--($E$4:$E$499="H"),I4:I499)</f>
        <v>0</v>
      </c>
      <c r="J518" s="128">
        <f>SUMPRODUCT(--($E$4:$E$499="H"),J4:J499)</f>
        <v>0</v>
      </c>
      <c r="K518" s="128">
        <f>SUM(F518:J518)</f>
        <v>0</v>
      </c>
      <c r="L518" s="133"/>
      <c r="M518" s="134"/>
    </row>
    <row r="519" spans="3:13" ht="15.75" hidden="1" thickTop="1" x14ac:dyDescent="0.25"/>
    <row r="520" spans="3:13" hidden="1" x14ac:dyDescent="0.25">
      <c r="C520" s="9" t="s">
        <v>57</v>
      </c>
      <c r="D520" s="9"/>
      <c r="E520" s="9"/>
      <c r="F520" s="9"/>
      <c r="G520" s="9"/>
      <c r="H520" s="9"/>
      <c r="I520" s="9"/>
      <c r="J520" s="9"/>
      <c r="K520" s="9"/>
    </row>
    <row r="521" spans="3:13" hidden="1" x14ac:dyDescent="0.25">
      <c r="C521" s="9" t="e">
        <f t="shared" ref="C521:C535" si="32">C501</f>
        <v>#REF!</v>
      </c>
      <c r="D521" s="9"/>
      <c r="E521" s="9"/>
      <c r="F521" s="9" t="e">
        <f t="shared" ref="F521:F535" si="33">SUMPRODUCT(--($E$4:$E$499=C521),--($D$4:$D$499="X"),$F$4:$F$499)</f>
        <v>#REF!</v>
      </c>
      <c r="G521" s="9" t="e">
        <f t="shared" ref="G521:G535" si="34">SUMPRODUCT(--($E$4:$E$499=C521),--($D$4:$D$499="X"),$G$4:$G$499)</f>
        <v>#REF!</v>
      </c>
      <c r="H521" s="9" t="e">
        <f t="shared" ref="H521:H535" si="35">SUMPRODUCT(--($E$4:$E$499=C521),--($D$4:$D$499="X"),$H$4:$H$499)</f>
        <v>#REF!</v>
      </c>
      <c r="I521" s="9" t="e">
        <f t="shared" ref="I521:I535" si="36">SUMPRODUCT(--($E$4:$E$499=C521),--($D$4:$D$499="X"),$I$4:$I$499)</f>
        <v>#REF!</v>
      </c>
      <c r="J521" s="9" t="e">
        <f t="shared" ref="J521:J535" si="37">SUMPRODUCT(--($E$4:$E$499=C521),--($D$4:$D$499="X"),$J$4:$J$499)</f>
        <v>#REF!</v>
      </c>
      <c r="K521" s="9" t="e">
        <f t="shared" ref="K521:K535" si="38">SUM(F521:J521)</f>
        <v>#REF!</v>
      </c>
    </row>
    <row r="522" spans="3:13" hidden="1" x14ac:dyDescent="0.25">
      <c r="C522" s="9" t="e">
        <f t="shared" si="32"/>
        <v>#REF!</v>
      </c>
      <c r="D522" s="9"/>
      <c r="E522" s="9"/>
      <c r="F522" s="9" t="e">
        <f t="shared" si="33"/>
        <v>#REF!</v>
      </c>
      <c r="G522" s="9" t="e">
        <f t="shared" si="34"/>
        <v>#REF!</v>
      </c>
      <c r="H522" s="9" t="e">
        <f t="shared" si="35"/>
        <v>#REF!</v>
      </c>
      <c r="I522" s="9" t="e">
        <f t="shared" si="36"/>
        <v>#REF!</v>
      </c>
      <c r="J522" s="9" t="e">
        <f t="shared" si="37"/>
        <v>#REF!</v>
      </c>
      <c r="K522" s="9" t="e">
        <f t="shared" si="38"/>
        <v>#REF!</v>
      </c>
    </row>
    <row r="523" spans="3:13" hidden="1" x14ac:dyDescent="0.25">
      <c r="C523" s="9" t="e">
        <f t="shared" si="32"/>
        <v>#REF!</v>
      </c>
      <c r="D523" s="9"/>
      <c r="E523" s="9"/>
      <c r="F523" s="9" t="e">
        <f t="shared" si="33"/>
        <v>#REF!</v>
      </c>
      <c r="G523" s="9" t="e">
        <f t="shared" si="34"/>
        <v>#REF!</v>
      </c>
      <c r="H523" s="9" t="e">
        <f t="shared" si="35"/>
        <v>#REF!</v>
      </c>
      <c r="I523" s="9" t="e">
        <f t="shared" si="36"/>
        <v>#REF!</v>
      </c>
      <c r="J523" s="9" t="e">
        <f t="shared" si="37"/>
        <v>#REF!</v>
      </c>
      <c r="K523" s="9" t="e">
        <f t="shared" si="38"/>
        <v>#REF!</v>
      </c>
    </row>
    <row r="524" spans="3:13" hidden="1" x14ac:dyDescent="0.25">
      <c r="C524" s="9" t="e">
        <f t="shared" si="32"/>
        <v>#REF!</v>
      </c>
      <c r="D524" s="9"/>
      <c r="E524" s="9"/>
      <c r="F524" s="9" t="e">
        <f t="shared" si="33"/>
        <v>#REF!</v>
      </c>
      <c r="G524" s="9" t="e">
        <f t="shared" si="34"/>
        <v>#REF!</v>
      </c>
      <c r="H524" s="9" t="e">
        <f t="shared" si="35"/>
        <v>#REF!</v>
      </c>
      <c r="I524" s="9" t="e">
        <f t="shared" si="36"/>
        <v>#REF!</v>
      </c>
      <c r="J524" s="9" t="e">
        <f t="shared" si="37"/>
        <v>#REF!</v>
      </c>
      <c r="K524" s="9" t="e">
        <f t="shared" si="38"/>
        <v>#REF!</v>
      </c>
    </row>
    <row r="525" spans="3:13" hidden="1" x14ac:dyDescent="0.25">
      <c r="C525" s="9" t="e">
        <f t="shared" si="32"/>
        <v>#REF!</v>
      </c>
      <c r="D525" s="9"/>
      <c r="E525" s="9"/>
      <c r="F525" s="9" t="e">
        <f t="shared" si="33"/>
        <v>#REF!</v>
      </c>
      <c r="G525" s="9" t="e">
        <f t="shared" si="34"/>
        <v>#REF!</v>
      </c>
      <c r="H525" s="9" t="e">
        <f t="shared" si="35"/>
        <v>#REF!</v>
      </c>
      <c r="I525" s="9" t="e">
        <f t="shared" si="36"/>
        <v>#REF!</v>
      </c>
      <c r="J525" s="9" t="e">
        <f t="shared" si="37"/>
        <v>#REF!</v>
      </c>
      <c r="K525" s="9" t="e">
        <f t="shared" si="38"/>
        <v>#REF!</v>
      </c>
    </row>
    <row r="526" spans="3:13" hidden="1" x14ac:dyDescent="0.25">
      <c r="C526" s="9" t="e">
        <f t="shared" si="32"/>
        <v>#REF!</v>
      </c>
      <c r="D526" s="9"/>
      <c r="E526" s="9"/>
      <c r="F526" s="9" t="e">
        <f t="shared" si="33"/>
        <v>#REF!</v>
      </c>
      <c r="G526" s="9" t="e">
        <f t="shared" si="34"/>
        <v>#REF!</v>
      </c>
      <c r="H526" s="9" t="e">
        <f t="shared" si="35"/>
        <v>#REF!</v>
      </c>
      <c r="I526" s="9" t="e">
        <f t="shared" si="36"/>
        <v>#REF!</v>
      </c>
      <c r="J526" s="9" t="e">
        <f t="shared" si="37"/>
        <v>#REF!</v>
      </c>
      <c r="K526" s="9" t="e">
        <f t="shared" si="38"/>
        <v>#REF!</v>
      </c>
    </row>
    <row r="527" spans="3:13" hidden="1" x14ac:dyDescent="0.25">
      <c r="C527" s="9" t="e">
        <f t="shared" si="32"/>
        <v>#REF!</v>
      </c>
      <c r="D527" s="9"/>
      <c r="E527" s="9"/>
      <c r="F527" s="9" t="e">
        <f t="shared" si="33"/>
        <v>#REF!</v>
      </c>
      <c r="G527" s="9" t="e">
        <f t="shared" si="34"/>
        <v>#REF!</v>
      </c>
      <c r="H527" s="9" t="e">
        <f t="shared" si="35"/>
        <v>#REF!</v>
      </c>
      <c r="I527" s="9" t="e">
        <f t="shared" si="36"/>
        <v>#REF!</v>
      </c>
      <c r="J527" s="9" t="e">
        <f t="shared" si="37"/>
        <v>#REF!</v>
      </c>
      <c r="K527" s="9" t="e">
        <f t="shared" si="38"/>
        <v>#REF!</v>
      </c>
    </row>
    <row r="528" spans="3:13" hidden="1" x14ac:dyDescent="0.25">
      <c r="C528" s="9" t="e">
        <f t="shared" si="32"/>
        <v>#REF!</v>
      </c>
      <c r="D528" s="9"/>
      <c r="E528" s="9"/>
      <c r="F528" s="9" t="e">
        <f t="shared" si="33"/>
        <v>#REF!</v>
      </c>
      <c r="G528" s="9" t="e">
        <f t="shared" si="34"/>
        <v>#REF!</v>
      </c>
      <c r="H528" s="9" t="e">
        <f t="shared" si="35"/>
        <v>#REF!</v>
      </c>
      <c r="I528" s="9" t="e">
        <f t="shared" si="36"/>
        <v>#REF!</v>
      </c>
      <c r="J528" s="9" t="e">
        <f t="shared" si="37"/>
        <v>#REF!</v>
      </c>
      <c r="K528" s="9" t="e">
        <f t="shared" si="38"/>
        <v>#REF!</v>
      </c>
    </row>
    <row r="529" spans="3:12" hidden="1" x14ac:dyDescent="0.25">
      <c r="C529" s="9" t="e">
        <f t="shared" si="32"/>
        <v>#REF!</v>
      </c>
      <c r="D529" s="9"/>
      <c r="E529" s="9"/>
      <c r="F529" s="9" t="e">
        <f t="shared" si="33"/>
        <v>#REF!</v>
      </c>
      <c r="G529" s="9" t="e">
        <f t="shared" si="34"/>
        <v>#REF!</v>
      </c>
      <c r="H529" s="9" t="e">
        <f t="shared" si="35"/>
        <v>#REF!</v>
      </c>
      <c r="I529" s="9" t="e">
        <f t="shared" si="36"/>
        <v>#REF!</v>
      </c>
      <c r="J529" s="9" t="e">
        <f t="shared" si="37"/>
        <v>#REF!</v>
      </c>
      <c r="K529" s="9" t="e">
        <f t="shared" si="38"/>
        <v>#REF!</v>
      </c>
    </row>
    <row r="530" spans="3:12" hidden="1" x14ac:dyDescent="0.25">
      <c r="C530" s="9" t="e">
        <f t="shared" si="32"/>
        <v>#REF!</v>
      </c>
      <c r="D530" s="9"/>
      <c r="E530" s="9"/>
      <c r="F530" s="9" t="e">
        <f t="shared" si="33"/>
        <v>#REF!</v>
      </c>
      <c r="G530" s="9" t="e">
        <f t="shared" si="34"/>
        <v>#REF!</v>
      </c>
      <c r="H530" s="9" t="e">
        <f t="shared" si="35"/>
        <v>#REF!</v>
      </c>
      <c r="I530" s="9" t="e">
        <f t="shared" si="36"/>
        <v>#REF!</v>
      </c>
      <c r="J530" s="9" t="e">
        <f t="shared" si="37"/>
        <v>#REF!</v>
      </c>
      <c r="K530" s="9" t="e">
        <f t="shared" si="38"/>
        <v>#REF!</v>
      </c>
    </row>
    <row r="531" spans="3:12" hidden="1" x14ac:dyDescent="0.25">
      <c r="C531" s="9" t="e">
        <f t="shared" si="32"/>
        <v>#REF!</v>
      </c>
      <c r="D531" s="9"/>
      <c r="E531" s="9"/>
      <c r="F531" s="9" t="e">
        <f t="shared" si="33"/>
        <v>#REF!</v>
      </c>
      <c r="G531" s="9" t="e">
        <f t="shared" si="34"/>
        <v>#REF!</v>
      </c>
      <c r="H531" s="9" t="e">
        <f t="shared" si="35"/>
        <v>#REF!</v>
      </c>
      <c r="I531" s="9" t="e">
        <f t="shared" si="36"/>
        <v>#REF!</v>
      </c>
      <c r="J531" s="9" t="e">
        <f t="shared" si="37"/>
        <v>#REF!</v>
      </c>
      <c r="K531" s="9" t="e">
        <f t="shared" si="38"/>
        <v>#REF!</v>
      </c>
    </row>
    <row r="532" spans="3:12" hidden="1" x14ac:dyDescent="0.25">
      <c r="C532" s="9" t="e">
        <f t="shared" si="32"/>
        <v>#REF!</v>
      </c>
      <c r="D532" s="9"/>
      <c r="E532" s="9"/>
      <c r="F532" s="9" t="e">
        <f t="shared" si="33"/>
        <v>#REF!</v>
      </c>
      <c r="G532" s="9" t="e">
        <f t="shared" si="34"/>
        <v>#REF!</v>
      </c>
      <c r="H532" s="9" t="e">
        <f t="shared" si="35"/>
        <v>#REF!</v>
      </c>
      <c r="I532" s="9" t="e">
        <f t="shared" si="36"/>
        <v>#REF!</v>
      </c>
      <c r="J532" s="9" t="e">
        <f t="shared" si="37"/>
        <v>#REF!</v>
      </c>
      <c r="K532" s="9" t="e">
        <f t="shared" si="38"/>
        <v>#REF!</v>
      </c>
    </row>
    <row r="533" spans="3:12" hidden="1" x14ac:dyDescent="0.25">
      <c r="C533" s="9" t="e">
        <f t="shared" si="32"/>
        <v>#REF!</v>
      </c>
      <c r="D533" s="9"/>
      <c r="E533" s="9"/>
      <c r="F533" s="9" t="e">
        <f t="shared" si="33"/>
        <v>#REF!</v>
      </c>
      <c r="G533" s="9" t="e">
        <f t="shared" si="34"/>
        <v>#REF!</v>
      </c>
      <c r="H533" s="9" t="e">
        <f t="shared" si="35"/>
        <v>#REF!</v>
      </c>
      <c r="I533" s="9" t="e">
        <f t="shared" si="36"/>
        <v>#REF!</v>
      </c>
      <c r="J533" s="9" t="e">
        <f t="shared" si="37"/>
        <v>#REF!</v>
      </c>
      <c r="K533" s="9" t="e">
        <f t="shared" si="38"/>
        <v>#REF!</v>
      </c>
    </row>
    <row r="534" spans="3:12" hidden="1" x14ac:dyDescent="0.25">
      <c r="C534" s="9" t="e">
        <f t="shared" si="32"/>
        <v>#REF!</v>
      </c>
      <c r="D534" s="9"/>
      <c r="E534" s="9"/>
      <c r="F534" s="9" t="e">
        <f t="shared" si="33"/>
        <v>#REF!</v>
      </c>
      <c r="G534" s="9" t="e">
        <f t="shared" si="34"/>
        <v>#REF!</v>
      </c>
      <c r="H534" s="9" t="e">
        <f t="shared" si="35"/>
        <v>#REF!</v>
      </c>
      <c r="I534" s="9" t="e">
        <f t="shared" si="36"/>
        <v>#REF!</v>
      </c>
      <c r="J534" s="9" t="e">
        <f t="shared" si="37"/>
        <v>#REF!</v>
      </c>
      <c r="K534" s="9" t="e">
        <f t="shared" si="38"/>
        <v>#REF!</v>
      </c>
    </row>
    <row r="535" spans="3:12" hidden="1" x14ac:dyDescent="0.25">
      <c r="C535" s="9" t="e">
        <f t="shared" si="32"/>
        <v>#REF!</v>
      </c>
      <c r="D535" s="9"/>
      <c r="E535" s="9"/>
      <c r="F535" s="9" t="e">
        <f t="shared" si="33"/>
        <v>#REF!</v>
      </c>
      <c r="G535" s="9" t="e">
        <f t="shared" si="34"/>
        <v>#REF!</v>
      </c>
      <c r="H535" s="9" t="e">
        <f t="shared" si="35"/>
        <v>#REF!</v>
      </c>
      <c r="I535" s="9" t="e">
        <f t="shared" si="36"/>
        <v>#REF!</v>
      </c>
      <c r="J535" s="9" t="e">
        <f t="shared" si="37"/>
        <v>#REF!</v>
      </c>
      <c r="K535" s="9" t="e">
        <f t="shared" si="38"/>
        <v>#REF!</v>
      </c>
    </row>
    <row r="536" spans="3:12" ht="15.75" hidden="1" thickBot="1" x14ac:dyDescent="0.3">
      <c r="C536" s="10" t="s">
        <v>56</v>
      </c>
      <c r="D536" s="10"/>
      <c r="E536" s="10"/>
      <c r="F536" s="10" t="e">
        <f t="shared" ref="F536:K536" si="39">SUM(F521:F535)</f>
        <v>#REF!</v>
      </c>
      <c r="G536" s="10" t="e">
        <f t="shared" si="39"/>
        <v>#REF!</v>
      </c>
      <c r="H536" s="10" t="e">
        <f t="shared" si="39"/>
        <v>#REF!</v>
      </c>
      <c r="I536" s="10" t="e">
        <f t="shared" si="39"/>
        <v>#REF!</v>
      </c>
      <c r="J536" s="10" t="e">
        <f t="shared" si="39"/>
        <v>#REF!</v>
      </c>
      <c r="K536" s="10" t="e">
        <f t="shared" si="39"/>
        <v>#REF!</v>
      </c>
    </row>
    <row r="537" spans="3:12" ht="15.75" hidden="1" thickTop="1" x14ac:dyDescent="0.25">
      <c r="C537" s="17"/>
    </row>
    <row r="538" spans="3:12" hidden="1" x14ac:dyDescent="0.25">
      <c r="C538" s="17"/>
    </row>
    <row r="539" spans="3:12" hidden="1" x14ac:dyDescent="0.25">
      <c r="F539" s="155" t="s">
        <v>31</v>
      </c>
      <c r="G539" s="156" t="s">
        <v>32</v>
      </c>
      <c r="I539" s="465" t="s">
        <v>135</v>
      </c>
      <c r="J539" s="466"/>
      <c r="K539" s="252" t="s">
        <v>114</v>
      </c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136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137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138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139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1" t="s">
        <v>88</v>
      </c>
      <c r="J544" s="462"/>
      <c r="K544" s="253"/>
      <c r="L544"/>
    </row>
    <row r="545" spans="6:12" hidden="1" x14ac:dyDescent="0.25">
      <c r="F545" s="256" t="e">
        <f>IF('1a'!#REF!=0,"",'1a'!#REF!)</f>
        <v>#REF!</v>
      </c>
      <c r="G545" s="222" t="e">
        <f>IF('1a'!#REF!=0,"",'1a'!#REF!)</f>
        <v>#REF!</v>
      </c>
      <c r="I545" s="463" t="s">
        <v>89</v>
      </c>
      <c r="J545" s="464"/>
      <c r="K545" s="254"/>
      <c r="L545"/>
    </row>
    <row r="546" spans="6:12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12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12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12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12" hidden="1" x14ac:dyDescent="0.25">
      <c r="F550" s="256" t="e">
        <f>IF('1a'!#REF!=0,"",'1a'!#REF!)</f>
        <v>#REF!</v>
      </c>
      <c r="G550" s="222" t="e">
        <f>IF('1a'!#REF!=0,"",'1a'!#REF!)</f>
        <v>#REF!</v>
      </c>
    </row>
    <row r="551" spans="6:12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12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12" hidden="1" x14ac:dyDescent="0.25">
      <c r="F553" s="258" t="e">
        <f>IF('1a'!#REF!=0,"",'1a'!#REF!)</f>
        <v>#REF!</v>
      </c>
      <c r="G553" s="125" t="e">
        <f>IF('1a'!#REF!=0,"",'1a'!#REF!)</f>
        <v>#REF!</v>
      </c>
    </row>
    <row r="554" spans="6:12" hidden="1" x14ac:dyDescent="0.25">
      <c r="F554" s="259" t="e">
        <f>IF('1a'!#REF!=0,"",'1a'!#REF!)</f>
        <v>#REF!</v>
      </c>
      <c r="G554" s="126" t="e">
        <f>IF('1a'!#REF!=0,"",'1a'!#REF!)</f>
        <v>#REF!</v>
      </c>
    </row>
    <row r="555" spans="6:12" hidden="1" x14ac:dyDescent="0.25"/>
    <row r="556" spans="6:12" hidden="1" x14ac:dyDescent="0.25"/>
  </sheetData>
  <mergeCells count="7">
    <mergeCell ref="I544:J544"/>
    <mergeCell ref="I545:J545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28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13,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13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13a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14" priority="4" operator="equal">
      <formula>"Geen 100%"</formula>
    </cfRule>
  </conditionalFormatting>
  <conditionalFormatting sqref="G12">
    <cfRule type="containsText" dxfId="113" priority="2" operator="containsText" text="te laag">
      <formula>NOT(ISERROR(SEARCH("te laag",G12)))</formula>
    </cfRule>
  </conditionalFormatting>
  <conditionalFormatting sqref="G13">
    <cfRule type="containsText" dxfId="1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5F0F40F-C472-42F5-BD35-FD4B3654451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29">
    <tabColor rgb="FF173583"/>
  </sheetPr>
  <dimension ref="A1:N553"/>
  <sheetViews>
    <sheetView topLeftCell="A51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6.5703125" style="5" customWidth="1"/>
    <col min="3" max="3" width="27.570312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28515625" customWidth="1"/>
  </cols>
  <sheetData>
    <row r="1" spans="1:14" x14ac:dyDescent="0.25">
      <c r="A1" s="28">
        <f>'13'!H4</f>
        <v>13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C4" s="261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4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4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4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4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4" x14ac:dyDescent="0.25">
      <c r="A37" s="271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</row>
    <row r="38" spans="1:14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</row>
    <row r="39" spans="1:14" x14ac:dyDescent="0.25">
      <c r="A39" s="271"/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/>
      <c r="M39" s="19"/>
    </row>
    <row r="40" spans="1:14" ht="15.75" thickBot="1" x14ac:dyDescent="0.3">
      <c r="A40" s="274"/>
      <c r="B40" s="274"/>
      <c r="C40" s="275"/>
      <c r="D40" s="275"/>
      <c r="E40" s="275"/>
      <c r="F40" s="276"/>
      <c r="G40" s="276"/>
      <c r="H40" s="276"/>
      <c r="I40" s="276"/>
      <c r="J40" s="276"/>
      <c r="K40" s="276"/>
      <c r="L40" s="274"/>
      <c r="M40" s="276"/>
      <c r="N40" s="264"/>
    </row>
    <row r="41" spans="1:14" ht="15.75" thickTop="1" x14ac:dyDescent="0.25">
      <c r="A41" s="271"/>
      <c r="B41" s="271"/>
      <c r="C41" s="272"/>
      <c r="D41" s="272"/>
      <c r="E41" s="272"/>
      <c r="F41" s="19"/>
      <c r="G41" s="19"/>
      <c r="H41" s="19"/>
      <c r="I41" s="19"/>
      <c r="J41" s="19"/>
      <c r="K41" s="273"/>
      <c r="L41" s="271"/>
      <c r="M41" s="19"/>
    </row>
    <row r="42" spans="1:14" x14ac:dyDescent="0.25">
      <c r="A42" s="271"/>
      <c r="B42" s="271"/>
      <c r="C42" s="283"/>
      <c r="D42" s="272"/>
      <c r="E42" s="272"/>
      <c r="F42" s="19"/>
      <c r="G42" s="19"/>
      <c r="H42" s="19"/>
      <c r="I42" s="19"/>
      <c r="J42" s="19"/>
      <c r="K42" s="273"/>
      <c r="L42" s="271"/>
      <c r="M42" s="19"/>
    </row>
    <row r="43" spans="1:14" x14ac:dyDescent="0.25">
      <c r="A43" s="271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/>
      <c r="M43" s="19"/>
    </row>
    <row r="44" spans="1:14" x14ac:dyDescent="0.25">
      <c r="A44" s="271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/>
      <c r="M44" s="19"/>
    </row>
    <row r="45" spans="1:14" x14ac:dyDescent="0.25">
      <c r="A45" s="282"/>
      <c r="B45" s="282"/>
      <c r="C45" s="283"/>
      <c r="D45" s="283"/>
      <c r="E45" s="283"/>
      <c r="F45" s="284"/>
      <c r="G45" s="284"/>
      <c r="H45" s="284"/>
      <c r="I45" s="284"/>
      <c r="J45" s="284"/>
      <c r="K45" s="285"/>
      <c r="L45" s="282"/>
      <c r="M45" s="284"/>
      <c r="N45" s="154"/>
    </row>
    <row r="46" spans="1:14" x14ac:dyDescent="0.25">
      <c r="A46" s="282"/>
      <c r="B46" s="282"/>
      <c r="C46" s="283"/>
      <c r="D46" s="283"/>
      <c r="E46" s="283"/>
      <c r="F46" s="284"/>
      <c r="G46" s="284"/>
      <c r="H46" s="284"/>
      <c r="I46" s="284"/>
      <c r="J46" s="284"/>
      <c r="K46" s="285"/>
      <c r="L46" s="282"/>
      <c r="M46" s="284"/>
      <c r="N46" s="154"/>
    </row>
    <row r="47" spans="1:14" x14ac:dyDescent="0.25">
      <c r="A47" s="282"/>
      <c r="B47" s="282"/>
      <c r="C47" s="283"/>
      <c r="D47" s="283"/>
      <c r="E47" s="283"/>
      <c r="F47" s="284"/>
      <c r="G47" s="284"/>
      <c r="H47" s="284"/>
      <c r="I47" s="284"/>
      <c r="J47" s="284"/>
      <c r="K47" s="285"/>
      <c r="L47" s="282"/>
      <c r="M47" s="284"/>
      <c r="N47" s="154"/>
    </row>
    <row r="48" spans="1:14" x14ac:dyDescent="0.25">
      <c r="A48" s="282"/>
      <c r="B48" s="282"/>
      <c r="C48" s="283"/>
      <c r="D48" s="283"/>
      <c r="E48" s="283"/>
      <c r="F48" s="284"/>
      <c r="G48" s="284"/>
      <c r="H48" s="284"/>
      <c r="I48" s="284"/>
      <c r="J48" s="284"/>
      <c r="K48" s="285"/>
      <c r="L48" s="282"/>
      <c r="M48" s="284"/>
      <c r="N48" s="154"/>
    </row>
    <row r="49" spans="1:14" x14ac:dyDescent="0.25">
      <c r="A49" s="271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/>
      <c r="M49" s="19"/>
    </row>
    <row r="50" spans="1:14" x14ac:dyDescent="0.25">
      <c r="A50" s="271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/>
      <c r="M50" s="19"/>
    </row>
    <row r="51" spans="1:14" x14ac:dyDescent="0.25">
      <c r="A51" s="271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/>
      <c r="M51" s="19"/>
    </row>
    <row r="52" spans="1:14" x14ac:dyDescent="0.25">
      <c r="A52" s="271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/>
      <c r="M52" s="19"/>
    </row>
    <row r="53" spans="1:14" x14ac:dyDescent="0.25">
      <c r="A53" s="271"/>
      <c r="B53" s="271"/>
      <c r="C53" s="272"/>
      <c r="D53" s="272"/>
      <c r="E53" s="272"/>
      <c r="F53" s="19"/>
      <c r="G53" s="19"/>
      <c r="H53" s="19"/>
      <c r="I53" s="19"/>
      <c r="J53" s="19"/>
      <c r="K53" s="273"/>
      <c r="L53" s="271"/>
      <c r="M53" s="19"/>
    </row>
    <row r="54" spans="1:14" x14ac:dyDescent="0.25">
      <c r="A54" s="271"/>
      <c r="B54" s="271"/>
      <c r="C54" s="272"/>
      <c r="D54" s="272"/>
      <c r="E54" s="272"/>
      <c r="F54" s="19"/>
      <c r="G54" s="19"/>
      <c r="H54" s="19"/>
      <c r="I54" s="19"/>
      <c r="J54" s="19"/>
      <c r="K54" s="273"/>
      <c r="L54" s="271"/>
      <c r="M54" s="19"/>
    </row>
    <row r="55" spans="1:14" x14ac:dyDescent="0.25">
      <c r="A55" s="271"/>
      <c r="B55" s="271"/>
      <c r="C55" s="272"/>
      <c r="D55" s="272"/>
      <c r="E55" s="272"/>
      <c r="F55" s="19"/>
      <c r="G55" s="19"/>
      <c r="H55" s="19"/>
      <c r="I55" s="19"/>
      <c r="J55" s="19"/>
      <c r="K55" s="273"/>
      <c r="L55" s="271"/>
      <c r="M55" s="19"/>
    </row>
    <row r="56" spans="1:14" x14ac:dyDescent="0.25">
      <c r="A56" s="271"/>
      <c r="B56" s="271"/>
      <c r="C56" s="272"/>
      <c r="D56" s="272"/>
      <c r="E56" s="272"/>
      <c r="F56" s="19"/>
      <c r="G56" s="19"/>
      <c r="H56" s="19"/>
      <c r="I56" s="19"/>
      <c r="J56" s="19"/>
      <c r="K56" s="273"/>
      <c r="L56" s="271"/>
      <c r="M56" s="19"/>
    </row>
    <row r="57" spans="1:14" x14ac:dyDescent="0.25">
      <c r="A57" s="282"/>
      <c r="B57" s="282"/>
      <c r="C57" s="283"/>
      <c r="D57" s="283"/>
      <c r="E57" s="283"/>
      <c r="F57" s="284"/>
      <c r="G57" s="284"/>
      <c r="H57" s="284"/>
      <c r="I57" s="284"/>
      <c r="J57" s="284"/>
      <c r="K57" s="285"/>
      <c r="L57" s="282"/>
      <c r="M57" s="284"/>
      <c r="N57" s="154"/>
    </row>
    <row r="58" spans="1:14" x14ac:dyDescent="0.25">
      <c r="A58" s="271"/>
      <c r="B58" s="271"/>
      <c r="C58" s="272"/>
      <c r="D58" s="272"/>
      <c r="E58" s="272"/>
      <c r="F58" s="19"/>
      <c r="G58" s="19"/>
      <c r="H58" s="19"/>
      <c r="I58" s="19"/>
      <c r="J58" s="19"/>
      <c r="K58" s="273"/>
      <c r="L58" s="271"/>
      <c r="M58" s="19"/>
    </row>
    <row r="59" spans="1:14" x14ac:dyDescent="0.25">
      <c r="A59" s="271"/>
      <c r="B59" s="271"/>
      <c r="C59" s="272"/>
      <c r="D59" s="272"/>
      <c r="E59" s="272"/>
      <c r="F59" s="19"/>
      <c r="G59" s="19"/>
      <c r="H59" s="19"/>
      <c r="I59" s="19"/>
      <c r="J59" s="19"/>
      <c r="K59" s="273"/>
      <c r="L59" s="271"/>
      <c r="M59" s="19"/>
    </row>
    <row r="60" spans="1:14" x14ac:dyDescent="0.25">
      <c r="A60" s="271"/>
      <c r="B60" s="271"/>
      <c r="C60" s="272"/>
      <c r="D60" s="272"/>
      <c r="E60" s="272"/>
      <c r="F60" s="19"/>
      <c r="G60" s="19"/>
      <c r="H60" s="19"/>
      <c r="I60" s="19"/>
      <c r="J60" s="19"/>
      <c r="K60" s="273"/>
      <c r="L60" s="271"/>
      <c r="M60" s="19"/>
    </row>
    <row r="61" spans="1:14" x14ac:dyDescent="0.25">
      <c r="A61" s="282"/>
      <c r="B61" s="282"/>
      <c r="C61" s="283"/>
      <c r="D61" s="283"/>
      <c r="E61" s="283"/>
      <c r="F61" s="284"/>
      <c r="G61" s="284"/>
      <c r="H61" s="284"/>
      <c r="I61" s="284"/>
      <c r="J61" s="284"/>
      <c r="K61" s="285"/>
      <c r="L61" s="282"/>
      <c r="M61" s="284"/>
      <c r="N61" s="154"/>
    </row>
    <row r="62" spans="1:14" x14ac:dyDescent="0.25">
      <c r="A62" s="282"/>
      <c r="B62" s="282"/>
      <c r="C62" s="283"/>
      <c r="D62" s="283"/>
      <c r="E62" s="283"/>
      <c r="F62" s="284"/>
      <c r="G62" s="284"/>
      <c r="H62" s="284"/>
      <c r="I62" s="284"/>
      <c r="J62" s="284"/>
      <c r="K62" s="285"/>
      <c r="L62" s="282"/>
      <c r="M62" s="284"/>
      <c r="N62" s="154"/>
    </row>
    <row r="63" spans="1:14" ht="15.75" thickBot="1" x14ac:dyDescent="0.3">
      <c r="A63" s="287"/>
      <c r="B63" s="267"/>
      <c r="C63" s="263"/>
      <c r="D63" s="268"/>
      <c r="E63" s="268"/>
      <c r="F63" s="4"/>
      <c r="G63" s="4"/>
      <c r="H63" s="4"/>
      <c r="I63" s="4"/>
      <c r="J63" s="4"/>
      <c r="K63" s="4"/>
      <c r="L63" s="267"/>
      <c r="M63" s="4"/>
      <c r="N63" s="4"/>
    </row>
    <row r="64" spans="1:14" ht="15.75" thickTop="1" x14ac:dyDescent="0.25">
      <c r="A64" s="271"/>
    </row>
    <row r="65" spans="1:13" hidden="1" x14ac:dyDescent="0.25">
      <c r="A65" s="271"/>
      <c r="K65" s="7">
        <f t="shared" ref="K65:K70" si="0">SUM(F65:J65)</f>
        <v>0</v>
      </c>
      <c r="L65" s="5">
        <f t="shared" ref="L65:L128" si="1">IF(D65="X",0,IF(E65="",0,IF(E65="H",0,VLOOKUP(E65,$F$539:$G$553,2))))</f>
        <v>0</v>
      </c>
      <c r="M65">
        <f t="shared" ref="M65:M70" si="2">SUM(K65*L65)</f>
        <v>0</v>
      </c>
    </row>
    <row r="66" spans="1:13" hidden="1" x14ac:dyDescent="0.25">
      <c r="A66" s="271"/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:13" hidden="1" x14ac:dyDescent="0.25">
      <c r="K69" s="7">
        <f t="shared" si="0"/>
        <v>0</v>
      </c>
      <c r="L69" s="5">
        <f t="shared" si="1"/>
        <v>0</v>
      </c>
      <c r="M69">
        <f t="shared" si="2"/>
        <v>0</v>
      </c>
    </row>
    <row r="70" spans="1:13" hidden="1" x14ac:dyDescent="0.25">
      <c r="K70" s="7">
        <f t="shared" si="0"/>
        <v>0</v>
      </c>
      <c r="L70" s="5">
        <f t="shared" si="1"/>
        <v>0</v>
      </c>
      <c r="M70">
        <f t="shared" si="2"/>
        <v>0</v>
      </c>
    </row>
    <row r="71" spans="1:13" hidden="1" x14ac:dyDescent="0.25">
      <c r="K71" s="7">
        <f t="shared" ref="K71:K134" si="3">SUM(F71:J71)</f>
        <v>0</v>
      </c>
      <c r="L71" s="5">
        <f t="shared" si="1"/>
        <v>0</v>
      </c>
      <c r="M71">
        <f t="shared" ref="M71:M134" si="4">SUM(K71*L71)</f>
        <v>0</v>
      </c>
    </row>
    <row r="72" spans="1:13" hidden="1" x14ac:dyDescent="0.25">
      <c r="K72" s="7">
        <f t="shared" si="3"/>
        <v>0</v>
      </c>
      <c r="L72" s="5">
        <f t="shared" si="1"/>
        <v>0</v>
      </c>
      <c r="M72">
        <f t="shared" si="4"/>
        <v>0</v>
      </c>
    </row>
    <row r="73" spans="1:13" hidden="1" x14ac:dyDescent="0.25">
      <c r="K73" s="7">
        <f t="shared" si="3"/>
        <v>0</v>
      </c>
      <c r="L73" s="5">
        <f t="shared" si="1"/>
        <v>0</v>
      </c>
      <c r="M73">
        <f t="shared" si="4"/>
        <v>0</v>
      </c>
    </row>
    <row r="74" spans="1:13" hidden="1" x14ac:dyDescent="0.25">
      <c r="K74" s="7">
        <f t="shared" si="3"/>
        <v>0</v>
      </c>
      <c r="L74" s="5">
        <f t="shared" si="1"/>
        <v>0</v>
      </c>
      <c r="M74">
        <f t="shared" si="4"/>
        <v>0</v>
      </c>
    </row>
    <row r="75" spans="1:13" hidden="1" x14ac:dyDescent="0.25">
      <c r="K75" s="7">
        <f t="shared" si="3"/>
        <v>0</v>
      </c>
      <c r="L75" s="5">
        <f t="shared" si="1"/>
        <v>0</v>
      </c>
      <c r="M75">
        <f t="shared" si="4"/>
        <v>0</v>
      </c>
    </row>
    <row r="76" spans="1:13" hidden="1" x14ac:dyDescent="0.25">
      <c r="K76" s="7">
        <f t="shared" si="3"/>
        <v>0</v>
      </c>
      <c r="L76" s="5">
        <f t="shared" si="1"/>
        <v>0</v>
      </c>
      <c r="M76">
        <f t="shared" si="4"/>
        <v>0</v>
      </c>
    </row>
    <row r="77" spans="1:13" hidden="1" x14ac:dyDescent="0.25">
      <c r="K77" s="7">
        <f t="shared" si="3"/>
        <v>0</v>
      </c>
      <c r="L77" s="5">
        <f t="shared" si="1"/>
        <v>0</v>
      </c>
      <c r="M77">
        <f t="shared" si="4"/>
        <v>0</v>
      </c>
    </row>
    <row r="78" spans="1:13" hidden="1" x14ac:dyDescent="0.25">
      <c r="K78" s="7">
        <f t="shared" si="3"/>
        <v>0</v>
      </c>
      <c r="L78" s="5">
        <f t="shared" si="1"/>
        <v>0</v>
      </c>
      <c r="M78">
        <f t="shared" si="4"/>
        <v>0</v>
      </c>
    </row>
    <row r="79" spans="1:13" hidden="1" x14ac:dyDescent="0.25">
      <c r="K79" s="7">
        <f t="shared" si="3"/>
        <v>0</v>
      </c>
      <c r="L79" s="5">
        <f t="shared" si="1"/>
        <v>0</v>
      </c>
      <c r="M79">
        <f t="shared" si="4"/>
        <v>0</v>
      </c>
    </row>
    <row r="80" spans="1:13" hidden="1" x14ac:dyDescent="0.25">
      <c r="K80" s="7">
        <f t="shared" si="3"/>
        <v>0</v>
      </c>
      <c r="L80" s="5">
        <f t="shared" si="1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1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1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1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1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1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1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1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1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1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1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1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1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1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1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1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1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1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1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1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1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1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1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1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1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1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1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1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1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1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1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1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1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1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1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1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1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1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1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1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1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1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1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1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1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1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1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1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1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ref="L129:L192" si="5">IF(D129="X",0,IF(E129="",0,IF(E129="H",0,VLOOKUP(E129,$F$539:$G$553,2))))</f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si="3"/>
        <v>0</v>
      </c>
      <c r="L133" s="5">
        <f t="shared" si="5"/>
        <v>0</v>
      </c>
      <c r="M133">
        <f t="shared" si="4"/>
        <v>0</v>
      </c>
    </row>
    <row r="134" spans="11:13" hidden="1" x14ac:dyDescent="0.25">
      <c r="K134" s="7">
        <f t="shared" si="3"/>
        <v>0</v>
      </c>
      <c r="L134" s="5">
        <f t="shared" si="5"/>
        <v>0</v>
      </c>
      <c r="M134">
        <f t="shared" si="4"/>
        <v>0</v>
      </c>
    </row>
    <row r="135" spans="11:13" hidden="1" x14ac:dyDescent="0.25">
      <c r="K135" s="7">
        <f t="shared" ref="K135:K198" si="6">SUM(F135:J135)</f>
        <v>0</v>
      </c>
      <c r="L135" s="5">
        <f t="shared" si="5"/>
        <v>0</v>
      </c>
      <c r="M135">
        <f t="shared" ref="M135:M198" si="7">SUM(K135*L135)</f>
        <v>0</v>
      </c>
    </row>
    <row r="136" spans="11:13" hidden="1" x14ac:dyDescent="0.25">
      <c r="K136" s="7">
        <f t="shared" si="6"/>
        <v>0</v>
      </c>
      <c r="L136" s="5">
        <f t="shared" si="5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5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5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5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5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5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5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5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5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5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5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5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5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5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5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5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5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5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5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5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5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5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5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5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5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5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5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5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5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5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5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5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5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5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5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5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5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5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5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5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5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5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5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5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5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5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5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5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5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5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5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5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5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5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5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5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5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ref="L193:L256" si="8">IF(D193="X",0,IF(E193="",0,IF(E193="H",0,VLOOKUP(E193,$F$539:$G$553,2))))</f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si="6"/>
        <v>0</v>
      </c>
      <c r="L197" s="5">
        <f t="shared" si="8"/>
        <v>0</v>
      </c>
      <c r="M197">
        <f t="shared" si="7"/>
        <v>0</v>
      </c>
    </row>
    <row r="198" spans="11:13" hidden="1" x14ac:dyDescent="0.25">
      <c r="K198" s="7">
        <f t="shared" si="6"/>
        <v>0</v>
      </c>
      <c r="L198" s="5">
        <f t="shared" si="8"/>
        <v>0</v>
      </c>
      <c r="M198">
        <f t="shared" si="7"/>
        <v>0</v>
      </c>
    </row>
    <row r="199" spans="11:13" hidden="1" x14ac:dyDescent="0.25">
      <c r="K199" s="7">
        <f t="shared" ref="K199:K262" si="9">SUM(F199:J199)</f>
        <v>0</v>
      </c>
      <c r="L199" s="5">
        <f t="shared" si="8"/>
        <v>0</v>
      </c>
      <c r="M199">
        <f t="shared" ref="M199:M262" si="10">SUM(K199*L199)</f>
        <v>0</v>
      </c>
    </row>
    <row r="200" spans="11:13" hidden="1" x14ac:dyDescent="0.25">
      <c r="K200" s="7">
        <f t="shared" si="9"/>
        <v>0</v>
      </c>
      <c r="L200" s="5">
        <f t="shared" si="8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8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8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8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8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8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8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8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8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8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8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8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8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8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8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8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8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8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8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8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8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8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8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8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8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8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8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8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8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8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8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8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8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8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8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8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8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8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8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8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8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8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8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8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8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8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8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8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8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8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8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8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8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8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8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8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8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ref="L257:L320" si="11">IF(D257="X",0,IF(E257="",0,IF(E257="H",0,VLOOKUP(E257,$F$539:$G$553,2))))</f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si="9"/>
        <v>0</v>
      </c>
      <c r="L261" s="5">
        <f t="shared" si="11"/>
        <v>0</v>
      </c>
      <c r="M261">
        <f t="shared" si="10"/>
        <v>0</v>
      </c>
    </row>
    <row r="262" spans="11:13" hidden="1" x14ac:dyDescent="0.25">
      <c r="K262" s="7">
        <f t="shared" si="9"/>
        <v>0</v>
      </c>
      <c r="L262" s="5">
        <f t="shared" si="11"/>
        <v>0</v>
      </c>
      <c r="M262">
        <f t="shared" si="10"/>
        <v>0</v>
      </c>
    </row>
    <row r="263" spans="11:13" hidden="1" x14ac:dyDescent="0.25">
      <c r="K263" s="7">
        <f t="shared" ref="K263:K326" si="12">SUM(F263:J263)</f>
        <v>0</v>
      </c>
      <c r="L263" s="5">
        <f t="shared" si="11"/>
        <v>0</v>
      </c>
      <c r="M263">
        <f t="shared" ref="M263:M326" si="13">SUM(K263*L263)</f>
        <v>0</v>
      </c>
    </row>
    <row r="264" spans="11:13" hidden="1" x14ac:dyDescent="0.25">
      <c r="K264" s="7">
        <f t="shared" si="12"/>
        <v>0</v>
      </c>
      <c r="L264" s="5">
        <f t="shared" si="11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1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1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1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1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1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1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1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1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1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1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1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1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1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1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1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1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1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1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1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1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1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1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1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1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1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1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1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1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1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1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1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1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1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1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1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1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1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1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1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1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1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1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1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1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1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1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1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1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1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1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1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1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1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1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1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1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ref="L321:L384" si="14">IF(D321="X",0,IF(E321="",0,IF(E321="H",0,VLOOKUP(E321,$F$539:$G$553,2))))</f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si="12"/>
        <v>0</v>
      </c>
      <c r="L325" s="5">
        <f t="shared" si="14"/>
        <v>0</v>
      </c>
      <c r="M325">
        <f t="shared" si="13"/>
        <v>0</v>
      </c>
    </row>
    <row r="326" spans="11:13" hidden="1" x14ac:dyDescent="0.25">
      <c r="K326" s="7">
        <f t="shared" si="12"/>
        <v>0</v>
      </c>
      <c r="L326" s="5">
        <f t="shared" si="14"/>
        <v>0</v>
      </c>
      <c r="M326">
        <f t="shared" si="13"/>
        <v>0</v>
      </c>
    </row>
    <row r="327" spans="11:13" hidden="1" x14ac:dyDescent="0.25">
      <c r="K327" s="7">
        <f t="shared" ref="K327:K390" si="15">SUM(F327:J327)</f>
        <v>0</v>
      </c>
      <c r="L327" s="5">
        <f t="shared" si="14"/>
        <v>0</v>
      </c>
      <c r="M327">
        <f t="shared" ref="M327:M390" si="16">SUM(K327*L327)</f>
        <v>0</v>
      </c>
    </row>
    <row r="328" spans="11:13" hidden="1" x14ac:dyDescent="0.25">
      <c r="K328" s="7">
        <f t="shared" si="15"/>
        <v>0</v>
      </c>
      <c r="L328" s="5">
        <f t="shared" si="14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4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4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4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4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4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4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4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4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4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4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4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4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4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4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4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4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4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4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4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4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4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4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4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4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4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4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4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4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4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4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4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4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4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4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4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4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4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4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4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4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4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4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4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4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4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4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4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4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4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4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4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4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4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4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4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4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ref="L385:L448" si="17">IF(D385="X",0,IF(E385="",0,IF(E385="H",0,VLOOKUP(E385,$F$539:$G$553,2))))</f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si="15"/>
        <v>0</v>
      </c>
      <c r="L389" s="5">
        <f t="shared" si="17"/>
        <v>0</v>
      </c>
      <c r="M389">
        <f t="shared" si="16"/>
        <v>0</v>
      </c>
    </row>
    <row r="390" spans="11:13" hidden="1" x14ac:dyDescent="0.25">
      <c r="K390" s="7">
        <f t="shared" si="15"/>
        <v>0</v>
      </c>
      <c r="L390" s="5">
        <f t="shared" si="17"/>
        <v>0</v>
      </c>
      <c r="M390">
        <f t="shared" si="16"/>
        <v>0</v>
      </c>
    </row>
    <row r="391" spans="11:13" hidden="1" x14ac:dyDescent="0.25">
      <c r="K391" s="7">
        <f t="shared" ref="K391:K454" si="18">SUM(F391:J391)</f>
        <v>0</v>
      </c>
      <c r="L391" s="5">
        <f t="shared" si="17"/>
        <v>0</v>
      </c>
      <c r="M391">
        <f t="shared" ref="M391:M454" si="19">SUM(K391*L391)</f>
        <v>0</v>
      </c>
    </row>
    <row r="392" spans="11:13" hidden="1" x14ac:dyDescent="0.25">
      <c r="K392" s="7">
        <f t="shared" si="18"/>
        <v>0</v>
      </c>
      <c r="L392" s="5">
        <f t="shared" si="17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17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17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17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17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17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17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17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17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17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17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17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17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17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17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17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17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17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17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17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17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17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17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17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17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17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17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17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17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17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17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17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17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17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17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17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17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17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17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17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17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17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17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17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17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17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17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17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17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17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17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17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17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17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17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17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17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ref="L449:L498" si="20">IF(D449="X",0,IF(E449="",0,IF(E449="H",0,VLOOKUP(E449,$F$539:$G$553,2))))</f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si="18"/>
        <v>0</v>
      </c>
      <c r="L453" s="5">
        <f t="shared" si="20"/>
        <v>0</v>
      </c>
      <c r="M453">
        <f t="shared" si="19"/>
        <v>0</v>
      </c>
    </row>
    <row r="454" spans="11:13" hidden="1" x14ac:dyDescent="0.25">
      <c r="K454" s="7">
        <f t="shared" si="18"/>
        <v>0</v>
      </c>
      <c r="L454" s="5">
        <f t="shared" si="20"/>
        <v>0</v>
      </c>
      <c r="M454">
        <f t="shared" si="19"/>
        <v>0</v>
      </c>
    </row>
    <row r="455" spans="11:13" hidden="1" x14ac:dyDescent="0.25">
      <c r="K455" s="7">
        <f t="shared" ref="K455:K498" si="21">SUM(F455:J455)</f>
        <v>0</v>
      </c>
      <c r="L455" s="5">
        <f t="shared" si="20"/>
        <v>0</v>
      </c>
      <c r="M455">
        <f t="shared" ref="M455:M498" si="22">SUM(K455*L455)</f>
        <v>0</v>
      </c>
    </row>
    <row r="456" spans="11:13" hidden="1" x14ac:dyDescent="0.25">
      <c r="K456" s="7">
        <f t="shared" si="21"/>
        <v>0</v>
      </c>
      <c r="L456" s="5">
        <f t="shared" si="20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0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0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0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0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0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0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0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0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0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0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0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0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0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0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0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0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0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0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0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0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0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0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0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0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0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0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0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0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0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0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0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0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0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0"/>
        <v>0</v>
      </c>
      <c r="M490">
        <f t="shared" si="22"/>
        <v>0</v>
      </c>
    </row>
    <row r="491" spans="11:13" hidden="1" x14ac:dyDescent="0.25">
      <c r="K491" s="7">
        <f t="shared" si="21"/>
        <v>0</v>
      </c>
      <c r="L491" s="5">
        <f t="shared" si="20"/>
        <v>0</v>
      </c>
      <c r="M491">
        <f t="shared" si="22"/>
        <v>0</v>
      </c>
    </row>
    <row r="492" spans="11:13" hidden="1" x14ac:dyDescent="0.25">
      <c r="K492" s="7">
        <f t="shared" si="21"/>
        <v>0</v>
      </c>
      <c r="L492" s="5">
        <f t="shared" si="20"/>
        <v>0</v>
      </c>
      <c r="M492">
        <f t="shared" si="22"/>
        <v>0</v>
      </c>
    </row>
    <row r="493" spans="11:13" hidden="1" x14ac:dyDescent="0.25">
      <c r="K493" s="7">
        <f t="shared" ref="K493:K496" si="23">SUM(F493:J493)</f>
        <v>0</v>
      </c>
      <c r="L493" s="5">
        <f t="shared" si="20"/>
        <v>0</v>
      </c>
      <c r="M493">
        <f t="shared" ref="M493:M496" si="24">SUM(K493*L493)</f>
        <v>0</v>
      </c>
    </row>
    <row r="494" spans="11:13" hidden="1" x14ac:dyDescent="0.25">
      <c r="K494" s="7">
        <f t="shared" si="23"/>
        <v>0</v>
      </c>
      <c r="L494" s="5">
        <f t="shared" si="20"/>
        <v>0</v>
      </c>
      <c r="M494">
        <f t="shared" si="24"/>
        <v>0</v>
      </c>
    </row>
    <row r="495" spans="11:13" hidden="1" x14ac:dyDescent="0.25">
      <c r="K495" s="7">
        <f t="shared" si="23"/>
        <v>0</v>
      </c>
      <c r="L495" s="5">
        <f t="shared" si="20"/>
        <v>0</v>
      </c>
      <c r="M495">
        <f t="shared" si="24"/>
        <v>0</v>
      </c>
    </row>
    <row r="496" spans="11:13" hidden="1" x14ac:dyDescent="0.25">
      <c r="K496" s="7">
        <f t="shared" si="23"/>
        <v>0</v>
      </c>
      <c r="L496" s="5">
        <f t="shared" si="20"/>
        <v>0</v>
      </c>
      <c r="M496">
        <f t="shared" si="24"/>
        <v>0</v>
      </c>
    </row>
    <row r="497" spans="3:13" hidden="1" x14ac:dyDescent="0.25">
      <c r="K497" s="7">
        <f t="shared" si="21"/>
        <v>0</v>
      </c>
      <c r="L497" s="5">
        <f t="shared" si="20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0"/>
        <v>0</v>
      </c>
      <c r="M498">
        <f t="shared" si="22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4" si="31">SUMPRODUCT(--($E$4:$E$498=C500),--($D$4:$D$498=""),$M$4:$M$498)</f>
        <v>#REF!</v>
      </c>
    </row>
    <row r="501" spans="3:13" hidden="1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hidden="1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hidden="1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hidden="1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hidden="1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hidden="1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hidden="1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hidden="1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hidden="1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hidden="1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hidden="1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hidden="1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hidden="1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hidden="1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 t="shared" si="31"/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hidden="1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hidden="1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hidden="1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hidden="1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hidden="1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hidden="1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hidden="1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hidden="1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hidden="1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hidden="1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hidden="1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hidden="1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hidden="1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hidden="1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idden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B39C-10EF-4454-8713-F630B8F8914E}">
  <sheetPr>
    <tabColor rgb="FFC2E76B"/>
  </sheetPr>
  <dimension ref="A2:O21"/>
  <sheetViews>
    <sheetView workbookViewId="0">
      <selection activeCell="E7" sqref="E7"/>
    </sheetView>
  </sheetViews>
  <sheetFormatPr defaultRowHeight="15" x14ac:dyDescent="0.25"/>
  <cols>
    <col min="1" max="1" width="56.140625" bestFit="1" customWidth="1"/>
    <col min="7" max="7" width="13.7109375" bestFit="1" customWidth="1"/>
  </cols>
  <sheetData>
    <row r="2" spans="1:15" ht="23.25" x14ac:dyDescent="0.35">
      <c r="A2" s="358" t="s">
        <v>157</v>
      </c>
      <c r="B2" s="359"/>
      <c r="C2" s="360"/>
      <c r="D2" s="361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</row>
    <row r="3" spans="1:15" x14ac:dyDescent="0.25">
      <c r="A3" s="352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</row>
    <row r="4" spans="1:15" ht="18.75" x14ac:dyDescent="0.3">
      <c r="A4" s="384" t="s">
        <v>60</v>
      </c>
      <c r="B4" s="362" t="s">
        <v>146</v>
      </c>
      <c r="C4" s="363"/>
      <c r="D4" s="356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</row>
    <row r="5" spans="1:15" x14ac:dyDescent="0.25">
      <c r="A5" s="352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</row>
    <row r="6" spans="1:15" x14ac:dyDescent="0.25">
      <c r="A6" s="364"/>
      <c r="B6" s="365" t="s">
        <v>42</v>
      </c>
      <c r="C6" s="366"/>
      <c r="D6" s="365" t="s">
        <v>55</v>
      </c>
      <c r="E6" s="367"/>
      <c r="F6" s="352"/>
      <c r="G6" s="356"/>
      <c r="H6" s="356"/>
      <c r="I6" s="356"/>
      <c r="J6" s="356"/>
      <c r="K6" s="356"/>
      <c r="L6" s="356"/>
      <c r="M6" s="356"/>
      <c r="N6" s="356"/>
      <c r="O6" s="356"/>
    </row>
    <row r="7" spans="1:15" ht="15.75" thickBot="1" x14ac:dyDescent="0.3">
      <c r="A7" s="368" t="s">
        <v>85</v>
      </c>
      <c r="B7" s="369"/>
      <c r="C7" s="370"/>
      <c r="D7" s="369"/>
      <c r="E7" s="370"/>
      <c r="F7" s="352"/>
      <c r="G7" s="356"/>
      <c r="H7" s="380"/>
      <c r="I7" s="380"/>
      <c r="J7" s="380"/>
      <c r="K7" s="380"/>
      <c r="L7" s="380"/>
      <c r="M7" s="380"/>
      <c r="N7" s="380"/>
      <c r="O7" s="380"/>
    </row>
    <row r="8" spans="1:15" ht="15.75" thickTop="1" x14ac:dyDescent="0.25">
      <c r="A8" s="352"/>
      <c r="B8" s="371"/>
      <c r="C8" s="372"/>
      <c r="D8" s="371"/>
      <c r="E8" s="372"/>
      <c r="F8" s="352"/>
      <c r="G8" s="356"/>
      <c r="H8" s="356"/>
      <c r="I8" s="356"/>
      <c r="J8" s="356"/>
      <c r="K8" s="356"/>
      <c r="L8" s="356"/>
      <c r="M8" s="356"/>
      <c r="N8" s="356"/>
      <c r="O8" s="356"/>
    </row>
    <row r="9" spans="1:15" x14ac:dyDescent="0.25">
      <c r="A9" s="373" t="s">
        <v>153</v>
      </c>
      <c r="B9" s="381"/>
      <c r="C9" s="374">
        <f>C7*B9</f>
        <v>0</v>
      </c>
      <c r="D9" s="381"/>
      <c r="E9" s="374">
        <f>E7*D9</f>
        <v>0</v>
      </c>
      <c r="F9" s="352"/>
      <c r="G9" s="356"/>
      <c r="H9" s="356"/>
      <c r="I9" s="356"/>
      <c r="J9" s="356"/>
      <c r="K9" s="356"/>
      <c r="L9" s="356"/>
      <c r="M9" s="356"/>
      <c r="N9" s="356"/>
      <c r="O9" s="356"/>
    </row>
    <row r="10" spans="1:15" x14ac:dyDescent="0.25">
      <c r="A10" s="373" t="s">
        <v>43</v>
      </c>
      <c r="B10" s="381"/>
      <c r="C10" s="374">
        <f>C7*B10</f>
        <v>0</v>
      </c>
      <c r="D10" s="381"/>
      <c r="E10" s="374">
        <f>E7*D10</f>
        <v>0</v>
      </c>
      <c r="F10" s="352"/>
      <c r="G10" s="356"/>
      <c r="H10" s="356"/>
      <c r="I10" s="356"/>
      <c r="J10" s="356"/>
      <c r="K10" s="356"/>
      <c r="L10" s="356"/>
      <c r="M10" s="356"/>
      <c r="N10" s="356"/>
      <c r="O10" s="356"/>
    </row>
    <row r="11" spans="1:15" x14ac:dyDescent="0.25">
      <c r="A11" s="375" t="s">
        <v>154</v>
      </c>
      <c r="B11" s="381"/>
      <c r="C11" s="374">
        <f>C7*B11</f>
        <v>0</v>
      </c>
      <c r="D11" s="381"/>
      <c r="E11" s="374">
        <f>E7*D11</f>
        <v>0</v>
      </c>
      <c r="F11" s="352"/>
      <c r="G11" s="356"/>
      <c r="H11" s="356"/>
      <c r="I11" s="356"/>
      <c r="J11" s="356"/>
      <c r="K11" s="356"/>
      <c r="L11" s="356"/>
      <c r="M11" s="356"/>
      <c r="N11" s="356"/>
      <c r="O11" s="356"/>
    </row>
    <row r="12" spans="1:15" ht="15.75" thickBot="1" x14ac:dyDescent="0.3">
      <c r="A12" s="368" t="s">
        <v>155</v>
      </c>
      <c r="B12" s="369"/>
      <c r="C12" s="376">
        <f>SUM(C9:C11)</f>
        <v>0</v>
      </c>
      <c r="D12" s="369"/>
      <c r="E12" s="376">
        <f>SUM(E9:E11)</f>
        <v>0</v>
      </c>
      <c r="F12" s="352"/>
      <c r="G12" s="356"/>
      <c r="H12" s="356"/>
      <c r="I12" s="356"/>
      <c r="J12" s="356"/>
      <c r="K12" s="356"/>
      <c r="L12" s="356"/>
      <c r="M12" s="356"/>
      <c r="N12" s="356"/>
      <c r="O12" s="356"/>
    </row>
    <row r="13" spans="1:15" ht="15.75" thickTop="1" x14ac:dyDescent="0.25">
      <c r="A13" s="352"/>
      <c r="B13" s="371"/>
      <c r="C13" s="372"/>
      <c r="D13" s="371"/>
      <c r="E13" s="372"/>
      <c r="F13" s="352"/>
      <c r="G13" s="356"/>
      <c r="H13" s="356"/>
      <c r="I13" s="356"/>
      <c r="J13" s="356"/>
      <c r="K13" s="356"/>
      <c r="L13" s="356"/>
      <c r="M13" s="356"/>
      <c r="N13" s="356"/>
      <c r="O13" s="356"/>
    </row>
    <row r="14" spans="1:15" x14ac:dyDescent="0.25">
      <c r="A14" s="373" t="s">
        <v>44</v>
      </c>
      <c r="B14" s="381"/>
      <c r="C14" s="374">
        <f>C7*B14</f>
        <v>0</v>
      </c>
      <c r="D14" s="381"/>
      <c r="E14" s="374">
        <f>E7*D14</f>
        <v>0</v>
      </c>
      <c r="F14" s="352"/>
      <c r="G14" s="356"/>
      <c r="H14" s="380"/>
      <c r="I14" s="380"/>
      <c r="J14" s="380"/>
      <c r="K14" s="380"/>
      <c r="L14" s="380"/>
      <c r="M14" s="380"/>
      <c r="N14" s="380"/>
      <c r="O14" s="380"/>
    </row>
    <row r="15" spans="1:15" x14ac:dyDescent="0.25">
      <c r="A15" s="373" t="s">
        <v>45</v>
      </c>
      <c r="B15" s="381"/>
      <c r="C15" s="374">
        <f>C7*B15</f>
        <v>0</v>
      </c>
      <c r="D15" s="381"/>
      <c r="E15" s="374">
        <f>E7*D15</f>
        <v>0</v>
      </c>
      <c r="F15" s="352"/>
      <c r="G15" s="356"/>
      <c r="H15" s="356"/>
      <c r="I15" s="356"/>
      <c r="J15" s="356"/>
      <c r="K15" s="356"/>
      <c r="L15" s="356"/>
      <c r="M15" s="356"/>
      <c r="N15" s="356"/>
      <c r="O15" s="356"/>
    </row>
    <row r="16" spans="1:15" x14ac:dyDescent="0.25">
      <c r="A16" s="373" t="s">
        <v>46</v>
      </c>
      <c r="B16" s="381"/>
      <c r="C16" s="374">
        <f>C7*B16</f>
        <v>0</v>
      </c>
      <c r="D16" s="381"/>
      <c r="E16" s="374">
        <f>E7*D16</f>
        <v>0</v>
      </c>
      <c r="F16" s="352"/>
      <c r="G16" s="356"/>
      <c r="H16" s="356"/>
      <c r="I16" s="356"/>
      <c r="J16" s="356"/>
      <c r="K16" s="356"/>
      <c r="L16" s="356"/>
      <c r="M16" s="356"/>
      <c r="N16" s="356"/>
      <c r="O16" s="356"/>
    </row>
    <row r="17" spans="1:15" ht="15.75" thickBot="1" x14ac:dyDescent="0.3">
      <c r="A17" s="368" t="s">
        <v>156</v>
      </c>
      <c r="B17" s="369"/>
      <c r="C17" s="376">
        <f>SUM(C14:C16)</f>
        <v>0</v>
      </c>
      <c r="D17" s="369"/>
      <c r="E17" s="376">
        <f>SUM(E14:E16)</f>
        <v>0</v>
      </c>
      <c r="F17" s="352"/>
      <c r="G17" s="352"/>
      <c r="H17" s="352"/>
      <c r="I17" s="352"/>
      <c r="J17" s="352"/>
      <c r="K17" s="352"/>
      <c r="L17" s="352"/>
      <c r="M17" s="352"/>
      <c r="N17" s="352"/>
      <c r="O17" s="352"/>
    </row>
    <row r="18" spans="1:15" ht="15.75" thickTop="1" x14ac:dyDescent="0.25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352"/>
      <c r="L18" s="352"/>
      <c r="M18" s="352"/>
      <c r="N18" s="352"/>
      <c r="O18" s="352"/>
    </row>
    <row r="19" spans="1:15" ht="15.75" thickBot="1" x14ac:dyDescent="0.3">
      <c r="A19" s="368" t="s">
        <v>47</v>
      </c>
      <c r="B19" s="377"/>
      <c r="C19" s="378">
        <f>C7+C12+C17</f>
        <v>0</v>
      </c>
      <c r="D19" s="379"/>
      <c r="E19" s="378">
        <f>E7+E12+E17</f>
        <v>0</v>
      </c>
      <c r="F19" s="352"/>
      <c r="G19" s="352"/>
      <c r="H19" s="352"/>
      <c r="I19" s="352"/>
      <c r="J19" s="352"/>
      <c r="K19" s="352"/>
      <c r="L19" s="352"/>
      <c r="M19" s="352"/>
      <c r="N19" s="352"/>
      <c r="O19" s="352"/>
    </row>
    <row r="20" spans="1:15" ht="15.75" thickTop="1" x14ac:dyDescent="0.25">
      <c r="A20" s="352"/>
      <c r="B20" s="352"/>
      <c r="C20" s="357"/>
      <c r="D20" s="352"/>
      <c r="E20" s="357"/>
      <c r="F20" s="352"/>
      <c r="G20" s="352"/>
      <c r="H20" s="352"/>
      <c r="I20" s="352"/>
      <c r="J20" s="352"/>
      <c r="K20" s="352"/>
      <c r="L20" s="352"/>
      <c r="M20" s="352"/>
      <c r="N20" s="352"/>
      <c r="O20" s="352"/>
    </row>
    <row r="21" spans="1:15" ht="34.5" customHeight="1" x14ac:dyDescent="0.25">
      <c r="A21" s="415" t="s">
        <v>158</v>
      </c>
      <c r="B21" s="415"/>
      <c r="C21" s="415"/>
      <c r="D21" s="415"/>
      <c r="E21" s="415"/>
    </row>
  </sheetData>
  <mergeCells count="1">
    <mergeCell ref="A21:E2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30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14,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14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14a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10" priority="4" operator="equal">
      <formula>"Geen 100%"</formula>
    </cfRule>
  </conditionalFormatting>
  <conditionalFormatting sqref="G12">
    <cfRule type="containsText" dxfId="109" priority="2" operator="containsText" text="te laag">
      <formula>NOT(ISERROR(SEARCH("te laag",G12)))</formula>
    </cfRule>
  </conditionalFormatting>
  <conditionalFormatting sqref="G13">
    <cfRule type="containsText" dxfId="10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BBC0AF-F47B-47A5-B388-A8C1CEB75E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31">
    <tabColor rgb="FF173583"/>
  </sheetPr>
  <dimension ref="A1:N554"/>
  <sheetViews>
    <sheetView topLeftCell="A44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10.285156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7109375" customWidth="1"/>
  </cols>
  <sheetData>
    <row r="1" spans="1:14" x14ac:dyDescent="0.25">
      <c r="A1" s="28">
        <f>'14'!H4</f>
        <v>14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145</v>
      </c>
    </row>
    <row r="4" spans="1:14" x14ac:dyDescent="0.25">
      <c r="A4" s="6"/>
      <c r="B4" s="6"/>
      <c r="C4" s="261"/>
      <c r="F4" s="8"/>
      <c r="G4" s="8"/>
      <c r="H4" s="8"/>
      <c r="I4" s="8"/>
      <c r="J4" s="260"/>
      <c r="K4" s="8"/>
      <c r="L4" s="6"/>
      <c r="M4" s="3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ht="15.75" thickBot="1" x14ac:dyDescent="0.3">
      <c r="A35" s="274"/>
      <c r="B35" s="274"/>
      <c r="C35" s="275"/>
      <c r="D35" s="275"/>
      <c r="E35" s="275"/>
      <c r="F35" s="276"/>
      <c r="G35" s="276"/>
      <c r="H35" s="276"/>
      <c r="I35" s="276"/>
      <c r="J35" s="276"/>
      <c r="K35" s="276"/>
      <c r="L35" s="274"/>
      <c r="M35" s="276"/>
    </row>
    <row r="36" spans="1:13" ht="15.75" thickTop="1" x14ac:dyDescent="0.25"/>
    <row r="37" spans="1:13" x14ac:dyDescent="0.25">
      <c r="C37" s="261"/>
    </row>
    <row r="38" spans="1:13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</row>
    <row r="39" spans="1:13" x14ac:dyDescent="0.25">
      <c r="A39" s="271"/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/>
      <c r="M39" s="19"/>
    </row>
    <row r="40" spans="1:13" x14ac:dyDescent="0.25">
      <c r="A40" s="271"/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/>
      <c r="M40" s="19"/>
    </row>
    <row r="41" spans="1:13" x14ac:dyDescent="0.25">
      <c r="A41" s="271"/>
      <c r="B41" s="271"/>
      <c r="C41" s="272"/>
      <c r="D41" s="272"/>
      <c r="E41" s="272"/>
      <c r="F41" s="19"/>
      <c r="G41" s="19"/>
      <c r="H41" s="19"/>
      <c r="I41" s="19"/>
      <c r="J41" s="19"/>
      <c r="K41" s="273"/>
      <c r="L41" s="271"/>
      <c r="M41" s="19"/>
    </row>
    <row r="42" spans="1:13" x14ac:dyDescent="0.25">
      <c r="A42" s="271"/>
      <c r="B42" s="271"/>
      <c r="C42" s="272"/>
      <c r="D42" s="272"/>
      <c r="E42" s="272"/>
      <c r="F42" s="19"/>
      <c r="G42" s="19"/>
      <c r="H42" s="19"/>
      <c r="I42" s="19"/>
      <c r="J42" s="19"/>
      <c r="K42" s="273"/>
      <c r="L42" s="271"/>
      <c r="M42" s="19"/>
    </row>
    <row r="43" spans="1:13" x14ac:dyDescent="0.25">
      <c r="A43" s="271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/>
      <c r="M43" s="19"/>
    </row>
    <row r="44" spans="1:13" x14ac:dyDescent="0.25">
      <c r="A44" s="271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/>
      <c r="M44" s="19"/>
    </row>
    <row r="45" spans="1:13" x14ac:dyDescent="0.25">
      <c r="A45" s="271"/>
      <c r="B45" s="271"/>
      <c r="C45" s="272"/>
      <c r="D45" s="272"/>
      <c r="E45" s="272"/>
      <c r="F45" s="19"/>
      <c r="G45" s="19"/>
      <c r="H45" s="19"/>
      <c r="I45" s="19"/>
      <c r="J45" s="19"/>
      <c r="K45" s="273"/>
      <c r="L45" s="271"/>
      <c r="M45" s="19"/>
    </row>
    <row r="46" spans="1:13" x14ac:dyDescent="0.25">
      <c r="A46" s="271"/>
      <c r="B46" s="271"/>
      <c r="C46" s="272"/>
      <c r="D46" s="272"/>
      <c r="E46" s="272"/>
      <c r="F46" s="19"/>
      <c r="G46" s="19"/>
      <c r="H46" s="19"/>
      <c r="I46" s="19"/>
      <c r="J46" s="19"/>
      <c r="K46" s="273"/>
      <c r="L46" s="271"/>
      <c r="M46" s="19"/>
    </row>
    <row r="47" spans="1:13" x14ac:dyDescent="0.25">
      <c r="A47" s="271"/>
      <c r="B47" s="271"/>
      <c r="C47" s="272"/>
      <c r="D47" s="272"/>
      <c r="E47" s="272"/>
      <c r="F47" s="19"/>
      <c r="G47" s="19"/>
      <c r="H47" s="19"/>
      <c r="I47" s="19"/>
      <c r="J47" s="19"/>
      <c r="K47" s="273"/>
      <c r="L47" s="271"/>
      <c r="M47" s="19"/>
    </row>
    <row r="48" spans="1:13" x14ac:dyDescent="0.25">
      <c r="A48" s="271"/>
      <c r="B48" s="271"/>
      <c r="C48" s="272"/>
      <c r="D48" s="272"/>
      <c r="E48" s="272"/>
      <c r="F48" s="19"/>
      <c r="G48" s="19"/>
      <c r="H48" s="19"/>
      <c r="I48" s="19"/>
      <c r="J48" s="19"/>
      <c r="K48" s="273"/>
      <c r="L48" s="271"/>
      <c r="M48" s="19"/>
    </row>
    <row r="49" spans="1:13" x14ac:dyDescent="0.25">
      <c r="A49" s="271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/>
      <c r="M49" s="19"/>
    </row>
    <row r="50" spans="1:13" x14ac:dyDescent="0.25">
      <c r="A50" s="271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/>
      <c r="M50" s="19"/>
    </row>
    <row r="51" spans="1:13" x14ac:dyDescent="0.25">
      <c r="A51" s="271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/>
      <c r="M51" s="19"/>
    </row>
    <row r="52" spans="1:13" x14ac:dyDescent="0.25">
      <c r="A52" s="271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/>
      <c r="M52" s="19"/>
    </row>
    <row r="53" spans="1:13" x14ac:dyDescent="0.25">
      <c r="A53" s="271"/>
      <c r="B53" s="271"/>
      <c r="C53" s="272"/>
      <c r="D53" s="272"/>
      <c r="E53" s="272"/>
      <c r="F53" s="19"/>
      <c r="G53" s="19"/>
      <c r="H53" s="19"/>
      <c r="I53" s="19"/>
      <c r="J53" s="19"/>
      <c r="K53" s="273"/>
      <c r="L53" s="271"/>
      <c r="M53" s="19"/>
    </row>
    <row r="54" spans="1:13" x14ac:dyDescent="0.25">
      <c r="A54" s="271"/>
      <c r="B54" s="271"/>
      <c r="C54" s="272"/>
      <c r="D54" s="272"/>
      <c r="E54" s="272"/>
      <c r="F54" s="19"/>
      <c r="G54" s="19"/>
      <c r="H54" s="19"/>
      <c r="I54" s="19"/>
      <c r="J54" s="19"/>
      <c r="K54" s="273"/>
      <c r="L54" s="271"/>
      <c r="M54" s="19"/>
    </row>
    <row r="55" spans="1:13" x14ac:dyDescent="0.25">
      <c r="A55" s="271"/>
      <c r="B55" s="271"/>
      <c r="C55" s="272"/>
      <c r="D55" s="272"/>
      <c r="E55" s="272"/>
      <c r="F55" s="19"/>
      <c r="G55" s="19"/>
      <c r="H55" s="19"/>
      <c r="I55" s="19"/>
      <c r="J55" s="19"/>
      <c r="K55" s="273"/>
      <c r="L55" s="271"/>
      <c r="M55" s="19"/>
    </row>
    <row r="56" spans="1:13" ht="15.75" thickBot="1" x14ac:dyDescent="0.3">
      <c r="A56" s="262"/>
      <c r="B56" s="262"/>
      <c r="C56" s="263"/>
      <c r="D56" s="263"/>
      <c r="E56" s="263"/>
      <c r="F56" s="264"/>
      <c r="G56" s="264"/>
      <c r="H56" s="264"/>
      <c r="I56" s="264"/>
      <c r="J56" s="264"/>
      <c r="K56" s="264"/>
      <c r="L56" s="262"/>
      <c r="M56" s="264"/>
    </row>
    <row r="57" spans="1:13" ht="15.75" thickTop="1" x14ac:dyDescent="0.25"/>
    <row r="58" spans="1:13" hidden="1" x14ac:dyDescent="0.25"/>
    <row r="59" spans="1:13" hidden="1" x14ac:dyDescent="0.25">
      <c r="K59" s="7">
        <f t="shared" ref="K59:K70" si="0">SUM(F59:J59)</f>
        <v>0</v>
      </c>
      <c r="L59" s="5">
        <f t="shared" ref="L59:L122" si="1">IF(D59="X",0,IF(E59="",0,IF(E59="H",0,VLOOKUP(E59,$F$539:$G$553,2))))</f>
        <v>0</v>
      </c>
      <c r="M59">
        <f t="shared" ref="M59:M70" si="2">SUM(K59*L59)</f>
        <v>0</v>
      </c>
    </row>
    <row r="60" spans="1:13" hidden="1" x14ac:dyDescent="0.25">
      <c r="K60" s="7">
        <f t="shared" si="0"/>
        <v>0</v>
      </c>
      <c r="L60" s="5">
        <f t="shared" si="1"/>
        <v>0</v>
      </c>
      <c r="M60">
        <f t="shared" si="2"/>
        <v>0</v>
      </c>
    </row>
    <row r="61" spans="1:13" hidden="1" x14ac:dyDescent="0.25">
      <c r="K61" s="7">
        <f t="shared" si="0"/>
        <v>0</v>
      </c>
      <c r="L61" s="5">
        <f t="shared" si="1"/>
        <v>0</v>
      </c>
      <c r="M61">
        <f t="shared" si="2"/>
        <v>0</v>
      </c>
    </row>
    <row r="62" spans="1:13" hidden="1" x14ac:dyDescent="0.25">
      <c r="K62" s="7">
        <f t="shared" si="0"/>
        <v>0</v>
      </c>
      <c r="L62" s="5">
        <f t="shared" si="1"/>
        <v>0</v>
      </c>
      <c r="M62">
        <f t="shared" si="2"/>
        <v>0</v>
      </c>
    </row>
    <row r="63" spans="1:13" hidden="1" x14ac:dyDescent="0.25">
      <c r="K63" s="7">
        <f t="shared" si="0"/>
        <v>0</v>
      </c>
      <c r="L63" s="5">
        <f t="shared" si="1"/>
        <v>0</v>
      </c>
      <c r="M63">
        <f t="shared" si="2"/>
        <v>0</v>
      </c>
    </row>
    <row r="64" spans="1:13" hidden="1" x14ac:dyDescent="0.25">
      <c r="K64" s="7">
        <f t="shared" si="0"/>
        <v>0</v>
      </c>
      <c r="L64" s="5">
        <f t="shared" si="1"/>
        <v>0</v>
      </c>
      <c r="M64">
        <f t="shared" si="2"/>
        <v>0</v>
      </c>
    </row>
    <row r="65" spans="11:13" hidden="1" x14ac:dyDescent="0.25">
      <c r="K65" s="7">
        <f t="shared" si="0"/>
        <v>0</v>
      </c>
      <c r="L65" s="5">
        <f t="shared" si="1"/>
        <v>0</v>
      </c>
      <c r="M65">
        <f t="shared" si="2"/>
        <v>0</v>
      </c>
    </row>
    <row r="66" spans="11:13" hidden="1" x14ac:dyDescent="0.25"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si="0"/>
        <v>0</v>
      </c>
      <c r="L69" s="5">
        <f t="shared" si="1"/>
        <v>0</v>
      </c>
      <c r="M69">
        <f t="shared" si="2"/>
        <v>0</v>
      </c>
    </row>
    <row r="70" spans="11:13" hidden="1" x14ac:dyDescent="0.25">
      <c r="K70" s="7">
        <f t="shared" si="0"/>
        <v>0</v>
      </c>
      <c r="L70" s="5">
        <f t="shared" si="1"/>
        <v>0</v>
      </c>
      <c r="M70">
        <f t="shared" si="2"/>
        <v>0</v>
      </c>
    </row>
    <row r="71" spans="11:13" hidden="1" x14ac:dyDescent="0.25">
      <c r="K71" s="7">
        <f t="shared" ref="K71:K134" si="3">SUM(F71:J71)</f>
        <v>0</v>
      </c>
      <c r="L71" s="5">
        <f t="shared" si="1"/>
        <v>0</v>
      </c>
      <c r="M71">
        <f t="shared" ref="M71:M134" si="4">SUM(K71*L71)</f>
        <v>0</v>
      </c>
    </row>
    <row r="72" spans="11:13" hidden="1" x14ac:dyDescent="0.25">
      <c r="K72" s="7">
        <f t="shared" si="3"/>
        <v>0</v>
      </c>
      <c r="L72" s="5">
        <f t="shared" si="1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1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1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1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1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1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1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1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1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1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1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1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1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1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1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1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1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1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1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1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1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1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1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1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1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1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1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1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1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1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1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1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1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1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1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1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1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1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1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1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1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1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1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1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1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1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1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1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1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1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1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ref="L123:L186" si="5">IF(D123="X",0,IF(E123="",0,IF(E123="H",0,VLOOKUP(E123,$F$539:$G$553,2))))</f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si="3"/>
        <v>0</v>
      </c>
      <c r="L133" s="5">
        <f t="shared" si="5"/>
        <v>0</v>
      </c>
      <c r="M133">
        <f t="shared" si="4"/>
        <v>0</v>
      </c>
    </row>
    <row r="134" spans="11:13" hidden="1" x14ac:dyDescent="0.25">
      <c r="K134" s="7">
        <f t="shared" si="3"/>
        <v>0</v>
      </c>
      <c r="L134" s="5">
        <f t="shared" si="5"/>
        <v>0</v>
      </c>
      <c r="M134">
        <f t="shared" si="4"/>
        <v>0</v>
      </c>
    </row>
    <row r="135" spans="11:13" hidden="1" x14ac:dyDescent="0.25">
      <c r="K135" s="7">
        <f t="shared" ref="K135:K198" si="6">SUM(F135:J135)</f>
        <v>0</v>
      </c>
      <c r="L135" s="5">
        <f t="shared" si="5"/>
        <v>0</v>
      </c>
      <c r="M135">
        <f t="shared" ref="M135:M198" si="7">SUM(K135*L135)</f>
        <v>0</v>
      </c>
    </row>
    <row r="136" spans="11:13" hidden="1" x14ac:dyDescent="0.25">
      <c r="K136" s="7">
        <f t="shared" si="6"/>
        <v>0</v>
      </c>
      <c r="L136" s="5">
        <f t="shared" si="5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5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5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5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5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5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5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5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5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5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5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5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5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5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5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5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5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5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5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5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5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5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5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5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5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5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5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5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5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5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5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5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5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5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5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5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5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5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5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5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5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5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5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5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5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5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5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5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5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5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5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ref="L187:L250" si="8">IF(D187="X",0,IF(E187="",0,IF(E187="H",0,VLOOKUP(E187,$F$539:$G$553,2))))</f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si="6"/>
        <v>0</v>
      </c>
      <c r="L197" s="5">
        <f t="shared" si="8"/>
        <v>0</v>
      </c>
      <c r="M197">
        <f t="shared" si="7"/>
        <v>0</v>
      </c>
    </row>
    <row r="198" spans="11:13" hidden="1" x14ac:dyDescent="0.25">
      <c r="K198" s="7">
        <f t="shared" si="6"/>
        <v>0</v>
      </c>
      <c r="L198" s="5">
        <f t="shared" si="8"/>
        <v>0</v>
      </c>
      <c r="M198">
        <f t="shared" si="7"/>
        <v>0</v>
      </c>
    </row>
    <row r="199" spans="11:13" hidden="1" x14ac:dyDescent="0.25">
      <c r="K199" s="7">
        <f t="shared" ref="K199:K262" si="9">SUM(F199:J199)</f>
        <v>0</v>
      </c>
      <c r="L199" s="5">
        <f t="shared" si="8"/>
        <v>0</v>
      </c>
      <c r="M199">
        <f t="shared" ref="M199:M262" si="10">SUM(K199*L199)</f>
        <v>0</v>
      </c>
    </row>
    <row r="200" spans="11:13" hidden="1" x14ac:dyDescent="0.25">
      <c r="K200" s="7">
        <f t="shared" si="9"/>
        <v>0</v>
      </c>
      <c r="L200" s="5">
        <f t="shared" si="8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8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8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8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8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8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8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8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8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8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8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8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8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8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8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8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8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8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8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8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8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8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8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8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8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8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8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8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8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8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8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8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8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8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8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8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8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8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8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8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8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8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8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8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8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8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8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8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8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8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8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ref="L251:L314" si="11">IF(D251="X",0,IF(E251="",0,IF(E251="H",0,VLOOKUP(E251,$F$539:$G$553,2))))</f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si="9"/>
        <v>0</v>
      </c>
      <c r="L261" s="5">
        <f t="shared" si="11"/>
        <v>0</v>
      </c>
      <c r="M261">
        <f t="shared" si="10"/>
        <v>0</v>
      </c>
    </row>
    <row r="262" spans="11:13" hidden="1" x14ac:dyDescent="0.25">
      <c r="K262" s="7">
        <f t="shared" si="9"/>
        <v>0</v>
      </c>
      <c r="L262" s="5">
        <f t="shared" si="11"/>
        <v>0</v>
      </c>
      <c r="M262">
        <f t="shared" si="10"/>
        <v>0</v>
      </c>
    </row>
    <row r="263" spans="11:13" hidden="1" x14ac:dyDescent="0.25">
      <c r="K263" s="7">
        <f t="shared" ref="K263:K326" si="12">SUM(F263:J263)</f>
        <v>0</v>
      </c>
      <c r="L263" s="5">
        <f t="shared" si="11"/>
        <v>0</v>
      </c>
      <c r="M263">
        <f t="shared" ref="M263:M326" si="13">SUM(K263*L263)</f>
        <v>0</v>
      </c>
    </row>
    <row r="264" spans="11:13" hidden="1" x14ac:dyDescent="0.25">
      <c r="K264" s="7">
        <f t="shared" si="12"/>
        <v>0</v>
      </c>
      <c r="L264" s="5">
        <f t="shared" si="11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1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1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1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1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1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1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1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1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1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1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1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1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1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1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1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1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1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1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1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1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1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1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1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1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1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1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1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1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1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1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1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1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1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1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1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1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1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1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1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1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1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1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1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1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1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1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1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1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1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1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ref="L315:L378" si="14">IF(D315="X",0,IF(E315="",0,IF(E315="H",0,VLOOKUP(E315,$F$539:$G$553,2))))</f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si="12"/>
        <v>0</v>
      </c>
      <c r="L325" s="5">
        <f t="shared" si="14"/>
        <v>0</v>
      </c>
      <c r="M325">
        <f t="shared" si="13"/>
        <v>0</v>
      </c>
    </row>
    <row r="326" spans="11:13" hidden="1" x14ac:dyDescent="0.25">
      <c r="K326" s="7">
        <f t="shared" si="12"/>
        <v>0</v>
      </c>
      <c r="L326" s="5">
        <f t="shared" si="14"/>
        <v>0</v>
      </c>
      <c r="M326">
        <f t="shared" si="13"/>
        <v>0</v>
      </c>
    </row>
    <row r="327" spans="11:13" hidden="1" x14ac:dyDescent="0.25">
      <c r="K327" s="7">
        <f t="shared" ref="K327:K390" si="15">SUM(F327:J327)</f>
        <v>0</v>
      </c>
      <c r="L327" s="5">
        <f t="shared" si="14"/>
        <v>0</v>
      </c>
      <c r="M327">
        <f t="shared" ref="M327:M390" si="16">SUM(K327*L327)</f>
        <v>0</v>
      </c>
    </row>
    <row r="328" spans="11:13" hidden="1" x14ac:dyDescent="0.25">
      <c r="K328" s="7">
        <f t="shared" si="15"/>
        <v>0</v>
      </c>
      <c r="L328" s="5">
        <f t="shared" si="14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4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4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4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4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4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4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4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4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4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4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4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4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4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4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4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4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4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4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4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4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4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4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4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4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4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4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4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4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4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4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4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4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4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4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4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4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4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4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4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4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4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4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4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4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4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4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4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4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4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4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ref="L379:L442" si="17">IF(D379="X",0,IF(E379="",0,IF(E379="H",0,VLOOKUP(E379,$F$539:$G$553,2))))</f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si="15"/>
        <v>0</v>
      </c>
      <c r="L389" s="5">
        <f t="shared" si="17"/>
        <v>0</v>
      </c>
      <c r="M389">
        <f t="shared" si="16"/>
        <v>0</v>
      </c>
    </row>
    <row r="390" spans="11:13" hidden="1" x14ac:dyDescent="0.25">
      <c r="K390" s="7">
        <f t="shared" si="15"/>
        <v>0</v>
      </c>
      <c r="L390" s="5">
        <f t="shared" si="17"/>
        <v>0</v>
      </c>
      <c r="M390">
        <f t="shared" si="16"/>
        <v>0</v>
      </c>
    </row>
    <row r="391" spans="11:13" hidden="1" x14ac:dyDescent="0.25">
      <c r="K391" s="7">
        <f t="shared" ref="K391:K454" si="18">SUM(F391:J391)</f>
        <v>0</v>
      </c>
      <c r="L391" s="5">
        <f t="shared" si="17"/>
        <v>0</v>
      </c>
      <c r="M391">
        <f t="shared" ref="M391:M454" si="19">SUM(K391*L391)</f>
        <v>0</v>
      </c>
    </row>
    <row r="392" spans="11:13" hidden="1" x14ac:dyDescent="0.25">
      <c r="K392" s="7">
        <f t="shared" si="18"/>
        <v>0</v>
      </c>
      <c r="L392" s="5">
        <f t="shared" si="17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17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17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17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17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17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17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17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17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17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17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17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17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17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17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17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17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17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17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17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17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17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17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17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17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17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17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17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17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17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17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17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17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17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17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17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17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17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17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17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17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17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17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17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17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17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17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17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17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17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17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ref="L443:L498" si="20">IF(D443="X",0,IF(E443="",0,IF(E443="H",0,VLOOKUP(E443,$F$539:$G$553,2))))</f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si="18"/>
        <v>0</v>
      </c>
      <c r="L453" s="5">
        <f t="shared" si="20"/>
        <v>0</v>
      </c>
      <c r="M453">
        <f t="shared" si="19"/>
        <v>0</v>
      </c>
    </row>
    <row r="454" spans="11:13" hidden="1" x14ac:dyDescent="0.25">
      <c r="K454" s="7">
        <f t="shared" si="18"/>
        <v>0</v>
      </c>
      <c r="L454" s="5">
        <f t="shared" si="20"/>
        <v>0</v>
      </c>
      <c r="M454">
        <f t="shared" si="19"/>
        <v>0</v>
      </c>
    </row>
    <row r="455" spans="11:13" hidden="1" x14ac:dyDescent="0.25">
      <c r="K455" s="7">
        <f t="shared" ref="K455:K498" si="21">SUM(F455:J455)</f>
        <v>0</v>
      </c>
      <c r="L455" s="5">
        <f t="shared" si="20"/>
        <v>0</v>
      </c>
      <c r="M455">
        <f t="shared" ref="M455:M498" si="22">SUM(K455*L455)</f>
        <v>0</v>
      </c>
    </row>
    <row r="456" spans="11:13" hidden="1" x14ac:dyDescent="0.25">
      <c r="K456" s="7">
        <f t="shared" si="21"/>
        <v>0</v>
      </c>
      <c r="L456" s="5">
        <f t="shared" si="20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0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0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0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0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0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0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0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0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0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0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0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0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0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0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0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0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0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0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0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0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0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0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0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0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0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0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0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0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0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0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0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0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0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0"/>
        <v>0</v>
      </c>
      <c r="M490">
        <f t="shared" si="22"/>
        <v>0</v>
      </c>
    </row>
    <row r="491" spans="11:13" hidden="1" x14ac:dyDescent="0.25">
      <c r="K491" s="7">
        <f t="shared" si="21"/>
        <v>0</v>
      </c>
      <c r="L491" s="5">
        <f t="shared" si="20"/>
        <v>0</v>
      </c>
      <c r="M491">
        <f t="shared" si="22"/>
        <v>0</v>
      </c>
    </row>
    <row r="492" spans="11:13" hidden="1" x14ac:dyDescent="0.25">
      <c r="K492" s="7">
        <f t="shared" si="21"/>
        <v>0</v>
      </c>
      <c r="L492" s="5">
        <f t="shared" si="20"/>
        <v>0</v>
      </c>
      <c r="M492">
        <f t="shared" si="22"/>
        <v>0</v>
      </c>
    </row>
    <row r="493" spans="11:13" hidden="1" x14ac:dyDescent="0.25">
      <c r="K493" s="7">
        <f t="shared" ref="K493:K496" si="23">SUM(F493:J493)</f>
        <v>0</v>
      </c>
      <c r="L493" s="5">
        <f t="shared" si="20"/>
        <v>0</v>
      </c>
      <c r="M493">
        <f t="shared" ref="M493:M496" si="24">SUM(K493*L493)</f>
        <v>0</v>
      </c>
    </row>
    <row r="494" spans="11:13" hidden="1" x14ac:dyDescent="0.25">
      <c r="K494" s="7">
        <f t="shared" si="23"/>
        <v>0</v>
      </c>
      <c r="L494" s="5">
        <f t="shared" si="20"/>
        <v>0</v>
      </c>
      <c r="M494">
        <f t="shared" si="24"/>
        <v>0</v>
      </c>
    </row>
    <row r="495" spans="11:13" hidden="1" x14ac:dyDescent="0.25">
      <c r="K495" s="7">
        <f t="shared" si="23"/>
        <v>0</v>
      </c>
      <c r="L495" s="5">
        <f t="shared" si="20"/>
        <v>0</v>
      </c>
      <c r="M495">
        <f t="shared" si="24"/>
        <v>0</v>
      </c>
    </row>
    <row r="496" spans="11:13" hidden="1" x14ac:dyDescent="0.25">
      <c r="K496" s="7">
        <f t="shared" si="23"/>
        <v>0</v>
      </c>
      <c r="L496" s="5">
        <f t="shared" si="20"/>
        <v>0</v>
      </c>
      <c r="M496">
        <f t="shared" si="24"/>
        <v>0</v>
      </c>
    </row>
    <row r="497" spans="3:13" hidden="1" x14ac:dyDescent="0.25">
      <c r="K497" s="7">
        <f t="shared" si="21"/>
        <v>0</v>
      </c>
      <c r="L497" s="5">
        <f t="shared" si="20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0"/>
        <v>0</v>
      </c>
      <c r="M498">
        <f t="shared" si="22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SUMPRODUCT(--($E$5:$E$498=C500),--($D$5:$D$498=""),$F$5:$F$498)</f>
        <v>#REF!</v>
      </c>
      <c r="G500" s="127" t="e">
        <f t="shared" ref="G500:G514" si="26">SUMPRODUCT(--($E$5:$E$498=C500),--($D$5:$D$498=""),$G$5:$G$498)</f>
        <v>#REF!</v>
      </c>
      <c r="H500" s="127" t="e">
        <f t="shared" ref="H500:H514" si="27">SUMPRODUCT(--($E$5:$E$498=C500),--($D$5:$D$498=""),$H$5:$H$498)</f>
        <v>#REF!</v>
      </c>
      <c r="I500" s="127" t="e">
        <f t="shared" ref="I500:I514" si="28">SUMPRODUCT(--($E$5:$E$498=C500),--($D$5:$D$498=""),$I$5:$I$498)</f>
        <v>#REF!</v>
      </c>
      <c r="J500" s="127" t="e">
        <f t="shared" ref="J500:J514" si="29">SUMPRODUCT(--($E$5:$E$498=C500),--($D$5:$D$498=""),$J$5:$J$498)</f>
        <v>#REF!</v>
      </c>
      <c r="K500" s="127" t="e">
        <f t="shared" ref="K500:K514" si="30">SUM(F500:J500)</f>
        <v>#REF!</v>
      </c>
      <c r="L500" s="127"/>
      <c r="M500" s="127" t="e">
        <f t="shared" ref="M500:M514" si="31">SUMPRODUCT(--($E$5:$E$498=C500),--($D$5:$D$498=""),$M$5:$M$498)</f>
        <v>#REF!</v>
      </c>
    </row>
    <row r="501" spans="3:13" hidden="1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hidden="1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hidden="1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hidden="1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hidden="1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hidden="1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hidden="1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hidden="1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hidden="1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hidden="1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hidden="1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hidden="1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hidden="1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hidden="1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 t="shared" si="31"/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SUMPRODUCT(--($E$5:$E$498="H"),$F$5:$F$498)</f>
        <v>0</v>
      </c>
      <c r="G517" s="128">
        <f>SUMPRODUCT(--($E$5:$E$498="H"),G5:G498)</f>
        <v>0</v>
      </c>
      <c r="H517" s="128">
        <f>SUMPRODUCT(--($E$5:$E$498="H"),H5:H498)</f>
        <v>0</v>
      </c>
      <c r="I517" s="128">
        <f>SUMPRODUCT(--($E$5:$E$498="H"),I5:I498)</f>
        <v>0</v>
      </c>
      <c r="J517" s="128">
        <f>SUMPRODUCT(--($E$5:$E$498="H"),J5:J498)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SUMPRODUCT(--($E$5:$E$498=C520),--($D$5:$D$498="X"),$F$5:$F$498)</f>
        <v>#REF!</v>
      </c>
      <c r="G520" s="9" t="e">
        <f t="shared" ref="G520:G534" si="36">SUMPRODUCT(--($E$5:$E$498=C520),--($D$5:$D$498="X"),$G$5:$G$498)</f>
        <v>#REF!</v>
      </c>
      <c r="H520" s="9" t="e">
        <f t="shared" ref="H520:H534" si="37">SUMPRODUCT(--($E$5:$E$498=C520),--($D$5:$D$498="X"),$H$5:$H$498)</f>
        <v>#REF!</v>
      </c>
      <c r="I520" s="9" t="e">
        <f t="shared" ref="I520:I534" si="38">SUMPRODUCT(--($E$5:$E$498=C520),--($D$5:$D$498="X"),$I$5:$I$498)</f>
        <v>#REF!</v>
      </c>
      <c r="J520" s="9" t="e">
        <f t="shared" ref="J520:J534" si="39">SUMPRODUCT(--($E$5:$E$498=C520),--($D$5:$D$498="X"),$J$5:$J$498)</f>
        <v>#REF!</v>
      </c>
      <c r="K520" s="9" t="e">
        <f t="shared" ref="K520:K534" si="40">SUM(F520:J520)</f>
        <v>#REF!</v>
      </c>
    </row>
    <row r="521" spans="3:13" hidden="1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hidden="1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hidden="1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hidden="1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hidden="1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hidden="1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hidden="1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hidden="1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hidden="1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hidden="1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hidden="1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hidden="1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hidden="1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hidden="1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idden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32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15,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15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15a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#N/A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str">
        <f ca="1">IF(INDIRECT("'"&amp;$H$5&amp;"'!F539")="H","",IF(INDIRECT("'"&amp;$H$5&amp;"'!F539")="Vrije categorie","",INDIRECT("'"&amp;$H$5&amp;"'!F539")))</f>
        <v>Categorie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str">
        <f t="shared" ref="A85:A99" ca="1" si="7">IF(K19=0,"",K19)</f>
        <v>Categorie</v>
      </c>
      <c r="D85" t="e">
        <f t="shared" ref="D85:D99" ca="1" si="8">IF(A85="",0,VLOOKUP(A85,INDIRECT("'"&amp;$H$5&amp;"'!C500:M515"),11,0))</f>
        <v>#N/A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#N/A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06" priority="4" operator="equal">
      <formula>"Geen 100%"</formula>
    </cfRule>
  </conditionalFormatting>
  <conditionalFormatting sqref="G12">
    <cfRule type="containsText" dxfId="105" priority="2" operator="containsText" text="te laag">
      <formula>NOT(ISERROR(SEARCH("te laag",G12)))</formula>
    </cfRule>
  </conditionalFormatting>
  <conditionalFormatting sqref="G13">
    <cfRule type="containsText" dxfId="10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F721B7A-6A0B-4A8C-996E-1C82D4106F6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33">
    <tabColor rgb="FF173583"/>
  </sheetPr>
  <dimension ref="A1:N555"/>
  <sheetViews>
    <sheetView topLeftCell="A25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6.285156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28515625" customWidth="1"/>
  </cols>
  <sheetData>
    <row r="1" spans="1:14" x14ac:dyDescent="0.25">
      <c r="A1" s="288">
        <f>'15'!H4</f>
        <v>15</v>
      </c>
      <c r="B1" s="289" t="s">
        <v>3</v>
      </c>
      <c r="C1" s="290"/>
      <c r="D1" s="291" t="str">
        <f>IF(VLOOKUP(A1,Verzamelblad!A5:E54,3)=0,"",VLOOKUP(A1,Verzamelblad!A5:E54,3))</f>
        <v/>
      </c>
      <c r="E1" s="292"/>
      <c r="F1" s="293"/>
      <c r="G1" s="293"/>
      <c r="H1" s="293"/>
      <c r="I1" s="293"/>
      <c r="J1" s="293"/>
      <c r="K1" s="16"/>
      <c r="L1" s="271"/>
      <c r="M1" s="19"/>
    </row>
    <row r="2" spans="1:14" x14ac:dyDescent="0.25">
      <c r="A2" s="271"/>
      <c r="B2" s="289" t="s">
        <v>18</v>
      </c>
      <c r="C2" s="292"/>
      <c r="D2" s="291" t="str">
        <f>IF(CONCATENATE(VLOOKUP(A1,Verzamelblad!A5:E54,4)," te ",VLOOKUP(A1,Verzamelblad!A5:E54,5))=" te ","",CONCATENATE(VLOOKUP(A1,Verzamelblad!A5:E54,4)," te ",VLOOKUP(A1,Verzamelblad!A5:E54,5)))</f>
        <v/>
      </c>
      <c r="E2" s="292"/>
      <c r="F2" s="293"/>
      <c r="G2" s="293"/>
      <c r="H2" s="293"/>
      <c r="I2" s="293"/>
      <c r="J2" s="293"/>
      <c r="K2" s="16"/>
      <c r="L2" s="271"/>
      <c r="M2" s="19"/>
    </row>
    <row r="3" spans="1:14" ht="30" x14ac:dyDescent="0.25">
      <c r="A3" s="294" t="s">
        <v>80</v>
      </c>
      <c r="B3" s="294" t="s">
        <v>19</v>
      </c>
      <c r="C3" s="272" t="s">
        <v>20</v>
      </c>
      <c r="D3" s="272" t="s">
        <v>21</v>
      </c>
      <c r="E3" s="272" t="s">
        <v>22</v>
      </c>
      <c r="F3" s="295" t="s">
        <v>23</v>
      </c>
      <c r="G3" s="295" t="s">
        <v>24</v>
      </c>
      <c r="H3" s="295" t="s">
        <v>25</v>
      </c>
      <c r="I3" s="295" t="s">
        <v>26</v>
      </c>
      <c r="J3" s="296" t="s">
        <v>140</v>
      </c>
      <c r="K3" s="295" t="s">
        <v>1</v>
      </c>
      <c r="L3" s="294" t="s">
        <v>27</v>
      </c>
      <c r="M3" s="272" t="s">
        <v>28</v>
      </c>
      <c r="N3" t="s">
        <v>143</v>
      </c>
    </row>
    <row r="4" spans="1:14" x14ac:dyDescent="0.25">
      <c r="A4" s="271"/>
      <c r="B4" s="271"/>
      <c r="C4" s="272"/>
      <c r="D4" s="272"/>
      <c r="E4" s="272"/>
      <c r="F4" s="19"/>
      <c r="G4" s="19"/>
      <c r="H4" s="19"/>
      <c r="I4" s="19"/>
      <c r="J4" s="19"/>
      <c r="K4" s="273"/>
      <c r="L4" s="271"/>
      <c r="M4" s="19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3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3" ht="15.75" thickBot="1" x14ac:dyDescent="0.3">
      <c r="A37" s="274"/>
      <c r="B37" s="274"/>
      <c r="C37" s="275"/>
      <c r="D37" s="275"/>
      <c r="E37" s="275"/>
      <c r="F37" s="276"/>
      <c r="G37" s="276"/>
      <c r="H37" s="276"/>
      <c r="I37" s="276"/>
      <c r="J37" s="276"/>
      <c r="K37" s="276"/>
      <c r="L37" s="274"/>
      <c r="M37" s="276"/>
    </row>
    <row r="38" spans="1:13" ht="15.75" thickTop="1" x14ac:dyDescent="0.25"/>
    <row r="39" spans="1:13" hidden="1" x14ac:dyDescent="0.25"/>
    <row r="40" spans="1:13" hidden="1" x14ac:dyDescent="0.25">
      <c r="K40" s="7">
        <f t="shared" ref="K40:K69" si="0">SUM(F40:J40)</f>
        <v>0</v>
      </c>
      <c r="L40" s="5">
        <f t="shared" ref="L40:L70" si="1">IF(D40="X",0,IF(E40="",0,IF(E40="H",0,VLOOKUP(E40,$F$540:$G$554,2))))</f>
        <v>0</v>
      </c>
      <c r="M40">
        <f t="shared" ref="M40:M69" si="2">SUM(K40*L40)</f>
        <v>0</v>
      </c>
    </row>
    <row r="41" spans="1:13" hidden="1" x14ac:dyDescent="0.25">
      <c r="K41" s="7">
        <f t="shared" si="0"/>
        <v>0</v>
      </c>
      <c r="L41" s="5">
        <f t="shared" si="1"/>
        <v>0</v>
      </c>
      <c r="M41">
        <f t="shared" si="2"/>
        <v>0</v>
      </c>
    </row>
    <row r="42" spans="1:13" hidden="1" x14ac:dyDescent="0.25">
      <c r="K42" s="7">
        <f t="shared" si="0"/>
        <v>0</v>
      </c>
      <c r="L42" s="5">
        <f t="shared" si="1"/>
        <v>0</v>
      </c>
      <c r="M42">
        <f t="shared" si="2"/>
        <v>0</v>
      </c>
    </row>
    <row r="43" spans="1:13" hidden="1" x14ac:dyDescent="0.25">
      <c r="K43" s="7">
        <f t="shared" si="0"/>
        <v>0</v>
      </c>
      <c r="L43" s="5">
        <f t="shared" si="1"/>
        <v>0</v>
      </c>
      <c r="M43">
        <f t="shared" si="2"/>
        <v>0</v>
      </c>
    </row>
    <row r="44" spans="1:13" hidden="1" x14ac:dyDescent="0.25">
      <c r="K44" s="7">
        <f t="shared" si="0"/>
        <v>0</v>
      </c>
      <c r="L44" s="5">
        <f t="shared" si="1"/>
        <v>0</v>
      </c>
      <c r="M44">
        <f t="shared" si="2"/>
        <v>0</v>
      </c>
    </row>
    <row r="45" spans="1:13" hidden="1" x14ac:dyDescent="0.25">
      <c r="K45" s="7">
        <f t="shared" si="0"/>
        <v>0</v>
      </c>
      <c r="L45" s="5">
        <f t="shared" si="1"/>
        <v>0</v>
      </c>
      <c r="M45">
        <f t="shared" si="2"/>
        <v>0</v>
      </c>
    </row>
    <row r="46" spans="1:13" hidden="1" x14ac:dyDescent="0.25">
      <c r="K46" s="7">
        <f t="shared" si="0"/>
        <v>0</v>
      </c>
      <c r="L46" s="5">
        <f t="shared" si="1"/>
        <v>0</v>
      </c>
      <c r="M46">
        <f t="shared" si="2"/>
        <v>0</v>
      </c>
    </row>
    <row r="47" spans="1:13" hidden="1" x14ac:dyDescent="0.25">
      <c r="K47" s="7">
        <f t="shared" si="0"/>
        <v>0</v>
      </c>
      <c r="L47" s="5">
        <f t="shared" si="1"/>
        <v>0</v>
      </c>
      <c r="M47">
        <f t="shared" si="2"/>
        <v>0</v>
      </c>
    </row>
    <row r="48" spans="1:13" hidden="1" x14ac:dyDescent="0.25">
      <c r="K48" s="7">
        <f t="shared" si="0"/>
        <v>0</v>
      </c>
      <c r="L48" s="5">
        <f t="shared" si="1"/>
        <v>0</v>
      </c>
      <c r="M48">
        <f t="shared" si="2"/>
        <v>0</v>
      </c>
    </row>
    <row r="49" spans="11:13" hidden="1" x14ac:dyDescent="0.25">
      <c r="K49" s="7">
        <f t="shared" si="0"/>
        <v>0</v>
      </c>
      <c r="L49" s="5">
        <f t="shared" si="1"/>
        <v>0</v>
      </c>
      <c r="M49">
        <f t="shared" si="2"/>
        <v>0</v>
      </c>
    </row>
    <row r="50" spans="11:13" hidden="1" x14ac:dyDescent="0.25">
      <c r="K50" s="7">
        <f t="shared" si="0"/>
        <v>0</v>
      </c>
      <c r="L50" s="5">
        <f t="shared" si="1"/>
        <v>0</v>
      </c>
      <c r="M50">
        <f t="shared" si="2"/>
        <v>0</v>
      </c>
    </row>
    <row r="51" spans="11:13" hidden="1" x14ac:dyDescent="0.25">
      <c r="K51" s="7">
        <f t="shared" si="0"/>
        <v>0</v>
      </c>
      <c r="L51" s="5">
        <f t="shared" si="1"/>
        <v>0</v>
      </c>
      <c r="M51">
        <f t="shared" si="2"/>
        <v>0</v>
      </c>
    </row>
    <row r="52" spans="11:13" hidden="1" x14ac:dyDescent="0.25">
      <c r="K52" s="7">
        <f t="shared" si="0"/>
        <v>0</v>
      </c>
      <c r="L52" s="5">
        <f t="shared" si="1"/>
        <v>0</v>
      </c>
      <c r="M52">
        <f t="shared" si="2"/>
        <v>0</v>
      </c>
    </row>
    <row r="53" spans="11:13" hidden="1" x14ac:dyDescent="0.25">
      <c r="K53" s="7">
        <f t="shared" si="0"/>
        <v>0</v>
      </c>
      <c r="L53" s="5">
        <f t="shared" si="1"/>
        <v>0</v>
      </c>
      <c r="M53">
        <f t="shared" si="2"/>
        <v>0</v>
      </c>
    </row>
    <row r="54" spans="11:13" hidden="1" x14ac:dyDescent="0.25">
      <c r="K54" s="7">
        <f t="shared" si="0"/>
        <v>0</v>
      </c>
      <c r="L54" s="5">
        <f t="shared" si="1"/>
        <v>0</v>
      </c>
      <c r="M54">
        <f t="shared" si="2"/>
        <v>0</v>
      </c>
    </row>
    <row r="55" spans="11:13" hidden="1" x14ac:dyDescent="0.25">
      <c r="K55" s="7">
        <f t="shared" si="0"/>
        <v>0</v>
      </c>
      <c r="L55" s="5">
        <f t="shared" si="1"/>
        <v>0</v>
      </c>
      <c r="M55">
        <f t="shared" si="2"/>
        <v>0</v>
      </c>
    </row>
    <row r="56" spans="11:13" hidden="1" x14ac:dyDescent="0.25">
      <c r="K56" s="7">
        <f t="shared" si="0"/>
        <v>0</v>
      </c>
      <c r="L56" s="5">
        <f t="shared" si="1"/>
        <v>0</v>
      </c>
      <c r="M56">
        <f t="shared" si="2"/>
        <v>0</v>
      </c>
    </row>
    <row r="57" spans="11:13" hidden="1" x14ac:dyDescent="0.25">
      <c r="K57" s="7">
        <f t="shared" si="0"/>
        <v>0</v>
      </c>
      <c r="L57" s="5">
        <f t="shared" si="1"/>
        <v>0</v>
      </c>
      <c r="M57">
        <f t="shared" si="2"/>
        <v>0</v>
      </c>
    </row>
    <row r="58" spans="11:13" hidden="1" x14ac:dyDescent="0.25">
      <c r="K58" s="7">
        <f t="shared" si="0"/>
        <v>0</v>
      </c>
      <c r="L58" s="5">
        <f t="shared" si="1"/>
        <v>0</v>
      </c>
      <c r="M58">
        <f t="shared" si="2"/>
        <v>0</v>
      </c>
    </row>
    <row r="59" spans="11:13" hidden="1" x14ac:dyDescent="0.25">
      <c r="K59" s="7">
        <f t="shared" si="0"/>
        <v>0</v>
      </c>
      <c r="L59" s="5">
        <f t="shared" si="1"/>
        <v>0</v>
      </c>
      <c r="M59">
        <f t="shared" si="2"/>
        <v>0</v>
      </c>
    </row>
    <row r="60" spans="11:13" hidden="1" x14ac:dyDescent="0.25">
      <c r="K60" s="7">
        <f t="shared" si="0"/>
        <v>0</v>
      </c>
      <c r="L60" s="5">
        <f t="shared" si="1"/>
        <v>0</v>
      </c>
      <c r="M60">
        <f t="shared" si="2"/>
        <v>0</v>
      </c>
    </row>
    <row r="61" spans="11:13" hidden="1" x14ac:dyDescent="0.25">
      <c r="K61" s="7">
        <f t="shared" si="0"/>
        <v>0</v>
      </c>
      <c r="L61" s="5">
        <f t="shared" si="1"/>
        <v>0</v>
      </c>
      <c r="M61">
        <f t="shared" si="2"/>
        <v>0</v>
      </c>
    </row>
    <row r="62" spans="11:13" hidden="1" x14ac:dyDescent="0.25">
      <c r="K62" s="7">
        <f t="shared" si="0"/>
        <v>0</v>
      </c>
      <c r="L62" s="5">
        <f t="shared" si="1"/>
        <v>0</v>
      </c>
      <c r="M62">
        <f t="shared" si="2"/>
        <v>0</v>
      </c>
    </row>
    <row r="63" spans="11:13" hidden="1" x14ac:dyDescent="0.25">
      <c r="K63" s="7">
        <f t="shared" si="0"/>
        <v>0</v>
      </c>
      <c r="L63" s="5">
        <f t="shared" si="1"/>
        <v>0</v>
      </c>
      <c r="M63">
        <f t="shared" si="2"/>
        <v>0</v>
      </c>
    </row>
    <row r="64" spans="11:13" hidden="1" x14ac:dyDescent="0.25">
      <c r="K64" s="7">
        <f t="shared" si="0"/>
        <v>0</v>
      </c>
      <c r="L64" s="5">
        <f t="shared" si="1"/>
        <v>0</v>
      </c>
      <c r="M64">
        <f t="shared" si="2"/>
        <v>0</v>
      </c>
    </row>
    <row r="65" spans="11:13" hidden="1" x14ac:dyDescent="0.25">
      <c r="K65" s="7">
        <f t="shared" si="0"/>
        <v>0</v>
      </c>
      <c r="L65" s="5">
        <f t="shared" si="1"/>
        <v>0</v>
      </c>
      <c r="M65">
        <f t="shared" si="2"/>
        <v>0</v>
      </c>
    </row>
    <row r="66" spans="11:13" hidden="1" x14ac:dyDescent="0.25"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si="0"/>
        <v>0</v>
      </c>
      <c r="L69" s="5">
        <f t="shared" si="1"/>
        <v>0</v>
      </c>
      <c r="M69">
        <f t="shared" si="2"/>
        <v>0</v>
      </c>
    </row>
    <row r="70" spans="11:13" hidden="1" x14ac:dyDescent="0.25">
      <c r="K70" s="7">
        <f t="shared" ref="K70:K133" si="3">SUM(F70:J70)</f>
        <v>0</v>
      </c>
      <c r="L70" s="5">
        <f t="shared" si="1"/>
        <v>0</v>
      </c>
      <c r="M70">
        <f t="shared" ref="M70:M133" si="4">SUM(K70*L70)</f>
        <v>0</v>
      </c>
    </row>
    <row r="71" spans="11:13" hidden="1" x14ac:dyDescent="0.25">
      <c r="K71" s="7">
        <f t="shared" si="3"/>
        <v>0</v>
      </c>
      <c r="L71" s="5">
        <f t="shared" ref="L71:L134" si="5">IF(D71="X",0,IF(E71="",0,IF(E71="H",0,VLOOKUP(E71,$F$540:$G$554,2))))</f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si="3"/>
        <v>0</v>
      </c>
      <c r="L133" s="5">
        <f t="shared" si="5"/>
        <v>0</v>
      </c>
      <c r="M133">
        <f t="shared" si="4"/>
        <v>0</v>
      </c>
    </row>
    <row r="134" spans="11:13" hidden="1" x14ac:dyDescent="0.25">
      <c r="K134" s="7">
        <f t="shared" ref="K134:K197" si="6">SUM(F134:J134)</f>
        <v>0</v>
      </c>
      <c r="L134" s="5">
        <f t="shared" si="5"/>
        <v>0</v>
      </c>
      <c r="M134">
        <f t="shared" ref="M134:M197" si="7">SUM(K134*L134)</f>
        <v>0</v>
      </c>
    </row>
    <row r="135" spans="11:13" hidden="1" x14ac:dyDescent="0.25">
      <c r="K135" s="7">
        <f t="shared" si="6"/>
        <v>0</v>
      </c>
      <c r="L135" s="5">
        <f t="shared" ref="L135:L198" si="8">IF(D135="X",0,IF(E135="",0,IF(E135="H",0,VLOOKUP(E135,$F$540:$G$554,2))))</f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si="6"/>
        <v>0</v>
      </c>
      <c r="L197" s="5">
        <f t="shared" si="8"/>
        <v>0</v>
      </c>
      <c r="M197">
        <f t="shared" si="7"/>
        <v>0</v>
      </c>
    </row>
    <row r="198" spans="11:13" hidden="1" x14ac:dyDescent="0.25">
      <c r="K198" s="7">
        <f t="shared" ref="K198:K261" si="9">SUM(F198:J198)</f>
        <v>0</v>
      </c>
      <c r="L198" s="5">
        <f t="shared" si="8"/>
        <v>0</v>
      </c>
      <c r="M198">
        <f t="shared" ref="M198:M261" si="10">SUM(K198*L198)</f>
        <v>0</v>
      </c>
    </row>
    <row r="199" spans="11:13" hidden="1" x14ac:dyDescent="0.25">
      <c r="K199" s="7">
        <f t="shared" si="9"/>
        <v>0</v>
      </c>
      <c r="L199" s="5">
        <f t="shared" ref="L199:L262" si="11">IF(D199="X",0,IF(E199="",0,IF(E199="H",0,VLOOKUP(E199,$F$540:$G$554,2))))</f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si="9"/>
        <v>0</v>
      </c>
      <c r="L261" s="5">
        <f t="shared" si="11"/>
        <v>0</v>
      </c>
      <c r="M261">
        <f t="shared" si="10"/>
        <v>0</v>
      </c>
    </row>
    <row r="262" spans="11:13" hidden="1" x14ac:dyDescent="0.25">
      <c r="K262" s="7">
        <f t="shared" ref="K262:K325" si="12">SUM(F262:J262)</f>
        <v>0</v>
      </c>
      <c r="L262" s="5">
        <f t="shared" si="11"/>
        <v>0</v>
      </c>
      <c r="M262">
        <f t="shared" ref="M262:M325" si="13">SUM(K262*L262)</f>
        <v>0</v>
      </c>
    </row>
    <row r="263" spans="11:13" hidden="1" x14ac:dyDescent="0.25">
      <c r="K263" s="7">
        <f t="shared" si="12"/>
        <v>0</v>
      </c>
      <c r="L263" s="5">
        <f t="shared" ref="L263:L326" si="14">IF(D263="X",0,IF(E263="",0,IF(E263="H",0,VLOOKUP(E263,$F$540:$G$554,2))))</f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si="12"/>
        <v>0</v>
      </c>
      <c r="L325" s="5">
        <f t="shared" si="14"/>
        <v>0</v>
      </c>
      <c r="M325">
        <f t="shared" si="13"/>
        <v>0</v>
      </c>
    </row>
    <row r="326" spans="11:13" hidden="1" x14ac:dyDescent="0.25">
      <c r="K326" s="7">
        <f t="shared" ref="K326:K389" si="15">SUM(F326:J326)</f>
        <v>0</v>
      </c>
      <c r="L326" s="5">
        <f t="shared" si="14"/>
        <v>0</v>
      </c>
      <c r="M326">
        <f t="shared" ref="M326:M389" si="16">SUM(K326*L326)</f>
        <v>0</v>
      </c>
    </row>
    <row r="327" spans="11:13" hidden="1" x14ac:dyDescent="0.25">
      <c r="K327" s="7">
        <f t="shared" si="15"/>
        <v>0</v>
      </c>
      <c r="L327" s="5">
        <f t="shared" ref="L327:L390" si="17">IF(D327="X",0,IF(E327="",0,IF(E327="H",0,VLOOKUP(E327,$F$540:$G$554,2))))</f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si="15"/>
        <v>0</v>
      </c>
      <c r="L389" s="5">
        <f t="shared" si="17"/>
        <v>0</v>
      </c>
      <c r="M389">
        <f t="shared" si="16"/>
        <v>0</v>
      </c>
    </row>
    <row r="390" spans="11:13" hidden="1" x14ac:dyDescent="0.25">
      <c r="K390" s="7">
        <f t="shared" ref="K390:K453" si="18">SUM(F390:J390)</f>
        <v>0</v>
      </c>
      <c r="L390" s="5">
        <f t="shared" si="17"/>
        <v>0</v>
      </c>
      <c r="M390">
        <f t="shared" ref="M390:M453" si="19">SUM(K390*L390)</f>
        <v>0</v>
      </c>
    </row>
    <row r="391" spans="11:13" hidden="1" x14ac:dyDescent="0.25">
      <c r="K391" s="7">
        <f t="shared" si="18"/>
        <v>0</v>
      </c>
      <c r="L391" s="5">
        <f t="shared" ref="L391:L454" si="20">IF(D391="X",0,IF(E391="",0,IF(E391="H",0,VLOOKUP(E391,$F$540:$G$554,2))))</f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si="18"/>
        <v>0</v>
      </c>
      <c r="L453" s="5">
        <f t="shared" si="20"/>
        <v>0</v>
      </c>
      <c r="M453">
        <f t="shared" si="19"/>
        <v>0</v>
      </c>
    </row>
    <row r="454" spans="11:13" hidden="1" x14ac:dyDescent="0.25">
      <c r="K454" s="7">
        <f t="shared" ref="K454:K499" si="21">SUM(F454:J454)</f>
        <v>0</v>
      </c>
      <c r="L454" s="5">
        <f t="shared" si="20"/>
        <v>0</v>
      </c>
      <c r="M454">
        <f t="shared" ref="M454:M499" si="22">SUM(K454*L454)</f>
        <v>0</v>
      </c>
    </row>
    <row r="455" spans="11:13" hidden="1" x14ac:dyDescent="0.25">
      <c r="K455" s="7">
        <f t="shared" si="21"/>
        <v>0</v>
      </c>
      <c r="L455" s="5">
        <f t="shared" ref="L455:L499" si="23">IF(D455="X",0,IF(E455="",0,IF(E455="H",0,VLOOKUP(E455,$F$540:$G$554,2))))</f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si="21"/>
        <v>0</v>
      </c>
      <c r="L491" s="5">
        <f t="shared" si="23"/>
        <v>0</v>
      </c>
      <c r="M491">
        <f t="shared" si="22"/>
        <v>0</v>
      </c>
    </row>
    <row r="492" spans="11:13" hidden="1" x14ac:dyDescent="0.25">
      <c r="K492" s="7">
        <f t="shared" ref="K492:K495" si="24">SUM(F492:J492)</f>
        <v>0</v>
      </c>
      <c r="L492" s="5">
        <f t="shared" si="23"/>
        <v>0</v>
      </c>
      <c r="M492">
        <f t="shared" ref="M492:M495" si="25">SUM(K492*L492)</f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4"/>
        <v>0</v>
      </c>
      <c r="L495" s="5">
        <f t="shared" si="23"/>
        <v>0</v>
      </c>
      <c r="M495">
        <f t="shared" si="25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hidden="1" x14ac:dyDescent="0.25">
      <c r="K499" s="7">
        <f t="shared" si="21"/>
        <v>0</v>
      </c>
      <c r="L499" s="5">
        <f t="shared" si="23"/>
        <v>0</v>
      </c>
      <c r="M499">
        <f t="shared" si="22"/>
        <v>0</v>
      </c>
    </row>
    <row r="500" spans="3:13" hidden="1" x14ac:dyDescent="0.25">
      <c r="C500" s="127" t="s">
        <v>30</v>
      </c>
      <c r="D500" s="127"/>
      <c r="E500" s="127"/>
      <c r="F500" s="127"/>
      <c r="G500" s="127"/>
      <c r="H500" s="127"/>
      <c r="I500" s="127"/>
      <c r="J500" s="127"/>
      <c r="K500" s="127"/>
      <c r="L500" s="127"/>
      <c r="M500" s="127" t="s">
        <v>29</v>
      </c>
    </row>
    <row r="501" spans="3:13" hidden="1" x14ac:dyDescent="0.25">
      <c r="C501" s="127" t="e">
        <f>IF(F540="","Vrije categorie",F540)</f>
        <v>#REF!</v>
      </c>
      <c r="D501" s="127"/>
      <c r="E501" s="127"/>
      <c r="F501" s="127" t="e">
        <f t="shared" ref="F501:F515" si="26">SUMPRODUCT(--($E$4:$E$499=C501),--($D$4:$D$499=""),$F$4:$F$499)</f>
        <v>#REF!</v>
      </c>
      <c r="G501" s="127" t="e">
        <f t="shared" ref="G501:G515" si="27">SUMPRODUCT(--($E$4:$E$499=C501),--($D$4:$D$499=""),$G$4:$G$499)</f>
        <v>#REF!</v>
      </c>
      <c r="H501" s="127" t="e">
        <f t="shared" ref="H501:H515" si="28">SUMPRODUCT(--($E$4:$E$499=C501),--($D$4:$D$499=""),$H$4:$H$499)</f>
        <v>#REF!</v>
      </c>
      <c r="I501" s="127" t="e">
        <f t="shared" ref="I501:I515" si="29">SUMPRODUCT(--($E$4:$E$499=C501),--($D$4:$D$499=""),$I$4:$I$499)</f>
        <v>#REF!</v>
      </c>
      <c r="J501" s="127" t="e">
        <f t="shared" ref="J501:J515" si="30">SUMPRODUCT(--($E$4:$E$499=C501),--($D$4:$D$499=""),$J$4:$J$499)</f>
        <v>#REF!</v>
      </c>
      <c r="K501" s="127" t="e">
        <f t="shared" ref="K501:K515" si="31">SUM(F501:J501)</f>
        <v>#REF!</v>
      </c>
      <c r="L501" s="127"/>
      <c r="M501" s="127" t="e">
        <f t="shared" ref="M501:M515" si="32">SUMPRODUCT(--($E$4:$E$499=C501),--($D$4:$D$499=""),$M$4:$M$499)</f>
        <v>#REF!</v>
      </c>
    </row>
    <row r="502" spans="3:13" hidden="1" x14ac:dyDescent="0.25">
      <c r="C502" s="127" t="e">
        <f t="shared" ref="C502:C515" si="33">IF(F541="","Vrije categorie",F541)</f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si="32"/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2"/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2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2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2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2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 t="shared" si="32"/>
        <v>#REF!</v>
      </c>
    </row>
    <row r="515" spans="3:13" hidden="1" x14ac:dyDescent="0.25">
      <c r="C515" s="127" t="e">
        <f t="shared" si="33"/>
        <v>#REF!</v>
      </c>
      <c r="D515" s="127"/>
      <c r="E515" s="127"/>
      <c r="F515" s="127" t="e">
        <f t="shared" si="26"/>
        <v>#REF!</v>
      </c>
      <c r="G515" s="127" t="e">
        <f t="shared" si="27"/>
        <v>#REF!</v>
      </c>
      <c r="H515" s="127" t="e">
        <f t="shared" si="28"/>
        <v>#REF!</v>
      </c>
      <c r="I515" s="127" t="e">
        <f t="shared" si="29"/>
        <v>#REF!</v>
      </c>
      <c r="J515" s="127" t="e">
        <f t="shared" si="30"/>
        <v>#REF!</v>
      </c>
      <c r="K515" s="127" t="e">
        <f t="shared" si="31"/>
        <v>#REF!</v>
      </c>
      <c r="L515" s="127"/>
      <c r="M515" s="127" t="e">
        <f t="shared" si="32"/>
        <v>#REF!</v>
      </c>
    </row>
    <row r="516" spans="3:13" ht="15.75" hidden="1" thickBot="1" x14ac:dyDescent="0.3">
      <c r="C516" s="128" t="s">
        <v>33</v>
      </c>
      <c r="D516" s="128"/>
      <c r="E516" s="128"/>
      <c r="F516" s="128" t="e">
        <f>SUM(F501:F515)</f>
        <v>#REF!</v>
      </c>
      <c r="G516" s="128" t="e">
        <f t="shared" ref="G516:K516" si="34">SUM(G501:G515)</f>
        <v>#REF!</v>
      </c>
      <c r="H516" s="128" t="e">
        <f t="shared" si="34"/>
        <v>#REF!</v>
      </c>
      <c r="I516" s="128" t="e">
        <f t="shared" si="34"/>
        <v>#REF!</v>
      </c>
      <c r="J516" s="128" t="e">
        <f t="shared" si="34"/>
        <v>#REF!</v>
      </c>
      <c r="K516" s="128" t="e">
        <f t="shared" si="34"/>
        <v>#REF!</v>
      </c>
      <c r="L516" s="128"/>
      <c r="M516" s="128" t="e">
        <f>SUM(M500:M515)</f>
        <v>#REF!</v>
      </c>
    </row>
    <row r="517" spans="3:13" ht="15.75" hidden="1" thickTop="1" x14ac:dyDescent="0.25">
      <c r="C517" s="129"/>
      <c r="D517" s="129"/>
      <c r="E517" s="129"/>
      <c r="F517" s="130"/>
      <c r="G517" s="130"/>
      <c r="H517" s="130"/>
      <c r="I517" s="130"/>
      <c r="J517" s="130"/>
      <c r="K517" s="131"/>
      <c r="L517" s="132"/>
      <c r="M517" s="130"/>
    </row>
    <row r="518" spans="3:13" ht="15.75" hidden="1" thickBot="1" x14ac:dyDescent="0.3">
      <c r="C518" s="128" t="s">
        <v>34</v>
      </c>
      <c r="D518" s="128"/>
      <c r="E518" s="128"/>
      <c r="F518" s="128">
        <f>SUMPRODUCT(--($E$4:$E$499="H"),$F$4:$F$499)</f>
        <v>0</v>
      </c>
      <c r="G518" s="128">
        <f>SUMPRODUCT(--($E$4:$E$499="H"),G4:G499)</f>
        <v>0</v>
      </c>
      <c r="H518" s="128">
        <f>SUMPRODUCT(--($E$4:$E$499="H"),H4:H499)</f>
        <v>0</v>
      </c>
      <c r="I518" s="128">
        <f>SUMPRODUCT(--($E$4:$E$499="H"),I4:I499)</f>
        <v>0</v>
      </c>
      <c r="J518" s="128">
        <f>SUMPRODUCT(--($E$4:$E$499="H"),J4:J499)</f>
        <v>0</v>
      </c>
      <c r="K518" s="128">
        <f>SUM(F518:J518)</f>
        <v>0</v>
      </c>
      <c r="L518" s="133"/>
      <c r="M518" s="134"/>
    </row>
    <row r="519" spans="3:13" ht="15.75" hidden="1" thickTop="1" x14ac:dyDescent="0.25"/>
    <row r="520" spans="3:13" hidden="1" x14ac:dyDescent="0.25">
      <c r="C520" s="9" t="s">
        <v>57</v>
      </c>
      <c r="D520" s="9"/>
      <c r="E520" s="9"/>
      <c r="F520" s="9"/>
      <c r="G520" s="9"/>
      <c r="H520" s="9"/>
      <c r="I520" s="9"/>
      <c r="J520" s="9"/>
      <c r="K520" s="9"/>
    </row>
    <row r="521" spans="3:13" hidden="1" x14ac:dyDescent="0.25">
      <c r="C521" s="9" t="e">
        <f t="shared" ref="C521:C535" si="35">C501</f>
        <v>#REF!</v>
      </c>
      <c r="D521" s="9"/>
      <c r="E521" s="9"/>
      <c r="F521" s="9" t="e">
        <f t="shared" ref="F521:F535" si="36">SUMPRODUCT(--($E$4:$E$499=C521),--($D$4:$D$499="X"),$F$4:$F$499)</f>
        <v>#REF!</v>
      </c>
      <c r="G521" s="9" t="e">
        <f t="shared" ref="G521:G535" si="37">SUMPRODUCT(--($E$4:$E$499=C521),--($D$4:$D$499="X"),$G$4:$G$499)</f>
        <v>#REF!</v>
      </c>
      <c r="H521" s="9" t="e">
        <f t="shared" ref="H521:H535" si="38">SUMPRODUCT(--($E$4:$E$499=C521),--($D$4:$D$499="X"),$H$4:$H$499)</f>
        <v>#REF!</v>
      </c>
      <c r="I521" s="9" t="e">
        <f t="shared" ref="I521:I535" si="39">SUMPRODUCT(--($E$4:$E$499=C521),--($D$4:$D$499="X"),$I$4:$I$499)</f>
        <v>#REF!</v>
      </c>
      <c r="J521" s="9" t="e">
        <f t="shared" ref="J521:J535" si="40">SUMPRODUCT(--($E$4:$E$499=C521),--($D$4:$D$499="X"),$J$4:$J$499)</f>
        <v>#REF!</v>
      </c>
      <c r="K521" s="9" t="e">
        <f t="shared" ref="K521:K535" si="41">SUM(F521:J521)</f>
        <v>#REF!</v>
      </c>
    </row>
    <row r="522" spans="3:13" hidden="1" x14ac:dyDescent="0.25">
      <c r="C522" s="9" t="e">
        <f t="shared" si="35"/>
        <v>#REF!</v>
      </c>
      <c r="D522" s="9"/>
      <c r="E522" s="9"/>
      <c r="F522" s="9" t="e">
        <f t="shared" si="36"/>
        <v>#REF!</v>
      </c>
      <c r="G522" s="9" t="e">
        <f t="shared" si="37"/>
        <v>#REF!</v>
      </c>
      <c r="H522" s="9" t="e">
        <f t="shared" si="38"/>
        <v>#REF!</v>
      </c>
      <c r="I522" s="9" t="e">
        <f t="shared" si="39"/>
        <v>#REF!</v>
      </c>
      <c r="J522" s="9" t="e">
        <f t="shared" si="40"/>
        <v>#REF!</v>
      </c>
      <c r="K522" s="9" t="e">
        <f t="shared" si="41"/>
        <v>#REF!</v>
      </c>
    </row>
    <row r="523" spans="3:13" hidden="1" x14ac:dyDescent="0.25">
      <c r="C523" s="9" t="e">
        <f t="shared" si="35"/>
        <v>#REF!</v>
      </c>
      <c r="D523" s="9"/>
      <c r="E523" s="9"/>
      <c r="F523" s="9" t="e">
        <f t="shared" si="36"/>
        <v>#REF!</v>
      </c>
      <c r="G523" s="9" t="e">
        <f t="shared" si="37"/>
        <v>#REF!</v>
      </c>
      <c r="H523" s="9" t="e">
        <f t="shared" si="38"/>
        <v>#REF!</v>
      </c>
      <c r="I523" s="9" t="e">
        <f t="shared" si="39"/>
        <v>#REF!</v>
      </c>
      <c r="J523" s="9" t="e">
        <f t="shared" si="40"/>
        <v>#REF!</v>
      </c>
      <c r="K523" s="9" t="e">
        <f t="shared" si="41"/>
        <v>#REF!</v>
      </c>
    </row>
    <row r="524" spans="3:13" hidden="1" x14ac:dyDescent="0.25">
      <c r="C524" s="9" t="e">
        <f t="shared" si="35"/>
        <v>#REF!</v>
      </c>
      <c r="D524" s="9"/>
      <c r="E524" s="9"/>
      <c r="F524" s="9" t="e">
        <f t="shared" si="36"/>
        <v>#REF!</v>
      </c>
      <c r="G524" s="9" t="e">
        <f t="shared" si="37"/>
        <v>#REF!</v>
      </c>
      <c r="H524" s="9" t="e">
        <f t="shared" si="38"/>
        <v>#REF!</v>
      </c>
      <c r="I524" s="9" t="e">
        <f t="shared" si="39"/>
        <v>#REF!</v>
      </c>
      <c r="J524" s="9" t="e">
        <f t="shared" si="40"/>
        <v>#REF!</v>
      </c>
      <c r="K524" s="9" t="e">
        <f t="shared" si="41"/>
        <v>#REF!</v>
      </c>
    </row>
    <row r="525" spans="3:13" hidden="1" x14ac:dyDescent="0.25">
      <c r="C525" s="9" t="e">
        <f t="shared" si="35"/>
        <v>#REF!</v>
      </c>
      <c r="D525" s="9"/>
      <c r="E525" s="9"/>
      <c r="F525" s="9" t="e">
        <f t="shared" si="36"/>
        <v>#REF!</v>
      </c>
      <c r="G525" s="9" t="e">
        <f t="shared" si="37"/>
        <v>#REF!</v>
      </c>
      <c r="H525" s="9" t="e">
        <f t="shared" si="38"/>
        <v>#REF!</v>
      </c>
      <c r="I525" s="9" t="e">
        <f t="shared" si="39"/>
        <v>#REF!</v>
      </c>
      <c r="J525" s="9" t="e">
        <f t="shared" si="40"/>
        <v>#REF!</v>
      </c>
      <c r="K525" s="9" t="e">
        <f t="shared" si="41"/>
        <v>#REF!</v>
      </c>
    </row>
    <row r="526" spans="3:13" hidden="1" x14ac:dyDescent="0.25">
      <c r="C526" s="9" t="e">
        <f t="shared" si="35"/>
        <v>#REF!</v>
      </c>
      <c r="D526" s="9"/>
      <c r="E526" s="9"/>
      <c r="F526" s="9" t="e">
        <f t="shared" si="36"/>
        <v>#REF!</v>
      </c>
      <c r="G526" s="9" t="e">
        <f t="shared" si="37"/>
        <v>#REF!</v>
      </c>
      <c r="H526" s="9" t="e">
        <f t="shared" si="38"/>
        <v>#REF!</v>
      </c>
      <c r="I526" s="9" t="e">
        <f t="shared" si="39"/>
        <v>#REF!</v>
      </c>
      <c r="J526" s="9" t="e">
        <f t="shared" si="40"/>
        <v>#REF!</v>
      </c>
      <c r="K526" s="9" t="e">
        <f t="shared" si="41"/>
        <v>#REF!</v>
      </c>
    </row>
    <row r="527" spans="3:13" hidden="1" x14ac:dyDescent="0.25">
      <c r="C527" s="9" t="e">
        <f t="shared" si="35"/>
        <v>#REF!</v>
      </c>
      <c r="D527" s="9"/>
      <c r="E527" s="9"/>
      <c r="F527" s="9" t="e">
        <f t="shared" si="36"/>
        <v>#REF!</v>
      </c>
      <c r="G527" s="9" t="e">
        <f t="shared" si="37"/>
        <v>#REF!</v>
      </c>
      <c r="H527" s="9" t="e">
        <f t="shared" si="38"/>
        <v>#REF!</v>
      </c>
      <c r="I527" s="9" t="e">
        <f t="shared" si="39"/>
        <v>#REF!</v>
      </c>
      <c r="J527" s="9" t="e">
        <f t="shared" si="40"/>
        <v>#REF!</v>
      </c>
      <c r="K527" s="9" t="e">
        <f t="shared" si="41"/>
        <v>#REF!</v>
      </c>
    </row>
    <row r="528" spans="3:13" hidden="1" x14ac:dyDescent="0.25">
      <c r="C528" s="9" t="e">
        <f t="shared" si="35"/>
        <v>#REF!</v>
      </c>
      <c r="D528" s="9"/>
      <c r="E528" s="9"/>
      <c r="F528" s="9" t="e">
        <f t="shared" si="36"/>
        <v>#REF!</v>
      </c>
      <c r="G528" s="9" t="e">
        <f t="shared" si="37"/>
        <v>#REF!</v>
      </c>
      <c r="H528" s="9" t="e">
        <f t="shared" si="38"/>
        <v>#REF!</v>
      </c>
      <c r="I528" s="9" t="e">
        <f t="shared" si="39"/>
        <v>#REF!</v>
      </c>
      <c r="J528" s="9" t="e">
        <f t="shared" si="40"/>
        <v>#REF!</v>
      </c>
      <c r="K528" s="9" t="e">
        <f t="shared" si="41"/>
        <v>#REF!</v>
      </c>
    </row>
    <row r="529" spans="3:12" hidden="1" x14ac:dyDescent="0.25">
      <c r="C529" s="9" t="e">
        <f t="shared" si="35"/>
        <v>#REF!</v>
      </c>
      <c r="D529" s="9"/>
      <c r="E529" s="9"/>
      <c r="F529" s="9" t="e">
        <f t="shared" si="36"/>
        <v>#REF!</v>
      </c>
      <c r="G529" s="9" t="e">
        <f t="shared" si="37"/>
        <v>#REF!</v>
      </c>
      <c r="H529" s="9" t="e">
        <f t="shared" si="38"/>
        <v>#REF!</v>
      </c>
      <c r="I529" s="9" t="e">
        <f t="shared" si="39"/>
        <v>#REF!</v>
      </c>
      <c r="J529" s="9" t="e">
        <f t="shared" si="40"/>
        <v>#REF!</v>
      </c>
      <c r="K529" s="9" t="e">
        <f t="shared" si="41"/>
        <v>#REF!</v>
      </c>
    </row>
    <row r="530" spans="3:12" hidden="1" x14ac:dyDescent="0.25">
      <c r="C530" s="9" t="e">
        <f t="shared" si="35"/>
        <v>#REF!</v>
      </c>
      <c r="D530" s="9"/>
      <c r="E530" s="9"/>
      <c r="F530" s="9" t="e">
        <f t="shared" si="36"/>
        <v>#REF!</v>
      </c>
      <c r="G530" s="9" t="e">
        <f t="shared" si="37"/>
        <v>#REF!</v>
      </c>
      <c r="H530" s="9" t="e">
        <f t="shared" si="38"/>
        <v>#REF!</v>
      </c>
      <c r="I530" s="9" t="e">
        <f t="shared" si="39"/>
        <v>#REF!</v>
      </c>
      <c r="J530" s="9" t="e">
        <f t="shared" si="40"/>
        <v>#REF!</v>
      </c>
      <c r="K530" s="9" t="e">
        <f t="shared" si="41"/>
        <v>#REF!</v>
      </c>
    </row>
    <row r="531" spans="3:12" hidden="1" x14ac:dyDescent="0.25">
      <c r="C531" s="9" t="e">
        <f t="shared" si="35"/>
        <v>#REF!</v>
      </c>
      <c r="D531" s="9"/>
      <c r="E531" s="9"/>
      <c r="F531" s="9" t="e">
        <f t="shared" si="36"/>
        <v>#REF!</v>
      </c>
      <c r="G531" s="9" t="e">
        <f t="shared" si="37"/>
        <v>#REF!</v>
      </c>
      <c r="H531" s="9" t="e">
        <f t="shared" si="38"/>
        <v>#REF!</v>
      </c>
      <c r="I531" s="9" t="e">
        <f t="shared" si="39"/>
        <v>#REF!</v>
      </c>
      <c r="J531" s="9" t="e">
        <f t="shared" si="40"/>
        <v>#REF!</v>
      </c>
      <c r="K531" s="9" t="e">
        <f t="shared" si="41"/>
        <v>#REF!</v>
      </c>
    </row>
    <row r="532" spans="3:12" hidden="1" x14ac:dyDescent="0.25">
      <c r="C532" s="9" t="e">
        <f t="shared" si="35"/>
        <v>#REF!</v>
      </c>
      <c r="D532" s="9"/>
      <c r="E532" s="9"/>
      <c r="F532" s="9" t="e">
        <f t="shared" si="36"/>
        <v>#REF!</v>
      </c>
      <c r="G532" s="9" t="e">
        <f t="shared" si="37"/>
        <v>#REF!</v>
      </c>
      <c r="H532" s="9" t="e">
        <f t="shared" si="38"/>
        <v>#REF!</v>
      </c>
      <c r="I532" s="9" t="e">
        <f t="shared" si="39"/>
        <v>#REF!</v>
      </c>
      <c r="J532" s="9" t="e">
        <f t="shared" si="40"/>
        <v>#REF!</v>
      </c>
      <c r="K532" s="9" t="e">
        <f t="shared" si="41"/>
        <v>#REF!</v>
      </c>
    </row>
    <row r="533" spans="3:12" hidden="1" x14ac:dyDescent="0.25">
      <c r="C533" s="9" t="e">
        <f t="shared" si="35"/>
        <v>#REF!</v>
      </c>
      <c r="D533" s="9"/>
      <c r="E533" s="9"/>
      <c r="F533" s="9" t="e">
        <f t="shared" si="36"/>
        <v>#REF!</v>
      </c>
      <c r="G533" s="9" t="e">
        <f t="shared" si="37"/>
        <v>#REF!</v>
      </c>
      <c r="H533" s="9" t="e">
        <f t="shared" si="38"/>
        <v>#REF!</v>
      </c>
      <c r="I533" s="9" t="e">
        <f t="shared" si="39"/>
        <v>#REF!</v>
      </c>
      <c r="J533" s="9" t="e">
        <f t="shared" si="40"/>
        <v>#REF!</v>
      </c>
      <c r="K533" s="9" t="e">
        <f t="shared" si="41"/>
        <v>#REF!</v>
      </c>
    </row>
    <row r="534" spans="3:12" hidden="1" x14ac:dyDescent="0.25">
      <c r="C534" s="9" t="e">
        <f t="shared" si="35"/>
        <v>#REF!</v>
      </c>
      <c r="D534" s="9"/>
      <c r="E534" s="9"/>
      <c r="F534" s="9" t="e">
        <f t="shared" si="36"/>
        <v>#REF!</v>
      </c>
      <c r="G534" s="9" t="e">
        <f t="shared" si="37"/>
        <v>#REF!</v>
      </c>
      <c r="H534" s="9" t="e">
        <f t="shared" si="38"/>
        <v>#REF!</v>
      </c>
      <c r="I534" s="9" t="e">
        <f t="shared" si="39"/>
        <v>#REF!</v>
      </c>
      <c r="J534" s="9" t="e">
        <f t="shared" si="40"/>
        <v>#REF!</v>
      </c>
      <c r="K534" s="9" t="e">
        <f t="shared" si="41"/>
        <v>#REF!</v>
      </c>
    </row>
    <row r="535" spans="3:12" hidden="1" x14ac:dyDescent="0.25">
      <c r="C535" s="9" t="e">
        <f t="shared" si="35"/>
        <v>#REF!</v>
      </c>
      <c r="D535" s="9"/>
      <c r="E535" s="9"/>
      <c r="F535" s="9" t="e">
        <f t="shared" si="36"/>
        <v>#REF!</v>
      </c>
      <c r="G535" s="9" t="e">
        <f t="shared" si="37"/>
        <v>#REF!</v>
      </c>
      <c r="H535" s="9" t="e">
        <f t="shared" si="38"/>
        <v>#REF!</v>
      </c>
      <c r="I535" s="9" t="e">
        <f t="shared" si="39"/>
        <v>#REF!</v>
      </c>
      <c r="J535" s="9" t="e">
        <f t="shared" si="40"/>
        <v>#REF!</v>
      </c>
      <c r="K535" s="9" t="e">
        <f t="shared" si="41"/>
        <v>#REF!</v>
      </c>
    </row>
    <row r="536" spans="3:12" ht="15.75" hidden="1" thickBot="1" x14ac:dyDescent="0.3">
      <c r="C536" s="10" t="s">
        <v>56</v>
      </c>
      <c r="D536" s="10"/>
      <c r="E536" s="10"/>
      <c r="F536" s="10" t="e">
        <f t="shared" ref="F536:K536" si="42">SUM(F521:F535)</f>
        <v>#REF!</v>
      </c>
      <c r="G536" s="10" t="e">
        <f t="shared" si="42"/>
        <v>#REF!</v>
      </c>
      <c r="H536" s="10" t="e">
        <f t="shared" si="42"/>
        <v>#REF!</v>
      </c>
      <c r="I536" s="10" t="e">
        <f t="shared" si="42"/>
        <v>#REF!</v>
      </c>
      <c r="J536" s="10" t="e">
        <f t="shared" si="42"/>
        <v>#REF!</v>
      </c>
      <c r="K536" s="10" t="e">
        <f t="shared" si="42"/>
        <v>#REF!</v>
      </c>
    </row>
    <row r="537" spans="3:12" ht="15.75" hidden="1" thickTop="1" x14ac:dyDescent="0.25">
      <c r="C537" s="17"/>
    </row>
    <row r="538" spans="3:12" hidden="1" x14ac:dyDescent="0.25">
      <c r="C538" s="17"/>
    </row>
    <row r="539" spans="3:12" hidden="1" x14ac:dyDescent="0.25">
      <c r="F539" s="155" t="s">
        <v>31</v>
      </c>
      <c r="G539" s="156" t="s">
        <v>32</v>
      </c>
      <c r="I539" s="465" t="s">
        <v>135</v>
      </c>
      <c r="J539" s="466"/>
      <c r="K539" s="252" t="s">
        <v>114</v>
      </c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136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137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138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139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1" t="s">
        <v>88</v>
      </c>
      <c r="J544" s="462"/>
      <c r="K544" s="253"/>
      <c r="L544"/>
    </row>
    <row r="545" spans="6:12" hidden="1" x14ac:dyDescent="0.25">
      <c r="F545" s="256" t="e">
        <f>IF('1a'!#REF!=0,"",'1a'!#REF!)</f>
        <v>#REF!</v>
      </c>
      <c r="G545" s="222" t="e">
        <f>IF('1a'!#REF!=0,"",'1a'!#REF!)</f>
        <v>#REF!</v>
      </c>
      <c r="I545" s="463" t="s">
        <v>89</v>
      </c>
      <c r="J545" s="464"/>
      <c r="K545" s="254"/>
      <c r="L545"/>
    </row>
    <row r="546" spans="6:12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12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12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12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12" hidden="1" x14ac:dyDescent="0.25">
      <c r="F550" s="256" t="e">
        <f>IF('1a'!#REF!=0,"",'1a'!#REF!)</f>
        <v>#REF!</v>
      </c>
      <c r="G550" s="222" t="e">
        <f>IF('1a'!#REF!=0,"",'1a'!#REF!)</f>
        <v>#REF!</v>
      </c>
    </row>
    <row r="551" spans="6:12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12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12" hidden="1" x14ac:dyDescent="0.25">
      <c r="F553" s="258" t="e">
        <f>IF('1a'!#REF!=0,"",'1a'!#REF!)</f>
        <v>#REF!</v>
      </c>
      <c r="G553" s="125" t="e">
        <f>IF('1a'!#REF!=0,"",'1a'!#REF!)</f>
        <v>#REF!</v>
      </c>
    </row>
    <row r="554" spans="6:12" hidden="1" x14ac:dyDescent="0.25">
      <c r="F554" s="259" t="e">
        <f>IF('1a'!#REF!=0,"",'1a'!#REF!)</f>
        <v>#REF!</v>
      </c>
      <c r="G554" s="126" t="e">
        <f>IF('1a'!#REF!=0,"",'1a'!#REF!)</f>
        <v>#REF!</v>
      </c>
    </row>
    <row r="555" spans="6:12" hidden="1" x14ac:dyDescent="0.25"/>
  </sheetData>
  <mergeCells count="7">
    <mergeCell ref="I544:J544"/>
    <mergeCell ref="I545:J545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34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16,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16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16a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02" priority="4" operator="equal">
      <formula>"Geen 100%"</formula>
    </cfRule>
  </conditionalFormatting>
  <conditionalFormatting sqref="G12">
    <cfRule type="containsText" dxfId="101" priority="2" operator="containsText" text="te laag">
      <formula>NOT(ISERROR(SEARCH("te laag",G12)))</formula>
    </cfRule>
  </conditionalFormatting>
  <conditionalFormatting sqref="G13">
    <cfRule type="containsText" dxfId="10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36B5D90-5182-48C2-B3C0-CC8408E9FEC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35">
    <tabColor rgb="FF173583"/>
  </sheetPr>
  <dimension ref="A1:N553"/>
  <sheetViews>
    <sheetView topLeftCell="A52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6.57031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42578125" customWidth="1"/>
  </cols>
  <sheetData>
    <row r="1" spans="1:14" x14ac:dyDescent="0.25">
      <c r="A1" s="28">
        <f>'16'!H4</f>
        <v>16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4" x14ac:dyDescent="0.25">
      <c r="C4" s="261"/>
    </row>
    <row r="5" spans="1:14" x14ac:dyDescent="0.25">
      <c r="A5" s="297"/>
      <c r="B5" s="297"/>
      <c r="C5" s="298"/>
      <c r="D5" s="298"/>
      <c r="E5" s="298"/>
      <c r="F5" s="299"/>
      <c r="G5" s="299"/>
      <c r="H5" s="299"/>
      <c r="I5" s="299"/>
      <c r="J5" s="299"/>
      <c r="K5" s="300"/>
      <c r="L5" s="297"/>
      <c r="M5" s="299"/>
      <c r="N5" s="19"/>
    </row>
    <row r="6" spans="1:14" x14ac:dyDescent="0.25">
      <c r="A6" s="297"/>
      <c r="B6" s="297"/>
      <c r="C6" s="298"/>
      <c r="D6" s="298"/>
      <c r="E6" s="298"/>
      <c r="F6" s="299"/>
      <c r="G6" s="299"/>
      <c r="H6" s="299"/>
      <c r="I6" s="299"/>
      <c r="J6" s="299"/>
      <c r="K6" s="300"/>
      <c r="L6" s="297"/>
      <c r="M6" s="299"/>
      <c r="N6" s="19"/>
    </row>
    <row r="7" spans="1:14" x14ac:dyDescent="0.25">
      <c r="A7" s="297"/>
      <c r="B7" s="297"/>
      <c r="C7" s="298"/>
      <c r="D7" s="298"/>
      <c r="E7" s="298"/>
      <c r="F7" s="299"/>
      <c r="G7" s="299"/>
      <c r="H7" s="299"/>
      <c r="I7" s="299"/>
      <c r="J7" s="299"/>
      <c r="K7" s="300"/>
      <c r="L7" s="297"/>
      <c r="M7" s="299"/>
      <c r="N7" s="19"/>
    </row>
    <row r="8" spans="1:14" x14ac:dyDescent="0.25">
      <c r="A8" s="297"/>
      <c r="B8" s="297"/>
      <c r="C8" s="298"/>
      <c r="D8" s="298"/>
      <c r="E8" s="298"/>
      <c r="F8" s="299"/>
      <c r="G8" s="299"/>
      <c r="H8" s="299"/>
      <c r="I8" s="299"/>
      <c r="J8" s="299"/>
      <c r="K8" s="300"/>
      <c r="L8" s="297"/>
      <c r="M8" s="299"/>
      <c r="N8" s="19"/>
    </row>
    <row r="9" spans="1:14" x14ac:dyDescent="0.25">
      <c r="A9" s="297"/>
      <c r="B9" s="297"/>
      <c r="C9" s="298"/>
      <c r="D9" s="298"/>
      <c r="E9" s="298"/>
      <c r="F9" s="299"/>
      <c r="G9" s="299"/>
      <c r="H9" s="299"/>
      <c r="I9" s="299"/>
      <c r="J9" s="299"/>
      <c r="K9" s="300"/>
      <c r="L9" s="297"/>
      <c r="M9" s="299"/>
      <c r="N9" s="19"/>
    </row>
    <row r="10" spans="1:14" x14ac:dyDescent="0.25">
      <c r="A10" s="297"/>
      <c r="B10" s="297"/>
      <c r="C10" s="298"/>
      <c r="D10" s="298"/>
      <c r="E10" s="298"/>
      <c r="F10" s="299"/>
      <c r="G10" s="299"/>
      <c r="H10" s="299"/>
      <c r="I10" s="299"/>
      <c r="J10" s="299"/>
      <c r="K10" s="300"/>
      <c r="L10" s="297"/>
      <c r="M10" s="299"/>
      <c r="N10" s="19"/>
    </row>
    <row r="11" spans="1:14" x14ac:dyDescent="0.25">
      <c r="A11" s="297"/>
      <c r="B11" s="297"/>
      <c r="C11" s="298"/>
      <c r="D11" s="298"/>
      <c r="E11" s="298"/>
      <c r="F11" s="299"/>
      <c r="G11" s="299"/>
      <c r="H11" s="299"/>
      <c r="I11" s="299"/>
      <c r="J11" s="299"/>
      <c r="K11" s="300"/>
      <c r="L11" s="297"/>
      <c r="M11" s="299"/>
      <c r="N11" s="19"/>
    </row>
    <row r="12" spans="1:14" x14ac:dyDescent="0.25">
      <c r="A12" s="297"/>
      <c r="B12" s="297"/>
      <c r="C12" s="298"/>
      <c r="D12" s="298"/>
      <c r="E12" s="298"/>
      <c r="F12" s="299"/>
      <c r="G12" s="299"/>
      <c r="H12" s="299"/>
      <c r="I12" s="299"/>
      <c r="J12" s="299"/>
      <c r="K12" s="300"/>
      <c r="L12" s="297"/>
      <c r="M12" s="299"/>
      <c r="N12" s="19"/>
    </row>
    <row r="13" spans="1:14" x14ac:dyDescent="0.25">
      <c r="A13" s="297"/>
      <c r="B13" s="297"/>
      <c r="C13" s="298"/>
      <c r="D13" s="298"/>
      <c r="E13" s="298"/>
      <c r="F13" s="299"/>
      <c r="G13" s="299"/>
      <c r="H13" s="299"/>
      <c r="I13" s="299"/>
      <c r="J13" s="299"/>
      <c r="K13" s="300"/>
      <c r="L13" s="297"/>
      <c r="M13" s="299"/>
      <c r="N13" s="19"/>
    </row>
    <row r="14" spans="1:14" x14ac:dyDescent="0.25">
      <c r="A14" s="297"/>
      <c r="B14" s="297"/>
      <c r="C14" s="298"/>
      <c r="D14" s="298"/>
      <c r="E14" s="298"/>
      <c r="F14" s="299"/>
      <c r="G14" s="299"/>
      <c r="H14" s="299"/>
      <c r="I14" s="299"/>
      <c r="J14" s="299"/>
      <c r="K14" s="300"/>
      <c r="L14" s="297"/>
      <c r="M14" s="299"/>
      <c r="N14" s="19"/>
    </row>
    <row r="15" spans="1:14" x14ac:dyDescent="0.25">
      <c r="A15" s="297"/>
      <c r="B15" s="297"/>
      <c r="C15" s="298"/>
      <c r="D15" s="298"/>
      <c r="E15" s="298"/>
      <c r="F15" s="299"/>
      <c r="G15" s="299"/>
      <c r="H15" s="299"/>
      <c r="I15" s="299"/>
      <c r="J15" s="299"/>
      <c r="K15" s="300"/>
      <c r="L15" s="297"/>
      <c r="M15" s="299"/>
      <c r="N15" s="19"/>
    </row>
    <row r="16" spans="1:14" x14ac:dyDescent="0.25">
      <c r="A16" s="297"/>
      <c r="B16" s="297"/>
      <c r="C16" s="298"/>
      <c r="D16" s="298"/>
      <c r="E16" s="298"/>
      <c r="F16" s="299"/>
      <c r="G16" s="299"/>
      <c r="H16" s="299"/>
      <c r="I16" s="299"/>
      <c r="J16" s="299"/>
      <c r="K16" s="300"/>
      <c r="L16" s="297"/>
      <c r="M16" s="299"/>
      <c r="N16" s="19"/>
    </row>
    <row r="17" spans="1:14" x14ac:dyDescent="0.25">
      <c r="A17" s="297"/>
      <c r="B17" s="297"/>
      <c r="C17" s="298"/>
      <c r="D17" s="298"/>
      <c r="E17" s="298"/>
      <c r="F17" s="299"/>
      <c r="G17" s="299"/>
      <c r="H17" s="299"/>
      <c r="I17" s="299"/>
      <c r="J17" s="299"/>
      <c r="K17" s="300"/>
      <c r="L17" s="297"/>
      <c r="M17" s="299"/>
      <c r="N17" s="19"/>
    </row>
    <row r="18" spans="1:14" x14ac:dyDescent="0.25">
      <c r="A18" s="297"/>
      <c r="B18" s="297"/>
      <c r="C18" s="298"/>
      <c r="D18" s="298"/>
      <c r="E18" s="298"/>
      <c r="F18" s="299"/>
      <c r="G18" s="299"/>
      <c r="H18" s="299"/>
      <c r="I18" s="299"/>
      <c r="J18" s="299"/>
      <c r="K18" s="300"/>
      <c r="L18" s="297"/>
      <c r="M18" s="299"/>
      <c r="N18" s="19"/>
    </row>
    <row r="19" spans="1:14" x14ac:dyDescent="0.25">
      <c r="A19" s="297"/>
      <c r="B19" s="297"/>
      <c r="C19" s="298"/>
      <c r="D19" s="298"/>
      <c r="E19" s="298"/>
      <c r="F19" s="299"/>
      <c r="G19" s="299"/>
      <c r="H19" s="299"/>
      <c r="I19" s="299"/>
      <c r="J19" s="299"/>
      <c r="K19" s="300"/>
      <c r="L19" s="297"/>
      <c r="M19" s="299"/>
      <c r="N19" s="19"/>
    </row>
    <row r="20" spans="1:14" x14ac:dyDescent="0.25">
      <c r="A20" s="297"/>
      <c r="B20" s="297"/>
      <c r="C20" s="298"/>
      <c r="D20" s="298"/>
      <c r="E20" s="298"/>
      <c r="F20" s="299"/>
      <c r="G20" s="299"/>
      <c r="H20" s="299"/>
      <c r="I20" s="299"/>
      <c r="J20" s="299"/>
      <c r="K20" s="300"/>
      <c r="L20" s="297"/>
      <c r="M20" s="299"/>
      <c r="N20" s="19"/>
    </row>
    <row r="21" spans="1:14" x14ac:dyDescent="0.25">
      <c r="A21" s="297"/>
      <c r="B21" s="297"/>
      <c r="C21" s="298"/>
      <c r="D21" s="298"/>
      <c r="E21" s="298"/>
      <c r="F21" s="299"/>
      <c r="G21" s="299"/>
      <c r="H21" s="299"/>
      <c r="I21" s="299"/>
      <c r="J21" s="299"/>
      <c r="K21" s="300"/>
      <c r="L21" s="297"/>
      <c r="M21" s="299"/>
      <c r="N21" s="19"/>
    </row>
    <row r="22" spans="1:14" x14ac:dyDescent="0.25">
      <c r="A22" s="297"/>
      <c r="B22" s="297"/>
      <c r="C22" s="298"/>
      <c r="D22" s="298"/>
      <c r="E22" s="298"/>
      <c r="F22" s="299"/>
      <c r="G22" s="299"/>
      <c r="H22" s="299"/>
      <c r="I22" s="299"/>
      <c r="J22" s="299"/>
      <c r="K22" s="300"/>
      <c r="L22" s="297"/>
      <c r="M22" s="299"/>
      <c r="N22" s="19"/>
    </row>
    <row r="23" spans="1:14" x14ac:dyDescent="0.25">
      <c r="A23" s="297"/>
      <c r="B23" s="297"/>
      <c r="C23" s="298"/>
      <c r="D23" s="298"/>
      <c r="E23" s="298"/>
      <c r="F23" s="299"/>
      <c r="G23" s="299"/>
      <c r="H23" s="299"/>
      <c r="I23" s="299"/>
      <c r="J23" s="299"/>
      <c r="K23" s="300"/>
      <c r="L23" s="297"/>
      <c r="M23" s="299"/>
      <c r="N23" s="19"/>
    </row>
    <row r="24" spans="1:14" x14ac:dyDescent="0.25">
      <c r="A24" s="297"/>
      <c r="B24" s="297"/>
      <c r="C24" s="298"/>
      <c r="D24" s="298"/>
      <c r="E24" s="298"/>
      <c r="F24" s="299"/>
      <c r="G24" s="299"/>
      <c r="H24" s="299"/>
      <c r="I24" s="299"/>
      <c r="J24" s="299"/>
      <c r="K24" s="300"/>
      <c r="L24" s="297"/>
      <c r="M24" s="299"/>
      <c r="N24" s="19"/>
    </row>
    <row r="25" spans="1:14" x14ac:dyDescent="0.25">
      <c r="A25" s="297"/>
      <c r="B25" s="297"/>
      <c r="C25" s="298"/>
      <c r="D25" s="298"/>
      <c r="E25" s="298"/>
      <c r="F25" s="299"/>
      <c r="G25" s="299"/>
      <c r="H25" s="299"/>
      <c r="I25" s="299"/>
      <c r="J25" s="299"/>
      <c r="K25" s="300"/>
      <c r="L25" s="297"/>
      <c r="M25" s="299"/>
      <c r="N25" s="19"/>
    </row>
    <row r="26" spans="1:14" x14ac:dyDescent="0.25">
      <c r="A26" s="297"/>
      <c r="B26" s="297"/>
      <c r="C26" s="298"/>
      <c r="D26" s="298"/>
      <c r="E26" s="298"/>
      <c r="F26" s="299"/>
      <c r="G26" s="299"/>
      <c r="H26" s="299"/>
      <c r="I26" s="299"/>
      <c r="J26" s="299"/>
      <c r="K26" s="300"/>
      <c r="L26" s="297"/>
      <c r="M26" s="299"/>
      <c r="N26" s="19"/>
    </row>
    <row r="27" spans="1:14" x14ac:dyDescent="0.25">
      <c r="A27" s="297"/>
      <c r="B27" s="297"/>
      <c r="C27" s="298"/>
      <c r="D27" s="298"/>
      <c r="E27" s="298"/>
      <c r="F27" s="299"/>
      <c r="G27" s="299"/>
      <c r="H27" s="299"/>
      <c r="I27" s="299"/>
      <c r="J27" s="299"/>
      <c r="K27" s="300"/>
      <c r="L27" s="297"/>
      <c r="M27" s="299"/>
      <c r="N27" s="19"/>
    </row>
    <row r="28" spans="1:14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  <c r="N28" s="19"/>
    </row>
    <row r="29" spans="1:14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  <c r="N29" s="19"/>
    </row>
    <row r="30" spans="1:14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  <c r="N30" s="19"/>
    </row>
    <row r="31" spans="1:14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  <c r="N31" s="19"/>
    </row>
    <row r="32" spans="1:14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  <c r="N32" s="19"/>
    </row>
    <row r="33" spans="1:14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  <c r="N33" s="19"/>
    </row>
    <row r="34" spans="1:14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  <c r="N34" s="19"/>
    </row>
    <row r="35" spans="1:14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  <c r="N35" s="19"/>
    </row>
    <row r="36" spans="1:14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  <c r="N36" s="19"/>
    </row>
    <row r="37" spans="1:14" x14ac:dyDescent="0.25">
      <c r="A37" s="271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  <c r="N37" s="19"/>
    </row>
    <row r="38" spans="1:14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  <c r="N38" s="19"/>
    </row>
    <row r="39" spans="1:14" x14ac:dyDescent="0.25">
      <c r="A39" s="271"/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/>
      <c r="M39" s="19"/>
      <c r="N39" s="19"/>
    </row>
    <row r="40" spans="1:14" x14ac:dyDescent="0.25">
      <c r="A40" s="271"/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/>
      <c r="M40" s="19"/>
      <c r="N40" s="19"/>
    </row>
    <row r="41" spans="1:14" x14ac:dyDescent="0.25">
      <c r="A41" s="271"/>
      <c r="B41" s="271"/>
      <c r="C41" s="272"/>
      <c r="D41" s="272"/>
      <c r="E41" s="272"/>
      <c r="F41" s="19"/>
      <c r="G41" s="19"/>
      <c r="H41" s="19"/>
      <c r="I41" s="19"/>
      <c r="J41" s="19"/>
      <c r="K41" s="273"/>
      <c r="L41" s="271"/>
      <c r="M41" s="19"/>
      <c r="N41" s="19"/>
    </row>
    <row r="42" spans="1:14" x14ac:dyDescent="0.25">
      <c r="A42" s="271"/>
      <c r="B42" s="271"/>
      <c r="C42" s="272"/>
      <c r="D42" s="272"/>
      <c r="E42" s="272"/>
      <c r="F42" s="19"/>
      <c r="G42" s="19"/>
      <c r="H42" s="19"/>
      <c r="I42" s="19"/>
      <c r="J42" s="19"/>
      <c r="K42" s="273"/>
      <c r="L42" s="271"/>
      <c r="M42" s="19"/>
      <c r="N42" s="19"/>
    </row>
    <row r="43" spans="1:14" x14ac:dyDescent="0.25">
      <c r="A43" s="271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/>
      <c r="M43" s="19"/>
      <c r="N43" s="19"/>
    </row>
    <row r="44" spans="1:14" x14ac:dyDescent="0.25">
      <c r="A44" s="271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/>
      <c r="M44" s="19"/>
      <c r="N44" s="19"/>
    </row>
    <row r="45" spans="1:14" x14ac:dyDescent="0.25">
      <c r="A45" s="271"/>
      <c r="B45" s="271"/>
      <c r="C45" s="272"/>
      <c r="D45" s="272"/>
      <c r="E45" s="272"/>
      <c r="F45" s="19"/>
      <c r="G45" s="19"/>
      <c r="H45" s="19"/>
      <c r="I45" s="19"/>
      <c r="J45" s="19"/>
      <c r="K45" s="273"/>
      <c r="L45" s="271"/>
      <c r="M45" s="19"/>
      <c r="N45" s="19"/>
    </row>
    <row r="46" spans="1:14" x14ac:dyDescent="0.25">
      <c r="A46" s="271"/>
      <c r="B46" s="271"/>
      <c r="C46" s="272"/>
      <c r="D46" s="272"/>
      <c r="E46" s="272"/>
      <c r="F46" s="19"/>
      <c r="G46" s="19"/>
      <c r="H46" s="19"/>
      <c r="I46" s="19"/>
      <c r="J46" s="19"/>
      <c r="K46" s="273"/>
      <c r="L46" s="271"/>
      <c r="M46" s="19"/>
      <c r="N46" s="19"/>
    </row>
    <row r="47" spans="1:14" x14ac:dyDescent="0.25">
      <c r="A47" s="271"/>
      <c r="B47" s="271"/>
      <c r="C47" s="272"/>
      <c r="D47" s="272"/>
      <c r="E47" s="272"/>
      <c r="F47" s="19"/>
      <c r="G47" s="19"/>
      <c r="H47" s="19"/>
      <c r="I47" s="19"/>
      <c r="J47" s="19"/>
      <c r="K47" s="273"/>
      <c r="L47" s="271"/>
      <c r="M47" s="19"/>
      <c r="N47" s="19"/>
    </row>
    <row r="48" spans="1:14" x14ac:dyDescent="0.25">
      <c r="A48" s="271"/>
      <c r="B48" s="271"/>
      <c r="C48" s="272"/>
      <c r="D48" s="272"/>
      <c r="E48" s="272"/>
      <c r="F48" s="19"/>
      <c r="G48" s="19"/>
      <c r="H48" s="19"/>
      <c r="I48" s="19"/>
      <c r="J48" s="19"/>
      <c r="K48" s="273"/>
      <c r="L48" s="271"/>
      <c r="M48" s="19"/>
      <c r="N48" s="19"/>
    </row>
    <row r="49" spans="1:14" x14ac:dyDescent="0.25">
      <c r="A49" s="271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/>
      <c r="M49" s="19"/>
      <c r="N49" s="19"/>
    </row>
    <row r="50" spans="1:14" x14ac:dyDescent="0.25">
      <c r="A50" s="271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/>
      <c r="M50" s="19"/>
      <c r="N50" s="19"/>
    </row>
    <row r="51" spans="1:14" x14ac:dyDescent="0.25">
      <c r="A51" s="271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/>
      <c r="M51" s="19"/>
      <c r="N51" s="19"/>
    </row>
    <row r="52" spans="1:14" x14ac:dyDescent="0.25">
      <c r="A52" s="271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/>
      <c r="M52" s="19"/>
      <c r="N52" s="19"/>
    </row>
    <row r="53" spans="1:14" ht="15.75" thickBot="1" x14ac:dyDescent="0.3">
      <c r="A53" s="262"/>
      <c r="B53" s="262"/>
      <c r="C53" s="263"/>
      <c r="D53" s="263"/>
      <c r="E53" s="263"/>
      <c r="F53" s="264"/>
      <c r="G53" s="264"/>
      <c r="H53" s="264"/>
      <c r="I53" s="264"/>
      <c r="J53" s="264"/>
      <c r="K53" s="264"/>
      <c r="L53" s="262"/>
      <c r="M53" s="264"/>
    </row>
    <row r="54" spans="1:14" ht="15.75" thickTop="1" x14ac:dyDescent="0.25"/>
    <row r="55" spans="1:14" x14ac:dyDescent="0.25">
      <c r="C55" s="261"/>
    </row>
    <row r="64" spans="1:14" ht="15.75" thickBot="1" x14ac:dyDescent="0.3">
      <c r="A64" s="267"/>
      <c r="B64" s="267"/>
      <c r="C64" s="263"/>
      <c r="D64" s="268"/>
      <c r="E64" s="268"/>
      <c r="F64" s="264"/>
      <c r="G64" s="264"/>
      <c r="H64" s="264"/>
      <c r="I64" s="264"/>
      <c r="J64" s="264"/>
      <c r="K64" s="264"/>
      <c r="L64" s="267"/>
      <c r="M64" s="4"/>
    </row>
    <row r="65" spans="11:13" ht="15.75" thickTop="1" x14ac:dyDescent="0.25"/>
    <row r="66" spans="11:13" hidden="1" x14ac:dyDescent="0.25">
      <c r="K66" s="7">
        <f t="shared" ref="K66:K68" si="0">SUM(F66:J66)</f>
        <v>0</v>
      </c>
      <c r="L66" s="5">
        <f t="shared" ref="L66:L69" si="1">IF(D66="X",0,IF(E66="",0,IF(E66="H",0,VLOOKUP(E66,$F$539:$G$553,2))))</f>
        <v>0</v>
      </c>
      <c r="M66">
        <f t="shared" ref="M66:M68" si="2">SUM(K66*L66)</f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ref="K69:K132" si="3">SUM(F69:J69)</f>
        <v>0</v>
      </c>
      <c r="L69" s="5">
        <f t="shared" si="1"/>
        <v>0</v>
      </c>
      <c r="M69">
        <f t="shared" ref="M69:M132" si="4">SUM(K69*L69)</f>
        <v>0</v>
      </c>
    </row>
    <row r="70" spans="11:13" hidden="1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hidden="1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hidden="1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hidden="1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hidden="1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hidden="1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hidden="1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hidden="1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hidden="1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hidden="1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hidden="1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hidden="1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hidden="1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hidden="1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hidden="1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hidden="1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hidden="1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hidden="1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hidden="1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hidden="1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hidden="1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idden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36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17,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17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17a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#N/A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str">
        <f ca="1">IF(INDIRECT("'"&amp;$H$5&amp;"'!F539")="H","",IF(INDIRECT("'"&amp;$H$5&amp;"'!F539")="Vrije categorie","",INDIRECT("'"&amp;$H$5&amp;"'!F539")))</f>
        <v>Categorie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str">
        <f t="shared" ref="A85:A99" ca="1" si="7">IF(K19=0,"",K19)</f>
        <v>Categorie</v>
      </c>
      <c r="D85" t="e">
        <f t="shared" ref="D85:D99" ca="1" si="8">IF(A85="",0,VLOOKUP(A85,INDIRECT("'"&amp;$H$5&amp;"'!C500:M515"),11,0))</f>
        <v>#N/A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#N/A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98" priority="4" operator="equal">
      <formula>"Geen 100%"</formula>
    </cfRule>
  </conditionalFormatting>
  <conditionalFormatting sqref="G12">
    <cfRule type="containsText" dxfId="97" priority="2" operator="containsText" text="te laag">
      <formula>NOT(ISERROR(SEARCH("te laag",G12)))</formula>
    </cfRule>
  </conditionalFormatting>
  <conditionalFormatting sqref="G13">
    <cfRule type="containsText" dxfId="9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CA0957A-0E9E-417A-A56A-1924EA20280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37">
    <tabColor rgb="FF173583"/>
  </sheetPr>
  <dimension ref="A1:N557"/>
  <sheetViews>
    <sheetView topLeftCell="A26" zoomScaleNormal="100" workbookViewId="0">
      <selection activeCell="F36" sqref="F36:F43"/>
    </sheetView>
  </sheetViews>
  <sheetFormatPr defaultRowHeight="15" x14ac:dyDescent="0.25"/>
  <cols>
    <col min="1" max="1" width="5.42578125" style="5" bestFit="1" customWidth="1"/>
    <col min="2" max="2" width="7.710937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28515625" customWidth="1"/>
  </cols>
  <sheetData>
    <row r="1" spans="1:14" x14ac:dyDescent="0.25">
      <c r="A1" s="28">
        <f>'17'!H4</f>
        <v>17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A4" s="6"/>
      <c r="B4" s="6"/>
      <c r="C4" s="261"/>
      <c r="F4" s="8"/>
      <c r="G4" s="8"/>
      <c r="H4" s="8"/>
      <c r="I4" s="8"/>
      <c r="J4" s="260"/>
      <c r="K4" s="8"/>
      <c r="L4" s="6"/>
      <c r="M4" s="3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ht="15.75" thickBot="1" x14ac:dyDescent="0.3">
      <c r="A24" s="274"/>
      <c r="B24" s="274"/>
      <c r="C24" s="275"/>
      <c r="D24" s="275"/>
      <c r="E24" s="275"/>
      <c r="F24" s="276"/>
      <c r="G24" s="276"/>
      <c r="H24" s="276"/>
      <c r="I24" s="276"/>
      <c r="J24" s="276"/>
      <c r="K24" s="276"/>
      <c r="L24" s="274"/>
      <c r="M24" s="276"/>
    </row>
    <row r="25" spans="1:13" ht="15.75" thickTop="1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71"/>
      <c r="B26" s="271"/>
      <c r="C26" s="283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3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3" x14ac:dyDescent="0.25">
      <c r="A37" s="271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</row>
    <row r="38" spans="1:13" ht="15.75" thickBot="1" x14ac:dyDescent="0.3">
      <c r="A38" s="262"/>
      <c r="B38" s="262"/>
      <c r="C38" s="263"/>
      <c r="D38" s="263"/>
      <c r="E38" s="263"/>
      <c r="F38" s="264"/>
      <c r="G38" s="264"/>
      <c r="H38" s="264"/>
      <c r="I38" s="264"/>
      <c r="J38" s="264"/>
      <c r="K38" s="264"/>
      <c r="L38" s="262"/>
      <c r="M38" s="264"/>
    </row>
    <row r="39" spans="1:13" ht="15.75" hidden="1" thickTop="1" x14ac:dyDescent="0.25"/>
    <row r="40" spans="1:13" hidden="1" x14ac:dyDescent="0.25">
      <c r="K40" s="7">
        <f t="shared" ref="K40:K69" si="0">SUM(F40:J40)</f>
        <v>0</v>
      </c>
      <c r="L40" s="5">
        <f t="shared" ref="L40:L70" si="1">IF(D40="X",0,IF(E40="",0,IF(E40="H",0,VLOOKUP(E40,$F$540:$G$554,2))))</f>
        <v>0</v>
      </c>
      <c r="M40">
        <f t="shared" ref="M40:M69" si="2">SUM(K40*L40)</f>
        <v>0</v>
      </c>
    </row>
    <row r="41" spans="1:13" hidden="1" x14ac:dyDescent="0.25">
      <c r="K41" s="7">
        <f t="shared" si="0"/>
        <v>0</v>
      </c>
      <c r="L41" s="5">
        <f t="shared" si="1"/>
        <v>0</v>
      </c>
      <c r="M41">
        <f t="shared" si="2"/>
        <v>0</v>
      </c>
    </row>
    <row r="42" spans="1:13" hidden="1" x14ac:dyDescent="0.25">
      <c r="K42" s="7">
        <f t="shared" si="0"/>
        <v>0</v>
      </c>
      <c r="L42" s="5">
        <f t="shared" si="1"/>
        <v>0</v>
      </c>
      <c r="M42">
        <f t="shared" si="2"/>
        <v>0</v>
      </c>
    </row>
    <row r="43" spans="1:13" hidden="1" x14ac:dyDescent="0.25">
      <c r="K43" s="7">
        <f t="shared" si="0"/>
        <v>0</v>
      </c>
      <c r="L43" s="5">
        <f t="shared" si="1"/>
        <v>0</v>
      </c>
      <c r="M43">
        <f t="shared" si="2"/>
        <v>0</v>
      </c>
    </row>
    <row r="44" spans="1:13" hidden="1" x14ac:dyDescent="0.25">
      <c r="K44" s="7">
        <f t="shared" si="0"/>
        <v>0</v>
      </c>
      <c r="L44" s="5">
        <f t="shared" si="1"/>
        <v>0</v>
      </c>
      <c r="M44">
        <f t="shared" si="2"/>
        <v>0</v>
      </c>
    </row>
    <row r="45" spans="1:13" hidden="1" x14ac:dyDescent="0.25">
      <c r="K45" s="7">
        <f t="shared" si="0"/>
        <v>0</v>
      </c>
      <c r="L45" s="5">
        <f t="shared" si="1"/>
        <v>0</v>
      </c>
      <c r="M45">
        <f t="shared" si="2"/>
        <v>0</v>
      </c>
    </row>
    <row r="46" spans="1:13" hidden="1" x14ac:dyDescent="0.25">
      <c r="K46" s="7">
        <f t="shared" si="0"/>
        <v>0</v>
      </c>
      <c r="L46" s="5">
        <f t="shared" si="1"/>
        <v>0</v>
      </c>
      <c r="M46">
        <f t="shared" si="2"/>
        <v>0</v>
      </c>
    </row>
    <row r="47" spans="1:13" hidden="1" x14ac:dyDescent="0.25">
      <c r="K47" s="7">
        <f t="shared" si="0"/>
        <v>0</v>
      </c>
      <c r="L47" s="5">
        <f t="shared" si="1"/>
        <v>0</v>
      </c>
      <c r="M47">
        <f t="shared" si="2"/>
        <v>0</v>
      </c>
    </row>
    <row r="48" spans="1:13" hidden="1" x14ac:dyDescent="0.25">
      <c r="K48" s="7">
        <f t="shared" si="0"/>
        <v>0</v>
      </c>
      <c r="L48" s="5">
        <f t="shared" si="1"/>
        <v>0</v>
      </c>
      <c r="M48">
        <f t="shared" si="2"/>
        <v>0</v>
      </c>
    </row>
    <row r="49" spans="11:13" hidden="1" x14ac:dyDescent="0.25">
      <c r="K49" s="7">
        <f t="shared" si="0"/>
        <v>0</v>
      </c>
      <c r="L49" s="5">
        <f t="shared" si="1"/>
        <v>0</v>
      </c>
      <c r="M49">
        <f t="shared" si="2"/>
        <v>0</v>
      </c>
    </row>
    <row r="50" spans="11:13" hidden="1" x14ac:dyDescent="0.25">
      <c r="K50" s="7">
        <f t="shared" si="0"/>
        <v>0</v>
      </c>
      <c r="L50" s="5">
        <f t="shared" si="1"/>
        <v>0</v>
      </c>
      <c r="M50">
        <f t="shared" si="2"/>
        <v>0</v>
      </c>
    </row>
    <row r="51" spans="11:13" hidden="1" x14ac:dyDescent="0.25">
      <c r="K51" s="7">
        <f t="shared" si="0"/>
        <v>0</v>
      </c>
      <c r="L51" s="5">
        <f t="shared" si="1"/>
        <v>0</v>
      </c>
      <c r="M51">
        <f t="shared" si="2"/>
        <v>0</v>
      </c>
    </row>
    <row r="52" spans="11:13" hidden="1" x14ac:dyDescent="0.25">
      <c r="K52" s="7">
        <f t="shared" si="0"/>
        <v>0</v>
      </c>
      <c r="L52" s="5">
        <f t="shared" si="1"/>
        <v>0</v>
      </c>
      <c r="M52">
        <f t="shared" si="2"/>
        <v>0</v>
      </c>
    </row>
    <row r="53" spans="11:13" hidden="1" x14ac:dyDescent="0.25">
      <c r="K53" s="7">
        <f t="shared" si="0"/>
        <v>0</v>
      </c>
      <c r="L53" s="5">
        <f t="shared" si="1"/>
        <v>0</v>
      </c>
      <c r="M53">
        <f t="shared" si="2"/>
        <v>0</v>
      </c>
    </row>
    <row r="54" spans="11:13" hidden="1" x14ac:dyDescent="0.25">
      <c r="K54" s="7">
        <f t="shared" si="0"/>
        <v>0</v>
      </c>
      <c r="L54" s="5">
        <f t="shared" si="1"/>
        <v>0</v>
      </c>
      <c r="M54">
        <f t="shared" si="2"/>
        <v>0</v>
      </c>
    </row>
    <row r="55" spans="11:13" hidden="1" x14ac:dyDescent="0.25">
      <c r="K55" s="7">
        <f t="shared" si="0"/>
        <v>0</v>
      </c>
      <c r="L55" s="5">
        <f t="shared" si="1"/>
        <v>0</v>
      </c>
      <c r="M55">
        <f t="shared" si="2"/>
        <v>0</v>
      </c>
    </row>
    <row r="56" spans="11:13" hidden="1" x14ac:dyDescent="0.25">
      <c r="K56" s="7">
        <f t="shared" si="0"/>
        <v>0</v>
      </c>
      <c r="L56" s="5">
        <f t="shared" si="1"/>
        <v>0</v>
      </c>
      <c r="M56">
        <f t="shared" si="2"/>
        <v>0</v>
      </c>
    </row>
    <row r="57" spans="11:13" hidden="1" x14ac:dyDescent="0.25">
      <c r="K57" s="7">
        <f t="shared" si="0"/>
        <v>0</v>
      </c>
      <c r="L57" s="5">
        <f t="shared" si="1"/>
        <v>0</v>
      </c>
      <c r="M57">
        <f t="shared" si="2"/>
        <v>0</v>
      </c>
    </row>
    <row r="58" spans="11:13" hidden="1" x14ac:dyDescent="0.25">
      <c r="K58" s="7">
        <f t="shared" si="0"/>
        <v>0</v>
      </c>
      <c r="L58" s="5">
        <f t="shared" si="1"/>
        <v>0</v>
      </c>
      <c r="M58">
        <f t="shared" si="2"/>
        <v>0</v>
      </c>
    </row>
    <row r="59" spans="11:13" hidden="1" x14ac:dyDescent="0.25">
      <c r="K59" s="7">
        <f t="shared" si="0"/>
        <v>0</v>
      </c>
      <c r="L59" s="5">
        <f t="shared" si="1"/>
        <v>0</v>
      </c>
      <c r="M59">
        <f t="shared" si="2"/>
        <v>0</v>
      </c>
    </row>
    <row r="60" spans="11:13" hidden="1" x14ac:dyDescent="0.25">
      <c r="K60" s="7">
        <f t="shared" si="0"/>
        <v>0</v>
      </c>
      <c r="L60" s="5">
        <f t="shared" si="1"/>
        <v>0</v>
      </c>
      <c r="M60">
        <f t="shared" si="2"/>
        <v>0</v>
      </c>
    </row>
    <row r="61" spans="11:13" hidden="1" x14ac:dyDescent="0.25">
      <c r="K61" s="7">
        <f t="shared" si="0"/>
        <v>0</v>
      </c>
      <c r="L61" s="5">
        <f t="shared" si="1"/>
        <v>0</v>
      </c>
      <c r="M61">
        <f t="shared" si="2"/>
        <v>0</v>
      </c>
    </row>
    <row r="62" spans="11:13" hidden="1" x14ac:dyDescent="0.25">
      <c r="K62" s="7">
        <f t="shared" si="0"/>
        <v>0</v>
      </c>
      <c r="L62" s="5">
        <f t="shared" si="1"/>
        <v>0</v>
      </c>
      <c r="M62">
        <f t="shared" si="2"/>
        <v>0</v>
      </c>
    </row>
    <row r="63" spans="11:13" hidden="1" x14ac:dyDescent="0.25">
      <c r="K63" s="7">
        <f t="shared" si="0"/>
        <v>0</v>
      </c>
      <c r="L63" s="5">
        <f t="shared" si="1"/>
        <v>0</v>
      </c>
      <c r="M63">
        <f t="shared" si="2"/>
        <v>0</v>
      </c>
    </row>
    <row r="64" spans="11:13" hidden="1" x14ac:dyDescent="0.25">
      <c r="K64" s="7">
        <f t="shared" si="0"/>
        <v>0</v>
      </c>
      <c r="L64" s="5">
        <f t="shared" si="1"/>
        <v>0</v>
      </c>
      <c r="M64">
        <f t="shared" si="2"/>
        <v>0</v>
      </c>
    </row>
    <row r="65" spans="11:13" hidden="1" x14ac:dyDescent="0.25">
      <c r="K65" s="7">
        <f t="shared" si="0"/>
        <v>0</v>
      </c>
      <c r="L65" s="5">
        <f t="shared" si="1"/>
        <v>0</v>
      </c>
      <c r="M65">
        <f t="shared" si="2"/>
        <v>0</v>
      </c>
    </row>
    <row r="66" spans="11:13" hidden="1" x14ac:dyDescent="0.25"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si="0"/>
        <v>0</v>
      </c>
      <c r="L69" s="5">
        <f t="shared" si="1"/>
        <v>0</v>
      </c>
      <c r="M69">
        <f t="shared" si="2"/>
        <v>0</v>
      </c>
    </row>
    <row r="70" spans="11:13" hidden="1" x14ac:dyDescent="0.25">
      <c r="K70" s="7">
        <f t="shared" ref="K70:K133" si="3">SUM(F70:J70)</f>
        <v>0</v>
      </c>
      <c r="L70" s="5">
        <f t="shared" si="1"/>
        <v>0</v>
      </c>
      <c r="M70">
        <f t="shared" ref="M70:M133" si="4">SUM(K70*L70)</f>
        <v>0</v>
      </c>
    </row>
    <row r="71" spans="11:13" hidden="1" x14ac:dyDescent="0.25">
      <c r="K71" s="7">
        <f t="shared" si="3"/>
        <v>0</v>
      </c>
      <c r="L71" s="5">
        <f t="shared" ref="L71:L134" si="5">IF(D71="X",0,IF(E71="",0,IF(E71="H",0,VLOOKUP(E71,$F$540:$G$554,2))))</f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si="3"/>
        <v>0</v>
      </c>
      <c r="L133" s="5">
        <f t="shared" si="5"/>
        <v>0</v>
      </c>
      <c r="M133">
        <f t="shared" si="4"/>
        <v>0</v>
      </c>
    </row>
    <row r="134" spans="11:13" hidden="1" x14ac:dyDescent="0.25">
      <c r="K134" s="7">
        <f t="shared" ref="K134:K197" si="6">SUM(F134:J134)</f>
        <v>0</v>
      </c>
      <c r="L134" s="5">
        <f t="shared" si="5"/>
        <v>0</v>
      </c>
      <c r="M134">
        <f t="shared" ref="M134:M197" si="7">SUM(K134*L134)</f>
        <v>0</v>
      </c>
    </row>
    <row r="135" spans="11:13" hidden="1" x14ac:dyDescent="0.25">
      <c r="K135" s="7">
        <f t="shared" si="6"/>
        <v>0</v>
      </c>
      <c r="L135" s="5">
        <f t="shared" ref="L135:L198" si="8">IF(D135="X",0,IF(E135="",0,IF(E135="H",0,VLOOKUP(E135,$F$540:$G$554,2))))</f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si="6"/>
        <v>0</v>
      </c>
      <c r="L197" s="5">
        <f t="shared" si="8"/>
        <v>0</v>
      </c>
      <c r="M197">
        <f t="shared" si="7"/>
        <v>0</v>
      </c>
    </row>
    <row r="198" spans="11:13" hidden="1" x14ac:dyDescent="0.25">
      <c r="K198" s="7">
        <f t="shared" ref="K198:K261" si="9">SUM(F198:J198)</f>
        <v>0</v>
      </c>
      <c r="L198" s="5">
        <f t="shared" si="8"/>
        <v>0</v>
      </c>
      <c r="M198">
        <f t="shared" ref="M198:M261" si="10">SUM(K198*L198)</f>
        <v>0</v>
      </c>
    </row>
    <row r="199" spans="11:13" hidden="1" x14ac:dyDescent="0.25">
      <c r="K199" s="7">
        <f t="shared" si="9"/>
        <v>0</v>
      </c>
      <c r="L199" s="5">
        <f t="shared" ref="L199:L262" si="11">IF(D199="X",0,IF(E199="",0,IF(E199="H",0,VLOOKUP(E199,$F$540:$G$554,2))))</f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si="9"/>
        <v>0</v>
      </c>
      <c r="L261" s="5">
        <f t="shared" si="11"/>
        <v>0</v>
      </c>
      <c r="M261">
        <f t="shared" si="10"/>
        <v>0</v>
      </c>
    </row>
    <row r="262" spans="11:13" hidden="1" x14ac:dyDescent="0.25">
      <c r="K262" s="7">
        <f t="shared" ref="K262:K325" si="12">SUM(F262:J262)</f>
        <v>0</v>
      </c>
      <c r="L262" s="5">
        <f t="shared" si="11"/>
        <v>0</v>
      </c>
      <c r="M262">
        <f t="shared" ref="M262:M325" si="13">SUM(K262*L262)</f>
        <v>0</v>
      </c>
    </row>
    <row r="263" spans="11:13" hidden="1" x14ac:dyDescent="0.25">
      <c r="K263" s="7">
        <f t="shared" si="12"/>
        <v>0</v>
      </c>
      <c r="L263" s="5">
        <f t="shared" ref="L263:L326" si="14">IF(D263="X",0,IF(E263="",0,IF(E263="H",0,VLOOKUP(E263,$F$540:$G$554,2))))</f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si="12"/>
        <v>0</v>
      </c>
      <c r="L325" s="5">
        <f t="shared" si="14"/>
        <v>0</v>
      </c>
      <c r="M325">
        <f t="shared" si="13"/>
        <v>0</v>
      </c>
    </row>
    <row r="326" spans="11:13" hidden="1" x14ac:dyDescent="0.25">
      <c r="K326" s="7">
        <f t="shared" ref="K326:K389" si="15">SUM(F326:J326)</f>
        <v>0</v>
      </c>
      <c r="L326" s="5">
        <f t="shared" si="14"/>
        <v>0</v>
      </c>
      <c r="M326">
        <f t="shared" ref="M326:M389" si="16">SUM(K326*L326)</f>
        <v>0</v>
      </c>
    </row>
    <row r="327" spans="11:13" hidden="1" x14ac:dyDescent="0.25">
      <c r="K327" s="7">
        <f t="shared" si="15"/>
        <v>0</v>
      </c>
      <c r="L327" s="5">
        <f t="shared" ref="L327:L390" si="17">IF(D327="X",0,IF(E327="",0,IF(E327="H",0,VLOOKUP(E327,$F$540:$G$554,2))))</f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si="15"/>
        <v>0</v>
      </c>
      <c r="L389" s="5">
        <f t="shared" si="17"/>
        <v>0</v>
      </c>
      <c r="M389">
        <f t="shared" si="16"/>
        <v>0</v>
      </c>
    </row>
    <row r="390" spans="11:13" hidden="1" x14ac:dyDescent="0.25">
      <c r="K390" s="7">
        <f t="shared" ref="K390:K453" si="18">SUM(F390:J390)</f>
        <v>0</v>
      </c>
      <c r="L390" s="5">
        <f t="shared" si="17"/>
        <v>0</v>
      </c>
      <c r="M390">
        <f t="shared" ref="M390:M453" si="19">SUM(K390*L390)</f>
        <v>0</v>
      </c>
    </row>
    <row r="391" spans="11:13" hidden="1" x14ac:dyDescent="0.25">
      <c r="K391" s="7">
        <f t="shared" si="18"/>
        <v>0</v>
      </c>
      <c r="L391" s="5">
        <f t="shared" ref="L391:L454" si="20">IF(D391="X",0,IF(E391="",0,IF(E391="H",0,VLOOKUP(E391,$F$540:$G$554,2))))</f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si="18"/>
        <v>0</v>
      </c>
      <c r="L453" s="5">
        <f t="shared" si="20"/>
        <v>0</v>
      </c>
      <c r="M453">
        <f t="shared" si="19"/>
        <v>0</v>
      </c>
    </row>
    <row r="454" spans="11:13" hidden="1" x14ac:dyDescent="0.25">
      <c r="K454" s="7">
        <f t="shared" ref="K454:K499" si="21">SUM(F454:J454)</f>
        <v>0</v>
      </c>
      <c r="L454" s="5">
        <f t="shared" si="20"/>
        <v>0</v>
      </c>
      <c r="M454">
        <f t="shared" ref="M454:M499" si="22">SUM(K454*L454)</f>
        <v>0</v>
      </c>
    </row>
    <row r="455" spans="11:13" hidden="1" x14ac:dyDescent="0.25">
      <c r="K455" s="7">
        <f t="shared" si="21"/>
        <v>0</v>
      </c>
      <c r="L455" s="5">
        <f t="shared" ref="L455:L499" si="23">IF(D455="X",0,IF(E455="",0,IF(E455="H",0,VLOOKUP(E455,$F$540:$G$554,2))))</f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si="21"/>
        <v>0</v>
      </c>
      <c r="L491" s="5">
        <f t="shared" si="23"/>
        <v>0</v>
      </c>
      <c r="M491">
        <f t="shared" si="22"/>
        <v>0</v>
      </c>
    </row>
    <row r="492" spans="11:13" hidden="1" x14ac:dyDescent="0.25">
      <c r="K492" s="7">
        <f t="shared" ref="K492:K495" si="24">SUM(F492:J492)</f>
        <v>0</v>
      </c>
      <c r="L492" s="5">
        <f t="shared" si="23"/>
        <v>0</v>
      </c>
      <c r="M492">
        <f t="shared" ref="M492:M495" si="25">SUM(K492*L492)</f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4"/>
        <v>0</v>
      </c>
      <c r="L495" s="5">
        <f t="shared" si="23"/>
        <v>0</v>
      </c>
      <c r="M495">
        <f t="shared" si="25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hidden="1" x14ac:dyDescent="0.25">
      <c r="K499" s="7">
        <f t="shared" si="21"/>
        <v>0</v>
      </c>
      <c r="L499" s="5">
        <f t="shared" si="23"/>
        <v>0</v>
      </c>
      <c r="M499">
        <f t="shared" si="22"/>
        <v>0</v>
      </c>
    </row>
    <row r="500" spans="3:13" hidden="1" x14ac:dyDescent="0.25">
      <c r="C500" s="127" t="s">
        <v>30</v>
      </c>
      <c r="D500" s="127"/>
      <c r="E500" s="127"/>
      <c r="F500" s="127"/>
      <c r="G500" s="127"/>
      <c r="H500" s="127"/>
      <c r="I500" s="127"/>
      <c r="J500" s="127"/>
      <c r="K500" s="127"/>
      <c r="L500" s="127"/>
      <c r="M500" s="127" t="s">
        <v>29</v>
      </c>
    </row>
    <row r="501" spans="3:13" hidden="1" x14ac:dyDescent="0.25">
      <c r="C501" s="127" t="e">
        <f>IF(F540="","Vrije categorie",F540)</f>
        <v>#REF!</v>
      </c>
      <c r="D501" s="127"/>
      <c r="E501" s="127"/>
      <c r="F501" s="127" t="e">
        <f t="shared" ref="F501:F515" si="26">SUMPRODUCT(--($E$5:$E$499=C501),--($D$5:$D$499=""),$F$5:$F$499)</f>
        <v>#REF!</v>
      </c>
      <c r="G501" s="127" t="e">
        <f t="shared" ref="G501:G515" si="27">SUMPRODUCT(--($E$5:$E$499=C501),--($D$5:$D$499=""),$G$5:$G$499)</f>
        <v>#REF!</v>
      </c>
      <c r="H501" s="127" t="e">
        <f t="shared" ref="H501:H515" si="28">SUMPRODUCT(--($E$5:$E$499=C501),--($D$5:$D$499=""),$H$5:$H$499)</f>
        <v>#REF!</v>
      </c>
      <c r="I501" s="127" t="e">
        <f t="shared" ref="I501:I515" si="29">SUMPRODUCT(--($E$5:$E$499=C501),--($D$5:$D$499=""),$I$5:$I$499)</f>
        <v>#REF!</v>
      </c>
      <c r="J501" s="127" t="e">
        <f t="shared" ref="J501:J515" si="30">SUMPRODUCT(--($E$5:$E$499=C501),--($D$5:$D$499=""),$J$5:$J$499)</f>
        <v>#REF!</v>
      </c>
      <c r="K501" s="127" t="e">
        <f t="shared" ref="K501:K515" si="31">SUM(F501:J501)</f>
        <v>#REF!</v>
      </c>
      <c r="L501" s="127"/>
      <c r="M501" s="127" t="e">
        <f t="shared" ref="M501:M508" si="32">SUMPRODUCT(--($E$5:$E$499=C501),--($D$5:$D$499=""),$M$5:$M$499)</f>
        <v>#REF!</v>
      </c>
    </row>
    <row r="502" spans="3:13" hidden="1" x14ac:dyDescent="0.25">
      <c r="C502" s="127" t="e">
        <f t="shared" ref="C502:C515" si="33">IF(F541="","Vrije categorie",F541)</f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si="32"/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ref="M509:M514" si="34">SUMPRODUCT(--($E$5:$E$499=C509),--($D$5:$D$499=""),$M$5:$M$499)</f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 t="shared" si="34"/>
        <v>#REF!</v>
      </c>
    </row>
    <row r="515" spans="3:13" hidden="1" x14ac:dyDescent="0.25">
      <c r="C515" s="127" t="e">
        <f t="shared" si="33"/>
        <v>#REF!</v>
      </c>
      <c r="D515" s="127"/>
      <c r="E515" s="127"/>
      <c r="F515" s="127" t="e">
        <f t="shared" si="26"/>
        <v>#REF!</v>
      </c>
      <c r="G515" s="127" t="e">
        <f t="shared" si="27"/>
        <v>#REF!</v>
      </c>
      <c r="H515" s="127" t="e">
        <f t="shared" si="28"/>
        <v>#REF!</v>
      </c>
      <c r="I515" s="127" t="e">
        <f t="shared" si="29"/>
        <v>#REF!</v>
      </c>
      <c r="J515" s="127" t="e">
        <f t="shared" si="30"/>
        <v>#REF!</v>
      </c>
      <c r="K515" s="127" t="e">
        <f t="shared" si="31"/>
        <v>#REF!</v>
      </c>
      <c r="L515" s="127"/>
      <c r="M515" s="127" t="e">
        <f>SUMPRODUCT(--($E$5:$E$499=C515),--($D$5:$D$499=""),$M$5:$M$499)</f>
        <v>#REF!</v>
      </c>
    </row>
    <row r="516" spans="3:13" ht="15.75" hidden="1" thickBot="1" x14ac:dyDescent="0.3">
      <c r="C516" s="128" t="s">
        <v>33</v>
      </c>
      <c r="D516" s="128"/>
      <c r="E516" s="128"/>
      <c r="F516" s="128" t="e">
        <f>SUM(F501:F515)</f>
        <v>#REF!</v>
      </c>
      <c r="G516" s="128" t="e">
        <f t="shared" ref="G516:K516" si="35">SUM(G501:G515)</f>
        <v>#REF!</v>
      </c>
      <c r="H516" s="128" t="e">
        <f t="shared" si="35"/>
        <v>#REF!</v>
      </c>
      <c r="I516" s="128" t="e">
        <f t="shared" si="35"/>
        <v>#REF!</v>
      </c>
      <c r="J516" s="128" t="e">
        <f t="shared" si="35"/>
        <v>#REF!</v>
      </c>
      <c r="K516" s="128" t="e">
        <f t="shared" si="35"/>
        <v>#REF!</v>
      </c>
      <c r="L516" s="128"/>
      <c r="M516" s="128" t="e">
        <f>SUM(M500:M515)</f>
        <v>#REF!</v>
      </c>
    </row>
    <row r="517" spans="3:13" ht="15.75" hidden="1" thickTop="1" x14ac:dyDescent="0.25">
      <c r="C517" s="129"/>
      <c r="D517" s="129"/>
      <c r="E517" s="129"/>
      <c r="F517" s="130"/>
      <c r="G517" s="130"/>
      <c r="H517" s="130"/>
      <c r="I517" s="130"/>
      <c r="J517" s="130"/>
      <c r="K517" s="131"/>
      <c r="L517" s="132"/>
      <c r="M517" s="130"/>
    </row>
    <row r="518" spans="3:13" ht="15.75" hidden="1" thickBot="1" x14ac:dyDescent="0.3">
      <c r="C518" s="128" t="s">
        <v>34</v>
      </c>
      <c r="D518" s="128"/>
      <c r="E518" s="128"/>
      <c r="F518" s="128">
        <f>SUMPRODUCT(--($E$5:$E$499="H"),$F$5:$F$499)</f>
        <v>0</v>
      </c>
      <c r="G518" s="128">
        <f>SUMPRODUCT(--($E$5:$E$499="H"),G5:G499)</f>
        <v>0</v>
      </c>
      <c r="H518" s="128">
        <f>SUMPRODUCT(--($E$5:$E$499="H"),H5:H499)</f>
        <v>0</v>
      </c>
      <c r="I518" s="128">
        <f>SUMPRODUCT(--($E$5:$E$499="H"),I5:I499)</f>
        <v>0</v>
      </c>
      <c r="J518" s="128">
        <f>SUMPRODUCT(--($E$5:$E$499="H"),J5:J499)</f>
        <v>0</v>
      </c>
      <c r="K518" s="128">
        <f>SUM(F518:J518)</f>
        <v>0</v>
      </c>
      <c r="L518" s="133"/>
      <c r="M518" s="134"/>
    </row>
    <row r="519" spans="3:13" ht="15.75" hidden="1" thickTop="1" x14ac:dyDescent="0.25"/>
    <row r="520" spans="3:13" hidden="1" x14ac:dyDescent="0.25">
      <c r="C520" s="9" t="s">
        <v>57</v>
      </c>
      <c r="D520" s="9"/>
      <c r="E520" s="9"/>
      <c r="F520" s="9"/>
      <c r="G520" s="9"/>
      <c r="H520" s="9"/>
      <c r="I520" s="9"/>
      <c r="J520" s="9"/>
      <c r="K520" s="9"/>
    </row>
    <row r="521" spans="3:13" hidden="1" x14ac:dyDescent="0.25">
      <c r="C521" s="9" t="e">
        <f t="shared" ref="C521:C535" si="36">C501</f>
        <v>#REF!</v>
      </c>
      <c r="D521" s="9"/>
      <c r="E521" s="9"/>
      <c r="F521" s="9" t="e">
        <f t="shared" ref="F521:F535" si="37">SUMPRODUCT(--($E$5:$E$499=C521),--($D$5:$D$499="X"),$F$5:$F$499)</f>
        <v>#REF!</v>
      </c>
      <c r="G521" s="9" t="e">
        <f t="shared" ref="G521:G535" si="38">SUMPRODUCT(--($E$5:$E$499=C521),--($D$5:$D$499="X"),$G$5:$G$499)</f>
        <v>#REF!</v>
      </c>
      <c r="H521" s="9" t="e">
        <f t="shared" ref="H521:H535" si="39">SUMPRODUCT(--($E$5:$E$499=C521),--($D$5:$D$499="X"),$H$5:$H$499)</f>
        <v>#REF!</v>
      </c>
      <c r="I521" s="9" t="e">
        <f t="shared" ref="I521:I535" si="40">SUMPRODUCT(--($E$5:$E$499=C521),--($D$5:$D$499="X"),$I$5:$I$499)</f>
        <v>#REF!</v>
      </c>
      <c r="J521" s="9" t="e">
        <f t="shared" ref="J521:J535" si="41">SUMPRODUCT(--($E$5:$E$499=C521),--($D$5:$D$499="X"),$J$5:$J$499)</f>
        <v>#REF!</v>
      </c>
      <c r="K521" s="9" t="e">
        <f t="shared" ref="K521:K535" si="42">SUM(F521:J521)</f>
        <v>#REF!</v>
      </c>
    </row>
    <row r="522" spans="3:13" hidden="1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hidden="1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hidden="1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hidden="1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hidden="1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hidden="1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hidden="1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hidden="1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hidden="1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hidden="1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hidden="1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hidden="1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hidden="1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idden="1" x14ac:dyDescent="0.25">
      <c r="C535" s="9" t="e">
        <f t="shared" si="36"/>
        <v>#REF!</v>
      </c>
      <c r="D535" s="9"/>
      <c r="E535" s="9"/>
      <c r="F535" s="9" t="e">
        <f t="shared" si="37"/>
        <v>#REF!</v>
      </c>
      <c r="G535" s="9" t="e">
        <f t="shared" si="38"/>
        <v>#REF!</v>
      </c>
      <c r="H535" s="9" t="e">
        <f t="shared" si="39"/>
        <v>#REF!</v>
      </c>
      <c r="I535" s="9" t="e">
        <f t="shared" si="40"/>
        <v>#REF!</v>
      </c>
      <c r="J535" s="9" t="e">
        <f t="shared" si="41"/>
        <v>#REF!</v>
      </c>
      <c r="K535" s="9" t="e">
        <f t="shared" si="42"/>
        <v>#REF!</v>
      </c>
    </row>
    <row r="536" spans="3:12" ht="15.75" hidden="1" thickBot="1" x14ac:dyDescent="0.3">
      <c r="C536" s="10" t="s">
        <v>56</v>
      </c>
      <c r="D536" s="10"/>
      <c r="E536" s="10"/>
      <c r="F536" s="10" t="e">
        <f t="shared" ref="F536:K536" si="43">SUM(F521:F535)</f>
        <v>#REF!</v>
      </c>
      <c r="G536" s="10" t="e">
        <f t="shared" si="43"/>
        <v>#REF!</v>
      </c>
      <c r="H536" s="10" t="e">
        <f t="shared" si="43"/>
        <v>#REF!</v>
      </c>
      <c r="I536" s="10" t="e">
        <f t="shared" si="43"/>
        <v>#REF!</v>
      </c>
      <c r="J536" s="10" t="e">
        <f t="shared" si="43"/>
        <v>#REF!</v>
      </c>
      <c r="K536" s="10" t="e">
        <f t="shared" si="43"/>
        <v>#REF!</v>
      </c>
    </row>
    <row r="537" spans="3:12" ht="15.75" hidden="1" thickTop="1" x14ac:dyDescent="0.25">
      <c r="C537" s="17"/>
    </row>
    <row r="538" spans="3:12" hidden="1" x14ac:dyDescent="0.25">
      <c r="C538" s="17"/>
    </row>
    <row r="539" spans="3:12" hidden="1" x14ac:dyDescent="0.25">
      <c r="F539" s="155" t="s">
        <v>31</v>
      </c>
      <c r="G539" s="156" t="s">
        <v>32</v>
      </c>
      <c r="I539" s="465" t="s">
        <v>135</v>
      </c>
      <c r="J539" s="466"/>
      <c r="K539" s="252" t="s">
        <v>114</v>
      </c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136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137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138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139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1" t="s">
        <v>88</v>
      </c>
      <c r="J544" s="462"/>
      <c r="K544" s="253"/>
      <c r="L544"/>
    </row>
    <row r="545" spans="6:12" hidden="1" x14ac:dyDescent="0.25">
      <c r="F545" s="256" t="e">
        <f>IF('1a'!#REF!=0,"",'1a'!#REF!)</f>
        <v>#REF!</v>
      </c>
      <c r="G545" s="222" t="e">
        <f>IF('1a'!#REF!=0,"",'1a'!#REF!)</f>
        <v>#REF!</v>
      </c>
      <c r="I545" s="463" t="s">
        <v>89</v>
      </c>
      <c r="J545" s="464"/>
      <c r="K545" s="254"/>
      <c r="L545"/>
    </row>
    <row r="546" spans="6:12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12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12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12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12" hidden="1" x14ac:dyDescent="0.25">
      <c r="F550" s="256" t="e">
        <f>IF('1a'!#REF!=0,"",'1a'!#REF!)</f>
        <v>#REF!</v>
      </c>
      <c r="G550" s="222" t="e">
        <f>IF('1a'!#REF!=0,"",'1a'!#REF!)</f>
        <v>#REF!</v>
      </c>
    </row>
    <row r="551" spans="6:12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12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12" hidden="1" x14ac:dyDescent="0.25">
      <c r="F553" s="258" t="e">
        <f>IF('1a'!#REF!=0,"",'1a'!#REF!)</f>
        <v>#REF!</v>
      </c>
      <c r="G553" s="125" t="e">
        <f>IF('1a'!#REF!=0,"",'1a'!#REF!)</f>
        <v>#REF!</v>
      </c>
    </row>
    <row r="554" spans="6:12" hidden="1" x14ac:dyDescent="0.25">
      <c r="F554" s="259" t="e">
        <f>IF('1a'!#REF!=0,"",'1a'!#REF!)</f>
        <v>#REF!</v>
      </c>
      <c r="G554" s="126" t="e">
        <f>IF('1a'!#REF!=0,"",'1a'!#REF!)</f>
        <v>#REF!</v>
      </c>
    </row>
    <row r="555" spans="6:12" hidden="1" x14ac:dyDescent="0.25"/>
    <row r="556" spans="6:12" hidden="1" x14ac:dyDescent="0.25"/>
    <row r="557" spans="6:12" ht="15.75" thickTop="1" x14ac:dyDescent="0.25"/>
  </sheetData>
  <mergeCells count="7">
    <mergeCell ref="I544:J544"/>
    <mergeCell ref="I545:J545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38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18,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18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18a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94" priority="4" operator="equal">
      <formula>"Geen 100%"</formula>
    </cfRule>
  </conditionalFormatting>
  <conditionalFormatting sqref="G12">
    <cfRule type="containsText" dxfId="93" priority="2" operator="containsText" text="te laag">
      <formula>NOT(ISERROR(SEARCH("te laag",G12)))</formula>
    </cfRule>
  </conditionalFormatting>
  <conditionalFormatting sqref="G13">
    <cfRule type="containsText" dxfId="9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A80ED98-71A3-46C2-9C98-164F05D9D0B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9">
    <tabColor rgb="FF173583"/>
  </sheetPr>
  <dimension ref="A1:N557"/>
  <sheetViews>
    <sheetView topLeftCell="A18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6.1406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5703125" customWidth="1"/>
  </cols>
  <sheetData>
    <row r="1" spans="1:14" x14ac:dyDescent="0.25">
      <c r="A1" s="28">
        <f>'18'!H4</f>
        <v>18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C4" s="261"/>
    </row>
    <row r="20" spans="1:13" ht="15.75" thickBot="1" x14ac:dyDescent="0.3">
      <c r="A20" s="262"/>
      <c r="B20" s="262"/>
      <c r="C20" s="263"/>
      <c r="D20" s="263"/>
      <c r="E20" s="263"/>
      <c r="F20" s="264"/>
      <c r="G20" s="264"/>
      <c r="H20" s="264"/>
      <c r="I20" s="264"/>
      <c r="J20" s="264"/>
      <c r="K20" s="264"/>
      <c r="L20" s="262"/>
      <c r="M20" s="264"/>
    </row>
    <row r="21" spans="1:13" ht="15.75" thickTop="1" x14ac:dyDescent="0.25"/>
    <row r="22" spans="1:13" x14ac:dyDescent="0.25">
      <c r="C22" s="261"/>
    </row>
    <row r="29" spans="1:13" ht="15.75" thickBot="1" x14ac:dyDescent="0.3">
      <c r="A29" s="262"/>
      <c r="B29" s="262"/>
      <c r="C29" s="263"/>
      <c r="D29" s="263"/>
      <c r="E29" s="263"/>
      <c r="F29" s="264"/>
      <c r="G29" s="264"/>
      <c r="H29" s="264"/>
      <c r="I29" s="264"/>
      <c r="J29" s="264"/>
      <c r="K29" s="264"/>
      <c r="L29" s="262"/>
      <c r="M29" s="264"/>
    </row>
    <row r="30" spans="1:13" ht="15.75" thickTop="1" x14ac:dyDescent="0.25">
      <c r="K30"/>
    </row>
    <row r="31" spans="1:13" hidden="1" x14ac:dyDescent="0.25">
      <c r="K31" s="7">
        <f t="shared" ref="K31:K68" si="0">SUM(F31:J31)</f>
        <v>0</v>
      </c>
      <c r="L31" s="5">
        <f t="shared" ref="L31:L69" si="1">IF(D31="X",0,IF(E31="",0,IF(E31="H",0,VLOOKUP(E31,$F$539:$G$553,2))))</f>
        <v>0</v>
      </c>
      <c r="M31">
        <f t="shared" ref="M31:M68" si="2">SUM(K31*L31)</f>
        <v>0</v>
      </c>
    </row>
    <row r="32" spans="1:13" hidden="1" x14ac:dyDescent="0.25">
      <c r="K32" s="7">
        <f t="shared" si="0"/>
        <v>0</v>
      </c>
      <c r="L32" s="5">
        <f t="shared" si="1"/>
        <v>0</v>
      </c>
      <c r="M32">
        <f t="shared" si="2"/>
        <v>0</v>
      </c>
    </row>
    <row r="33" spans="11:13" hidden="1" x14ac:dyDescent="0.25">
      <c r="K33" s="7">
        <f t="shared" si="0"/>
        <v>0</v>
      </c>
      <c r="L33" s="5">
        <f t="shared" si="1"/>
        <v>0</v>
      </c>
      <c r="M33">
        <f t="shared" si="2"/>
        <v>0</v>
      </c>
    </row>
    <row r="34" spans="11:13" hidden="1" x14ac:dyDescent="0.25">
      <c r="K34" s="7">
        <f t="shared" si="0"/>
        <v>0</v>
      </c>
      <c r="L34" s="5">
        <f t="shared" si="1"/>
        <v>0</v>
      </c>
      <c r="M34">
        <f t="shared" si="2"/>
        <v>0</v>
      </c>
    </row>
    <row r="35" spans="11:13" hidden="1" x14ac:dyDescent="0.25">
      <c r="K35" s="7">
        <f t="shared" si="0"/>
        <v>0</v>
      </c>
      <c r="L35" s="5">
        <f t="shared" si="1"/>
        <v>0</v>
      </c>
      <c r="M35">
        <f t="shared" si="2"/>
        <v>0</v>
      </c>
    </row>
    <row r="36" spans="11:13" hidden="1" x14ac:dyDescent="0.25">
      <c r="K36" s="7">
        <f t="shared" si="0"/>
        <v>0</v>
      </c>
      <c r="L36" s="5">
        <f t="shared" si="1"/>
        <v>0</v>
      </c>
      <c r="M36">
        <f t="shared" si="2"/>
        <v>0</v>
      </c>
    </row>
    <row r="37" spans="11:13" hidden="1" x14ac:dyDescent="0.25">
      <c r="K37" s="7">
        <f t="shared" si="0"/>
        <v>0</v>
      </c>
      <c r="L37" s="5">
        <f t="shared" si="1"/>
        <v>0</v>
      </c>
      <c r="M37">
        <f t="shared" si="2"/>
        <v>0</v>
      </c>
    </row>
    <row r="38" spans="11:13" hidden="1" x14ac:dyDescent="0.25">
      <c r="K38" s="7">
        <f t="shared" si="0"/>
        <v>0</v>
      </c>
      <c r="L38" s="5">
        <f t="shared" si="1"/>
        <v>0</v>
      </c>
      <c r="M38">
        <f t="shared" si="2"/>
        <v>0</v>
      </c>
    </row>
    <row r="39" spans="11:13" hidden="1" x14ac:dyDescent="0.25">
      <c r="K39" s="7">
        <f t="shared" si="0"/>
        <v>0</v>
      </c>
      <c r="L39" s="5">
        <f t="shared" si="1"/>
        <v>0</v>
      </c>
      <c r="M39">
        <f t="shared" si="2"/>
        <v>0</v>
      </c>
    </row>
    <row r="40" spans="11:13" hidden="1" x14ac:dyDescent="0.25">
      <c r="K40" s="7">
        <f t="shared" si="0"/>
        <v>0</v>
      </c>
      <c r="L40" s="5">
        <f t="shared" si="1"/>
        <v>0</v>
      </c>
      <c r="M40">
        <f t="shared" si="2"/>
        <v>0</v>
      </c>
    </row>
    <row r="41" spans="11:13" hidden="1" x14ac:dyDescent="0.25">
      <c r="K41" s="7">
        <f t="shared" si="0"/>
        <v>0</v>
      </c>
      <c r="L41" s="5">
        <f t="shared" si="1"/>
        <v>0</v>
      </c>
      <c r="M41">
        <f t="shared" si="2"/>
        <v>0</v>
      </c>
    </row>
    <row r="42" spans="11:13" hidden="1" x14ac:dyDescent="0.25">
      <c r="K42" s="7">
        <f t="shared" si="0"/>
        <v>0</v>
      </c>
      <c r="L42" s="5">
        <f t="shared" si="1"/>
        <v>0</v>
      </c>
      <c r="M42">
        <f t="shared" si="2"/>
        <v>0</v>
      </c>
    </row>
    <row r="43" spans="11:13" hidden="1" x14ac:dyDescent="0.25">
      <c r="K43" s="7">
        <f t="shared" si="0"/>
        <v>0</v>
      </c>
      <c r="L43" s="5">
        <f t="shared" si="1"/>
        <v>0</v>
      </c>
      <c r="M43">
        <f t="shared" si="2"/>
        <v>0</v>
      </c>
    </row>
    <row r="44" spans="11:13" hidden="1" x14ac:dyDescent="0.25">
      <c r="K44" s="7">
        <f t="shared" si="0"/>
        <v>0</v>
      </c>
      <c r="L44" s="5">
        <f t="shared" si="1"/>
        <v>0</v>
      </c>
      <c r="M44">
        <f t="shared" si="2"/>
        <v>0</v>
      </c>
    </row>
    <row r="45" spans="11:13" hidden="1" x14ac:dyDescent="0.25">
      <c r="K45" s="7">
        <f t="shared" si="0"/>
        <v>0</v>
      </c>
      <c r="L45" s="5">
        <f t="shared" si="1"/>
        <v>0</v>
      </c>
      <c r="M45">
        <f t="shared" si="2"/>
        <v>0</v>
      </c>
    </row>
    <row r="46" spans="11:13" hidden="1" x14ac:dyDescent="0.25">
      <c r="K46" s="7">
        <f t="shared" si="0"/>
        <v>0</v>
      </c>
      <c r="L46" s="5">
        <f t="shared" si="1"/>
        <v>0</v>
      </c>
      <c r="M46">
        <f t="shared" si="2"/>
        <v>0</v>
      </c>
    </row>
    <row r="47" spans="11:13" hidden="1" x14ac:dyDescent="0.25">
      <c r="K47" s="7">
        <f t="shared" si="0"/>
        <v>0</v>
      </c>
      <c r="L47" s="5">
        <f t="shared" si="1"/>
        <v>0</v>
      </c>
      <c r="M47">
        <f t="shared" si="2"/>
        <v>0</v>
      </c>
    </row>
    <row r="48" spans="11:13" hidden="1" x14ac:dyDescent="0.25">
      <c r="K48" s="7">
        <f t="shared" si="0"/>
        <v>0</v>
      </c>
      <c r="L48" s="5">
        <f t="shared" si="1"/>
        <v>0</v>
      </c>
      <c r="M48">
        <f t="shared" si="2"/>
        <v>0</v>
      </c>
    </row>
    <row r="49" spans="11:13" hidden="1" x14ac:dyDescent="0.25">
      <c r="K49" s="7">
        <f t="shared" si="0"/>
        <v>0</v>
      </c>
      <c r="L49" s="5">
        <f t="shared" si="1"/>
        <v>0</v>
      </c>
      <c r="M49">
        <f t="shared" si="2"/>
        <v>0</v>
      </c>
    </row>
    <row r="50" spans="11:13" hidden="1" x14ac:dyDescent="0.25">
      <c r="K50" s="7">
        <f t="shared" si="0"/>
        <v>0</v>
      </c>
      <c r="L50" s="5">
        <f t="shared" si="1"/>
        <v>0</v>
      </c>
      <c r="M50">
        <f t="shared" si="2"/>
        <v>0</v>
      </c>
    </row>
    <row r="51" spans="11:13" hidden="1" x14ac:dyDescent="0.25">
      <c r="K51" s="7">
        <f t="shared" si="0"/>
        <v>0</v>
      </c>
      <c r="L51" s="5">
        <f t="shared" si="1"/>
        <v>0</v>
      </c>
      <c r="M51">
        <f t="shared" si="2"/>
        <v>0</v>
      </c>
    </row>
    <row r="52" spans="11:13" hidden="1" x14ac:dyDescent="0.25">
      <c r="K52" s="7">
        <f t="shared" si="0"/>
        <v>0</v>
      </c>
      <c r="L52" s="5">
        <f t="shared" si="1"/>
        <v>0</v>
      </c>
      <c r="M52">
        <f t="shared" si="2"/>
        <v>0</v>
      </c>
    </row>
    <row r="53" spans="11:13" hidden="1" x14ac:dyDescent="0.25">
      <c r="K53" s="7">
        <f t="shared" si="0"/>
        <v>0</v>
      </c>
      <c r="L53" s="5">
        <f t="shared" si="1"/>
        <v>0</v>
      </c>
      <c r="M53">
        <f t="shared" si="2"/>
        <v>0</v>
      </c>
    </row>
    <row r="54" spans="11:13" hidden="1" x14ac:dyDescent="0.25">
      <c r="K54" s="7">
        <f t="shared" si="0"/>
        <v>0</v>
      </c>
      <c r="L54" s="5">
        <f t="shared" si="1"/>
        <v>0</v>
      </c>
      <c r="M54">
        <f t="shared" si="2"/>
        <v>0</v>
      </c>
    </row>
    <row r="55" spans="11:13" hidden="1" x14ac:dyDescent="0.25">
      <c r="K55" s="7">
        <f t="shared" si="0"/>
        <v>0</v>
      </c>
      <c r="L55" s="5">
        <f t="shared" si="1"/>
        <v>0</v>
      </c>
      <c r="M55">
        <f t="shared" si="2"/>
        <v>0</v>
      </c>
    </row>
    <row r="56" spans="11:13" hidden="1" x14ac:dyDescent="0.25">
      <c r="K56" s="7">
        <f t="shared" si="0"/>
        <v>0</v>
      </c>
      <c r="L56" s="5">
        <f t="shared" si="1"/>
        <v>0</v>
      </c>
      <c r="M56">
        <f t="shared" si="2"/>
        <v>0</v>
      </c>
    </row>
    <row r="57" spans="11:13" hidden="1" x14ac:dyDescent="0.25">
      <c r="K57" s="7">
        <f t="shared" si="0"/>
        <v>0</v>
      </c>
      <c r="L57" s="5">
        <f t="shared" si="1"/>
        <v>0</v>
      </c>
      <c r="M57">
        <f t="shared" si="2"/>
        <v>0</v>
      </c>
    </row>
    <row r="58" spans="11:13" hidden="1" x14ac:dyDescent="0.25">
      <c r="K58" s="7">
        <f t="shared" si="0"/>
        <v>0</v>
      </c>
      <c r="L58" s="5">
        <f t="shared" si="1"/>
        <v>0</v>
      </c>
      <c r="M58">
        <f t="shared" si="2"/>
        <v>0</v>
      </c>
    </row>
    <row r="59" spans="11:13" hidden="1" x14ac:dyDescent="0.25">
      <c r="K59" s="7">
        <f t="shared" si="0"/>
        <v>0</v>
      </c>
      <c r="L59" s="5">
        <f t="shared" si="1"/>
        <v>0</v>
      </c>
      <c r="M59">
        <f t="shared" si="2"/>
        <v>0</v>
      </c>
    </row>
    <row r="60" spans="11:13" hidden="1" x14ac:dyDescent="0.25">
      <c r="K60" s="7">
        <f t="shared" si="0"/>
        <v>0</v>
      </c>
      <c r="L60" s="5">
        <f t="shared" si="1"/>
        <v>0</v>
      </c>
      <c r="M60">
        <f t="shared" si="2"/>
        <v>0</v>
      </c>
    </row>
    <row r="61" spans="11:13" hidden="1" x14ac:dyDescent="0.25">
      <c r="K61" s="7">
        <f t="shared" si="0"/>
        <v>0</v>
      </c>
      <c r="L61" s="5">
        <f t="shared" si="1"/>
        <v>0</v>
      </c>
      <c r="M61">
        <f t="shared" si="2"/>
        <v>0</v>
      </c>
    </row>
    <row r="62" spans="11:13" hidden="1" x14ac:dyDescent="0.25">
      <c r="K62" s="7">
        <f t="shared" si="0"/>
        <v>0</v>
      </c>
      <c r="L62" s="5">
        <f t="shared" si="1"/>
        <v>0</v>
      </c>
      <c r="M62">
        <f t="shared" si="2"/>
        <v>0</v>
      </c>
    </row>
    <row r="63" spans="11:13" hidden="1" x14ac:dyDescent="0.25">
      <c r="K63" s="7">
        <f t="shared" si="0"/>
        <v>0</v>
      </c>
      <c r="L63" s="5">
        <f t="shared" si="1"/>
        <v>0</v>
      </c>
      <c r="M63">
        <f t="shared" si="2"/>
        <v>0</v>
      </c>
    </row>
    <row r="64" spans="11:13" hidden="1" x14ac:dyDescent="0.25">
      <c r="K64" s="7">
        <f t="shared" si="0"/>
        <v>0</v>
      </c>
      <c r="L64" s="5">
        <f t="shared" si="1"/>
        <v>0</v>
      </c>
      <c r="M64">
        <f t="shared" si="2"/>
        <v>0</v>
      </c>
    </row>
    <row r="65" spans="11:13" hidden="1" x14ac:dyDescent="0.25">
      <c r="K65" s="7">
        <f t="shared" si="0"/>
        <v>0</v>
      </c>
      <c r="L65" s="5">
        <f t="shared" si="1"/>
        <v>0</v>
      </c>
      <c r="M65">
        <f t="shared" si="2"/>
        <v>0</v>
      </c>
    </row>
    <row r="66" spans="11:13" hidden="1" x14ac:dyDescent="0.25"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ref="K69:K132" si="3">SUM(F69:J69)</f>
        <v>0</v>
      </c>
      <c r="L69" s="5">
        <f t="shared" si="1"/>
        <v>0</v>
      </c>
      <c r="M69">
        <f t="shared" ref="M69:M132" si="4">SUM(K69*L69)</f>
        <v>0</v>
      </c>
    </row>
    <row r="70" spans="11:13" hidden="1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hidden="1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hidden="1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hidden="1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hidden="1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hidden="1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hidden="1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hidden="1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hidden="1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hidden="1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hidden="1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hidden="1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hidden="1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hidden="1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hidden="1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hidden="1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hidden="1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hidden="1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hidden="1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hidden="1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hidden="1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t="15.75" hidden="1" thickTop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  <row r="555" spans="6:7" hidden="1" x14ac:dyDescent="0.25"/>
    <row r="556" spans="6:7" hidden="1" x14ac:dyDescent="0.25"/>
    <row r="557" spans="6:7" hidden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</sheetPr>
  <dimension ref="A1:O101"/>
  <sheetViews>
    <sheetView showGridLines="0" showZeros="0" zoomScaleNormal="100" workbookViewId="0">
      <selection activeCell="K76" sqref="K76"/>
    </sheetView>
  </sheetViews>
  <sheetFormatPr defaultColWidth="0" defaultRowHeight="15" zeroHeight="1" x14ac:dyDescent="0.25"/>
  <cols>
    <col min="1" max="1" width="64.85546875" bestFit="1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x14ac:dyDescent="0.25"/>
    <row r="2" spans="1:11" ht="23.25" x14ac:dyDescent="0.35">
      <c r="D2" s="21" t="s">
        <v>165</v>
      </c>
      <c r="E2" s="11"/>
      <c r="F2" s="11"/>
      <c r="G2" s="11"/>
      <c r="H2" s="14"/>
    </row>
    <row r="3" spans="1:11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5" t="s">
        <v>3</v>
      </c>
      <c r="B4" s="426" t="str">
        <f>VLOOKUP(H4,Verzamelblad!A5:E54,3)</f>
        <v>Eye Filmmuseum</v>
      </c>
      <c r="C4" s="427"/>
      <c r="D4" s="427"/>
      <c r="E4" s="428"/>
      <c r="F4" s="416" t="s">
        <v>7</v>
      </c>
      <c r="G4" s="417"/>
      <c r="H4" s="322">
        <f>Verzamelblad!A5</f>
        <v>1</v>
      </c>
    </row>
    <row r="5" spans="1:11" x14ac:dyDescent="0.25">
      <c r="A5" s="62" t="s">
        <v>2</v>
      </c>
      <c r="B5" s="423" t="str">
        <f>VLOOKUP(H4,Verzamelblad!A5:E54,4)</f>
        <v>Ijpromenade 1</v>
      </c>
      <c r="C5" s="424"/>
      <c r="D5" s="424"/>
      <c r="E5" s="425"/>
      <c r="F5" s="418" t="s">
        <v>8</v>
      </c>
      <c r="G5" s="419"/>
      <c r="H5" s="323" t="str">
        <f>CONCATENATE(H4,"a")</f>
        <v>1a</v>
      </c>
    </row>
    <row r="6" spans="1:11" x14ac:dyDescent="0.25">
      <c r="A6" s="64" t="s">
        <v>4</v>
      </c>
      <c r="B6" s="420" t="str">
        <f>VLOOKUP(H4,Verzamelblad!A5:E54,5)</f>
        <v>Amsterdam</v>
      </c>
      <c r="C6" s="421"/>
      <c r="D6" s="421"/>
      <c r="E6" s="422"/>
      <c r="F6" s="429" t="s">
        <v>78</v>
      </c>
      <c r="G6" s="430"/>
      <c r="H6" s="324"/>
      <c r="I6" s="12"/>
    </row>
    <row r="7" spans="1:11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idden="1" x14ac:dyDescent="0.25">
      <c r="A8" s="65" t="s">
        <v>5</v>
      </c>
      <c r="B8" s="66"/>
      <c r="C8" s="66"/>
      <c r="D8" s="66"/>
      <c r="E8" s="233">
        <f>VLOOKUP($H$4,Verzamelblad!$A$5:$EK$54,14,0)</f>
        <v>0</v>
      </c>
      <c r="F8" s="12"/>
      <c r="G8" s="12"/>
      <c r="H8" s="12"/>
      <c r="I8" s="12"/>
    </row>
    <row r="9" spans="1:11" hidden="1" x14ac:dyDescent="0.25">
      <c r="A9" s="64" t="s">
        <v>6</v>
      </c>
      <c r="B9" s="49"/>
      <c r="C9" s="49"/>
      <c r="D9" s="49"/>
      <c r="E9" s="234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/>
      <c r="G10" s="3"/>
      <c r="H10" s="3"/>
      <c r="I10" s="3"/>
      <c r="J10" s="3"/>
      <c r="K10" s="3"/>
    </row>
    <row r="11" spans="1:11" hidden="1" x14ac:dyDescent="0.25">
      <c r="A11" s="60" t="s">
        <v>13</v>
      </c>
      <c r="B11" s="61"/>
      <c r="C11" s="61"/>
      <c r="D11" s="71"/>
      <c r="E11" s="47"/>
      <c r="F11" s="81" t="str">
        <f>IFERROR(IF(SUM(I11/12)=0,"",SUM(I11/12)),"")</f>
        <v/>
      </c>
      <c r="G11" s="82" t="str">
        <f>IFERROR(SUM(J11/12),"")</f>
        <v/>
      </c>
      <c r="H11" s="89" t="str">
        <f>IFERROR(SUM(J11/E9),"")</f>
        <v/>
      </c>
      <c r="I11" s="81" t="str">
        <f>IFERROR(IF(SUM($I$14*K11)=0,"",SUM($I$14*K11)),"")</f>
        <v/>
      </c>
      <c r="J11" s="82" t="str">
        <f>IFERROR(SUM(J14*K11),"")</f>
        <v/>
      </c>
      <c r="K11" s="42"/>
    </row>
    <row r="12" spans="1:11" hidden="1" x14ac:dyDescent="0.25">
      <c r="A12" s="72" t="s">
        <v>14</v>
      </c>
      <c r="B12" s="73"/>
      <c r="C12" s="73"/>
      <c r="D12" s="74"/>
      <c r="E12" s="48"/>
      <c r="F12" s="83" t="str">
        <f>IFERROR(IF(SUM(I12/3)=0,"",SUM(I12/3)),"")</f>
        <v/>
      </c>
      <c r="G12" s="84" t="str">
        <f>IFERROR(SUM(J12/3),"")</f>
        <v/>
      </c>
      <c r="H12" s="24"/>
      <c r="I12" s="90" t="str">
        <f>IFERROR(IF(SUM($I$14*K12)=0,"",SUM($I$14*K12)),"")</f>
        <v/>
      </c>
      <c r="J12" s="91" t="str">
        <f>IFERROR(SUM(J14*K12),"")</f>
        <v/>
      </c>
      <c r="K12" s="43"/>
    </row>
    <row r="13" spans="1:11" hidden="1" x14ac:dyDescent="0.25">
      <c r="A13" s="75" t="s">
        <v>15</v>
      </c>
      <c r="B13" s="76"/>
      <c r="C13" s="76"/>
      <c r="D13" s="77"/>
      <c r="E13" s="50"/>
      <c r="F13" s="85" t="str">
        <f>IF(I13=0,"",I13)</f>
        <v/>
      </c>
      <c r="G13" s="86" t="str">
        <f>IFERROR(J13,"")</f>
        <v/>
      </c>
      <c r="H13" s="25"/>
      <c r="I13" s="92" t="str">
        <f>IFERROR(IF(SUM($I$14*K13)=0,"",SUM($I$14*K13)),"")</f>
        <v/>
      </c>
      <c r="J13" s="93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87" t="str">
        <f>IFERROR(IF(SUM(F11:F13)=0,"",SUM(F11:F13)),"")</f>
        <v/>
      </c>
      <c r="G14" s="88">
        <f>IFERROR(SUM(G11:G13),"")</f>
        <v>0</v>
      </c>
      <c r="H14" s="31"/>
      <c r="I14" s="87" t="str">
        <f>IFERROR(IF(E100=0,"",E100),"")</f>
        <v/>
      </c>
      <c r="J14" s="88" t="str">
        <f>IFERROR(SUM(I14/offertetarief),"")</f>
        <v/>
      </c>
      <c r="K14" s="135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idden="1" x14ac:dyDescent="0.25">
      <c r="A16" s="69" t="s">
        <v>10</v>
      </c>
      <c r="B16" s="67"/>
      <c r="C16" s="67"/>
      <c r="D16" s="67"/>
      <c r="E16" s="70"/>
      <c r="F16" s="94" t="str">
        <f>IFERROR(SUM((J14*directtoezicht)/E9),"")</f>
        <v/>
      </c>
      <c r="G16" s="95" t="str">
        <f>IF(J14="","",SUM(J14*directtoezicht))</f>
        <v/>
      </c>
    </row>
    <row r="17" spans="1:12" ht="15.75" hidden="1" customHeight="1" x14ac:dyDescent="0.25">
      <c r="K17" s="431" t="s">
        <v>122</v>
      </c>
      <c r="L17" s="431" t="s">
        <v>123</v>
      </c>
    </row>
    <row r="18" spans="1:12" ht="15.75" hidden="1" customHeight="1" x14ac:dyDescent="0.25">
      <c r="A18" t="s">
        <v>54</v>
      </c>
      <c r="K18" s="431"/>
      <c r="L18" s="431"/>
    </row>
    <row r="19" spans="1:12" hidden="1" x14ac:dyDescent="0.25">
      <c r="A19" s="446" t="s">
        <v>105</v>
      </c>
      <c r="B19" s="447"/>
      <c r="C19" s="448"/>
      <c r="D19" s="232">
        <f ca="1">D100</f>
        <v>0</v>
      </c>
      <c r="E19" s="444" t="s">
        <v>106</v>
      </c>
      <c r="F19" s="445"/>
      <c r="G19" s="96" t="str">
        <f ca="1">IFERROR(D100/E9,"")</f>
        <v/>
      </c>
      <c r="H19" s="68" t="s">
        <v>107</v>
      </c>
      <c r="I19" s="97" t="str">
        <f ca="1">IFERROR(SUM(D19/J14),"")</f>
        <v/>
      </c>
      <c r="K19" s="301">
        <f ca="1">IF(INDIRECT("'"&amp;$H$5&amp;"'!F539")="H","",IF(INDIRECT("'"&amp;$H$5&amp;"'!F539")="Vrije categorie","",INDIRECT("'"&amp;$H$5&amp;"'!F539")))</f>
        <v>0</v>
      </c>
      <c r="L19" s="302"/>
    </row>
    <row r="20" spans="1:12" hidden="1" x14ac:dyDescent="0.25">
      <c r="K20" s="301">
        <f ca="1">IF(INDIRECT("'"&amp;$H$5&amp;"'!F540")="H","",IF(INDIRECT("'"&amp;$H$5&amp;"'!F540")="Vrije categorie","",INDIRECT("'"&amp;$H$5&amp;"'!F540")))</f>
        <v>0</v>
      </c>
      <c r="L20" s="302"/>
    </row>
    <row r="21" spans="1:12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301">
        <f ca="1">IF(INDIRECT("'"&amp;$H$5&amp;"'!F541")="H","",IF(INDIRECT("'"&amp;$H$5&amp;"'!F541")="Vrije categorie","",INDIRECT("'"&amp;$H$5&amp;"'!F541")))</f>
        <v>0</v>
      </c>
      <c r="L21" s="302"/>
    </row>
    <row r="22" spans="1:12" hidden="1" x14ac:dyDescent="0.25">
      <c r="A22" s="441">
        <f>VLOOKUP($H$4,Verzamelblad!$A$5:$EK$54,32,0)</f>
        <v>0</v>
      </c>
      <c r="B22" s="442"/>
      <c r="C22" s="443"/>
      <c r="D22" s="51">
        <f>VLOOKUP($H$4,Verzamelblad!$A$5:$EK$54,33,0)</f>
        <v>0</v>
      </c>
      <c r="E22" s="223">
        <f>VLOOKUP($H$4,Verzamelblad!$A$5:$DE$54,34)</f>
        <v>0</v>
      </c>
      <c r="F22" s="180"/>
      <c r="G22" s="181" t="str">
        <f>IF(IF(E22="","",SUM(E22*F22))=0,"",IF(E22="","",SUM(E22*F22)))</f>
        <v/>
      </c>
      <c r="H22" s="51">
        <f>VLOOKUP($H$4,Verzamelblad!$A$5:$EK$54,35,0)</f>
        <v>0</v>
      </c>
      <c r="I22" s="186" t="str">
        <f>IFERROR(IF(IF(H22="op afroep","",SUM(G22*H22))=0,"",IF(H22="op afroep","",SUM(G22*H22))),"")</f>
        <v/>
      </c>
      <c r="K22" s="301">
        <f ca="1">IF(INDIRECT("'"&amp;$H$5&amp;"'!F542")="H","",IF(INDIRECT("'"&amp;$H$5&amp;"'!F542")="Vrije categorie","",INDIRECT("'"&amp;$H$5&amp;"'!F542")))</f>
        <v>0</v>
      </c>
      <c r="L22" s="302"/>
    </row>
    <row r="23" spans="1:12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83" t="str">
        <f>IF(IF(E23="","",SUM(E23*F23))=0,"",IF(E23="","",SUM(E23*F23)))</f>
        <v/>
      </c>
      <c r="H23" s="52">
        <f>VLOOKUP($H$4,Verzamelblad!$A$5:$EK$54,39,0)</f>
        <v>0</v>
      </c>
      <c r="I23" s="187" t="str">
        <f>IFERROR(IF(IF(H23="op afroep","",SUM(G23*H23))=0,"",IF(H23="op afroep","",SUM(G23*H23))),"")</f>
        <v/>
      </c>
      <c r="K23" s="301">
        <f ca="1">IF(INDIRECT("'"&amp;$H$5&amp;"'!F543")="H","",IF(INDIRECT("'"&amp;$H$5&amp;"'!F543")="Vrije categorie","",INDIRECT("'"&amp;$H$5&amp;"'!F543")))</f>
        <v>0</v>
      </c>
      <c r="L23" s="302"/>
    </row>
    <row r="24" spans="1:12" hidden="1" x14ac:dyDescent="0.25">
      <c r="A24" s="62">
        <f>VLOOKUP($H$4,Verzamelblad!$A$5:$EK$54,40,0)</f>
        <v>0</v>
      </c>
      <c r="B24" s="63"/>
      <c r="C24" s="48"/>
      <c r="D24" s="53">
        <f>VLOOKUP($H$4,Verzamelblad!$A$5:$EK$54,41,0)</f>
        <v>0</v>
      </c>
      <c r="E24" s="52">
        <f>VLOOKUP($H$4,Verzamelblad!$A$5:$DE$54,42)</f>
        <v>0</v>
      </c>
      <c r="F24" s="182"/>
      <c r="G24" s="183" t="str">
        <f t="shared" ref="G24:G32" si="0">IF(IF(E24="","",SUM(E24*F24))=0,"",IF(E24="","",SUM(E24*F24)))</f>
        <v/>
      </c>
      <c r="H24" s="52">
        <f>VLOOKUP($H$4,Verzamelblad!$A$5:$EK$54,43,0)</f>
        <v>0</v>
      </c>
      <c r="I24" s="187" t="str">
        <f t="shared" ref="I24:I31" si="1">IFERROR(IF(IF(H24="op afroep","",SUM(G24*H24))=0,"",IF(H24="op afroep","",SUM(G24*H24))),"")</f>
        <v/>
      </c>
      <c r="K24" s="301">
        <f ca="1">IF(INDIRECT("'"&amp;$H$5&amp;"'!F544")="H","",IF(INDIRECT("'"&amp;$H$5&amp;"'!F544")="Vrije categorie","",INDIRECT("'"&amp;$H$5&amp;"'!F544")))</f>
        <v>0</v>
      </c>
      <c r="L24" s="302"/>
    </row>
    <row r="25" spans="1:12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83" t="str">
        <f t="shared" si="0"/>
        <v/>
      </c>
      <c r="H25" s="52">
        <f>VLOOKUP($H$4,Verzamelblad!$A$5:$EK$54,47,0)</f>
        <v>0</v>
      </c>
      <c r="I25" s="187" t="str">
        <f t="shared" si="1"/>
        <v/>
      </c>
      <c r="K25" s="301">
        <f ca="1">IF(INDIRECT("'"&amp;$H$5&amp;"'!F545")="H","",IF(INDIRECT("'"&amp;$H$5&amp;"'!F545")="Vrije categorie","",INDIRECT("'"&amp;$H$5&amp;"'!F545")))</f>
        <v>0</v>
      </c>
      <c r="L25" s="302"/>
    </row>
    <row r="26" spans="1:12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83" t="str">
        <f t="shared" si="0"/>
        <v/>
      </c>
      <c r="H26" s="52">
        <f>VLOOKUP($H$4,Verzamelblad!$A$5:$EK$54,51,0)</f>
        <v>0</v>
      </c>
      <c r="I26" s="187" t="str">
        <f t="shared" si="1"/>
        <v/>
      </c>
      <c r="K26" s="301">
        <f ca="1">IF(INDIRECT("'"&amp;$H$5&amp;"'!F546")="H","",IF(INDIRECT("'"&amp;$H$5&amp;"'!F546")="Vrije categorie","",INDIRECT("'"&amp;$H$5&amp;"'!F546")))</f>
        <v>0</v>
      </c>
      <c r="L26" s="302"/>
    </row>
    <row r="27" spans="1:12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83" t="str">
        <f t="shared" si="0"/>
        <v/>
      </c>
      <c r="H27" s="52">
        <f>VLOOKUP($H$4,Verzamelblad!$A$5:$EK$54,55,0)</f>
        <v>0</v>
      </c>
      <c r="I27" s="187" t="str">
        <f t="shared" si="1"/>
        <v/>
      </c>
      <c r="K27" s="301">
        <f ca="1">IF(INDIRECT("'"&amp;$H$5&amp;"'!F547")="H","",IF(INDIRECT("'"&amp;$H$5&amp;"'!F547")="Vrije categorie","",INDIRECT("'"&amp;$H$5&amp;"'!F547")))</f>
        <v>0</v>
      </c>
      <c r="L27" s="302"/>
    </row>
    <row r="28" spans="1:12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83" t="str">
        <f t="shared" si="0"/>
        <v/>
      </c>
      <c r="H28" s="52">
        <f>VLOOKUP($H$4,Verzamelblad!$A$5:$EK$54,59,0)</f>
        <v>0</v>
      </c>
      <c r="I28" s="187" t="str">
        <f t="shared" si="1"/>
        <v/>
      </c>
      <c r="K28" s="301">
        <f ca="1">IF(INDIRECT("'"&amp;$H$5&amp;"'!F548")="H","",IF(INDIRECT("'"&amp;$H$5&amp;"'!F548")="Vrije categorie","",INDIRECT("'"&amp;$H$5&amp;"'!F548")))</f>
        <v>0</v>
      </c>
      <c r="L28" s="302"/>
    </row>
    <row r="29" spans="1:12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83" t="str">
        <f t="shared" si="0"/>
        <v/>
      </c>
      <c r="H29" s="52">
        <f>VLOOKUP($H$4,Verzamelblad!$A$5:$EK$54,63,0)</f>
        <v>0</v>
      </c>
      <c r="I29" s="187" t="str">
        <f t="shared" si="1"/>
        <v/>
      </c>
      <c r="K29" s="301">
        <f ca="1">IF(INDIRECT("'"&amp;$H$5&amp;"'!F549")="H","",IF(INDIRECT("'"&amp;$H$5&amp;"'!F549")="Vrije categorie","",INDIRECT("'"&amp;$H$5&amp;"'!F549")))</f>
        <v>0</v>
      </c>
      <c r="L29" s="302"/>
    </row>
    <row r="30" spans="1:12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83" t="str">
        <f t="shared" si="0"/>
        <v/>
      </c>
      <c r="H30" s="52">
        <f>VLOOKUP($H$4,Verzamelblad!$A$5:$EK$54,67,0)</f>
        <v>0</v>
      </c>
      <c r="I30" s="187" t="str">
        <f t="shared" si="1"/>
        <v/>
      </c>
      <c r="K30" s="301">
        <f ca="1">IF(INDIRECT("'"&amp;$H$5&amp;"'!F550")="H","",IF(INDIRECT("'"&amp;$H$5&amp;"'!F550")="Vrije categorie","",INDIRECT("'"&amp;$H$5&amp;"'!F550")))</f>
        <v>0</v>
      </c>
      <c r="L30" s="302"/>
    </row>
    <row r="31" spans="1:12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83" t="str">
        <f t="shared" si="0"/>
        <v/>
      </c>
      <c r="H31" s="52">
        <f>VLOOKUP($H$4,Verzamelblad!$A$5:$EK$54,71,0)</f>
        <v>0</v>
      </c>
      <c r="I31" s="187" t="str">
        <f t="shared" si="1"/>
        <v/>
      </c>
      <c r="K31" s="301">
        <f ca="1">IF(INDIRECT("'"&amp;$H$5&amp;"'!F551")="H","",IF(INDIRECT("'"&amp;$H$5&amp;"'!F551")="Vrije categorie","",INDIRECT("'"&amp;$H$5&amp;"'!F551")))</f>
        <v>0</v>
      </c>
      <c r="L31" s="302"/>
    </row>
    <row r="32" spans="1:12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85" t="str">
        <f t="shared" si="0"/>
        <v/>
      </c>
      <c r="H32" s="54">
        <f>VLOOKUP($H$4,Verzamelblad!$A$5:$EK$54,75,0)</f>
        <v>0</v>
      </c>
      <c r="I32" s="188" t="str">
        <f>IFERROR(IF(IF(H32="op afroep","",SUM(G32*H32))=0,"",IF(H32="op afroep","",SUM(G32*H32))),"")</f>
        <v/>
      </c>
      <c r="K32" s="301">
        <f ca="1">IF(INDIRECT("'"&amp;$H$5&amp;"'!F552")="H","",IF(INDIRECT("'"&amp;$H$5&amp;"'!F552")="Vrije categorie","",INDIRECT("'"&amp;$H$5&amp;"'!F552")))</f>
        <v>0</v>
      </c>
      <c r="L32" s="302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89" t="str">
        <f>IF(SUM(I22:I32)=0,"",SUM(I22:I32))</f>
        <v/>
      </c>
      <c r="K33" s="301">
        <f ca="1">IF(INDIRECT("'"&amp;$H$5&amp;"'!F553")="H","",IF(INDIRECT("'"&amp;$H$5&amp;"'!F553")="Vrije categorie","",INDIRECT("'"&amp;$H$5&amp;"'!F553")))</f>
        <v>0</v>
      </c>
      <c r="L33" s="302"/>
    </row>
    <row r="34" spans="1:12" hidden="1" x14ac:dyDescent="0.25">
      <c r="K34" s="303"/>
      <c r="L34" s="303"/>
    </row>
    <row r="35" spans="1:12" x14ac:dyDescent="0.25">
      <c r="A35" s="355" t="s">
        <v>157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  <c r="K35" s="303"/>
      <c r="L35" s="303"/>
    </row>
    <row r="36" spans="1:12" x14ac:dyDescent="0.25">
      <c r="A36" s="65" t="s">
        <v>161</v>
      </c>
      <c r="B36" s="66"/>
      <c r="C36" s="66"/>
      <c r="D36" s="47"/>
      <c r="E36" s="82">
        <f>'1a'!D40</f>
        <v>9387.8000000000029</v>
      </c>
      <c r="F36" s="340"/>
      <c r="G36" s="181">
        <f>E36*F36</f>
        <v>0</v>
      </c>
      <c r="H36" s="342"/>
      <c r="I36" s="304">
        <f>G36*H36</f>
        <v>0</v>
      </c>
    </row>
    <row r="37" spans="1:12" hidden="1" x14ac:dyDescent="0.25">
      <c r="A37" s="62"/>
      <c r="B37" s="63"/>
      <c r="C37" s="63"/>
      <c r="D37" s="48"/>
      <c r="E37" s="91">
        <f>VLOOKUP($H$4,Verzamelblad!$A$5:$DE$54,106)</f>
        <v>0</v>
      </c>
      <c r="F37" s="349"/>
      <c r="G37" s="183">
        <f t="shared" ref="G37:G40" si="2">E37*F37</f>
        <v>0</v>
      </c>
      <c r="H37" s="343">
        <f>VLOOKUP($H$4,Verzamelblad!$A$5:$DE$54,19)</f>
        <v>0</v>
      </c>
      <c r="I37" s="304">
        <f t="shared" ref="I37:I40" si="3">G37*H37</f>
        <v>0</v>
      </c>
    </row>
    <row r="38" spans="1:12" hidden="1" x14ac:dyDescent="0.25">
      <c r="A38" s="62"/>
      <c r="B38" s="63"/>
      <c r="C38" s="63"/>
      <c r="D38" s="48"/>
      <c r="E38" s="91">
        <f>VLOOKUP($H$4,Verzamelblad!$A$5:$DE$54,107)</f>
        <v>0</v>
      </c>
      <c r="F38" s="349"/>
      <c r="G38" s="183">
        <f t="shared" si="2"/>
        <v>0</v>
      </c>
      <c r="H38" s="343">
        <f>VLOOKUP($H$4,Verzamelblad!$A$5:$DE$54,21)</f>
        <v>0</v>
      </c>
      <c r="I38" s="304">
        <f t="shared" si="3"/>
        <v>0</v>
      </c>
      <c r="K38" s="12"/>
    </row>
    <row r="39" spans="1:12" hidden="1" x14ac:dyDescent="0.25">
      <c r="A39" s="62"/>
      <c r="B39" s="63"/>
      <c r="C39" s="63"/>
      <c r="D39" s="48"/>
      <c r="E39" s="91">
        <f>VLOOKUP($H$4,Verzamelblad!$A$5:$DE$54,108)</f>
        <v>0</v>
      </c>
      <c r="F39" s="349"/>
      <c r="G39" s="183">
        <f t="shared" si="2"/>
        <v>0</v>
      </c>
      <c r="H39" s="343">
        <f>VLOOKUP($H$4,Verzamelblad!$A$5:$DE$54,23)</f>
        <v>0</v>
      </c>
      <c r="I39" s="304">
        <f t="shared" si="3"/>
        <v>0</v>
      </c>
    </row>
    <row r="40" spans="1:12" hidden="1" x14ac:dyDescent="0.25">
      <c r="A40" s="62"/>
      <c r="B40" s="63"/>
      <c r="C40" s="63"/>
      <c r="D40" s="48"/>
      <c r="E40" s="98">
        <f>VLOOKUP($H$4,Verzamelblad!$A$5:$DE$54,109)</f>
        <v>0</v>
      </c>
      <c r="F40" s="349"/>
      <c r="G40" s="183">
        <f t="shared" si="2"/>
        <v>0</v>
      </c>
      <c r="H40" s="343">
        <f>VLOOKUP($H$4,Verzamelblad!$A$5:$DE$54,25)</f>
        <v>0</v>
      </c>
      <c r="I40" s="304">
        <f t="shared" si="3"/>
        <v>0</v>
      </c>
    </row>
    <row r="41" spans="1:12" hidden="1" x14ac:dyDescent="0.25">
      <c r="A41" s="62">
        <f>VLOOKUP($H$4,Verzamelblad!$A$5:$EK$54,26,0)</f>
        <v>0</v>
      </c>
      <c r="B41" s="63"/>
      <c r="C41" s="63"/>
      <c r="D41" s="48"/>
      <c r="E41" s="98">
        <v>0</v>
      </c>
      <c r="F41" s="349"/>
      <c r="G41" s="183" t="str">
        <f t="shared" ref="G41:G43" si="4">IF(IF(E41="","",SUM(E41*F41))=0,"",IF(E41="","",SUM(E41*F41)))</f>
        <v/>
      </c>
      <c r="H41" s="343">
        <f>VLOOKUP($H$4,Verzamelblad!$A$5:$DE$54,27)</f>
        <v>0</v>
      </c>
      <c r="I41" s="304"/>
    </row>
    <row r="42" spans="1:12" hidden="1" x14ac:dyDescent="0.25">
      <c r="A42" s="62">
        <f>VLOOKUP($H$4,Verzamelblad!$A$5:$EK$54,28,0)</f>
        <v>0</v>
      </c>
      <c r="B42" s="63"/>
      <c r="C42" s="63"/>
      <c r="D42" s="48"/>
      <c r="E42" s="98">
        <v>0</v>
      </c>
      <c r="F42" s="349"/>
      <c r="G42" s="183" t="str">
        <f t="shared" si="4"/>
        <v/>
      </c>
      <c r="H42" s="343">
        <f>VLOOKUP($H$4,Verzamelblad!$A$5:$DE$54,29)</f>
        <v>0</v>
      </c>
      <c r="I42" s="304"/>
    </row>
    <row r="43" spans="1:12" hidden="1" x14ac:dyDescent="0.25">
      <c r="A43" s="64">
        <f>VLOOKUP($H$4,Verzamelblad!$A$5:$EK$54,30,0)</f>
        <v>0</v>
      </c>
      <c r="B43" s="49"/>
      <c r="C43" s="49"/>
      <c r="D43" s="50"/>
      <c r="E43" s="99">
        <v>0</v>
      </c>
      <c r="F43" s="350"/>
      <c r="G43" s="183" t="str">
        <f t="shared" si="4"/>
        <v/>
      </c>
      <c r="H43" s="341">
        <f>VLOOKUP($H$4,Verzamelblad!$A$5:$DE$54,31)</f>
        <v>0</v>
      </c>
      <c r="I43" s="304"/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0" t="str">
        <f>IF(SUM(I36:I43)=0,"",SUM(I36:I43))</f>
        <v/>
      </c>
    </row>
    <row r="45" spans="1:12" ht="15.75" thickTop="1" x14ac:dyDescent="0.25"/>
    <row r="46" spans="1:12" x14ac:dyDescent="0.25">
      <c r="A46" s="355" t="s">
        <v>162</v>
      </c>
      <c r="E46" s="3"/>
      <c r="F46" s="3" t="s">
        <v>115</v>
      </c>
      <c r="G46" s="3"/>
      <c r="H46" s="3"/>
      <c r="I46" s="3" t="s">
        <v>111</v>
      </c>
    </row>
    <row r="47" spans="1:12" x14ac:dyDescent="0.25">
      <c r="A47" s="65" t="s">
        <v>164</v>
      </c>
      <c r="B47" s="66"/>
      <c r="C47" s="66"/>
      <c r="D47" s="47"/>
      <c r="E47" s="66"/>
      <c r="F47" s="340"/>
      <c r="G47" s="202"/>
      <c r="H47" s="202"/>
      <c r="I47" s="202"/>
    </row>
    <row r="48" spans="1:12" hidden="1" x14ac:dyDescent="0.25">
      <c r="A48" s="62">
        <f>VLOOKUP($H$4,Verzamelblad!$A$5:$EK$54,78,0)</f>
        <v>0</v>
      </c>
      <c r="B48" s="63"/>
      <c r="C48" s="63"/>
      <c r="D48" s="48"/>
      <c r="E48" s="98">
        <f>VLOOKUP($H$4,Verzamelblad!$A$5:$DE$54,99)</f>
        <v>0</v>
      </c>
      <c r="F48" s="349"/>
      <c r="G48" s="203">
        <f>VLOOKUP($H$4,Verzamelblad!$A$5:$EK$54,79,0)</f>
        <v>0</v>
      </c>
      <c r="H48" s="203">
        <f>VLOOKUP($H$4,Verzamelblad!$A$5:$EK$54,79,0)</f>
        <v>0</v>
      </c>
      <c r="I48" s="187" t="str">
        <f t="shared" ref="I48:I56" si="5">IFERROR(IF(IF(H48="op afroep","",SUM(G48*H48))=0,"",IF(H48="op afroep","",SUM(G48*H48))),"")</f>
        <v/>
      </c>
    </row>
    <row r="49" spans="1:12" hidden="1" x14ac:dyDescent="0.25">
      <c r="A49" s="62">
        <f>VLOOKUP($H$4,Verzamelblad!$A$5:$EK$54,80,0)</f>
        <v>0</v>
      </c>
      <c r="B49" s="63"/>
      <c r="C49" s="63"/>
      <c r="D49" s="48"/>
      <c r="E49" s="98">
        <f>VLOOKUP($H$4,Verzamelblad!$A$5:$DE$54,101)</f>
        <v>0</v>
      </c>
      <c r="F49" s="349"/>
      <c r="G49" s="203">
        <f>VLOOKUP($H$4,Verzamelblad!$A$5:$EK$54,81,0)</f>
        <v>0</v>
      </c>
      <c r="H49" s="203">
        <f>VLOOKUP($H$4,Verzamelblad!$A$5:$EK$54,81,0)</f>
        <v>0</v>
      </c>
      <c r="I49" s="187" t="str">
        <f t="shared" si="5"/>
        <v/>
      </c>
    </row>
    <row r="50" spans="1:12" hidden="1" x14ac:dyDescent="0.25">
      <c r="A50" s="62">
        <f>VLOOKUP($H$4,Verzamelblad!$A$5:$EK$54,82,0)</f>
        <v>0</v>
      </c>
      <c r="B50" s="63"/>
      <c r="C50" s="63"/>
      <c r="D50" s="48"/>
      <c r="E50" s="98">
        <f>VLOOKUP($H$4,Verzamelblad!$A$5:$DE$54,102)</f>
        <v>0</v>
      </c>
      <c r="F50" s="349"/>
      <c r="G50" s="203">
        <f>VLOOKUP($H$4,Verzamelblad!$A$5:$EK$54,83,0)</f>
        <v>0</v>
      </c>
      <c r="H50" s="203">
        <f>VLOOKUP($H$4,Verzamelblad!$A$5:$EK$54,83,0)</f>
        <v>0</v>
      </c>
      <c r="I50" s="187" t="str">
        <f t="shared" si="5"/>
        <v/>
      </c>
    </row>
    <row r="51" spans="1:12" hidden="1" x14ac:dyDescent="0.25">
      <c r="A51" s="62">
        <f>VLOOKUP($H$4,Verzamelblad!$A$5:$EK$54,84,0)</f>
        <v>0</v>
      </c>
      <c r="B51" s="63"/>
      <c r="C51" s="63"/>
      <c r="D51" s="48"/>
      <c r="E51" s="98">
        <f>VLOOKUP($H$4,Verzamelblad!$A$5:$DE$54,103)</f>
        <v>0</v>
      </c>
      <c r="F51" s="349"/>
      <c r="G51" s="203">
        <f>VLOOKUP($H$4,Verzamelblad!$A$5:$EK$54,85,0)</f>
        <v>0</v>
      </c>
      <c r="H51" s="203">
        <f>VLOOKUP($H$4,Verzamelblad!$A$5:$EK$54,85,0)</f>
        <v>0</v>
      </c>
      <c r="I51" s="187" t="str">
        <f t="shared" si="5"/>
        <v/>
      </c>
    </row>
    <row r="52" spans="1:12" hidden="1" x14ac:dyDescent="0.25">
      <c r="A52" s="62">
        <f>VLOOKUP($H$4,Verzamelblad!$A$5:$EK$54,86,0)</f>
        <v>0</v>
      </c>
      <c r="B52" s="63"/>
      <c r="C52" s="63"/>
      <c r="D52" s="48"/>
      <c r="E52" s="98">
        <f>VLOOKUP($H$4,Verzamelblad!$A$5:$DE$54,104)</f>
        <v>0</v>
      </c>
      <c r="F52" s="349"/>
      <c r="G52" s="203">
        <f>VLOOKUP($H$4,Verzamelblad!$A$5:$EK$54,87,0)</f>
        <v>0</v>
      </c>
      <c r="H52" s="203">
        <f>VLOOKUP($H$4,Verzamelblad!$A$5:$EK$54,87,0)</f>
        <v>0</v>
      </c>
      <c r="I52" s="187" t="str">
        <f t="shared" si="5"/>
        <v/>
      </c>
    </row>
    <row r="53" spans="1:12" hidden="1" x14ac:dyDescent="0.25">
      <c r="A53" s="62">
        <f>VLOOKUP($H$4,Verzamelblad!$A$5:$EK$54,88,0)</f>
        <v>0</v>
      </c>
      <c r="B53" s="63"/>
      <c r="C53" s="63"/>
      <c r="D53" s="48"/>
      <c r="E53" s="98"/>
      <c r="F53" s="349"/>
      <c r="G53" s="203">
        <f>VLOOKUP($H$4,Verzamelblad!$A$5:$EK$54,89,0)</f>
        <v>0</v>
      </c>
      <c r="H53" s="203">
        <f>VLOOKUP($H$4,Verzamelblad!$A$5:$EK$54,89,0)</f>
        <v>0</v>
      </c>
      <c r="I53" s="187" t="str">
        <f t="shared" si="5"/>
        <v/>
      </c>
    </row>
    <row r="54" spans="1:12" hidden="1" x14ac:dyDescent="0.25">
      <c r="A54" s="62">
        <f>VLOOKUP($H$4,Verzamelblad!$A$5:$EK$54,90,0)</f>
        <v>0</v>
      </c>
      <c r="B54" s="63"/>
      <c r="C54" s="63"/>
      <c r="D54" s="48"/>
      <c r="E54" s="98">
        <v>0</v>
      </c>
      <c r="F54" s="350"/>
      <c r="G54" s="203">
        <f>VLOOKUP($H$4,Verzamelblad!$A$5:$EK$54,91,0)</f>
        <v>0</v>
      </c>
      <c r="H54" s="203">
        <f>VLOOKUP($H$4,Verzamelblad!$A$5:$EK$54,91,0)</f>
        <v>0</v>
      </c>
      <c r="I54" s="187" t="str">
        <f t="shared" si="5"/>
        <v/>
      </c>
    </row>
    <row r="55" spans="1:12" hidden="1" x14ac:dyDescent="0.25">
      <c r="A55" s="62">
        <f>VLOOKUP($H$4,Verzamelblad!$A$5:$EK$54,92,0)</f>
        <v>0</v>
      </c>
      <c r="B55" s="63"/>
      <c r="C55" s="63"/>
      <c r="D55" s="48"/>
      <c r="E55" s="98">
        <v>0</v>
      </c>
      <c r="F55" s="182"/>
      <c r="G55" s="183" t="str">
        <f t="shared" ref="G55:G56" si="6">IF(IF(E55="","",SUM(E55*F55))=0,"",IF(E55="","",SUM(E55*F55)))</f>
        <v/>
      </c>
      <c r="H55" s="203">
        <f>VLOOKUP($H$4,Verzamelblad!$A$5:$EK$54,93,0)</f>
        <v>0</v>
      </c>
      <c r="I55" s="187" t="str">
        <f t="shared" si="5"/>
        <v/>
      </c>
    </row>
    <row r="56" spans="1:12" hidden="1" x14ac:dyDescent="0.25">
      <c r="A56" s="64">
        <f>VLOOKUP($H$4,Verzamelblad!$A$5:$EK$54,94,0)</f>
        <v>0</v>
      </c>
      <c r="B56" s="49"/>
      <c r="C56" s="49"/>
      <c r="D56" s="50"/>
      <c r="E56" s="99">
        <v>0</v>
      </c>
      <c r="F56" s="184"/>
      <c r="G56" s="183" t="str">
        <f t="shared" si="6"/>
        <v/>
      </c>
      <c r="H56" s="204">
        <f>VLOOKUP($H$4,Verzamelblad!$A$5:$EK$54,95,0)</f>
        <v>0</v>
      </c>
      <c r="I56" s="187" t="str">
        <f t="shared" si="5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0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idden="1" x14ac:dyDescent="0.25">
      <c r="A60" s="65"/>
      <c r="B60" s="66"/>
      <c r="C60" s="66"/>
      <c r="D60" s="47"/>
      <c r="E60" s="36"/>
      <c r="F60" s="36"/>
      <c r="G60" s="51"/>
      <c r="H60" s="36"/>
      <c r="I60" s="186" t="str">
        <f t="shared" ref="I60:I65" si="7">IFERROR(IF(IF(H60="op afroep","",SUM(G60*H60))=0,"",IF(H60="op afroep","",SUM(G60*H60))),"")</f>
        <v/>
      </c>
      <c r="K60" s="12" t="s">
        <v>121</v>
      </c>
      <c r="L60" s="12"/>
    </row>
    <row r="61" spans="1:12" hidden="1" x14ac:dyDescent="0.25">
      <c r="A61" s="62"/>
      <c r="B61" s="63"/>
      <c r="C61" s="63"/>
      <c r="D61" s="48"/>
      <c r="E61" s="37"/>
      <c r="F61" s="37"/>
      <c r="G61" s="52"/>
      <c r="H61" s="37"/>
      <c r="I61" s="187" t="str">
        <f t="shared" si="7"/>
        <v/>
      </c>
      <c r="K61" s="65" t="s">
        <v>119</v>
      </c>
      <c r="L61" s="101"/>
    </row>
    <row r="62" spans="1:12" hidden="1" x14ac:dyDescent="0.25">
      <c r="A62" s="62"/>
      <c r="B62" s="63"/>
      <c r="C62" s="63"/>
      <c r="D62" s="48"/>
      <c r="E62" s="37"/>
      <c r="F62" s="37"/>
      <c r="G62" s="52"/>
      <c r="H62" s="37"/>
      <c r="I62" s="187" t="str">
        <f t="shared" si="7"/>
        <v/>
      </c>
      <c r="K62" s="64" t="s">
        <v>120</v>
      </c>
      <c r="L62" s="102"/>
    </row>
    <row r="63" spans="1:12" hidden="1" x14ac:dyDescent="0.25">
      <c r="A63" s="62"/>
      <c r="B63" s="63"/>
      <c r="C63" s="63"/>
      <c r="D63" s="48"/>
      <c r="E63" s="37"/>
      <c r="F63" s="37"/>
      <c r="G63" s="52"/>
      <c r="H63" s="37"/>
      <c r="I63" s="187" t="str">
        <f t="shared" si="7"/>
        <v/>
      </c>
    </row>
    <row r="64" spans="1:12" hidden="1" x14ac:dyDescent="0.25">
      <c r="A64" s="62"/>
      <c r="B64" s="63"/>
      <c r="C64" s="63"/>
      <c r="D64" s="48"/>
      <c r="E64" s="37"/>
      <c r="F64" s="37"/>
      <c r="G64" s="52"/>
      <c r="H64" s="37"/>
      <c r="I64" s="187" t="str">
        <f t="shared" si="7"/>
        <v/>
      </c>
    </row>
    <row r="65" spans="1:12" hidden="1" x14ac:dyDescent="0.25">
      <c r="A65" s="64"/>
      <c r="B65" s="49"/>
      <c r="C65" s="49"/>
      <c r="D65" s="50"/>
      <c r="E65" s="38"/>
      <c r="F65" s="38"/>
      <c r="G65" s="54"/>
      <c r="H65" s="38"/>
      <c r="I65" s="187" t="str">
        <f t="shared" si="7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0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.75" thickTop="1" x14ac:dyDescent="0.25"/>
    <row r="76" spans="1:12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x14ac:dyDescent="0.25">
      <c r="A77" s="15"/>
      <c r="B77" s="15"/>
      <c r="C77" s="15"/>
      <c r="D77" s="15"/>
      <c r="E77" s="15"/>
      <c r="F77" s="15"/>
      <c r="G77" s="15"/>
      <c r="H77" s="15"/>
      <c r="I77" s="139"/>
    </row>
    <row r="78" spans="1:12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199" t="str">
        <f>IFERROR(I11/12,"")</f>
        <v/>
      </c>
    </row>
    <row r="79" spans="1:12" hidden="1" x14ac:dyDescent="0.25">
      <c r="A79" s="15"/>
      <c r="B79" s="15"/>
      <c r="C79" s="15"/>
      <c r="D79" s="15"/>
      <c r="E79" s="15"/>
      <c r="F79" s="15"/>
      <c r="G79" s="15"/>
      <c r="H79" s="15"/>
      <c r="I79" s="139"/>
      <c r="J79" s="19"/>
      <c r="K79" s="19"/>
      <c r="L79" s="19"/>
    </row>
    <row r="80" spans="1:12" x14ac:dyDescent="0.25">
      <c r="A80" s="355" t="s">
        <v>52</v>
      </c>
      <c r="E80" t="s">
        <v>124</v>
      </c>
      <c r="F80" s="3"/>
    </row>
    <row r="81" spans="1:9" ht="15.75" thickBot="1" x14ac:dyDescent="0.3">
      <c r="A81" s="78" t="s">
        <v>163</v>
      </c>
      <c r="B81" s="79"/>
      <c r="C81" s="79"/>
      <c r="D81" s="79"/>
      <c r="E81" s="100">
        <v>440</v>
      </c>
      <c r="F81" s="339">
        <f>VLOOKUP($H$4,Verzamelblad!$A$5:$EK$54,10,0)</f>
        <v>0</v>
      </c>
      <c r="G81" s="353"/>
      <c r="H81" s="353"/>
      <c r="I81" s="353"/>
    </row>
    <row r="82" spans="1:9" ht="15.75" thickTop="1" x14ac:dyDescent="0.25"/>
    <row r="83" spans="1:9" x14ac:dyDescent="0.25"/>
    <row r="84" spans="1:9" hidden="1" x14ac:dyDescent="0.25">
      <c r="A84" t="s">
        <v>17</v>
      </c>
      <c r="D84" t="s">
        <v>49</v>
      </c>
      <c r="E84" t="s">
        <v>50</v>
      </c>
    </row>
    <row r="85" spans="1:9" hidden="1" x14ac:dyDescent="0.25">
      <c r="A85" t="str">
        <f t="shared" ref="A85:A99" ca="1" si="8">IF(K19=0,"",K19)</f>
        <v/>
      </c>
      <c r="D85">
        <f t="shared" ref="D85:D99" ca="1" si="9">IF(A85="",0,VLOOKUP(A85,INDIRECT("'"&amp;$H$5&amp;"'!C500:M515"),11,0))</f>
        <v>0</v>
      </c>
      <c r="E85" t="str">
        <f>IF(L19=0,"",IF(L19="","",SUM(D85/L19)*#REF!))</f>
        <v/>
      </c>
    </row>
    <row r="86" spans="1:9" hidden="1" x14ac:dyDescent="0.25">
      <c r="A86" t="str">
        <f t="shared" ca="1" si="8"/>
        <v/>
      </c>
      <c r="D86">
        <f t="shared" ca="1" si="9"/>
        <v>0</v>
      </c>
      <c r="E86" t="str">
        <f>IF(L20=0,"",IF(L20="","",SUM(D86/L20)*#REF!))</f>
        <v/>
      </c>
    </row>
    <row r="87" spans="1:9" hidden="1" x14ac:dyDescent="0.25">
      <c r="A87" t="str">
        <f t="shared" ca="1" si="8"/>
        <v/>
      </c>
      <c r="D87">
        <f t="shared" ca="1" si="9"/>
        <v>0</v>
      </c>
      <c r="E87" t="str">
        <f>IF(L21=0,"",IF(L21="","",SUM(D87/L21)*#REF!))</f>
        <v/>
      </c>
    </row>
    <row r="88" spans="1:9" hidden="1" x14ac:dyDescent="0.25">
      <c r="A88" t="str">
        <f t="shared" ca="1" si="8"/>
        <v/>
      </c>
      <c r="D88">
        <f t="shared" ca="1" si="9"/>
        <v>0</v>
      </c>
      <c r="E88" t="str">
        <f>IF(L22=0,"",IF(L22="","",SUM(D88/L22)*#REF!))</f>
        <v/>
      </c>
    </row>
    <row r="89" spans="1:9" hidden="1" x14ac:dyDescent="0.25">
      <c r="A89" t="str">
        <f t="shared" ca="1" si="8"/>
        <v/>
      </c>
      <c r="D89">
        <f t="shared" ca="1" si="9"/>
        <v>0</v>
      </c>
      <c r="E89" t="str">
        <f>IF(L23=0,"",IF(L23="","",SUM(D89/L23)*#REF!))</f>
        <v/>
      </c>
    </row>
    <row r="90" spans="1:9" hidden="1" x14ac:dyDescent="0.25">
      <c r="A90" t="str">
        <f t="shared" ca="1" si="8"/>
        <v/>
      </c>
      <c r="D90">
        <f t="shared" ca="1" si="9"/>
        <v>0</v>
      </c>
      <c r="E90" t="str">
        <f>IF(L24=0,"",IF(L24="","",SUM(D90/L24)*#REF!))</f>
        <v/>
      </c>
    </row>
    <row r="91" spans="1:9" hidden="1" x14ac:dyDescent="0.25">
      <c r="A91" t="str">
        <f t="shared" ca="1" si="8"/>
        <v/>
      </c>
      <c r="D91">
        <f t="shared" ca="1" si="9"/>
        <v>0</v>
      </c>
      <c r="E91" t="str">
        <f>IF(L25=0,"",IF(L25="","",SUM(D91/L25)*#REF!))</f>
        <v/>
      </c>
    </row>
    <row r="92" spans="1:9" hidden="1" x14ac:dyDescent="0.25">
      <c r="A92" t="str">
        <f t="shared" ca="1" si="8"/>
        <v/>
      </c>
      <c r="D92">
        <f t="shared" ca="1" si="9"/>
        <v>0</v>
      </c>
      <c r="E92" t="str">
        <f>IF(L26=0,"",IF(L26="","",SUM(D92/L26)*#REF!))</f>
        <v/>
      </c>
    </row>
    <row r="93" spans="1:9" hidden="1" x14ac:dyDescent="0.25">
      <c r="A93" t="str">
        <f t="shared" ca="1" si="8"/>
        <v/>
      </c>
      <c r="D93">
        <f t="shared" ca="1" si="9"/>
        <v>0</v>
      </c>
      <c r="E93" t="str">
        <f>IF(L27=0,"",IF(L27="","",SUM(D93/L27)*#REF!))</f>
        <v/>
      </c>
    </row>
    <row r="94" spans="1:9" hidden="1" x14ac:dyDescent="0.25">
      <c r="A94" t="str">
        <f t="shared" ca="1" si="8"/>
        <v/>
      </c>
      <c r="D94">
        <f t="shared" ca="1" si="9"/>
        <v>0</v>
      </c>
      <c r="E94" t="str">
        <f>IF(L28=0,"",IF(L28="","",SUM(D94/L28)*#REF!))</f>
        <v/>
      </c>
    </row>
    <row r="95" spans="1:9" hidden="1" x14ac:dyDescent="0.25">
      <c r="A95" t="str">
        <f t="shared" ca="1" si="8"/>
        <v/>
      </c>
      <c r="D95">
        <f t="shared" ca="1" si="9"/>
        <v>0</v>
      </c>
      <c r="E95" t="str">
        <f>IF(L29=0,"",IF(L29="","",SUM(D95/L29)*#REF!))</f>
        <v/>
      </c>
    </row>
    <row r="96" spans="1:9" hidden="1" x14ac:dyDescent="0.25">
      <c r="A96" t="str">
        <f t="shared" ca="1" si="8"/>
        <v/>
      </c>
      <c r="D96">
        <f t="shared" ca="1" si="9"/>
        <v>0</v>
      </c>
      <c r="E96" t="str">
        <f>IF(L30=0,"",IF(L30="","",SUM(D96/L30)*#REF!))</f>
        <v/>
      </c>
    </row>
    <row r="97" spans="1:5" hidden="1" x14ac:dyDescent="0.25">
      <c r="A97" t="str">
        <f t="shared" ca="1" si="8"/>
        <v/>
      </c>
      <c r="D97">
        <f t="shared" ca="1" si="9"/>
        <v>0</v>
      </c>
      <c r="E97" t="str">
        <f>IF(L31=0,"",IF(L31="","",SUM(D97/L31)*#REF!))</f>
        <v/>
      </c>
    </row>
    <row r="98" spans="1:5" hidden="1" x14ac:dyDescent="0.25">
      <c r="A98" t="str">
        <f t="shared" ca="1" si="8"/>
        <v/>
      </c>
      <c r="D98">
        <f t="shared" ca="1" si="9"/>
        <v>0</v>
      </c>
      <c r="E98" t="str">
        <f>IF(L32=0,"",IF(L32="","",SUM(D98/L32)*#REF!))</f>
        <v/>
      </c>
    </row>
    <row r="99" spans="1:5" hidden="1" x14ac:dyDescent="0.25">
      <c r="A99" t="str">
        <f t="shared" ca="1" si="8"/>
        <v/>
      </c>
      <c r="D99">
        <f t="shared" ca="1" si="9"/>
        <v>0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</sheetData>
  <mergeCells count="16">
    <mergeCell ref="K17:K18"/>
    <mergeCell ref="L17:L18"/>
    <mergeCell ref="A71:I71"/>
    <mergeCell ref="A72:I72"/>
    <mergeCell ref="A73:I73"/>
    <mergeCell ref="A70:I70"/>
    <mergeCell ref="A69:I69"/>
    <mergeCell ref="A22:C22"/>
    <mergeCell ref="E19:F19"/>
    <mergeCell ref="A19:C19"/>
    <mergeCell ref="F4:G4"/>
    <mergeCell ref="F5:G5"/>
    <mergeCell ref="B6:E6"/>
    <mergeCell ref="B5:E5"/>
    <mergeCell ref="B4:E4"/>
    <mergeCell ref="F6:G6"/>
  </mergeCells>
  <conditionalFormatting sqref="K14">
    <cfRule type="cellIs" dxfId="162" priority="4" operator="equal">
      <formula>"Geen 100%"</formula>
    </cfRule>
  </conditionalFormatting>
  <conditionalFormatting sqref="G12">
    <cfRule type="containsText" dxfId="161" priority="2" operator="containsText" text="te laag">
      <formula>NOT(ISERROR(SEARCH("te laag",G12)))</formula>
    </cfRule>
  </conditionalFormatting>
  <conditionalFormatting sqref="G13">
    <cfRule type="containsText" dxfId="1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40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19,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19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19a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#N/A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str">
        <f ca="1">IF(INDIRECT("'"&amp;$H$5&amp;"'!F539")="H","",IF(INDIRECT("'"&amp;$H$5&amp;"'!F539")="Vrije categorie","",INDIRECT("'"&amp;$H$5&amp;"'!F539")))</f>
        <v>Categorie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str">
        <f t="shared" ref="A85:A99" ca="1" si="7">IF(K19=0,"",K19)</f>
        <v>Categorie</v>
      </c>
      <c r="D85" t="e">
        <f t="shared" ref="D85:D99" ca="1" si="8">IF(A85="",0,VLOOKUP(A85,INDIRECT("'"&amp;$H$5&amp;"'!C500:M515"),11,0))</f>
        <v>#N/A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#N/A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90" priority="4" operator="equal">
      <formula>"Geen 100%"</formula>
    </cfRule>
  </conditionalFormatting>
  <conditionalFormatting sqref="G12">
    <cfRule type="containsText" dxfId="89" priority="2" operator="containsText" text="te laag">
      <formula>NOT(ISERROR(SEARCH("te laag",G12)))</formula>
    </cfRule>
  </conditionalFormatting>
  <conditionalFormatting sqref="G13">
    <cfRule type="containsText" dxfId="8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2EB500-B6CB-401C-8394-3972DD8EB83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41">
    <tabColor rgb="FF173583"/>
  </sheetPr>
  <dimension ref="A1:N555"/>
  <sheetViews>
    <sheetView topLeftCell="A23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5.285156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28515625" customWidth="1"/>
  </cols>
  <sheetData>
    <row r="1" spans="1:14" x14ac:dyDescent="0.25">
      <c r="A1" s="28">
        <f>'19'!H4</f>
        <v>19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145</v>
      </c>
    </row>
    <row r="35" spans="1:13" ht="15.75" thickBot="1" x14ac:dyDescent="0.3">
      <c r="A35" s="262"/>
      <c r="B35" s="262"/>
      <c r="C35" s="263"/>
      <c r="D35" s="263"/>
      <c r="E35" s="263"/>
      <c r="F35" s="264"/>
      <c r="G35" s="264"/>
      <c r="H35" s="264"/>
      <c r="I35" s="264"/>
      <c r="J35" s="264"/>
      <c r="K35" s="264"/>
      <c r="L35" s="262"/>
      <c r="M35" s="264"/>
    </row>
    <row r="36" spans="1:13" ht="15.75" thickTop="1" x14ac:dyDescent="0.25"/>
    <row r="37" spans="1:13" hidden="1" x14ac:dyDescent="0.25"/>
    <row r="38" spans="1:13" hidden="1" x14ac:dyDescent="0.25">
      <c r="K38" s="7">
        <f t="shared" ref="K38:K69" si="0">SUM(F38:J38)</f>
        <v>0</v>
      </c>
      <c r="L38" s="5">
        <f t="shared" ref="L38:L70" si="1">IF(D38="X",0,IF(E38="",0,IF(E38="H",0,VLOOKUP(E38,$F$540:$G$554,2))))</f>
        <v>0</v>
      </c>
      <c r="M38">
        <f t="shared" ref="M38:M69" si="2">SUM(K38*L38)</f>
        <v>0</v>
      </c>
    </row>
    <row r="39" spans="1:13" hidden="1" x14ac:dyDescent="0.25">
      <c r="K39" s="7">
        <f t="shared" si="0"/>
        <v>0</v>
      </c>
      <c r="L39" s="5">
        <f t="shared" si="1"/>
        <v>0</v>
      </c>
      <c r="M39">
        <f t="shared" si="2"/>
        <v>0</v>
      </c>
    </row>
    <row r="40" spans="1:13" hidden="1" x14ac:dyDescent="0.25">
      <c r="K40" s="7">
        <f t="shared" si="0"/>
        <v>0</v>
      </c>
      <c r="L40" s="5">
        <f t="shared" si="1"/>
        <v>0</v>
      </c>
      <c r="M40">
        <f t="shared" si="2"/>
        <v>0</v>
      </c>
    </row>
    <row r="41" spans="1:13" hidden="1" x14ac:dyDescent="0.25">
      <c r="K41" s="7">
        <f t="shared" si="0"/>
        <v>0</v>
      </c>
      <c r="L41" s="5">
        <f t="shared" si="1"/>
        <v>0</v>
      </c>
      <c r="M41">
        <f t="shared" si="2"/>
        <v>0</v>
      </c>
    </row>
    <row r="42" spans="1:13" hidden="1" x14ac:dyDescent="0.25">
      <c r="K42" s="7">
        <f t="shared" si="0"/>
        <v>0</v>
      </c>
      <c r="L42" s="5">
        <f t="shared" si="1"/>
        <v>0</v>
      </c>
      <c r="M42">
        <f t="shared" si="2"/>
        <v>0</v>
      </c>
    </row>
    <row r="43" spans="1:13" hidden="1" x14ac:dyDescent="0.25">
      <c r="K43" s="7">
        <f t="shared" si="0"/>
        <v>0</v>
      </c>
      <c r="L43" s="5">
        <f t="shared" si="1"/>
        <v>0</v>
      </c>
      <c r="M43">
        <f t="shared" si="2"/>
        <v>0</v>
      </c>
    </row>
    <row r="44" spans="1:13" hidden="1" x14ac:dyDescent="0.25">
      <c r="K44" s="7">
        <f t="shared" si="0"/>
        <v>0</v>
      </c>
      <c r="L44" s="5">
        <f t="shared" si="1"/>
        <v>0</v>
      </c>
      <c r="M44">
        <f t="shared" si="2"/>
        <v>0</v>
      </c>
    </row>
    <row r="45" spans="1:13" hidden="1" x14ac:dyDescent="0.25">
      <c r="K45" s="7">
        <f t="shared" si="0"/>
        <v>0</v>
      </c>
      <c r="L45" s="5">
        <f t="shared" si="1"/>
        <v>0</v>
      </c>
      <c r="M45">
        <f t="shared" si="2"/>
        <v>0</v>
      </c>
    </row>
    <row r="46" spans="1:13" hidden="1" x14ac:dyDescent="0.25">
      <c r="K46" s="7">
        <f t="shared" si="0"/>
        <v>0</v>
      </c>
      <c r="L46" s="5">
        <f t="shared" si="1"/>
        <v>0</v>
      </c>
      <c r="M46">
        <f t="shared" si="2"/>
        <v>0</v>
      </c>
    </row>
    <row r="47" spans="1:13" hidden="1" x14ac:dyDescent="0.25">
      <c r="K47" s="7">
        <f t="shared" si="0"/>
        <v>0</v>
      </c>
      <c r="L47" s="5">
        <f t="shared" si="1"/>
        <v>0</v>
      </c>
      <c r="M47">
        <f t="shared" si="2"/>
        <v>0</v>
      </c>
    </row>
    <row r="48" spans="1:13" hidden="1" x14ac:dyDescent="0.25">
      <c r="K48" s="7">
        <f t="shared" si="0"/>
        <v>0</v>
      </c>
      <c r="L48" s="5">
        <f t="shared" si="1"/>
        <v>0</v>
      </c>
      <c r="M48">
        <f t="shared" si="2"/>
        <v>0</v>
      </c>
    </row>
    <row r="49" spans="11:13" hidden="1" x14ac:dyDescent="0.25">
      <c r="K49" s="7">
        <f t="shared" si="0"/>
        <v>0</v>
      </c>
      <c r="L49" s="5">
        <f t="shared" si="1"/>
        <v>0</v>
      </c>
      <c r="M49">
        <f t="shared" si="2"/>
        <v>0</v>
      </c>
    </row>
    <row r="50" spans="11:13" hidden="1" x14ac:dyDescent="0.25">
      <c r="K50" s="7">
        <f t="shared" si="0"/>
        <v>0</v>
      </c>
      <c r="L50" s="5">
        <f t="shared" si="1"/>
        <v>0</v>
      </c>
      <c r="M50">
        <f t="shared" si="2"/>
        <v>0</v>
      </c>
    </row>
    <row r="51" spans="11:13" hidden="1" x14ac:dyDescent="0.25">
      <c r="K51" s="7">
        <f t="shared" si="0"/>
        <v>0</v>
      </c>
      <c r="L51" s="5">
        <f t="shared" si="1"/>
        <v>0</v>
      </c>
      <c r="M51">
        <f t="shared" si="2"/>
        <v>0</v>
      </c>
    </row>
    <row r="52" spans="11:13" hidden="1" x14ac:dyDescent="0.25">
      <c r="K52" s="7">
        <f t="shared" si="0"/>
        <v>0</v>
      </c>
      <c r="L52" s="5">
        <f t="shared" si="1"/>
        <v>0</v>
      </c>
      <c r="M52">
        <f t="shared" si="2"/>
        <v>0</v>
      </c>
    </row>
    <row r="53" spans="11:13" hidden="1" x14ac:dyDescent="0.25">
      <c r="K53" s="7">
        <f t="shared" si="0"/>
        <v>0</v>
      </c>
      <c r="L53" s="5">
        <f t="shared" si="1"/>
        <v>0</v>
      </c>
      <c r="M53">
        <f t="shared" si="2"/>
        <v>0</v>
      </c>
    </row>
    <row r="54" spans="11:13" hidden="1" x14ac:dyDescent="0.25">
      <c r="K54" s="7">
        <f t="shared" si="0"/>
        <v>0</v>
      </c>
      <c r="L54" s="5">
        <f t="shared" si="1"/>
        <v>0</v>
      </c>
      <c r="M54">
        <f t="shared" si="2"/>
        <v>0</v>
      </c>
    </row>
    <row r="55" spans="11:13" hidden="1" x14ac:dyDescent="0.25">
      <c r="K55" s="7">
        <f t="shared" si="0"/>
        <v>0</v>
      </c>
      <c r="L55" s="5">
        <f t="shared" si="1"/>
        <v>0</v>
      </c>
      <c r="M55">
        <f t="shared" si="2"/>
        <v>0</v>
      </c>
    </row>
    <row r="56" spans="11:13" hidden="1" x14ac:dyDescent="0.25">
      <c r="K56" s="7">
        <f t="shared" si="0"/>
        <v>0</v>
      </c>
      <c r="L56" s="5">
        <f t="shared" si="1"/>
        <v>0</v>
      </c>
      <c r="M56">
        <f t="shared" si="2"/>
        <v>0</v>
      </c>
    </row>
    <row r="57" spans="11:13" hidden="1" x14ac:dyDescent="0.25">
      <c r="K57" s="7">
        <f t="shared" si="0"/>
        <v>0</v>
      </c>
      <c r="L57" s="5">
        <f t="shared" si="1"/>
        <v>0</v>
      </c>
      <c r="M57">
        <f t="shared" si="2"/>
        <v>0</v>
      </c>
    </row>
    <row r="58" spans="11:13" hidden="1" x14ac:dyDescent="0.25">
      <c r="K58" s="7">
        <f t="shared" si="0"/>
        <v>0</v>
      </c>
      <c r="L58" s="5">
        <f t="shared" si="1"/>
        <v>0</v>
      </c>
      <c r="M58">
        <f t="shared" si="2"/>
        <v>0</v>
      </c>
    </row>
    <row r="59" spans="11:13" hidden="1" x14ac:dyDescent="0.25">
      <c r="K59" s="7">
        <f t="shared" si="0"/>
        <v>0</v>
      </c>
      <c r="L59" s="5">
        <f t="shared" si="1"/>
        <v>0</v>
      </c>
      <c r="M59">
        <f t="shared" si="2"/>
        <v>0</v>
      </c>
    </row>
    <row r="60" spans="11:13" hidden="1" x14ac:dyDescent="0.25">
      <c r="K60" s="7">
        <f t="shared" si="0"/>
        <v>0</v>
      </c>
      <c r="L60" s="5">
        <f t="shared" si="1"/>
        <v>0</v>
      </c>
      <c r="M60">
        <f t="shared" si="2"/>
        <v>0</v>
      </c>
    </row>
    <row r="61" spans="11:13" hidden="1" x14ac:dyDescent="0.25">
      <c r="K61" s="7">
        <f t="shared" si="0"/>
        <v>0</v>
      </c>
      <c r="L61" s="5">
        <f t="shared" si="1"/>
        <v>0</v>
      </c>
      <c r="M61">
        <f t="shared" si="2"/>
        <v>0</v>
      </c>
    </row>
    <row r="62" spans="11:13" hidden="1" x14ac:dyDescent="0.25">
      <c r="K62" s="7">
        <f t="shared" si="0"/>
        <v>0</v>
      </c>
      <c r="L62" s="5">
        <f t="shared" si="1"/>
        <v>0</v>
      </c>
      <c r="M62">
        <f t="shared" si="2"/>
        <v>0</v>
      </c>
    </row>
    <row r="63" spans="11:13" hidden="1" x14ac:dyDescent="0.25">
      <c r="K63" s="7">
        <f t="shared" si="0"/>
        <v>0</v>
      </c>
      <c r="L63" s="5">
        <f t="shared" si="1"/>
        <v>0</v>
      </c>
      <c r="M63">
        <f t="shared" si="2"/>
        <v>0</v>
      </c>
    </row>
    <row r="64" spans="11:13" hidden="1" x14ac:dyDescent="0.25">
      <c r="K64" s="7">
        <f t="shared" si="0"/>
        <v>0</v>
      </c>
      <c r="L64" s="5">
        <f t="shared" si="1"/>
        <v>0</v>
      </c>
      <c r="M64">
        <f t="shared" si="2"/>
        <v>0</v>
      </c>
    </row>
    <row r="65" spans="11:13" hidden="1" x14ac:dyDescent="0.25">
      <c r="K65" s="7">
        <f t="shared" si="0"/>
        <v>0</v>
      </c>
      <c r="L65" s="5">
        <f t="shared" si="1"/>
        <v>0</v>
      </c>
      <c r="M65">
        <f t="shared" si="2"/>
        <v>0</v>
      </c>
    </row>
    <row r="66" spans="11:13" hidden="1" x14ac:dyDescent="0.25">
      <c r="K66" s="7">
        <f t="shared" si="0"/>
        <v>0</v>
      </c>
      <c r="L66" s="5">
        <f t="shared" si="1"/>
        <v>0</v>
      </c>
      <c r="M66">
        <f t="shared" si="2"/>
        <v>0</v>
      </c>
    </row>
    <row r="67" spans="11:13" hidden="1" x14ac:dyDescent="0.25">
      <c r="K67" s="7">
        <f t="shared" si="0"/>
        <v>0</v>
      </c>
      <c r="L67" s="5">
        <f t="shared" si="1"/>
        <v>0</v>
      </c>
      <c r="M67">
        <f t="shared" si="2"/>
        <v>0</v>
      </c>
    </row>
    <row r="68" spans="11:13" hidden="1" x14ac:dyDescent="0.25">
      <c r="K68" s="7">
        <f t="shared" si="0"/>
        <v>0</v>
      </c>
      <c r="L68" s="5">
        <f t="shared" si="1"/>
        <v>0</v>
      </c>
      <c r="M68">
        <f t="shared" si="2"/>
        <v>0</v>
      </c>
    </row>
    <row r="69" spans="11:13" hidden="1" x14ac:dyDescent="0.25">
      <c r="K69" s="7">
        <f t="shared" si="0"/>
        <v>0</v>
      </c>
      <c r="L69" s="5">
        <f t="shared" si="1"/>
        <v>0</v>
      </c>
      <c r="M69">
        <f t="shared" si="2"/>
        <v>0</v>
      </c>
    </row>
    <row r="70" spans="11:13" hidden="1" x14ac:dyDescent="0.25">
      <c r="K70" s="7">
        <f t="shared" ref="K70:K133" si="3">SUM(F70:J70)</f>
        <v>0</v>
      </c>
      <c r="L70" s="5">
        <f t="shared" si="1"/>
        <v>0</v>
      </c>
      <c r="M70">
        <f t="shared" ref="M70:M133" si="4">SUM(K70*L70)</f>
        <v>0</v>
      </c>
    </row>
    <row r="71" spans="11:13" hidden="1" x14ac:dyDescent="0.25">
      <c r="K71" s="7">
        <f t="shared" si="3"/>
        <v>0</v>
      </c>
      <c r="L71" s="5">
        <f t="shared" ref="L71:L134" si="5">IF(D71="X",0,IF(E71="",0,IF(E71="H",0,VLOOKUP(E71,$F$540:$G$554,2))))</f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si="3"/>
        <v>0</v>
      </c>
      <c r="L133" s="5">
        <f t="shared" si="5"/>
        <v>0</v>
      </c>
      <c r="M133">
        <f t="shared" si="4"/>
        <v>0</v>
      </c>
    </row>
    <row r="134" spans="11:13" hidden="1" x14ac:dyDescent="0.25">
      <c r="K134" s="7">
        <f t="shared" ref="K134:K197" si="6">SUM(F134:J134)</f>
        <v>0</v>
      </c>
      <c r="L134" s="5">
        <f t="shared" si="5"/>
        <v>0</v>
      </c>
      <c r="M134">
        <f t="shared" ref="M134:M197" si="7">SUM(K134*L134)</f>
        <v>0</v>
      </c>
    </row>
    <row r="135" spans="11:13" hidden="1" x14ac:dyDescent="0.25">
      <c r="K135" s="7">
        <f t="shared" si="6"/>
        <v>0</v>
      </c>
      <c r="L135" s="5">
        <f t="shared" ref="L135:L198" si="8">IF(D135="X",0,IF(E135="",0,IF(E135="H",0,VLOOKUP(E135,$F$540:$G$554,2))))</f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si="6"/>
        <v>0</v>
      </c>
      <c r="L197" s="5">
        <f t="shared" si="8"/>
        <v>0</v>
      </c>
      <c r="M197">
        <f t="shared" si="7"/>
        <v>0</v>
      </c>
    </row>
    <row r="198" spans="11:13" hidden="1" x14ac:dyDescent="0.25">
      <c r="K198" s="7">
        <f t="shared" ref="K198:K261" si="9">SUM(F198:J198)</f>
        <v>0</v>
      </c>
      <c r="L198" s="5">
        <f t="shared" si="8"/>
        <v>0</v>
      </c>
      <c r="M198">
        <f t="shared" ref="M198:M261" si="10">SUM(K198*L198)</f>
        <v>0</v>
      </c>
    </row>
    <row r="199" spans="11:13" hidden="1" x14ac:dyDescent="0.25">
      <c r="K199" s="7">
        <f t="shared" si="9"/>
        <v>0</v>
      </c>
      <c r="L199" s="5">
        <f t="shared" ref="L199:L262" si="11">IF(D199="X",0,IF(E199="",0,IF(E199="H",0,VLOOKUP(E199,$F$540:$G$554,2))))</f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si="9"/>
        <v>0</v>
      </c>
      <c r="L261" s="5">
        <f t="shared" si="11"/>
        <v>0</v>
      </c>
      <c r="M261">
        <f t="shared" si="10"/>
        <v>0</v>
      </c>
    </row>
    <row r="262" spans="11:13" hidden="1" x14ac:dyDescent="0.25">
      <c r="K262" s="7">
        <f t="shared" ref="K262:K325" si="12">SUM(F262:J262)</f>
        <v>0</v>
      </c>
      <c r="L262" s="5">
        <f t="shared" si="11"/>
        <v>0</v>
      </c>
      <c r="M262">
        <f t="shared" ref="M262:M325" si="13">SUM(K262*L262)</f>
        <v>0</v>
      </c>
    </row>
    <row r="263" spans="11:13" hidden="1" x14ac:dyDescent="0.25">
      <c r="K263" s="7">
        <f t="shared" si="12"/>
        <v>0</v>
      </c>
      <c r="L263" s="5">
        <f t="shared" ref="L263:L326" si="14">IF(D263="X",0,IF(E263="",0,IF(E263="H",0,VLOOKUP(E263,$F$540:$G$554,2))))</f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si="12"/>
        <v>0</v>
      </c>
      <c r="L325" s="5">
        <f t="shared" si="14"/>
        <v>0</v>
      </c>
      <c r="M325">
        <f t="shared" si="13"/>
        <v>0</v>
      </c>
    </row>
    <row r="326" spans="11:13" hidden="1" x14ac:dyDescent="0.25">
      <c r="K326" s="7">
        <f t="shared" ref="K326:K389" si="15">SUM(F326:J326)</f>
        <v>0</v>
      </c>
      <c r="L326" s="5">
        <f t="shared" si="14"/>
        <v>0</v>
      </c>
      <c r="M326">
        <f t="shared" ref="M326:M389" si="16">SUM(K326*L326)</f>
        <v>0</v>
      </c>
    </row>
    <row r="327" spans="11:13" hidden="1" x14ac:dyDescent="0.25">
      <c r="K327" s="7">
        <f t="shared" si="15"/>
        <v>0</v>
      </c>
      <c r="L327" s="5">
        <f t="shared" ref="L327:L390" si="17">IF(D327="X",0,IF(E327="",0,IF(E327="H",0,VLOOKUP(E327,$F$540:$G$554,2))))</f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si="15"/>
        <v>0</v>
      </c>
      <c r="L389" s="5">
        <f t="shared" si="17"/>
        <v>0</v>
      </c>
      <c r="M389">
        <f t="shared" si="16"/>
        <v>0</v>
      </c>
    </row>
    <row r="390" spans="11:13" hidden="1" x14ac:dyDescent="0.25">
      <c r="K390" s="7">
        <f t="shared" ref="K390:K453" si="18">SUM(F390:J390)</f>
        <v>0</v>
      </c>
      <c r="L390" s="5">
        <f t="shared" si="17"/>
        <v>0</v>
      </c>
      <c r="M390">
        <f t="shared" ref="M390:M453" si="19">SUM(K390*L390)</f>
        <v>0</v>
      </c>
    </row>
    <row r="391" spans="11:13" hidden="1" x14ac:dyDescent="0.25">
      <c r="K391" s="7">
        <f t="shared" si="18"/>
        <v>0</v>
      </c>
      <c r="L391" s="5">
        <f t="shared" ref="L391:L454" si="20">IF(D391="X",0,IF(E391="",0,IF(E391="H",0,VLOOKUP(E391,$F$540:$G$554,2))))</f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si="18"/>
        <v>0</v>
      </c>
      <c r="L453" s="5">
        <f t="shared" si="20"/>
        <v>0</v>
      </c>
      <c r="M453">
        <f t="shared" si="19"/>
        <v>0</v>
      </c>
    </row>
    <row r="454" spans="11:13" hidden="1" x14ac:dyDescent="0.25">
      <c r="K454" s="7">
        <f t="shared" ref="K454:K499" si="21">SUM(F454:J454)</f>
        <v>0</v>
      </c>
      <c r="L454" s="5">
        <f t="shared" si="20"/>
        <v>0</v>
      </c>
      <c r="M454">
        <f t="shared" ref="M454:M499" si="22">SUM(K454*L454)</f>
        <v>0</v>
      </c>
    </row>
    <row r="455" spans="11:13" hidden="1" x14ac:dyDescent="0.25">
      <c r="K455" s="7">
        <f t="shared" si="21"/>
        <v>0</v>
      </c>
      <c r="L455" s="5">
        <f t="shared" ref="L455:L499" si="23">IF(D455="X",0,IF(E455="",0,IF(E455="H",0,VLOOKUP(E455,$F$540:$G$554,2))))</f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si="21"/>
        <v>0</v>
      </c>
      <c r="L491" s="5">
        <f t="shared" si="23"/>
        <v>0</v>
      </c>
      <c r="M491">
        <f t="shared" si="22"/>
        <v>0</v>
      </c>
    </row>
    <row r="492" spans="11:13" hidden="1" x14ac:dyDescent="0.25">
      <c r="K492" s="7">
        <f t="shared" ref="K492:K495" si="24">SUM(F492:J492)</f>
        <v>0</v>
      </c>
      <c r="L492" s="5">
        <f t="shared" si="23"/>
        <v>0</v>
      </c>
      <c r="M492">
        <f t="shared" ref="M492:M495" si="25">SUM(K492*L492)</f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4"/>
        <v>0</v>
      </c>
      <c r="L495" s="5">
        <f t="shared" si="23"/>
        <v>0</v>
      </c>
      <c r="M495">
        <f t="shared" si="25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hidden="1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hidden="1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hidden="1" x14ac:dyDescent="0.25">
      <c r="K499" s="7">
        <f t="shared" si="21"/>
        <v>0</v>
      </c>
      <c r="L499" s="5">
        <f t="shared" si="23"/>
        <v>0</v>
      </c>
      <c r="M499">
        <f t="shared" si="22"/>
        <v>0</v>
      </c>
    </row>
    <row r="500" spans="3:13" hidden="1" x14ac:dyDescent="0.25">
      <c r="C500" s="127" t="s">
        <v>30</v>
      </c>
      <c r="D500" s="127"/>
      <c r="E500" s="127"/>
      <c r="F500" s="127"/>
      <c r="G500" s="127"/>
      <c r="H500" s="127"/>
      <c r="I500" s="127"/>
      <c r="J500" s="127"/>
      <c r="K500" s="127"/>
      <c r="L500" s="127"/>
      <c r="M500" s="127" t="s">
        <v>29</v>
      </c>
    </row>
    <row r="501" spans="3:13" hidden="1" x14ac:dyDescent="0.25">
      <c r="C501" s="127" t="e">
        <f>IF(F540="","Vrije categorie",F540)</f>
        <v>#REF!</v>
      </c>
      <c r="D501" s="127"/>
      <c r="E501" s="127"/>
      <c r="F501" s="127" t="e">
        <f t="shared" ref="F501:F515" si="26">SUMPRODUCT(--($E$4:$E$499=C501),--($D$4:$D$499=""),$F$4:$F$499)</f>
        <v>#REF!</v>
      </c>
      <c r="G501" s="127" t="e">
        <f t="shared" ref="G501:G515" si="27">SUMPRODUCT(--($E$4:$E$499=C501),--($D$4:$D$499=""),$G$4:$G$499)</f>
        <v>#REF!</v>
      </c>
      <c r="H501" s="127" t="e">
        <f t="shared" ref="H501:H515" si="28">SUMPRODUCT(--($E$4:$E$499=C501),--($D$4:$D$499=""),$H$4:$H$499)</f>
        <v>#REF!</v>
      </c>
      <c r="I501" s="127" t="e">
        <f t="shared" ref="I501:I515" si="29">SUMPRODUCT(--($E$4:$E$499=C501),--($D$4:$D$499=""),$I$4:$I$499)</f>
        <v>#REF!</v>
      </c>
      <c r="J501" s="127" t="e">
        <f t="shared" ref="J501:J515" si="30">SUMPRODUCT(--($E$4:$E$499=C501),--($D$4:$D$499=""),$J$4:$J$499)</f>
        <v>#REF!</v>
      </c>
      <c r="K501" s="127" t="e">
        <f t="shared" ref="K501:K515" si="31">SUM(F501:J501)</f>
        <v>#REF!</v>
      </c>
      <c r="L501" s="127"/>
      <c r="M501" s="127" t="e">
        <f t="shared" ref="M501:M515" si="32">SUMPRODUCT(--($E$4:$E$499=C501),--($D$4:$D$499=""),$M$4:$M$499)</f>
        <v>#REF!</v>
      </c>
    </row>
    <row r="502" spans="3:13" hidden="1" x14ac:dyDescent="0.25">
      <c r="C502" s="127" t="e">
        <f t="shared" ref="C502:C515" si="33">IF(F541="","Vrije categorie",F541)</f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hidden="1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hidden="1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hidden="1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hidden="1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hidden="1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hidden="1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si="32"/>
        <v>#REF!</v>
      </c>
    </row>
    <row r="509" spans="3:13" hidden="1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2"/>
        <v>#REF!</v>
      </c>
    </row>
    <row r="510" spans="3:13" hidden="1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2"/>
        <v>#REF!</v>
      </c>
    </row>
    <row r="511" spans="3:13" hidden="1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2"/>
        <v>#REF!</v>
      </c>
    </row>
    <row r="512" spans="3:13" hidden="1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2"/>
        <v>#REF!</v>
      </c>
    </row>
    <row r="513" spans="3:13" hidden="1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2"/>
        <v>#REF!</v>
      </c>
    </row>
    <row r="514" spans="3:13" hidden="1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 t="shared" si="32"/>
        <v>#REF!</v>
      </c>
    </row>
    <row r="515" spans="3:13" hidden="1" x14ac:dyDescent="0.25">
      <c r="C515" s="127" t="e">
        <f t="shared" si="33"/>
        <v>#REF!</v>
      </c>
      <c r="D515" s="127"/>
      <c r="E515" s="127"/>
      <c r="F515" s="127" t="e">
        <f t="shared" si="26"/>
        <v>#REF!</v>
      </c>
      <c r="G515" s="127" t="e">
        <f t="shared" si="27"/>
        <v>#REF!</v>
      </c>
      <c r="H515" s="127" t="e">
        <f t="shared" si="28"/>
        <v>#REF!</v>
      </c>
      <c r="I515" s="127" t="e">
        <f t="shared" si="29"/>
        <v>#REF!</v>
      </c>
      <c r="J515" s="127" t="e">
        <f t="shared" si="30"/>
        <v>#REF!</v>
      </c>
      <c r="K515" s="127" t="e">
        <f t="shared" si="31"/>
        <v>#REF!</v>
      </c>
      <c r="L515" s="127"/>
      <c r="M515" s="127" t="e">
        <f t="shared" si="32"/>
        <v>#REF!</v>
      </c>
    </row>
    <row r="516" spans="3:13" ht="15.75" hidden="1" thickBot="1" x14ac:dyDescent="0.3">
      <c r="C516" s="128" t="s">
        <v>33</v>
      </c>
      <c r="D516" s="128"/>
      <c r="E516" s="128"/>
      <c r="F516" s="128" t="e">
        <f>SUM(F501:F515)</f>
        <v>#REF!</v>
      </c>
      <c r="G516" s="128" t="e">
        <f t="shared" ref="G516:K516" si="34">SUM(G501:G515)</f>
        <v>#REF!</v>
      </c>
      <c r="H516" s="128" t="e">
        <f t="shared" si="34"/>
        <v>#REF!</v>
      </c>
      <c r="I516" s="128" t="e">
        <f t="shared" si="34"/>
        <v>#REF!</v>
      </c>
      <c r="J516" s="128" t="e">
        <f t="shared" si="34"/>
        <v>#REF!</v>
      </c>
      <c r="K516" s="128" t="e">
        <f t="shared" si="34"/>
        <v>#REF!</v>
      </c>
      <c r="L516" s="128"/>
      <c r="M516" s="128" t="e">
        <f>SUM(M500:M515)</f>
        <v>#REF!</v>
      </c>
    </row>
    <row r="517" spans="3:13" ht="15.75" hidden="1" thickTop="1" x14ac:dyDescent="0.25">
      <c r="C517" s="129"/>
      <c r="D517" s="129"/>
      <c r="E517" s="129"/>
      <c r="F517" s="130"/>
      <c r="G517" s="130"/>
      <c r="H517" s="130"/>
      <c r="I517" s="130"/>
      <c r="J517" s="130"/>
      <c r="K517" s="131"/>
      <c r="L517" s="132"/>
      <c r="M517" s="130"/>
    </row>
    <row r="518" spans="3:13" ht="15.75" hidden="1" thickBot="1" x14ac:dyDescent="0.3">
      <c r="C518" s="128" t="s">
        <v>34</v>
      </c>
      <c r="D518" s="128"/>
      <c r="E518" s="128"/>
      <c r="F518" s="128">
        <f>SUMPRODUCT(--($E$4:$E$499="H"),$F$4:$F$499)</f>
        <v>0</v>
      </c>
      <c r="G518" s="128">
        <f>SUMPRODUCT(--($E$4:$E$499="H"),G4:G499)</f>
        <v>0</v>
      </c>
      <c r="H518" s="128">
        <f>SUMPRODUCT(--($E$4:$E$499="H"),H4:H499)</f>
        <v>0</v>
      </c>
      <c r="I518" s="128">
        <f>SUMPRODUCT(--($E$4:$E$499="H"),I4:I499)</f>
        <v>0</v>
      </c>
      <c r="J518" s="128">
        <f>SUMPRODUCT(--($E$4:$E$499="H"),J4:J499)</f>
        <v>0</v>
      </c>
      <c r="K518" s="128">
        <f>SUM(F518:J518)</f>
        <v>0</v>
      </c>
      <c r="L518" s="133"/>
      <c r="M518" s="134"/>
    </row>
    <row r="519" spans="3:13" ht="15.75" hidden="1" thickTop="1" x14ac:dyDescent="0.25"/>
    <row r="520" spans="3:13" hidden="1" x14ac:dyDescent="0.25">
      <c r="C520" s="9" t="s">
        <v>57</v>
      </c>
      <c r="D520" s="9"/>
      <c r="E520" s="9"/>
      <c r="F520" s="9"/>
      <c r="G520" s="9"/>
      <c r="H520" s="9"/>
      <c r="I520" s="9"/>
      <c r="J520" s="9"/>
      <c r="K520" s="9"/>
    </row>
    <row r="521" spans="3:13" hidden="1" x14ac:dyDescent="0.25">
      <c r="C521" s="9" t="e">
        <f t="shared" ref="C521:C535" si="35">C501</f>
        <v>#REF!</v>
      </c>
      <c r="D521" s="9"/>
      <c r="E521" s="9"/>
      <c r="F521" s="9" t="e">
        <f t="shared" ref="F521:F535" si="36">SUMPRODUCT(--($E$4:$E$499=C521),--($D$4:$D$499="X"),$F$4:$F$499)</f>
        <v>#REF!</v>
      </c>
      <c r="G521" s="9" t="e">
        <f t="shared" ref="G521:G535" si="37">SUMPRODUCT(--($E$4:$E$499=C521),--($D$4:$D$499="X"),$G$4:$G$499)</f>
        <v>#REF!</v>
      </c>
      <c r="H521" s="9" t="e">
        <f t="shared" ref="H521:H535" si="38">SUMPRODUCT(--($E$4:$E$499=C521),--($D$4:$D$499="X"),$H$4:$H$499)</f>
        <v>#REF!</v>
      </c>
      <c r="I521" s="9" t="e">
        <f t="shared" ref="I521:I535" si="39">SUMPRODUCT(--($E$4:$E$499=C521),--($D$4:$D$499="X"),$I$4:$I$499)</f>
        <v>#REF!</v>
      </c>
      <c r="J521" s="9" t="e">
        <f t="shared" ref="J521:J535" si="40">SUMPRODUCT(--($E$4:$E$499=C521),--($D$4:$D$499="X"),$J$4:$J$499)</f>
        <v>#REF!</v>
      </c>
      <c r="K521" s="9" t="e">
        <f t="shared" ref="K521:K535" si="41">SUM(F521:J521)</f>
        <v>#REF!</v>
      </c>
    </row>
    <row r="522" spans="3:13" hidden="1" x14ac:dyDescent="0.25">
      <c r="C522" s="9" t="e">
        <f t="shared" si="35"/>
        <v>#REF!</v>
      </c>
      <c r="D522" s="9"/>
      <c r="E522" s="9"/>
      <c r="F522" s="9" t="e">
        <f t="shared" si="36"/>
        <v>#REF!</v>
      </c>
      <c r="G522" s="9" t="e">
        <f t="shared" si="37"/>
        <v>#REF!</v>
      </c>
      <c r="H522" s="9" t="e">
        <f t="shared" si="38"/>
        <v>#REF!</v>
      </c>
      <c r="I522" s="9" t="e">
        <f t="shared" si="39"/>
        <v>#REF!</v>
      </c>
      <c r="J522" s="9" t="e">
        <f t="shared" si="40"/>
        <v>#REF!</v>
      </c>
      <c r="K522" s="9" t="e">
        <f t="shared" si="41"/>
        <v>#REF!</v>
      </c>
    </row>
    <row r="523" spans="3:13" hidden="1" x14ac:dyDescent="0.25">
      <c r="C523" s="9" t="e">
        <f t="shared" si="35"/>
        <v>#REF!</v>
      </c>
      <c r="D523" s="9"/>
      <c r="E523" s="9"/>
      <c r="F523" s="9" t="e">
        <f t="shared" si="36"/>
        <v>#REF!</v>
      </c>
      <c r="G523" s="9" t="e">
        <f t="shared" si="37"/>
        <v>#REF!</v>
      </c>
      <c r="H523" s="9" t="e">
        <f t="shared" si="38"/>
        <v>#REF!</v>
      </c>
      <c r="I523" s="9" t="e">
        <f t="shared" si="39"/>
        <v>#REF!</v>
      </c>
      <c r="J523" s="9" t="e">
        <f t="shared" si="40"/>
        <v>#REF!</v>
      </c>
      <c r="K523" s="9" t="e">
        <f t="shared" si="41"/>
        <v>#REF!</v>
      </c>
    </row>
    <row r="524" spans="3:13" hidden="1" x14ac:dyDescent="0.25">
      <c r="C524" s="9" t="e">
        <f t="shared" si="35"/>
        <v>#REF!</v>
      </c>
      <c r="D524" s="9"/>
      <c r="E524" s="9"/>
      <c r="F524" s="9" t="e">
        <f t="shared" si="36"/>
        <v>#REF!</v>
      </c>
      <c r="G524" s="9" t="e">
        <f t="shared" si="37"/>
        <v>#REF!</v>
      </c>
      <c r="H524" s="9" t="e">
        <f t="shared" si="38"/>
        <v>#REF!</v>
      </c>
      <c r="I524" s="9" t="e">
        <f t="shared" si="39"/>
        <v>#REF!</v>
      </c>
      <c r="J524" s="9" t="e">
        <f t="shared" si="40"/>
        <v>#REF!</v>
      </c>
      <c r="K524" s="9" t="e">
        <f t="shared" si="41"/>
        <v>#REF!</v>
      </c>
    </row>
    <row r="525" spans="3:13" hidden="1" x14ac:dyDescent="0.25">
      <c r="C525" s="9" t="e">
        <f t="shared" si="35"/>
        <v>#REF!</v>
      </c>
      <c r="D525" s="9"/>
      <c r="E525" s="9"/>
      <c r="F525" s="9" t="e">
        <f t="shared" si="36"/>
        <v>#REF!</v>
      </c>
      <c r="G525" s="9" t="e">
        <f t="shared" si="37"/>
        <v>#REF!</v>
      </c>
      <c r="H525" s="9" t="e">
        <f t="shared" si="38"/>
        <v>#REF!</v>
      </c>
      <c r="I525" s="9" t="e">
        <f t="shared" si="39"/>
        <v>#REF!</v>
      </c>
      <c r="J525" s="9" t="e">
        <f t="shared" si="40"/>
        <v>#REF!</v>
      </c>
      <c r="K525" s="9" t="e">
        <f t="shared" si="41"/>
        <v>#REF!</v>
      </c>
    </row>
    <row r="526" spans="3:13" hidden="1" x14ac:dyDescent="0.25">
      <c r="C526" s="9" t="e">
        <f t="shared" si="35"/>
        <v>#REF!</v>
      </c>
      <c r="D526" s="9"/>
      <c r="E526" s="9"/>
      <c r="F526" s="9" t="e">
        <f t="shared" si="36"/>
        <v>#REF!</v>
      </c>
      <c r="G526" s="9" t="e">
        <f t="shared" si="37"/>
        <v>#REF!</v>
      </c>
      <c r="H526" s="9" t="e">
        <f t="shared" si="38"/>
        <v>#REF!</v>
      </c>
      <c r="I526" s="9" t="e">
        <f t="shared" si="39"/>
        <v>#REF!</v>
      </c>
      <c r="J526" s="9" t="e">
        <f t="shared" si="40"/>
        <v>#REF!</v>
      </c>
      <c r="K526" s="9" t="e">
        <f t="shared" si="41"/>
        <v>#REF!</v>
      </c>
    </row>
    <row r="527" spans="3:13" hidden="1" x14ac:dyDescent="0.25">
      <c r="C527" s="9" t="e">
        <f t="shared" si="35"/>
        <v>#REF!</v>
      </c>
      <c r="D527" s="9"/>
      <c r="E527" s="9"/>
      <c r="F527" s="9" t="e">
        <f t="shared" si="36"/>
        <v>#REF!</v>
      </c>
      <c r="G527" s="9" t="e">
        <f t="shared" si="37"/>
        <v>#REF!</v>
      </c>
      <c r="H527" s="9" t="e">
        <f t="shared" si="38"/>
        <v>#REF!</v>
      </c>
      <c r="I527" s="9" t="e">
        <f t="shared" si="39"/>
        <v>#REF!</v>
      </c>
      <c r="J527" s="9" t="e">
        <f t="shared" si="40"/>
        <v>#REF!</v>
      </c>
      <c r="K527" s="9" t="e">
        <f t="shared" si="41"/>
        <v>#REF!</v>
      </c>
    </row>
    <row r="528" spans="3:13" hidden="1" x14ac:dyDescent="0.25">
      <c r="C528" s="9" t="e">
        <f t="shared" si="35"/>
        <v>#REF!</v>
      </c>
      <c r="D528" s="9"/>
      <c r="E528" s="9"/>
      <c r="F528" s="9" t="e">
        <f t="shared" si="36"/>
        <v>#REF!</v>
      </c>
      <c r="G528" s="9" t="e">
        <f t="shared" si="37"/>
        <v>#REF!</v>
      </c>
      <c r="H528" s="9" t="e">
        <f t="shared" si="38"/>
        <v>#REF!</v>
      </c>
      <c r="I528" s="9" t="e">
        <f t="shared" si="39"/>
        <v>#REF!</v>
      </c>
      <c r="J528" s="9" t="e">
        <f t="shared" si="40"/>
        <v>#REF!</v>
      </c>
      <c r="K528" s="9" t="e">
        <f t="shared" si="41"/>
        <v>#REF!</v>
      </c>
    </row>
    <row r="529" spans="3:12" hidden="1" x14ac:dyDescent="0.25">
      <c r="C529" s="9" t="e">
        <f t="shared" si="35"/>
        <v>#REF!</v>
      </c>
      <c r="D529" s="9"/>
      <c r="E529" s="9"/>
      <c r="F529" s="9" t="e">
        <f t="shared" si="36"/>
        <v>#REF!</v>
      </c>
      <c r="G529" s="9" t="e">
        <f t="shared" si="37"/>
        <v>#REF!</v>
      </c>
      <c r="H529" s="9" t="e">
        <f t="shared" si="38"/>
        <v>#REF!</v>
      </c>
      <c r="I529" s="9" t="e">
        <f t="shared" si="39"/>
        <v>#REF!</v>
      </c>
      <c r="J529" s="9" t="e">
        <f t="shared" si="40"/>
        <v>#REF!</v>
      </c>
      <c r="K529" s="9" t="e">
        <f t="shared" si="41"/>
        <v>#REF!</v>
      </c>
    </row>
    <row r="530" spans="3:12" hidden="1" x14ac:dyDescent="0.25">
      <c r="C530" s="9" t="e">
        <f t="shared" si="35"/>
        <v>#REF!</v>
      </c>
      <c r="D530" s="9"/>
      <c r="E530" s="9"/>
      <c r="F530" s="9" t="e">
        <f t="shared" si="36"/>
        <v>#REF!</v>
      </c>
      <c r="G530" s="9" t="e">
        <f t="shared" si="37"/>
        <v>#REF!</v>
      </c>
      <c r="H530" s="9" t="e">
        <f t="shared" si="38"/>
        <v>#REF!</v>
      </c>
      <c r="I530" s="9" t="e">
        <f t="shared" si="39"/>
        <v>#REF!</v>
      </c>
      <c r="J530" s="9" t="e">
        <f t="shared" si="40"/>
        <v>#REF!</v>
      </c>
      <c r="K530" s="9" t="e">
        <f t="shared" si="41"/>
        <v>#REF!</v>
      </c>
    </row>
    <row r="531" spans="3:12" hidden="1" x14ac:dyDescent="0.25">
      <c r="C531" s="9" t="e">
        <f t="shared" si="35"/>
        <v>#REF!</v>
      </c>
      <c r="D531" s="9"/>
      <c r="E531" s="9"/>
      <c r="F531" s="9" t="e">
        <f t="shared" si="36"/>
        <v>#REF!</v>
      </c>
      <c r="G531" s="9" t="e">
        <f t="shared" si="37"/>
        <v>#REF!</v>
      </c>
      <c r="H531" s="9" t="e">
        <f t="shared" si="38"/>
        <v>#REF!</v>
      </c>
      <c r="I531" s="9" t="e">
        <f t="shared" si="39"/>
        <v>#REF!</v>
      </c>
      <c r="J531" s="9" t="e">
        <f t="shared" si="40"/>
        <v>#REF!</v>
      </c>
      <c r="K531" s="9" t="e">
        <f t="shared" si="41"/>
        <v>#REF!</v>
      </c>
    </row>
    <row r="532" spans="3:12" hidden="1" x14ac:dyDescent="0.25">
      <c r="C532" s="9" t="e">
        <f t="shared" si="35"/>
        <v>#REF!</v>
      </c>
      <c r="D532" s="9"/>
      <c r="E532" s="9"/>
      <c r="F532" s="9" t="e">
        <f t="shared" si="36"/>
        <v>#REF!</v>
      </c>
      <c r="G532" s="9" t="e">
        <f t="shared" si="37"/>
        <v>#REF!</v>
      </c>
      <c r="H532" s="9" t="e">
        <f t="shared" si="38"/>
        <v>#REF!</v>
      </c>
      <c r="I532" s="9" t="e">
        <f t="shared" si="39"/>
        <v>#REF!</v>
      </c>
      <c r="J532" s="9" t="e">
        <f t="shared" si="40"/>
        <v>#REF!</v>
      </c>
      <c r="K532" s="9" t="e">
        <f t="shared" si="41"/>
        <v>#REF!</v>
      </c>
    </row>
    <row r="533" spans="3:12" hidden="1" x14ac:dyDescent="0.25">
      <c r="C533" s="9" t="e">
        <f t="shared" si="35"/>
        <v>#REF!</v>
      </c>
      <c r="D533" s="9"/>
      <c r="E533" s="9"/>
      <c r="F533" s="9" t="e">
        <f t="shared" si="36"/>
        <v>#REF!</v>
      </c>
      <c r="G533" s="9" t="e">
        <f t="shared" si="37"/>
        <v>#REF!</v>
      </c>
      <c r="H533" s="9" t="e">
        <f t="shared" si="38"/>
        <v>#REF!</v>
      </c>
      <c r="I533" s="9" t="e">
        <f t="shared" si="39"/>
        <v>#REF!</v>
      </c>
      <c r="J533" s="9" t="e">
        <f t="shared" si="40"/>
        <v>#REF!</v>
      </c>
      <c r="K533" s="9" t="e">
        <f t="shared" si="41"/>
        <v>#REF!</v>
      </c>
    </row>
    <row r="534" spans="3:12" hidden="1" x14ac:dyDescent="0.25">
      <c r="C534" s="9" t="e">
        <f t="shared" si="35"/>
        <v>#REF!</v>
      </c>
      <c r="D534" s="9"/>
      <c r="E534" s="9"/>
      <c r="F534" s="9" t="e">
        <f t="shared" si="36"/>
        <v>#REF!</v>
      </c>
      <c r="G534" s="9" t="e">
        <f t="shared" si="37"/>
        <v>#REF!</v>
      </c>
      <c r="H534" s="9" t="e">
        <f t="shared" si="38"/>
        <v>#REF!</v>
      </c>
      <c r="I534" s="9" t="e">
        <f t="shared" si="39"/>
        <v>#REF!</v>
      </c>
      <c r="J534" s="9" t="e">
        <f t="shared" si="40"/>
        <v>#REF!</v>
      </c>
      <c r="K534" s="9" t="e">
        <f t="shared" si="41"/>
        <v>#REF!</v>
      </c>
    </row>
    <row r="535" spans="3:12" hidden="1" x14ac:dyDescent="0.25">
      <c r="C535" s="9" t="e">
        <f t="shared" si="35"/>
        <v>#REF!</v>
      </c>
      <c r="D535" s="9"/>
      <c r="E535" s="9"/>
      <c r="F535" s="9" t="e">
        <f t="shared" si="36"/>
        <v>#REF!</v>
      </c>
      <c r="G535" s="9" t="e">
        <f t="shared" si="37"/>
        <v>#REF!</v>
      </c>
      <c r="H535" s="9" t="e">
        <f t="shared" si="38"/>
        <v>#REF!</v>
      </c>
      <c r="I535" s="9" t="e">
        <f t="shared" si="39"/>
        <v>#REF!</v>
      </c>
      <c r="J535" s="9" t="e">
        <f t="shared" si="40"/>
        <v>#REF!</v>
      </c>
      <c r="K535" s="9" t="e">
        <f t="shared" si="41"/>
        <v>#REF!</v>
      </c>
    </row>
    <row r="536" spans="3:12" ht="15.75" hidden="1" thickBot="1" x14ac:dyDescent="0.3">
      <c r="C536" s="10" t="s">
        <v>56</v>
      </c>
      <c r="D536" s="10"/>
      <c r="E536" s="10"/>
      <c r="F536" s="10" t="e">
        <f t="shared" ref="F536:K536" si="42">SUM(F521:F535)</f>
        <v>#REF!</v>
      </c>
      <c r="G536" s="10" t="e">
        <f t="shared" si="42"/>
        <v>#REF!</v>
      </c>
      <c r="H536" s="10" t="e">
        <f t="shared" si="42"/>
        <v>#REF!</v>
      </c>
      <c r="I536" s="10" t="e">
        <f t="shared" si="42"/>
        <v>#REF!</v>
      </c>
      <c r="J536" s="10" t="e">
        <f t="shared" si="42"/>
        <v>#REF!</v>
      </c>
      <c r="K536" s="10" t="e">
        <f t="shared" si="42"/>
        <v>#REF!</v>
      </c>
    </row>
    <row r="537" spans="3:12" ht="15.75" hidden="1" thickTop="1" x14ac:dyDescent="0.25">
      <c r="C537" s="17"/>
    </row>
    <row r="538" spans="3:12" hidden="1" x14ac:dyDescent="0.25">
      <c r="C538" s="17"/>
    </row>
    <row r="539" spans="3:12" hidden="1" x14ac:dyDescent="0.25">
      <c r="F539" s="155" t="s">
        <v>31</v>
      </c>
      <c r="G539" s="156" t="s">
        <v>32</v>
      </c>
      <c r="I539" s="465" t="s">
        <v>135</v>
      </c>
      <c r="J539" s="466"/>
      <c r="K539" s="252" t="s">
        <v>114</v>
      </c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136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137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138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139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1" t="s">
        <v>88</v>
      </c>
      <c r="J544" s="462"/>
      <c r="K544" s="253"/>
      <c r="L544"/>
    </row>
    <row r="545" spans="6:12" hidden="1" x14ac:dyDescent="0.25">
      <c r="F545" s="256" t="e">
        <f>IF('1a'!#REF!=0,"",'1a'!#REF!)</f>
        <v>#REF!</v>
      </c>
      <c r="G545" s="222" t="e">
        <f>IF('1a'!#REF!=0,"",'1a'!#REF!)</f>
        <v>#REF!</v>
      </c>
      <c r="I545" s="463" t="s">
        <v>89</v>
      </c>
      <c r="J545" s="464"/>
      <c r="K545" s="254"/>
      <c r="L545"/>
    </row>
    <row r="546" spans="6:12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12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12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12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12" hidden="1" x14ac:dyDescent="0.25">
      <c r="F550" s="256" t="e">
        <f>IF('1a'!#REF!=0,"",'1a'!#REF!)</f>
        <v>#REF!</v>
      </c>
      <c r="G550" s="222" t="e">
        <f>IF('1a'!#REF!=0,"",'1a'!#REF!)</f>
        <v>#REF!</v>
      </c>
    </row>
    <row r="551" spans="6:12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12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12" hidden="1" x14ac:dyDescent="0.25">
      <c r="F553" s="258" t="e">
        <f>IF('1a'!#REF!=0,"",'1a'!#REF!)</f>
        <v>#REF!</v>
      </c>
      <c r="G553" s="125" t="e">
        <f>IF('1a'!#REF!=0,"",'1a'!#REF!)</f>
        <v>#REF!</v>
      </c>
    </row>
    <row r="554" spans="6:12" hidden="1" x14ac:dyDescent="0.25">
      <c r="F554" s="259" t="e">
        <f>IF('1a'!#REF!=0,"",'1a'!#REF!)</f>
        <v>#REF!</v>
      </c>
      <c r="G554" s="126" t="e">
        <f>IF('1a'!#REF!=0,"",'1a'!#REF!)</f>
        <v>#REF!</v>
      </c>
    </row>
    <row r="555" spans="6:12" hidden="1" x14ac:dyDescent="0.25"/>
  </sheetData>
  <mergeCells count="7">
    <mergeCell ref="I544:J544"/>
    <mergeCell ref="I545:J545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42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20,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20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20a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86" priority="4" operator="equal">
      <formula>"Geen 100%"</formula>
    </cfRule>
  </conditionalFormatting>
  <conditionalFormatting sqref="G12">
    <cfRule type="containsText" dxfId="85" priority="2" operator="containsText" text="te laag">
      <formula>NOT(ISERROR(SEARCH("te laag",G12)))</formula>
    </cfRule>
  </conditionalFormatting>
  <conditionalFormatting sqref="G13">
    <cfRule type="containsText" dxfId="8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8178352-365E-4705-A5F6-29EDB13368B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43">
    <tabColor rgb="FF173583"/>
  </sheetPr>
  <dimension ref="A1:M556"/>
  <sheetViews>
    <sheetView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</cols>
  <sheetData>
    <row r="1" spans="1:13" x14ac:dyDescent="0.25">
      <c r="A1" s="28">
        <f>'20'!H4</f>
        <v>20</v>
      </c>
      <c r="B1" s="26" t="s">
        <v>3</v>
      </c>
      <c r="C1" s="27"/>
      <c r="D1" s="33" t="str">
        <f>IF(VLOOKUP(A1,[3]Verzamelblad!A5:E54,3)=0,"",VLOOKUP(A1,[3]Verzamelblad!A5:E54,3))</f>
        <v>De Parasol</v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IF(CONCATENATE(VLOOKUP(A1,[3]Verzamelblad!A5:E54,4)," te ",VLOOKUP(A1,[3]Verzamelblad!A5:E54,5))=" te ","",CONCATENATE(VLOOKUP(A1,[3]Verzamelblad!A5:E54,4)," te ",VLOOKUP(A1,[3]Verzamelblad!A5:E54,5)))</f>
        <v>Richard Hollaan 2 te Maassluis</v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A4" s="271"/>
      <c r="B4" s="271"/>
      <c r="C4" s="272"/>
      <c r="D4" s="272"/>
      <c r="E4" s="272"/>
      <c r="F4" s="19"/>
      <c r="G4" s="19"/>
      <c r="H4" s="19"/>
      <c r="I4" s="19"/>
      <c r="J4" s="19"/>
      <c r="K4" s="273"/>
      <c r="L4" s="271">
        <f>IF(D4="X",0,IF(E4="",0,IF(E4="H",0,VLOOKUP(E4,$F$539:$G$553,2))))</f>
        <v>0</v>
      </c>
      <c r="M4" s="19">
        <f>SUM(K4*L4)</f>
        <v>0</v>
      </c>
    </row>
    <row r="5" spans="1:13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>
        <f>IF(D5="X",0,IF(E5="",0,IF(E5="H",0,VLOOKUP(E5,$F$539:$G$553,2))))</f>
        <v>0</v>
      </c>
      <c r="M5" s="19">
        <f t="shared" ref="M5:M40" si="0">SUM(K5*L5)</f>
        <v>0</v>
      </c>
    </row>
    <row r="6" spans="1:13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>
        <f t="shared" ref="L6:L40" si="1">IF(D6="X",0,IF(E6="",0,IF(E6="H",0,VLOOKUP(E6,$F$539:$G$553,2))))</f>
        <v>0</v>
      </c>
      <c r="M6" s="19">
        <f t="shared" si="0"/>
        <v>0</v>
      </c>
    </row>
    <row r="7" spans="1:13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>
        <f t="shared" si="1"/>
        <v>0</v>
      </c>
      <c r="M7" s="19">
        <f t="shared" si="0"/>
        <v>0</v>
      </c>
    </row>
    <row r="8" spans="1:13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>
        <f t="shared" si="1"/>
        <v>0</v>
      </c>
      <c r="M8" s="19">
        <f t="shared" si="0"/>
        <v>0</v>
      </c>
    </row>
    <row r="9" spans="1:13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>
        <f t="shared" si="1"/>
        <v>0</v>
      </c>
      <c r="M9" s="19">
        <f t="shared" si="0"/>
        <v>0</v>
      </c>
    </row>
    <row r="10" spans="1:13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>
        <f t="shared" si="1"/>
        <v>0</v>
      </c>
      <c r="M10" s="19">
        <f t="shared" si="0"/>
        <v>0</v>
      </c>
    </row>
    <row r="11" spans="1:13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>
        <f t="shared" si="1"/>
        <v>0</v>
      </c>
      <c r="M11" s="19">
        <f t="shared" si="0"/>
        <v>0</v>
      </c>
    </row>
    <row r="12" spans="1:13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>
        <f t="shared" si="1"/>
        <v>0</v>
      </c>
      <c r="M12" s="19">
        <f t="shared" si="0"/>
        <v>0</v>
      </c>
    </row>
    <row r="13" spans="1:13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>
        <f t="shared" si="1"/>
        <v>0</v>
      </c>
      <c r="M13" s="19">
        <f t="shared" si="0"/>
        <v>0</v>
      </c>
    </row>
    <row r="14" spans="1:13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>
        <f t="shared" si="1"/>
        <v>0</v>
      </c>
      <c r="M14" s="19">
        <f t="shared" si="0"/>
        <v>0</v>
      </c>
    </row>
    <row r="15" spans="1:13" x14ac:dyDescent="0.25">
      <c r="A15" s="271"/>
      <c r="B15" s="271"/>
      <c r="C15" s="283"/>
      <c r="D15" s="272"/>
      <c r="E15" s="272"/>
      <c r="F15" s="19"/>
      <c r="G15" s="19"/>
      <c r="H15" s="19"/>
      <c r="I15" s="19"/>
      <c r="J15" s="19"/>
      <c r="K15" s="273"/>
      <c r="L15" s="271">
        <f t="shared" si="1"/>
        <v>0</v>
      </c>
      <c r="M15" s="19">
        <f t="shared" si="0"/>
        <v>0</v>
      </c>
    </row>
    <row r="16" spans="1:13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>
        <f t="shared" si="1"/>
        <v>0</v>
      </c>
      <c r="M16" s="19">
        <f t="shared" si="0"/>
        <v>0</v>
      </c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>
        <f t="shared" si="1"/>
        <v>0</v>
      </c>
      <c r="M17" s="19">
        <f t="shared" si="0"/>
        <v>0</v>
      </c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>
        <f t="shared" si="1"/>
        <v>0</v>
      </c>
      <c r="M18" s="19">
        <f t="shared" si="0"/>
        <v>0</v>
      </c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>
        <f t="shared" si="1"/>
        <v>0</v>
      </c>
      <c r="M19" s="19">
        <f t="shared" si="0"/>
        <v>0</v>
      </c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>
        <f t="shared" si="1"/>
        <v>0</v>
      </c>
      <c r="M20" s="19">
        <f t="shared" si="0"/>
        <v>0</v>
      </c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>
        <f t="shared" si="1"/>
        <v>0</v>
      </c>
      <c r="M21" s="19">
        <f t="shared" si="0"/>
        <v>0</v>
      </c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>
        <f t="shared" si="1"/>
        <v>0</v>
      </c>
      <c r="M22" s="19">
        <f t="shared" si="0"/>
        <v>0</v>
      </c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>
        <f t="shared" si="1"/>
        <v>0</v>
      </c>
      <c r="M23" s="19">
        <f t="shared" si="0"/>
        <v>0</v>
      </c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>
        <f t="shared" si="1"/>
        <v>0</v>
      </c>
      <c r="M24" s="19">
        <f t="shared" si="0"/>
        <v>0</v>
      </c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>
        <f t="shared" si="1"/>
        <v>0</v>
      </c>
      <c r="M25" s="19">
        <f t="shared" si="0"/>
        <v>0</v>
      </c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>
        <f t="shared" si="1"/>
        <v>0</v>
      </c>
      <c r="M26" s="19">
        <f t="shared" si="0"/>
        <v>0</v>
      </c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>
        <f t="shared" si="1"/>
        <v>0</v>
      </c>
      <c r="M27" s="19">
        <f t="shared" si="0"/>
        <v>0</v>
      </c>
    </row>
    <row r="28" spans="1:13" x14ac:dyDescent="0.25">
      <c r="A28" s="271"/>
      <c r="B28" s="271"/>
      <c r="C28" s="283"/>
      <c r="D28" s="272"/>
      <c r="E28" s="272"/>
      <c r="F28" s="19"/>
      <c r="G28" s="19"/>
      <c r="H28" s="19"/>
      <c r="I28" s="19"/>
      <c r="J28" s="19"/>
      <c r="K28" s="273"/>
      <c r="L28" s="271">
        <f t="shared" si="1"/>
        <v>0</v>
      </c>
      <c r="M28" s="19">
        <f t="shared" si="0"/>
        <v>0</v>
      </c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>
        <f t="shared" si="1"/>
        <v>0</v>
      </c>
      <c r="M29" s="19">
        <f t="shared" si="0"/>
        <v>0</v>
      </c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>
        <f t="shared" si="1"/>
        <v>0</v>
      </c>
      <c r="M30" s="19">
        <f t="shared" si="0"/>
        <v>0</v>
      </c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>
        <f t="shared" si="1"/>
        <v>0</v>
      </c>
      <c r="M31" s="19">
        <f t="shared" si="0"/>
        <v>0</v>
      </c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>
        <f t="shared" si="1"/>
        <v>0</v>
      </c>
      <c r="M32" s="19">
        <f t="shared" si="0"/>
        <v>0</v>
      </c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>
        <f t="shared" si="1"/>
        <v>0</v>
      </c>
      <c r="M33" s="19">
        <f t="shared" si="0"/>
        <v>0</v>
      </c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>
        <f t="shared" si="1"/>
        <v>0</v>
      </c>
      <c r="M34" s="19">
        <f t="shared" si="0"/>
        <v>0</v>
      </c>
    </row>
    <row r="35" spans="1:13" hidden="1" x14ac:dyDescent="0.25"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>
        <f t="shared" si="1"/>
        <v>0</v>
      </c>
      <c r="M35" s="19">
        <f t="shared" si="0"/>
        <v>0</v>
      </c>
    </row>
    <row r="36" spans="1:13" hidden="1" x14ac:dyDescent="0.25"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>
        <f t="shared" si="1"/>
        <v>0</v>
      </c>
      <c r="M36" s="19">
        <f t="shared" si="0"/>
        <v>0</v>
      </c>
    </row>
    <row r="37" spans="1:13" hidden="1" x14ac:dyDescent="0.25"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>
        <f t="shared" si="1"/>
        <v>0</v>
      </c>
      <c r="M37" s="19">
        <f t="shared" si="0"/>
        <v>0</v>
      </c>
    </row>
    <row r="38" spans="1:13" hidden="1" x14ac:dyDescent="0.25"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>
        <f t="shared" si="1"/>
        <v>0</v>
      </c>
      <c r="M38" s="19">
        <f t="shared" si="0"/>
        <v>0</v>
      </c>
    </row>
    <row r="39" spans="1:13" hidden="1" x14ac:dyDescent="0.25">
      <c r="B39" s="271"/>
      <c r="C39" s="272"/>
      <c r="D39" s="272"/>
      <c r="E39" s="272"/>
      <c r="F39" s="19"/>
      <c r="G39" s="19"/>
      <c r="H39" s="19"/>
      <c r="I39" s="19"/>
      <c r="J39" s="19"/>
      <c r="K39" s="273"/>
      <c r="L39" s="271">
        <f t="shared" si="1"/>
        <v>0</v>
      </c>
      <c r="M39" s="19">
        <f t="shared" si="0"/>
        <v>0</v>
      </c>
    </row>
    <row r="40" spans="1:13" hidden="1" x14ac:dyDescent="0.25"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>
        <f t="shared" si="1"/>
        <v>0</v>
      </c>
      <c r="M40" s="19">
        <f t="shared" si="0"/>
        <v>0</v>
      </c>
    </row>
    <row r="41" spans="1:13" ht="15.75" thickBot="1" x14ac:dyDescent="0.3">
      <c r="B41" s="262"/>
      <c r="C41" s="263"/>
      <c r="D41" s="263"/>
      <c r="E41" s="263"/>
      <c r="F41" s="264"/>
      <c r="G41" s="264"/>
      <c r="H41" s="264"/>
      <c r="I41" s="264"/>
      <c r="J41" s="264"/>
      <c r="K41" s="264"/>
      <c r="L41" s="262"/>
      <c r="M41" s="264"/>
    </row>
    <row r="42" spans="1:13" ht="15.75" hidden="1" thickTop="1" x14ac:dyDescent="0.25">
      <c r="K42" s="7">
        <f t="shared" ref="K42:K68" si="2">SUM(F42:J42)</f>
        <v>0</v>
      </c>
      <c r="L42" s="5">
        <f t="shared" ref="L42:L69" si="3">IF(D42="X",0,IF(E42="",0,IF(E42="H",0,VLOOKUP(E42,$F$539:$G$553,2))))</f>
        <v>0</v>
      </c>
      <c r="M42">
        <f t="shared" ref="M42:M68" si="4">SUM(K42*L42)</f>
        <v>0</v>
      </c>
    </row>
    <row r="43" spans="1:13" hidden="1" x14ac:dyDescent="0.25">
      <c r="K43" s="7">
        <f t="shared" si="2"/>
        <v>0</v>
      </c>
      <c r="L43" s="5">
        <f t="shared" si="3"/>
        <v>0</v>
      </c>
      <c r="M43">
        <f t="shared" si="4"/>
        <v>0</v>
      </c>
    </row>
    <row r="44" spans="1:13" hidden="1" x14ac:dyDescent="0.25">
      <c r="K44" s="7">
        <f t="shared" si="2"/>
        <v>0</v>
      </c>
      <c r="L44" s="5">
        <f t="shared" si="3"/>
        <v>0</v>
      </c>
      <c r="M44">
        <f t="shared" si="4"/>
        <v>0</v>
      </c>
    </row>
    <row r="45" spans="1:13" hidden="1" x14ac:dyDescent="0.25">
      <c r="K45" s="7">
        <f t="shared" si="2"/>
        <v>0</v>
      </c>
      <c r="L45" s="5">
        <f t="shared" si="3"/>
        <v>0</v>
      </c>
      <c r="M45">
        <f t="shared" si="4"/>
        <v>0</v>
      </c>
    </row>
    <row r="46" spans="1:13" hidden="1" x14ac:dyDescent="0.25">
      <c r="K46" s="7">
        <f t="shared" si="2"/>
        <v>0</v>
      </c>
      <c r="L46" s="5">
        <f t="shared" si="3"/>
        <v>0</v>
      </c>
      <c r="M46">
        <f t="shared" si="4"/>
        <v>0</v>
      </c>
    </row>
    <row r="47" spans="1:13" hidden="1" x14ac:dyDescent="0.25">
      <c r="K47" s="7">
        <f t="shared" si="2"/>
        <v>0</v>
      </c>
      <c r="L47" s="5">
        <f t="shared" si="3"/>
        <v>0</v>
      </c>
      <c r="M47">
        <f t="shared" si="4"/>
        <v>0</v>
      </c>
    </row>
    <row r="48" spans="1:13" hidden="1" x14ac:dyDescent="0.25">
      <c r="K48" s="7">
        <f t="shared" si="2"/>
        <v>0</v>
      </c>
      <c r="L48" s="5">
        <f t="shared" si="3"/>
        <v>0</v>
      </c>
      <c r="M48">
        <f t="shared" si="4"/>
        <v>0</v>
      </c>
    </row>
    <row r="49" spans="11:13" hidden="1" x14ac:dyDescent="0.25">
      <c r="K49" s="7">
        <f t="shared" si="2"/>
        <v>0</v>
      </c>
      <c r="L49" s="5">
        <f t="shared" si="3"/>
        <v>0</v>
      </c>
      <c r="M49">
        <f t="shared" si="4"/>
        <v>0</v>
      </c>
    </row>
    <row r="50" spans="11:13" hidden="1" x14ac:dyDescent="0.25">
      <c r="K50" s="7">
        <f t="shared" si="2"/>
        <v>0</v>
      </c>
      <c r="L50" s="5">
        <f t="shared" si="3"/>
        <v>0</v>
      </c>
      <c r="M50">
        <f t="shared" si="4"/>
        <v>0</v>
      </c>
    </row>
    <row r="51" spans="11:13" hidden="1" x14ac:dyDescent="0.25">
      <c r="K51" s="7">
        <f t="shared" si="2"/>
        <v>0</v>
      </c>
      <c r="L51" s="5">
        <f t="shared" si="3"/>
        <v>0</v>
      </c>
      <c r="M51">
        <f t="shared" si="4"/>
        <v>0</v>
      </c>
    </row>
    <row r="52" spans="11:13" hidden="1" x14ac:dyDescent="0.25">
      <c r="K52" s="7">
        <f t="shared" si="2"/>
        <v>0</v>
      </c>
      <c r="L52" s="5">
        <f t="shared" si="3"/>
        <v>0</v>
      </c>
      <c r="M52">
        <f t="shared" si="4"/>
        <v>0</v>
      </c>
    </row>
    <row r="53" spans="11:13" hidden="1" x14ac:dyDescent="0.25">
      <c r="K53" s="7">
        <f t="shared" si="2"/>
        <v>0</v>
      </c>
      <c r="L53" s="5">
        <f t="shared" si="3"/>
        <v>0</v>
      </c>
      <c r="M53">
        <f t="shared" si="4"/>
        <v>0</v>
      </c>
    </row>
    <row r="54" spans="11:13" hidden="1" x14ac:dyDescent="0.25">
      <c r="K54" s="7">
        <f t="shared" si="2"/>
        <v>0</v>
      </c>
      <c r="L54" s="5">
        <f t="shared" si="3"/>
        <v>0</v>
      </c>
      <c r="M54">
        <f t="shared" si="4"/>
        <v>0</v>
      </c>
    </row>
    <row r="55" spans="11:13" hidden="1" x14ac:dyDescent="0.25">
      <c r="K55" s="7">
        <f t="shared" si="2"/>
        <v>0</v>
      </c>
      <c r="L55" s="5">
        <f t="shared" si="3"/>
        <v>0</v>
      </c>
      <c r="M55">
        <f t="shared" si="4"/>
        <v>0</v>
      </c>
    </row>
    <row r="56" spans="11:13" hidden="1" x14ac:dyDescent="0.25">
      <c r="K56" s="7">
        <f t="shared" si="2"/>
        <v>0</v>
      </c>
      <c r="L56" s="5">
        <f t="shared" si="3"/>
        <v>0</v>
      </c>
      <c r="M56">
        <f t="shared" si="4"/>
        <v>0</v>
      </c>
    </row>
    <row r="57" spans="11:13" hidden="1" x14ac:dyDescent="0.25">
      <c r="K57" s="7">
        <f t="shared" si="2"/>
        <v>0</v>
      </c>
      <c r="L57" s="5">
        <f t="shared" si="3"/>
        <v>0</v>
      </c>
      <c r="M57">
        <f t="shared" si="4"/>
        <v>0</v>
      </c>
    </row>
    <row r="58" spans="11:13" hidden="1" x14ac:dyDescent="0.25">
      <c r="K58" s="7">
        <f t="shared" si="2"/>
        <v>0</v>
      </c>
      <c r="L58" s="5">
        <f t="shared" si="3"/>
        <v>0</v>
      </c>
      <c r="M58">
        <f t="shared" si="4"/>
        <v>0</v>
      </c>
    </row>
    <row r="59" spans="11:13" hidden="1" x14ac:dyDescent="0.25">
      <c r="K59" s="7">
        <f t="shared" si="2"/>
        <v>0</v>
      </c>
      <c r="L59" s="5">
        <f t="shared" si="3"/>
        <v>0</v>
      </c>
      <c r="M59">
        <f t="shared" si="4"/>
        <v>0</v>
      </c>
    </row>
    <row r="60" spans="11:13" hidden="1" x14ac:dyDescent="0.25">
      <c r="K60" s="7">
        <f t="shared" si="2"/>
        <v>0</v>
      </c>
      <c r="L60" s="5">
        <f t="shared" si="3"/>
        <v>0</v>
      </c>
      <c r="M60">
        <f t="shared" si="4"/>
        <v>0</v>
      </c>
    </row>
    <row r="61" spans="11:13" hidden="1" x14ac:dyDescent="0.25">
      <c r="K61" s="7">
        <f t="shared" si="2"/>
        <v>0</v>
      </c>
      <c r="L61" s="5">
        <f t="shared" si="3"/>
        <v>0</v>
      </c>
      <c r="M61">
        <f t="shared" si="4"/>
        <v>0</v>
      </c>
    </row>
    <row r="62" spans="11:13" hidden="1" x14ac:dyDescent="0.25">
      <c r="K62" s="7">
        <f t="shared" si="2"/>
        <v>0</v>
      </c>
      <c r="L62" s="5">
        <f t="shared" si="3"/>
        <v>0</v>
      </c>
      <c r="M62">
        <f t="shared" si="4"/>
        <v>0</v>
      </c>
    </row>
    <row r="63" spans="11:13" hidden="1" x14ac:dyDescent="0.25">
      <c r="K63" s="7">
        <f t="shared" si="2"/>
        <v>0</v>
      </c>
      <c r="L63" s="5">
        <f t="shared" si="3"/>
        <v>0</v>
      </c>
      <c r="M63">
        <f t="shared" si="4"/>
        <v>0</v>
      </c>
    </row>
    <row r="64" spans="11:13" hidden="1" x14ac:dyDescent="0.25">
      <c r="K64" s="7">
        <f t="shared" si="2"/>
        <v>0</v>
      </c>
      <c r="L64" s="5">
        <f t="shared" si="3"/>
        <v>0</v>
      </c>
      <c r="M64">
        <f t="shared" si="4"/>
        <v>0</v>
      </c>
    </row>
    <row r="65" spans="11:13" hidden="1" x14ac:dyDescent="0.25">
      <c r="K65" s="7">
        <f t="shared" si="2"/>
        <v>0</v>
      </c>
      <c r="L65" s="5">
        <f t="shared" si="3"/>
        <v>0</v>
      </c>
      <c r="M65">
        <f t="shared" si="4"/>
        <v>0</v>
      </c>
    </row>
    <row r="66" spans="11:13" hidden="1" x14ac:dyDescent="0.25">
      <c r="K66" s="7">
        <f t="shared" si="2"/>
        <v>0</v>
      </c>
      <c r="L66" s="5">
        <f t="shared" si="3"/>
        <v>0</v>
      </c>
      <c r="M66">
        <f t="shared" si="4"/>
        <v>0</v>
      </c>
    </row>
    <row r="67" spans="11:13" hidden="1" x14ac:dyDescent="0.25">
      <c r="K67" s="7">
        <f t="shared" si="2"/>
        <v>0</v>
      </c>
      <c r="L67" s="5">
        <f t="shared" si="3"/>
        <v>0</v>
      </c>
      <c r="M67">
        <f t="shared" si="4"/>
        <v>0</v>
      </c>
    </row>
    <row r="68" spans="11:13" hidden="1" x14ac:dyDescent="0.25">
      <c r="K68" s="7">
        <f t="shared" si="2"/>
        <v>0</v>
      </c>
      <c r="L68" s="5">
        <f t="shared" si="3"/>
        <v>0</v>
      </c>
      <c r="M68">
        <f t="shared" si="4"/>
        <v>0</v>
      </c>
    </row>
    <row r="69" spans="11:13" hidden="1" x14ac:dyDescent="0.25">
      <c r="K69" s="7">
        <f t="shared" ref="K69:K132" si="5">SUM(F69:J69)</f>
        <v>0</v>
      </c>
      <c r="L69" s="5">
        <f t="shared" si="3"/>
        <v>0</v>
      </c>
      <c r="M69">
        <f t="shared" ref="M69:M132" si="6">SUM(K69*L69)</f>
        <v>0</v>
      </c>
    </row>
    <row r="70" spans="11:13" hidden="1" x14ac:dyDescent="0.25">
      <c r="K70" s="7">
        <f t="shared" si="5"/>
        <v>0</v>
      </c>
      <c r="L70" s="5">
        <f t="shared" ref="L70:L133" si="7">IF(D70="X",0,IF(E70="",0,IF(E70="H",0,VLOOKUP(E70,$F$539:$G$553,2))))</f>
        <v>0</v>
      </c>
      <c r="M70">
        <f t="shared" si="6"/>
        <v>0</v>
      </c>
    </row>
    <row r="71" spans="11:13" hidden="1" x14ac:dyDescent="0.25">
      <c r="K71" s="7">
        <f t="shared" si="5"/>
        <v>0</v>
      </c>
      <c r="L71" s="5">
        <f t="shared" si="7"/>
        <v>0</v>
      </c>
      <c r="M71">
        <f t="shared" si="6"/>
        <v>0</v>
      </c>
    </row>
    <row r="72" spans="11:13" hidden="1" x14ac:dyDescent="0.25">
      <c r="K72" s="7">
        <f t="shared" si="5"/>
        <v>0</v>
      </c>
      <c r="L72" s="5">
        <f t="shared" si="7"/>
        <v>0</v>
      </c>
      <c r="M72">
        <f t="shared" si="6"/>
        <v>0</v>
      </c>
    </row>
    <row r="73" spans="11:13" hidden="1" x14ac:dyDescent="0.25">
      <c r="K73" s="7">
        <f t="shared" si="5"/>
        <v>0</v>
      </c>
      <c r="L73" s="5">
        <f t="shared" si="7"/>
        <v>0</v>
      </c>
      <c r="M73">
        <f t="shared" si="6"/>
        <v>0</v>
      </c>
    </row>
    <row r="74" spans="11:13" hidden="1" x14ac:dyDescent="0.25">
      <c r="K74" s="7">
        <f t="shared" si="5"/>
        <v>0</v>
      </c>
      <c r="L74" s="5">
        <f t="shared" si="7"/>
        <v>0</v>
      </c>
      <c r="M74">
        <f t="shared" si="6"/>
        <v>0</v>
      </c>
    </row>
    <row r="75" spans="11:13" hidden="1" x14ac:dyDescent="0.25">
      <c r="K75" s="7">
        <f t="shared" si="5"/>
        <v>0</v>
      </c>
      <c r="L75" s="5">
        <f t="shared" si="7"/>
        <v>0</v>
      </c>
      <c r="M75">
        <f t="shared" si="6"/>
        <v>0</v>
      </c>
    </row>
    <row r="76" spans="11:13" hidden="1" x14ac:dyDescent="0.25">
      <c r="K76" s="7">
        <f t="shared" si="5"/>
        <v>0</v>
      </c>
      <c r="L76" s="5">
        <f t="shared" si="7"/>
        <v>0</v>
      </c>
      <c r="M76">
        <f t="shared" si="6"/>
        <v>0</v>
      </c>
    </row>
    <row r="77" spans="11:13" hidden="1" x14ac:dyDescent="0.25">
      <c r="K77" s="7">
        <f t="shared" si="5"/>
        <v>0</v>
      </c>
      <c r="L77" s="5">
        <f t="shared" si="7"/>
        <v>0</v>
      </c>
      <c r="M77">
        <f t="shared" si="6"/>
        <v>0</v>
      </c>
    </row>
    <row r="78" spans="11:13" hidden="1" x14ac:dyDescent="0.25">
      <c r="K78" s="7">
        <f t="shared" si="5"/>
        <v>0</v>
      </c>
      <c r="L78" s="5">
        <f t="shared" si="7"/>
        <v>0</v>
      </c>
      <c r="M78">
        <f t="shared" si="6"/>
        <v>0</v>
      </c>
    </row>
    <row r="79" spans="11:13" hidden="1" x14ac:dyDescent="0.25">
      <c r="K79" s="7">
        <f t="shared" si="5"/>
        <v>0</v>
      </c>
      <c r="L79" s="5">
        <f t="shared" si="7"/>
        <v>0</v>
      </c>
      <c r="M79">
        <f t="shared" si="6"/>
        <v>0</v>
      </c>
    </row>
    <row r="80" spans="11:13" hidden="1" x14ac:dyDescent="0.25">
      <c r="K80" s="7">
        <f t="shared" si="5"/>
        <v>0</v>
      </c>
      <c r="L80" s="5">
        <f t="shared" si="7"/>
        <v>0</v>
      </c>
      <c r="M80">
        <f t="shared" si="6"/>
        <v>0</v>
      </c>
    </row>
    <row r="81" spans="11:13" hidden="1" x14ac:dyDescent="0.25">
      <c r="K81" s="7">
        <f t="shared" si="5"/>
        <v>0</v>
      </c>
      <c r="L81" s="5">
        <f t="shared" si="7"/>
        <v>0</v>
      </c>
      <c r="M81">
        <f t="shared" si="6"/>
        <v>0</v>
      </c>
    </row>
    <row r="82" spans="11:13" hidden="1" x14ac:dyDescent="0.25">
      <c r="K82" s="7">
        <f t="shared" si="5"/>
        <v>0</v>
      </c>
      <c r="L82" s="5">
        <f t="shared" si="7"/>
        <v>0</v>
      </c>
      <c r="M82">
        <f t="shared" si="6"/>
        <v>0</v>
      </c>
    </row>
    <row r="83" spans="11:13" hidden="1" x14ac:dyDescent="0.25">
      <c r="K83" s="7">
        <f t="shared" si="5"/>
        <v>0</v>
      </c>
      <c r="L83" s="5">
        <f t="shared" si="7"/>
        <v>0</v>
      </c>
      <c r="M83">
        <f t="shared" si="6"/>
        <v>0</v>
      </c>
    </row>
    <row r="84" spans="11:13" hidden="1" x14ac:dyDescent="0.25">
      <c r="K84" s="7">
        <f t="shared" si="5"/>
        <v>0</v>
      </c>
      <c r="L84" s="5">
        <f t="shared" si="7"/>
        <v>0</v>
      </c>
      <c r="M84">
        <f t="shared" si="6"/>
        <v>0</v>
      </c>
    </row>
    <row r="85" spans="11:13" hidden="1" x14ac:dyDescent="0.25">
      <c r="K85" s="7">
        <f t="shared" si="5"/>
        <v>0</v>
      </c>
      <c r="L85" s="5">
        <f t="shared" si="7"/>
        <v>0</v>
      </c>
      <c r="M85">
        <f t="shared" si="6"/>
        <v>0</v>
      </c>
    </row>
    <row r="86" spans="11:13" hidden="1" x14ac:dyDescent="0.25">
      <c r="K86" s="7">
        <f t="shared" si="5"/>
        <v>0</v>
      </c>
      <c r="L86" s="5">
        <f t="shared" si="7"/>
        <v>0</v>
      </c>
      <c r="M86">
        <f t="shared" si="6"/>
        <v>0</v>
      </c>
    </row>
    <row r="87" spans="11:13" hidden="1" x14ac:dyDescent="0.25">
      <c r="K87" s="7">
        <f t="shared" si="5"/>
        <v>0</v>
      </c>
      <c r="L87" s="5">
        <f t="shared" si="7"/>
        <v>0</v>
      </c>
      <c r="M87">
        <f t="shared" si="6"/>
        <v>0</v>
      </c>
    </row>
    <row r="88" spans="11:13" hidden="1" x14ac:dyDescent="0.25">
      <c r="K88" s="7">
        <f t="shared" si="5"/>
        <v>0</v>
      </c>
      <c r="L88" s="5">
        <f t="shared" si="7"/>
        <v>0</v>
      </c>
      <c r="M88">
        <f t="shared" si="6"/>
        <v>0</v>
      </c>
    </row>
    <row r="89" spans="11:13" hidden="1" x14ac:dyDescent="0.25">
      <c r="K89" s="7">
        <f t="shared" si="5"/>
        <v>0</v>
      </c>
      <c r="L89" s="5">
        <f t="shared" si="7"/>
        <v>0</v>
      </c>
      <c r="M89">
        <f t="shared" si="6"/>
        <v>0</v>
      </c>
    </row>
    <row r="90" spans="11:13" hidden="1" x14ac:dyDescent="0.25">
      <c r="K90" s="7">
        <f t="shared" si="5"/>
        <v>0</v>
      </c>
      <c r="L90" s="5">
        <f t="shared" si="7"/>
        <v>0</v>
      </c>
      <c r="M90">
        <f t="shared" si="6"/>
        <v>0</v>
      </c>
    </row>
    <row r="91" spans="11:13" hidden="1" x14ac:dyDescent="0.25">
      <c r="K91" s="7">
        <f t="shared" si="5"/>
        <v>0</v>
      </c>
      <c r="L91" s="5">
        <f t="shared" si="7"/>
        <v>0</v>
      </c>
      <c r="M91">
        <f t="shared" si="6"/>
        <v>0</v>
      </c>
    </row>
    <row r="92" spans="11:13" hidden="1" x14ac:dyDescent="0.25">
      <c r="K92" s="7">
        <f t="shared" si="5"/>
        <v>0</v>
      </c>
      <c r="L92" s="5">
        <f t="shared" si="7"/>
        <v>0</v>
      </c>
      <c r="M92">
        <f t="shared" si="6"/>
        <v>0</v>
      </c>
    </row>
    <row r="93" spans="11:13" hidden="1" x14ac:dyDescent="0.25">
      <c r="K93" s="7">
        <f t="shared" si="5"/>
        <v>0</v>
      </c>
      <c r="L93" s="5">
        <f t="shared" si="7"/>
        <v>0</v>
      </c>
      <c r="M93">
        <f t="shared" si="6"/>
        <v>0</v>
      </c>
    </row>
    <row r="94" spans="11:13" hidden="1" x14ac:dyDescent="0.25">
      <c r="K94" s="7">
        <f t="shared" si="5"/>
        <v>0</v>
      </c>
      <c r="L94" s="5">
        <f t="shared" si="7"/>
        <v>0</v>
      </c>
      <c r="M94">
        <f t="shared" si="6"/>
        <v>0</v>
      </c>
    </row>
    <row r="95" spans="11:13" hidden="1" x14ac:dyDescent="0.25">
      <c r="K95" s="7">
        <f t="shared" si="5"/>
        <v>0</v>
      </c>
      <c r="L95" s="5">
        <f t="shared" si="7"/>
        <v>0</v>
      </c>
      <c r="M95">
        <f t="shared" si="6"/>
        <v>0</v>
      </c>
    </row>
    <row r="96" spans="11:13" hidden="1" x14ac:dyDescent="0.25">
      <c r="K96" s="7">
        <f t="shared" si="5"/>
        <v>0</v>
      </c>
      <c r="L96" s="5">
        <f t="shared" si="7"/>
        <v>0</v>
      </c>
      <c r="M96">
        <f t="shared" si="6"/>
        <v>0</v>
      </c>
    </row>
    <row r="97" spans="11:13" hidden="1" x14ac:dyDescent="0.25">
      <c r="K97" s="7">
        <f t="shared" si="5"/>
        <v>0</v>
      </c>
      <c r="L97" s="5">
        <f t="shared" si="7"/>
        <v>0</v>
      </c>
      <c r="M97">
        <f t="shared" si="6"/>
        <v>0</v>
      </c>
    </row>
    <row r="98" spans="11:13" hidden="1" x14ac:dyDescent="0.25">
      <c r="K98" s="7">
        <f t="shared" si="5"/>
        <v>0</v>
      </c>
      <c r="L98" s="5">
        <f t="shared" si="7"/>
        <v>0</v>
      </c>
      <c r="M98">
        <f t="shared" si="6"/>
        <v>0</v>
      </c>
    </row>
    <row r="99" spans="11:13" hidden="1" x14ac:dyDescent="0.25">
      <c r="K99" s="7">
        <f t="shared" si="5"/>
        <v>0</v>
      </c>
      <c r="L99" s="5">
        <f t="shared" si="7"/>
        <v>0</v>
      </c>
      <c r="M99">
        <f t="shared" si="6"/>
        <v>0</v>
      </c>
    </row>
    <row r="100" spans="11:13" hidden="1" x14ac:dyDescent="0.25">
      <c r="K100" s="7">
        <f t="shared" si="5"/>
        <v>0</v>
      </c>
      <c r="L100" s="5">
        <f t="shared" si="7"/>
        <v>0</v>
      </c>
      <c r="M100">
        <f t="shared" si="6"/>
        <v>0</v>
      </c>
    </row>
    <row r="101" spans="11:13" hidden="1" x14ac:dyDescent="0.25">
      <c r="K101" s="7">
        <f t="shared" si="5"/>
        <v>0</v>
      </c>
      <c r="L101" s="5">
        <f t="shared" si="7"/>
        <v>0</v>
      </c>
      <c r="M101">
        <f t="shared" si="6"/>
        <v>0</v>
      </c>
    </row>
    <row r="102" spans="11:13" hidden="1" x14ac:dyDescent="0.25">
      <c r="K102" s="7">
        <f t="shared" si="5"/>
        <v>0</v>
      </c>
      <c r="L102" s="5">
        <f t="shared" si="7"/>
        <v>0</v>
      </c>
      <c r="M102">
        <f t="shared" si="6"/>
        <v>0</v>
      </c>
    </row>
    <row r="103" spans="11:13" hidden="1" x14ac:dyDescent="0.25">
      <c r="K103" s="7">
        <f t="shared" si="5"/>
        <v>0</v>
      </c>
      <c r="L103" s="5">
        <f t="shared" si="7"/>
        <v>0</v>
      </c>
      <c r="M103">
        <f t="shared" si="6"/>
        <v>0</v>
      </c>
    </row>
    <row r="104" spans="11:13" hidden="1" x14ac:dyDescent="0.25">
      <c r="K104" s="7">
        <f t="shared" si="5"/>
        <v>0</v>
      </c>
      <c r="L104" s="5">
        <f t="shared" si="7"/>
        <v>0</v>
      </c>
      <c r="M104">
        <f t="shared" si="6"/>
        <v>0</v>
      </c>
    </row>
    <row r="105" spans="11:13" hidden="1" x14ac:dyDescent="0.25">
      <c r="K105" s="7">
        <f t="shared" si="5"/>
        <v>0</v>
      </c>
      <c r="L105" s="5">
        <f t="shared" si="7"/>
        <v>0</v>
      </c>
      <c r="M105">
        <f t="shared" si="6"/>
        <v>0</v>
      </c>
    </row>
    <row r="106" spans="11:13" hidden="1" x14ac:dyDescent="0.25">
      <c r="K106" s="7">
        <f t="shared" si="5"/>
        <v>0</v>
      </c>
      <c r="L106" s="5">
        <f t="shared" si="7"/>
        <v>0</v>
      </c>
      <c r="M106">
        <f t="shared" si="6"/>
        <v>0</v>
      </c>
    </row>
    <row r="107" spans="11:13" hidden="1" x14ac:dyDescent="0.25">
      <c r="K107" s="7">
        <f t="shared" si="5"/>
        <v>0</v>
      </c>
      <c r="L107" s="5">
        <f t="shared" si="7"/>
        <v>0</v>
      </c>
      <c r="M107">
        <f t="shared" si="6"/>
        <v>0</v>
      </c>
    </row>
    <row r="108" spans="11:13" hidden="1" x14ac:dyDescent="0.25">
      <c r="K108" s="7">
        <f t="shared" si="5"/>
        <v>0</v>
      </c>
      <c r="L108" s="5">
        <f t="shared" si="7"/>
        <v>0</v>
      </c>
      <c r="M108">
        <f t="shared" si="6"/>
        <v>0</v>
      </c>
    </row>
    <row r="109" spans="11:13" hidden="1" x14ac:dyDescent="0.25">
      <c r="K109" s="7">
        <f t="shared" si="5"/>
        <v>0</v>
      </c>
      <c r="L109" s="5">
        <f t="shared" si="7"/>
        <v>0</v>
      </c>
      <c r="M109">
        <f t="shared" si="6"/>
        <v>0</v>
      </c>
    </row>
    <row r="110" spans="11:13" hidden="1" x14ac:dyDescent="0.25">
      <c r="K110" s="7">
        <f t="shared" si="5"/>
        <v>0</v>
      </c>
      <c r="L110" s="5">
        <f t="shared" si="7"/>
        <v>0</v>
      </c>
      <c r="M110">
        <f t="shared" si="6"/>
        <v>0</v>
      </c>
    </row>
    <row r="111" spans="11:13" hidden="1" x14ac:dyDescent="0.25">
      <c r="K111" s="7">
        <f t="shared" si="5"/>
        <v>0</v>
      </c>
      <c r="L111" s="5">
        <f t="shared" si="7"/>
        <v>0</v>
      </c>
      <c r="M111">
        <f t="shared" si="6"/>
        <v>0</v>
      </c>
    </row>
    <row r="112" spans="11:13" hidden="1" x14ac:dyDescent="0.25">
      <c r="K112" s="7">
        <f t="shared" si="5"/>
        <v>0</v>
      </c>
      <c r="L112" s="5">
        <f t="shared" si="7"/>
        <v>0</v>
      </c>
      <c r="M112">
        <f t="shared" si="6"/>
        <v>0</v>
      </c>
    </row>
    <row r="113" spans="11:13" hidden="1" x14ac:dyDescent="0.25">
      <c r="K113" s="7">
        <f t="shared" si="5"/>
        <v>0</v>
      </c>
      <c r="L113" s="5">
        <f t="shared" si="7"/>
        <v>0</v>
      </c>
      <c r="M113">
        <f t="shared" si="6"/>
        <v>0</v>
      </c>
    </row>
    <row r="114" spans="11:13" hidden="1" x14ac:dyDescent="0.25">
      <c r="K114" s="7">
        <f t="shared" si="5"/>
        <v>0</v>
      </c>
      <c r="L114" s="5">
        <f t="shared" si="7"/>
        <v>0</v>
      </c>
      <c r="M114">
        <f t="shared" si="6"/>
        <v>0</v>
      </c>
    </row>
    <row r="115" spans="11:13" hidden="1" x14ac:dyDescent="0.25">
      <c r="K115" s="7">
        <f t="shared" si="5"/>
        <v>0</v>
      </c>
      <c r="L115" s="5">
        <f t="shared" si="7"/>
        <v>0</v>
      </c>
      <c r="M115">
        <f t="shared" si="6"/>
        <v>0</v>
      </c>
    </row>
    <row r="116" spans="11:13" hidden="1" x14ac:dyDescent="0.25">
      <c r="K116" s="7">
        <f t="shared" si="5"/>
        <v>0</v>
      </c>
      <c r="L116" s="5">
        <f t="shared" si="7"/>
        <v>0</v>
      </c>
      <c r="M116">
        <f t="shared" si="6"/>
        <v>0</v>
      </c>
    </row>
    <row r="117" spans="11:13" hidden="1" x14ac:dyDescent="0.25">
      <c r="K117" s="7">
        <f t="shared" si="5"/>
        <v>0</v>
      </c>
      <c r="L117" s="5">
        <f t="shared" si="7"/>
        <v>0</v>
      </c>
      <c r="M117">
        <f t="shared" si="6"/>
        <v>0</v>
      </c>
    </row>
    <row r="118" spans="11:13" hidden="1" x14ac:dyDescent="0.25">
      <c r="K118" s="7">
        <f t="shared" si="5"/>
        <v>0</v>
      </c>
      <c r="L118" s="5">
        <f t="shared" si="7"/>
        <v>0</v>
      </c>
      <c r="M118">
        <f t="shared" si="6"/>
        <v>0</v>
      </c>
    </row>
    <row r="119" spans="11:13" hidden="1" x14ac:dyDescent="0.25">
      <c r="K119" s="7">
        <f t="shared" si="5"/>
        <v>0</v>
      </c>
      <c r="L119" s="5">
        <f t="shared" si="7"/>
        <v>0</v>
      </c>
      <c r="M119">
        <f t="shared" si="6"/>
        <v>0</v>
      </c>
    </row>
    <row r="120" spans="11:13" hidden="1" x14ac:dyDescent="0.25">
      <c r="K120" s="7">
        <f t="shared" si="5"/>
        <v>0</v>
      </c>
      <c r="L120" s="5">
        <f t="shared" si="7"/>
        <v>0</v>
      </c>
      <c r="M120">
        <f t="shared" si="6"/>
        <v>0</v>
      </c>
    </row>
    <row r="121" spans="11:13" hidden="1" x14ac:dyDescent="0.25">
      <c r="K121" s="7">
        <f t="shared" si="5"/>
        <v>0</v>
      </c>
      <c r="L121" s="5">
        <f t="shared" si="7"/>
        <v>0</v>
      </c>
      <c r="M121">
        <f t="shared" si="6"/>
        <v>0</v>
      </c>
    </row>
    <row r="122" spans="11:13" hidden="1" x14ac:dyDescent="0.25">
      <c r="K122" s="7">
        <f t="shared" si="5"/>
        <v>0</v>
      </c>
      <c r="L122" s="5">
        <f t="shared" si="7"/>
        <v>0</v>
      </c>
      <c r="M122">
        <f t="shared" si="6"/>
        <v>0</v>
      </c>
    </row>
    <row r="123" spans="11:13" hidden="1" x14ac:dyDescent="0.25">
      <c r="K123" s="7">
        <f t="shared" si="5"/>
        <v>0</v>
      </c>
      <c r="L123" s="5">
        <f t="shared" si="7"/>
        <v>0</v>
      </c>
      <c r="M123">
        <f t="shared" si="6"/>
        <v>0</v>
      </c>
    </row>
    <row r="124" spans="11:13" hidden="1" x14ac:dyDescent="0.25">
      <c r="K124" s="7">
        <f t="shared" si="5"/>
        <v>0</v>
      </c>
      <c r="L124" s="5">
        <f t="shared" si="7"/>
        <v>0</v>
      </c>
      <c r="M124">
        <f t="shared" si="6"/>
        <v>0</v>
      </c>
    </row>
    <row r="125" spans="11:13" hidden="1" x14ac:dyDescent="0.25">
      <c r="K125" s="7">
        <f t="shared" si="5"/>
        <v>0</v>
      </c>
      <c r="L125" s="5">
        <f t="shared" si="7"/>
        <v>0</v>
      </c>
      <c r="M125">
        <f t="shared" si="6"/>
        <v>0</v>
      </c>
    </row>
    <row r="126" spans="11:13" hidden="1" x14ac:dyDescent="0.25">
      <c r="K126" s="7">
        <f t="shared" si="5"/>
        <v>0</v>
      </c>
      <c r="L126" s="5">
        <f t="shared" si="7"/>
        <v>0</v>
      </c>
      <c r="M126">
        <f t="shared" si="6"/>
        <v>0</v>
      </c>
    </row>
    <row r="127" spans="11:13" hidden="1" x14ac:dyDescent="0.25">
      <c r="K127" s="7">
        <f t="shared" si="5"/>
        <v>0</v>
      </c>
      <c r="L127" s="5">
        <f t="shared" si="7"/>
        <v>0</v>
      </c>
      <c r="M127">
        <f t="shared" si="6"/>
        <v>0</v>
      </c>
    </row>
    <row r="128" spans="11:13" hidden="1" x14ac:dyDescent="0.25">
      <c r="K128" s="7">
        <f t="shared" si="5"/>
        <v>0</v>
      </c>
      <c r="L128" s="5">
        <f t="shared" si="7"/>
        <v>0</v>
      </c>
      <c r="M128">
        <f t="shared" si="6"/>
        <v>0</v>
      </c>
    </row>
    <row r="129" spans="11:13" hidden="1" x14ac:dyDescent="0.25">
      <c r="K129" s="7">
        <f t="shared" si="5"/>
        <v>0</v>
      </c>
      <c r="L129" s="5">
        <f t="shared" si="7"/>
        <v>0</v>
      </c>
      <c r="M129">
        <f t="shared" si="6"/>
        <v>0</v>
      </c>
    </row>
    <row r="130" spans="11:13" hidden="1" x14ac:dyDescent="0.25">
      <c r="K130" s="7">
        <f t="shared" si="5"/>
        <v>0</v>
      </c>
      <c r="L130" s="5">
        <f t="shared" si="7"/>
        <v>0</v>
      </c>
      <c r="M130">
        <f t="shared" si="6"/>
        <v>0</v>
      </c>
    </row>
    <row r="131" spans="11:13" hidden="1" x14ac:dyDescent="0.25">
      <c r="K131" s="7">
        <f t="shared" si="5"/>
        <v>0</v>
      </c>
      <c r="L131" s="5">
        <f t="shared" si="7"/>
        <v>0</v>
      </c>
      <c r="M131">
        <f t="shared" si="6"/>
        <v>0</v>
      </c>
    </row>
    <row r="132" spans="11:13" hidden="1" x14ac:dyDescent="0.25">
      <c r="K132" s="7">
        <f t="shared" si="5"/>
        <v>0</v>
      </c>
      <c r="L132" s="5">
        <f t="shared" si="7"/>
        <v>0</v>
      </c>
      <c r="M132">
        <f t="shared" si="6"/>
        <v>0</v>
      </c>
    </row>
    <row r="133" spans="11:13" hidden="1" x14ac:dyDescent="0.25">
      <c r="K133" s="7">
        <f t="shared" ref="K133:K196" si="8">SUM(F133:J133)</f>
        <v>0</v>
      </c>
      <c r="L133" s="5">
        <f t="shared" si="7"/>
        <v>0</v>
      </c>
      <c r="M133">
        <f t="shared" ref="M133:M196" si="9">SUM(K133*L133)</f>
        <v>0</v>
      </c>
    </row>
    <row r="134" spans="11:13" hidden="1" x14ac:dyDescent="0.25">
      <c r="K134" s="7">
        <f t="shared" si="8"/>
        <v>0</v>
      </c>
      <c r="L134" s="5">
        <f t="shared" ref="L134:L197" si="10">IF(D134="X",0,IF(E134="",0,IF(E134="H",0,VLOOKUP(E134,$F$539:$G$553,2))))</f>
        <v>0</v>
      </c>
      <c r="M134">
        <f t="shared" si="9"/>
        <v>0</v>
      </c>
    </row>
    <row r="135" spans="11:13" hidden="1" x14ac:dyDescent="0.25">
      <c r="K135" s="7">
        <f t="shared" si="8"/>
        <v>0</v>
      </c>
      <c r="L135" s="5">
        <f t="shared" si="10"/>
        <v>0</v>
      </c>
      <c r="M135">
        <f t="shared" si="9"/>
        <v>0</v>
      </c>
    </row>
    <row r="136" spans="11:13" hidden="1" x14ac:dyDescent="0.25">
      <c r="K136" s="7">
        <f t="shared" si="8"/>
        <v>0</v>
      </c>
      <c r="L136" s="5">
        <f t="shared" si="10"/>
        <v>0</v>
      </c>
      <c r="M136">
        <f t="shared" si="9"/>
        <v>0</v>
      </c>
    </row>
    <row r="137" spans="11:13" hidden="1" x14ac:dyDescent="0.25">
      <c r="K137" s="7">
        <f t="shared" si="8"/>
        <v>0</v>
      </c>
      <c r="L137" s="5">
        <f t="shared" si="10"/>
        <v>0</v>
      </c>
      <c r="M137">
        <f t="shared" si="9"/>
        <v>0</v>
      </c>
    </row>
    <row r="138" spans="11:13" hidden="1" x14ac:dyDescent="0.25">
      <c r="K138" s="7">
        <f t="shared" si="8"/>
        <v>0</v>
      </c>
      <c r="L138" s="5">
        <f t="shared" si="10"/>
        <v>0</v>
      </c>
      <c r="M138">
        <f t="shared" si="9"/>
        <v>0</v>
      </c>
    </row>
    <row r="139" spans="11:13" hidden="1" x14ac:dyDescent="0.25">
      <c r="K139" s="7">
        <f t="shared" si="8"/>
        <v>0</v>
      </c>
      <c r="L139" s="5">
        <f t="shared" si="10"/>
        <v>0</v>
      </c>
      <c r="M139">
        <f t="shared" si="9"/>
        <v>0</v>
      </c>
    </row>
    <row r="140" spans="11:13" hidden="1" x14ac:dyDescent="0.25">
      <c r="K140" s="7">
        <f t="shared" si="8"/>
        <v>0</v>
      </c>
      <c r="L140" s="5">
        <f t="shared" si="10"/>
        <v>0</v>
      </c>
      <c r="M140">
        <f t="shared" si="9"/>
        <v>0</v>
      </c>
    </row>
    <row r="141" spans="11:13" hidden="1" x14ac:dyDescent="0.25">
      <c r="K141" s="7">
        <f t="shared" si="8"/>
        <v>0</v>
      </c>
      <c r="L141" s="5">
        <f t="shared" si="10"/>
        <v>0</v>
      </c>
      <c r="M141">
        <f t="shared" si="9"/>
        <v>0</v>
      </c>
    </row>
    <row r="142" spans="11:13" hidden="1" x14ac:dyDescent="0.25">
      <c r="K142" s="7">
        <f t="shared" si="8"/>
        <v>0</v>
      </c>
      <c r="L142" s="5">
        <f t="shared" si="10"/>
        <v>0</v>
      </c>
      <c r="M142">
        <f t="shared" si="9"/>
        <v>0</v>
      </c>
    </row>
    <row r="143" spans="11:13" hidden="1" x14ac:dyDescent="0.25">
      <c r="K143" s="7">
        <f t="shared" si="8"/>
        <v>0</v>
      </c>
      <c r="L143" s="5">
        <f t="shared" si="10"/>
        <v>0</v>
      </c>
      <c r="M143">
        <f t="shared" si="9"/>
        <v>0</v>
      </c>
    </row>
    <row r="144" spans="11:13" hidden="1" x14ac:dyDescent="0.25">
      <c r="K144" s="7">
        <f t="shared" si="8"/>
        <v>0</v>
      </c>
      <c r="L144" s="5">
        <f t="shared" si="10"/>
        <v>0</v>
      </c>
      <c r="M144">
        <f t="shared" si="9"/>
        <v>0</v>
      </c>
    </row>
    <row r="145" spans="11:13" hidden="1" x14ac:dyDescent="0.25">
      <c r="K145" s="7">
        <f t="shared" si="8"/>
        <v>0</v>
      </c>
      <c r="L145" s="5">
        <f t="shared" si="10"/>
        <v>0</v>
      </c>
      <c r="M145">
        <f t="shared" si="9"/>
        <v>0</v>
      </c>
    </row>
    <row r="146" spans="11:13" hidden="1" x14ac:dyDescent="0.25">
      <c r="K146" s="7">
        <f t="shared" si="8"/>
        <v>0</v>
      </c>
      <c r="L146" s="5">
        <f t="shared" si="10"/>
        <v>0</v>
      </c>
      <c r="M146">
        <f t="shared" si="9"/>
        <v>0</v>
      </c>
    </row>
    <row r="147" spans="11:13" hidden="1" x14ac:dyDescent="0.25">
      <c r="K147" s="7">
        <f t="shared" si="8"/>
        <v>0</v>
      </c>
      <c r="L147" s="5">
        <f t="shared" si="10"/>
        <v>0</v>
      </c>
      <c r="M147">
        <f t="shared" si="9"/>
        <v>0</v>
      </c>
    </row>
    <row r="148" spans="11:13" hidden="1" x14ac:dyDescent="0.25">
      <c r="K148" s="7">
        <f t="shared" si="8"/>
        <v>0</v>
      </c>
      <c r="L148" s="5">
        <f t="shared" si="10"/>
        <v>0</v>
      </c>
      <c r="M148">
        <f t="shared" si="9"/>
        <v>0</v>
      </c>
    </row>
    <row r="149" spans="11:13" hidden="1" x14ac:dyDescent="0.25">
      <c r="K149" s="7">
        <f t="shared" si="8"/>
        <v>0</v>
      </c>
      <c r="L149" s="5">
        <f t="shared" si="10"/>
        <v>0</v>
      </c>
      <c r="M149">
        <f t="shared" si="9"/>
        <v>0</v>
      </c>
    </row>
    <row r="150" spans="11:13" hidden="1" x14ac:dyDescent="0.25">
      <c r="K150" s="7">
        <f t="shared" si="8"/>
        <v>0</v>
      </c>
      <c r="L150" s="5">
        <f t="shared" si="10"/>
        <v>0</v>
      </c>
      <c r="M150">
        <f t="shared" si="9"/>
        <v>0</v>
      </c>
    </row>
    <row r="151" spans="11:13" hidden="1" x14ac:dyDescent="0.25">
      <c r="K151" s="7">
        <f t="shared" si="8"/>
        <v>0</v>
      </c>
      <c r="L151" s="5">
        <f t="shared" si="10"/>
        <v>0</v>
      </c>
      <c r="M151">
        <f t="shared" si="9"/>
        <v>0</v>
      </c>
    </row>
    <row r="152" spans="11:13" hidden="1" x14ac:dyDescent="0.25">
      <c r="K152" s="7">
        <f t="shared" si="8"/>
        <v>0</v>
      </c>
      <c r="L152" s="5">
        <f t="shared" si="10"/>
        <v>0</v>
      </c>
      <c r="M152">
        <f t="shared" si="9"/>
        <v>0</v>
      </c>
    </row>
    <row r="153" spans="11:13" hidden="1" x14ac:dyDescent="0.25">
      <c r="K153" s="7">
        <f t="shared" si="8"/>
        <v>0</v>
      </c>
      <c r="L153" s="5">
        <f t="shared" si="10"/>
        <v>0</v>
      </c>
      <c r="M153">
        <f t="shared" si="9"/>
        <v>0</v>
      </c>
    </row>
    <row r="154" spans="11:13" hidden="1" x14ac:dyDescent="0.25">
      <c r="K154" s="7">
        <f t="shared" si="8"/>
        <v>0</v>
      </c>
      <c r="L154" s="5">
        <f t="shared" si="10"/>
        <v>0</v>
      </c>
      <c r="M154">
        <f t="shared" si="9"/>
        <v>0</v>
      </c>
    </row>
    <row r="155" spans="11:13" hidden="1" x14ac:dyDescent="0.25">
      <c r="K155" s="7">
        <f t="shared" si="8"/>
        <v>0</v>
      </c>
      <c r="L155" s="5">
        <f t="shared" si="10"/>
        <v>0</v>
      </c>
      <c r="M155">
        <f t="shared" si="9"/>
        <v>0</v>
      </c>
    </row>
    <row r="156" spans="11:13" hidden="1" x14ac:dyDescent="0.25">
      <c r="K156" s="7">
        <f t="shared" si="8"/>
        <v>0</v>
      </c>
      <c r="L156" s="5">
        <f t="shared" si="10"/>
        <v>0</v>
      </c>
      <c r="M156">
        <f t="shared" si="9"/>
        <v>0</v>
      </c>
    </row>
    <row r="157" spans="11:13" hidden="1" x14ac:dyDescent="0.25">
      <c r="K157" s="7">
        <f t="shared" si="8"/>
        <v>0</v>
      </c>
      <c r="L157" s="5">
        <f t="shared" si="10"/>
        <v>0</v>
      </c>
      <c r="M157">
        <f t="shared" si="9"/>
        <v>0</v>
      </c>
    </row>
    <row r="158" spans="11:13" hidden="1" x14ac:dyDescent="0.25">
      <c r="K158" s="7">
        <f t="shared" si="8"/>
        <v>0</v>
      </c>
      <c r="L158" s="5">
        <f t="shared" si="10"/>
        <v>0</v>
      </c>
      <c r="M158">
        <f t="shared" si="9"/>
        <v>0</v>
      </c>
    </row>
    <row r="159" spans="11:13" hidden="1" x14ac:dyDescent="0.25">
      <c r="K159" s="7">
        <f t="shared" si="8"/>
        <v>0</v>
      </c>
      <c r="L159" s="5">
        <f t="shared" si="10"/>
        <v>0</v>
      </c>
      <c r="M159">
        <f t="shared" si="9"/>
        <v>0</v>
      </c>
    </row>
    <row r="160" spans="11:13" hidden="1" x14ac:dyDescent="0.25">
      <c r="K160" s="7">
        <f t="shared" si="8"/>
        <v>0</v>
      </c>
      <c r="L160" s="5">
        <f t="shared" si="10"/>
        <v>0</v>
      </c>
      <c r="M160">
        <f t="shared" si="9"/>
        <v>0</v>
      </c>
    </row>
    <row r="161" spans="11:13" hidden="1" x14ac:dyDescent="0.25">
      <c r="K161" s="7">
        <f t="shared" si="8"/>
        <v>0</v>
      </c>
      <c r="L161" s="5">
        <f t="shared" si="10"/>
        <v>0</v>
      </c>
      <c r="M161">
        <f t="shared" si="9"/>
        <v>0</v>
      </c>
    </row>
    <row r="162" spans="11:13" hidden="1" x14ac:dyDescent="0.25">
      <c r="K162" s="7">
        <f t="shared" si="8"/>
        <v>0</v>
      </c>
      <c r="L162" s="5">
        <f t="shared" si="10"/>
        <v>0</v>
      </c>
      <c r="M162">
        <f t="shared" si="9"/>
        <v>0</v>
      </c>
    </row>
    <row r="163" spans="11:13" hidden="1" x14ac:dyDescent="0.25">
      <c r="K163" s="7">
        <f t="shared" si="8"/>
        <v>0</v>
      </c>
      <c r="L163" s="5">
        <f t="shared" si="10"/>
        <v>0</v>
      </c>
      <c r="M163">
        <f t="shared" si="9"/>
        <v>0</v>
      </c>
    </row>
    <row r="164" spans="11:13" hidden="1" x14ac:dyDescent="0.25">
      <c r="K164" s="7">
        <f t="shared" si="8"/>
        <v>0</v>
      </c>
      <c r="L164" s="5">
        <f t="shared" si="10"/>
        <v>0</v>
      </c>
      <c r="M164">
        <f t="shared" si="9"/>
        <v>0</v>
      </c>
    </row>
    <row r="165" spans="11:13" hidden="1" x14ac:dyDescent="0.25">
      <c r="K165" s="7">
        <f t="shared" si="8"/>
        <v>0</v>
      </c>
      <c r="L165" s="5">
        <f t="shared" si="10"/>
        <v>0</v>
      </c>
      <c r="M165">
        <f t="shared" si="9"/>
        <v>0</v>
      </c>
    </row>
    <row r="166" spans="11:13" hidden="1" x14ac:dyDescent="0.25">
      <c r="K166" s="7">
        <f t="shared" si="8"/>
        <v>0</v>
      </c>
      <c r="L166" s="5">
        <f t="shared" si="10"/>
        <v>0</v>
      </c>
      <c r="M166">
        <f t="shared" si="9"/>
        <v>0</v>
      </c>
    </row>
    <row r="167" spans="11:13" hidden="1" x14ac:dyDescent="0.25">
      <c r="K167" s="7">
        <f t="shared" si="8"/>
        <v>0</v>
      </c>
      <c r="L167" s="5">
        <f t="shared" si="10"/>
        <v>0</v>
      </c>
      <c r="M167">
        <f t="shared" si="9"/>
        <v>0</v>
      </c>
    </row>
    <row r="168" spans="11:13" hidden="1" x14ac:dyDescent="0.25">
      <c r="K168" s="7">
        <f t="shared" si="8"/>
        <v>0</v>
      </c>
      <c r="L168" s="5">
        <f t="shared" si="10"/>
        <v>0</v>
      </c>
      <c r="M168">
        <f t="shared" si="9"/>
        <v>0</v>
      </c>
    </row>
    <row r="169" spans="11:13" hidden="1" x14ac:dyDescent="0.25">
      <c r="K169" s="7">
        <f t="shared" si="8"/>
        <v>0</v>
      </c>
      <c r="L169" s="5">
        <f t="shared" si="10"/>
        <v>0</v>
      </c>
      <c r="M169">
        <f t="shared" si="9"/>
        <v>0</v>
      </c>
    </row>
    <row r="170" spans="11:13" hidden="1" x14ac:dyDescent="0.25">
      <c r="K170" s="7">
        <f t="shared" si="8"/>
        <v>0</v>
      </c>
      <c r="L170" s="5">
        <f t="shared" si="10"/>
        <v>0</v>
      </c>
      <c r="M170">
        <f t="shared" si="9"/>
        <v>0</v>
      </c>
    </row>
    <row r="171" spans="11:13" hidden="1" x14ac:dyDescent="0.25">
      <c r="K171" s="7">
        <f t="shared" si="8"/>
        <v>0</v>
      </c>
      <c r="L171" s="5">
        <f t="shared" si="10"/>
        <v>0</v>
      </c>
      <c r="M171">
        <f t="shared" si="9"/>
        <v>0</v>
      </c>
    </row>
    <row r="172" spans="11:13" hidden="1" x14ac:dyDescent="0.25">
      <c r="K172" s="7">
        <f t="shared" si="8"/>
        <v>0</v>
      </c>
      <c r="L172" s="5">
        <f t="shared" si="10"/>
        <v>0</v>
      </c>
      <c r="M172">
        <f t="shared" si="9"/>
        <v>0</v>
      </c>
    </row>
    <row r="173" spans="11:13" hidden="1" x14ac:dyDescent="0.25">
      <c r="K173" s="7">
        <f t="shared" si="8"/>
        <v>0</v>
      </c>
      <c r="L173" s="5">
        <f t="shared" si="10"/>
        <v>0</v>
      </c>
      <c r="M173">
        <f t="shared" si="9"/>
        <v>0</v>
      </c>
    </row>
    <row r="174" spans="11:13" hidden="1" x14ac:dyDescent="0.25">
      <c r="K174" s="7">
        <f t="shared" si="8"/>
        <v>0</v>
      </c>
      <c r="L174" s="5">
        <f t="shared" si="10"/>
        <v>0</v>
      </c>
      <c r="M174">
        <f t="shared" si="9"/>
        <v>0</v>
      </c>
    </row>
    <row r="175" spans="11:13" hidden="1" x14ac:dyDescent="0.25">
      <c r="K175" s="7">
        <f t="shared" si="8"/>
        <v>0</v>
      </c>
      <c r="L175" s="5">
        <f t="shared" si="10"/>
        <v>0</v>
      </c>
      <c r="M175">
        <f t="shared" si="9"/>
        <v>0</v>
      </c>
    </row>
    <row r="176" spans="11:13" hidden="1" x14ac:dyDescent="0.25">
      <c r="K176" s="7">
        <f t="shared" si="8"/>
        <v>0</v>
      </c>
      <c r="L176" s="5">
        <f t="shared" si="10"/>
        <v>0</v>
      </c>
      <c r="M176">
        <f t="shared" si="9"/>
        <v>0</v>
      </c>
    </row>
    <row r="177" spans="11:13" hidden="1" x14ac:dyDescent="0.25">
      <c r="K177" s="7">
        <f t="shared" si="8"/>
        <v>0</v>
      </c>
      <c r="L177" s="5">
        <f t="shared" si="10"/>
        <v>0</v>
      </c>
      <c r="M177">
        <f t="shared" si="9"/>
        <v>0</v>
      </c>
    </row>
    <row r="178" spans="11:13" hidden="1" x14ac:dyDescent="0.25">
      <c r="K178" s="7">
        <f t="shared" si="8"/>
        <v>0</v>
      </c>
      <c r="L178" s="5">
        <f t="shared" si="10"/>
        <v>0</v>
      </c>
      <c r="M178">
        <f t="shared" si="9"/>
        <v>0</v>
      </c>
    </row>
    <row r="179" spans="11:13" hidden="1" x14ac:dyDescent="0.25">
      <c r="K179" s="7">
        <f t="shared" si="8"/>
        <v>0</v>
      </c>
      <c r="L179" s="5">
        <f t="shared" si="10"/>
        <v>0</v>
      </c>
      <c r="M179">
        <f t="shared" si="9"/>
        <v>0</v>
      </c>
    </row>
    <row r="180" spans="11:13" hidden="1" x14ac:dyDescent="0.25">
      <c r="K180" s="7">
        <f t="shared" si="8"/>
        <v>0</v>
      </c>
      <c r="L180" s="5">
        <f t="shared" si="10"/>
        <v>0</v>
      </c>
      <c r="M180">
        <f t="shared" si="9"/>
        <v>0</v>
      </c>
    </row>
    <row r="181" spans="11:13" hidden="1" x14ac:dyDescent="0.25">
      <c r="K181" s="7">
        <f t="shared" si="8"/>
        <v>0</v>
      </c>
      <c r="L181" s="5">
        <f t="shared" si="10"/>
        <v>0</v>
      </c>
      <c r="M181">
        <f t="shared" si="9"/>
        <v>0</v>
      </c>
    </row>
    <row r="182" spans="11:13" hidden="1" x14ac:dyDescent="0.25">
      <c r="K182" s="7">
        <f t="shared" si="8"/>
        <v>0</v>
      </c>
      <c r="L182" s="5">
        <f t="shared" si="10"/>
        <v>0</v>
      </c>
      <c r="M182">
        <f t="shared" si="9"/>
        <v>0</v>
      </c>
    </row>
    <row r="183" spans="11:13" hidden="1" x14ac:dyDescent="0.25">
      <c r="K183" s="7">
        <f t="shared" si="8"/>
        <v>0</v>
      </c>
      <c r="L183" s="5">
        <f t="shared" si="10"/>
        <v>0</v>
      </c>
      <c r="M183">
        <f t="shared" si="9"/>
        <v>0</v>
      </c>
    </row>
    <row r="184" spans="11:13" hidden="1" x14ac:dyDescent="0.25">
      <c r="K184" s="7">
        <f t="shared" si="8"/>
        <v>0</v>
      </c>
      <c r="L184" s="5">
        <f t="shared" si="10"/>
        <v>0</v>
      </c>
      <c r="M184">
        <f t="shared" si="9"/>
        <v>0</v>
      </c>
    </row>
    <row r="185" spans="11:13" hidden="1" x14ac:dyDescent="0.25">
      <c r="K185" s="7">
        <f t="shared" si="8"/>
        <v>0</v>
      </c>
      <c r="L185" s="5">
        <f t="shared" si="10"/>
        <v>0</v>
      </c>
      <c r="M185">
        <f t="shared" si="9"/>
        <v>0</v>
      </c>
    </row>
    <row r="186" spans="11:13" hidden="1" x14ac:dyDescent="0.25">
      <c r="K186" s="7">
        <f t="shared" si="8"/>
        <v>0</v>
      </c>
      <c r="L186" s="5">
        <f t="shared" si="10"/>
        <v>0</v>
      </c>
      <c r="M186">
        <f t="shared" si="9"/>
        <v>0</v>
      </c>
    </row>
    <row r="187" spans="11:13" hidden="1" x14ac:dyDescent="0.25">
      <c r="K187" s="7">
        <f t="shared" si="8"/>
        <v>0</v>
      </c>
      <c r="L187" s="5">
        <f t="shared" si="10"/>
        <v>0</v>
      </c>
      <c r="M187">
        <f t="shared" si="9"/>
        <v>0</v>
      </c>
    </row>
    <row r="188" spans="11:13" hidden="1" x14ac:dyDescent="0.25">
      <c r="K188" s="7">
        <f t="shared" si="8"/>
        <v>0</v>
      </c>
      <c r="L188" s="5">
        <f t="shared" si="10"/>
        <v>0</v>
      </c>
      <c r="M188">
        <f t="shared" si="9"/>
        <v>0</v>
      </c>
    </row>
    <row r="189" spans="11:13" hidden="1" x14ac:dyDescent="0.25">
      <c r="K189" s="7">
        <f t="shared" si="8"/>
        <v>0</v>
      </c>
      <c r="L189" s="5">
        <f t="shared" si="10"/>
        <v>0</v>
      </c>
      <c r="M189">
        <f t="shared" si="9"/>
        <v>0</v>
      </c>
    </row>
    <row r="190" spans="11:13" hidden="1" x14ac:dyDescent="0.25">
      <c r="K190" s="7">
        <f t="shared" si="8"/>
        <v>0</v>
      </c>
      <c r="L190" s="5">
        <f t="shared" si="10"/>
        <v>0</v>
      </c>
      <c r="M190">
        <f t="shared" si="9"/>
        <v>0</v>
      </c>
    </row>
    <row r="191" spans="11:13" hidden="1" x14ac:dyDescent="0.25">
      <c r="K191" s="7">
        <f t="shared" si="8"/>
        <v>0</v>
      </c>
      <c r="L191" s="5">
        <f t="shared" si="10"/>
        <v>0</v>
      </c>
      <c r="M191">
        <f t="shared" si="9"/>
        <v>0</v>
      </c>
    </row>
    <row r="192" spans="11:13" hidden="1" x14ac:dyDescent="0.25">
      <c r="K192" s="7">
        <f t="shared" si="8"/>
        <v>0</v>
      </c>
      <c r="L192" s="5">
        <f t="shared" si="10"/>
        <v>0</v>
      </c>
      <c r="M192">
        <f t="shared" si="9"/>
        <v>0</v>
      </c>
    </row>
    <row r="193" spans="11:13" hidden="1" x14ac:dyDescent="0.25">
      <c r="K193" s="7">
        <f t="shared" si="8"/>
        <v>0</v>
      </c>
      <c r="L193" s="5">
        <f t="shared" si="10"/>
        <v>0</v>
      </c>
      <c r="M193">
        <f t="shared" si="9"/>
        <v>0</v>
      </c>
    </row>
    <row r="194" spans="11:13" hidden="1" x14ac:dyDescent="0.25">
      <c r="K194" s="7">
        <f t="shared" si="8"/>
        <v>0</v>
      </c>
      <c r="L194" s="5">
        <f t="shared" si="10"/>
        <v>0</v>
      </c>
      <c r="M194">
        <f t="shared" si="9"/>
        <v>0</v>
      </c>
    </row>
    <row r="195" spans="11:13" hidden="1" x14ac:dyDescent="0.25">
      <c r="K195" s="7">
        <f t="shared" si="8"/>
        <v>0</v>
      </c>
      <c r="L195" s="5">
        <f t="shared" si="10"/>
        <v>0</v>
      </c>
      <c r="M195">
        <f t="shared" si="9"/>
        <v>0</v>
      </c>
    </row>
    <row r="196" spans="11:13" hidden="1" x14ac:dyDescent="0.25">
      <c r="K196" s="7">
        <f t="shared" si="8"/>
        <v>0</v>
      </c>
      <c r="L196" s="5">
        <f t="shared" si="10"/>
        <v>0</v>
      </c>
      <c r="M196">
        <f t="shared" si="9"/>
        <v>0</v>
      </c>
    </row>
    <row r="197" spans="11:13" hidden="1" x14ac:dyDescent="0.25">
      <c r="K197" s="7">
        <f t="shared" ref="K197:K260" si="11">SUM(F197:J197)</f>
        <v>0</v>
      </c>
      <c r="L197" s="5">
        <f t="shared" si="10"/>
        <v>0</v>
      </c>
      <c r="M197">
        <f t="shared" ref="M197:M260" si="12">SUM(K197*L197)</f>
        <v>0</v>
      </c>
    </row>
    <row r="198" spans="11:13" hidden="1" x14ac:dyDescent="0.25">
      <c r="K198" s="7">
        <f t="shared" si="11"/>
        <v>0</v>
      </c>
      <c r="L198" s="5">
        <f t="shared" ref="L198:L261" si="13">IF(D198="X",0,IF(E198="",0,IF(E198="H",0,VLOOKUP(E198,$F$539:$G$553,2))))</f>
        <v>0</v>
      </c>
      <c r="M198">
        <f t="shared" si="12"/>
        <v>0</v>
      </c>
    </row>
    <row r="199" spans="11:13" hidden="1" x14ac:dyDescent="0.25">
      <c r="K199" s="7">
        <f t="shared" si="11"/>
        <v>0</v>
      </c>
      <c r="L199" s="5">
        <f t="shared" si="13"/>
        <v>0</v>
      </c>
      <c r="M199">
        <f t="shared" si="12"/>
        <v>0</v>
      </c>
    </row>
    <row r="200" spans="11:13" hidden="1" x14ac:dyDescent="0.25">
      <c r="K200" s="7">
        <f t="shared" si="11"/>
        <v>0</v>
      </c>
      <c r="L200" s="5">
        <f t="shared" si="13"/>
        <v>0</v>
      </c>
      <c r="M200">
        <f t="shared" si="12"/>
        <v>0</v>
      </c>
    </row>
    <row r="201" spans="11:13" hidden="1" x14ac:dyDescent="0.25">
      <c r="K201" s="7">
        <f t="shared" si="11"/>
        <v>0</v>
      </c>
      <c r="L201" s="5">
        <f t="shared" si="13"/>
        <v>0</v>
      </c>
      <c r="M201">
        <f t="shared" si="12"/>
        <v>0</v>
      </c>
    </row>
    <row r="202" spans="11:13" hidden="1" x14ac:dyDescent="0.25">
      <c r="K202" s="7">
        <f t="shared" si="11"/>
        <v>0</v>
      </c>
      <c r="L202" s="5">
        <f t="shared" si="13"/>
        <v>0</v>
      </c>
      <c r="M202">
        <f t="shared" si="12"/>
        <v>0</v>
      </c>
    </row>
    <row r="203" spans="11:13" hidden="1" x14ac:dyDescent="0.25">
      <c r="K203" s="7">
        <f t="shared" si="11"/>
        <v>0</v>
      </c>
      <c r="L203" s="5">
        <f t="shared" si="13"/>
        <v>0</v>
      </c>
      <c r="M203">
        <f t="shared" si="12"/>
        <v>0</v>
      </c>
    </row>
    <row r="204" spans="11:13" hidden="1" x14ac:dyDescent="0.25">
      <c r="K204" s="7">
        <f t="shared" si="11"/>
        <v>0</v>
      </c>
      <c r="L204" s="5">
        <f t="shared" si="13"/>
        <v>0</v>
      </c>
      <c r="M204">
        <f t="shared" si="12"/>
        <v>0</v>
      </c>
    </row>
    <row r="205" spans="11:13" hidden="1" x14ac:dyDescent="0.25">
      <c r="K205" s="7">
        <f t="shared" si="11"/>
        <v>0</v>
      </c>
      <c r="L205" s="5">
        <f t="shared" si="13"/>
        <v>0</v>
      </c>
      <c r="M205">
        <f t="shared" si="12"/>
        <v>0</v>
      </c>
    </row>
    <row r="206" spans="11:13" hidden="1" x14ac:dyDescent="0.25">
      <c r="K206" s="7">
        <f t="shared" si="11"/>
        <v>0</v>
      </c>
      <c r="L206" s="5">
        <f t="shared" si="13"/>
        <v>0</v>
      </c>
      <c r="M206">
        <f t="shared" si="12"/>
        <v>0</v>
      </c>
    </row>
    <row r="207" spans="11:13" hidden="1" x14ac:dyDescent="0.25">
      <c r="K207" s="7">
        <f t="shared" si="11"/>
        <v>0</v>
      </c>
      <c r="L207" s="5">
        <f t="shared" si="13"/>
        <v>0</v>
      </c>
      <c r="M207">
        <f t="shared" si="12"/>
        <v>0</v>
      </c>
    </row>
    <row r="208" spans="11:13" hidden="1" x14ac:dyDescent="0.25">
      <c r="K208" s="7">
        <f t="shared" si="11"/>
        <v>0</v>
      </c>
      <c r="L208" s="5">
        <f t="shared" si="13"/>
        <v>0</v>
      </c>
      <c r="M208">
        <f t="shared" si="12"/>
        <v>0</v>
      </c>
    </row>
    <row r="209" spans="11:13" hidden="1" x14ac:dyDescent="0.25">
      <c r="K209" s="7">
        <f t="shared" si="11"/>
        <v>0</v>
      </c>
      <c r="L209" s="5">
        <f t="shared" si="13"/>
        <v>0</v>
      </c>
      <c r="M209">
        <f t="shared" si="12"/>
        <v>0</v>
      </c>
    </row>
    <row r="210" spans="11:13" hidden="1" x14ac:dyDescent="0.25">
      <c r="K210" s="7">
        <f t="shared" si="11"/>
        <v>0</v>
      </c>
      <c r="L210" s="5">
        <f t="shared" si="13"/>
        <v>0</v>
      </c>
      <c r="M210">
        <f t="shared" si="12"/>
        <v>0</v>
      </c>
    </row>
    <row r="211" spans="11:13" hidden="1" x14ac:dyDescent="0.25">
      <c r="K211" s="7">
        <f t="shared" si="11"/>
        <v>0</v>
      </c>
      <c r="L211" s="5">
        <f t="shared" si="13"/>
        <v>0</v>
      </c>
      <c r="M211">
        <f t="shared" si="12"/>
        <v>0</v>
      </c>
    </row>
    <row r="212" spans="11:13" hidden="1" x14ac:dyDescent="0.25">
      <c r="K212" s="7">
        <f t="shared" si="11"/>
        <v>0</v>
      </c>
      <c r="L212" s="5">
        <f t="shared" si="13"/>
        <v>0</v>
      </c>
      <c r="M212">
        <f t="shared" si="12"/>
        <v>0</v>
      </c>
    </row>
    <row r="213" spans="11:13" hidden="1" x14ac:dyDescent="0.25">
      <c r="K213" s="7">
        <f t="shared" si="11"/>
        <v>0</v>
      </c>
      <c r="L213" s="5">
        <f t="shared" si="13"/>
        <v>0</v>
      </c>
      <c r="M213">
        <f t="shared" si="12"/>
        <v>0</v>
      </c>
    </row>
    <row r="214" spans="11:13" hidden="1" x14ac:dyDescent="0.25">
      <c r="K214" s="7">
        <f t="shared" si="11"/>
        <v>0</v>
      </c>
      <c r="L214" s="5">
        <f t="shared" si="13"/>
        <v>0</v>
      </c>
      <c r="M214">
        <f t="shared" si="12"/>
        <v>0</v>
      </c>
    </row>
    <row r="215" spans="11:13" hidden="1" x14ac:dyDescent="0.25">
      <c r="K215" s="7">
        <f t="shared" si="11"/>
        <v>0</v>
      </c>
      <c r="L215" s="5">
        <f t="shared" si="13"/>
        <v>0</v>
      </c>
      <c r="M215">
        <f t="shared" si="12"/>
        <v>0</v>
      </c>
    </row>
    <row r="216" spans="11:13" hidden="1" x14ac:dyDescent="0.25">
      <c r="K216" s="7">
        <f t="shared" si="11"/>
        <v>0</v>
      </c>
      <c r="L216" s="5">
        <f t="shared" si="13"/>
        <v>0</v>
      </c>
      <c r="M216">
        <f t="shared" si="12"/>
        <v>0</v>
      </c>
    </row>
    <row r="217" spans="11:13" hidden="1" x14ac:dyDescent="0.25">
      <c r="K217" s="7">
        <f t="shared" si="11"/>
        <v>0</v>
      </c>
      <c r="L217" s="5">
        <f t="shared" si="13"/>
        <v>0</v>
      </c>
      <c r="M217">
        <f t="shared" si="12"/>
        <v>0</v>
      </c>
    </row>
    <row r="218" spans="11:13" hidden="1" x14ac:dyDescent="0.25">
      <c r="K218" s="7">
        <f t="shared" si="11"/>
        <v>0</v>
      </c>
      <c r="L218" s="5">
        <f t="shared" si="13"/>
        <v>0</v>
      </c>
      <c r="M218">
        <f t="shared" si="12"/>
        <v>0</v>
      </c>
    </row>
    <row r="219" spans="11:13" hidden="1" x14ac:dyDescent="0.25">
      <c r="K219" s="7">
        <f t="shared" si="11"/>
        <v>0</v>
      </c>
      <c r="L219" s="5">
        <f t="shared" si="13"/>
        <v>0</v>
      </c>
      <c r="M219">
        <f t="shared" si="12"/>
        <v>0</v>
      </c>
    </row>
    <row r="220" spans="11:13" hidden="1" x14ac:dyDescent="0.25">
      <c r="K220" s="7">
        <f t="shared" si="11"/>
        <v>0</v>
      </c>
      <c r="L220" s="5">
        <f t="shared" si="13"/>
        <v>0</v>
      </c>
      <c r="M220">
        <f t="shared" si="12"/>
        <v>0</v>
      </c>
    </row>
    <row r="221" spans="11:13" hidden="1" x14ac:dyDescent="0.25">
      <c r="K221" s="7">
        <f t="shared" si="11"/>
        <v>0</v>
      </c>
      <c r="L221" s="5">
        <f t="shared" si="13"/>
        <v>0</v>
      </c>
      <c r="M221">
        <f t="shared" si="12"/>
        <v>0</v>
      </c>
    </row>
    <row r="222" spans="11:13" hidden="1" x14ac:dyDescent="0.25">
      <c r="K222" s="7">
        <f t="shared" si="11"/>
        <v>0</v>
      </c>
      <c r="L222" s="5">
        <f t="shared" si="13"/>
        <v>0</v>
      </c>
      <c r="M222">
        <f t="shared" si="12"/>
        <v>0</v>
      </c>
    </row>
    <row r="223" spans="11:13" hidden="1" x14ac:dyDescent="0.25">
      <c r="K223" s="7">
        <f t="shared" si="11"/>
        <v>0</v>
      </c>
      <c r="L223" s="5">
        <f t="shared" si="13"/>
        <v>0</v>
      </c>
      <c r="M223">
        <f t="shared" si="12"/>
        <v>0</v>
      </c>
    </row>
    <row r="224" spans="11:13" hidden="1" x14ac:dyDescent="0.25">
      <c r="K224" s="7">
        <f t="shared" si="11"/>
        <v>0</v>
      </c>
      <c r="L224" s="5">
        <f t="shared" si="13"/>
        <v>0</v>
      </c>
      <c r="M224">
        <f t="shared" si="12"/>
        <v>0</v>
      </c>
    </row>
    <row r="225" spans="11:13" hidden="1" x14ac:dyDescent="0.25">
      <c r="K225" s="7">
        <f t="shared" si="11"/>
        <v>0</v>
      </c>
      <c r="L225" s="5">
        <f t="shared" si="13"/>
        <v>0</v>
      </c>
      <c r="M225">
        <f t="shared" si="12"/>
        <v>0</v>
      </c>
    </row>
    <row r="226" spans="11:13" hidden="1" x14ac:dyDescent="0.25">
      <c r="K226" s="7">
        <f t="shared" si="11"/>
        <v>0</v>
      </c>
      <c r="L226" s="5">
        <f t="shared" si="13"/>
        <v>0</v>
      </c>
      <c r="M226">
        <f t="shared" si="12"/>
        <v>0</v>
      </c>
    </row>
    <row r="227" spans="11:13" hidden="1" x14ac:dyDescent="0.25">
      <c r="K227" s="7">
        <f t="shared" si="11"/>
        <v>0</v>
      </c>
      <c r="L227" s="5">
        <f t="shared" si="13"/>
        <v>0</v>
      </c>
      <c r="M227">
        <f t="shared" si="12"/>
        <v>0</v>
      </c>
    </row>
    <row r="228" spans="11:13" hidden="1" x14ac:dyDescent="0.25">
      <c r="K228" s="7">
        <f t="shared" si="11"/>
        <v>0</v>
      </c>
      <c r="L228" s="5">
        <f t="shared" si="13"/>
        <v>0</v>
      </c>
      <c r="M228">
        <f t="shared" si="12"/>
        <v>0</v>
      </c>
    </row>
    <row r="229" spans="11:13" hidden="1" x14ac:dyDescent="0.25">
      <c r="K229" s="7">
        <f t="shared" si="11"/>
        <v>0</v>
      </c>
      <c r="L229" s="5">
        <f t="shared" si="13"/>
        <v>0</v>
      </c>
      <c r="M229">
        <f t="shared" si="12"/>
        <v>0</v>
      </c>
    </row>
    <row r="230" spans="11:13" hidden="1" x14ac:dyDescent="0.25">
      <c r="K230" s="7">
        <f t="shared" si="11"/>
        <v>0</v>
      </c>
      <c r="L230" s="5">
        <f t="shared" si="13"/>
        <v>0</v>
      </c>
      <c r="M230">
        <f t="shared" si="12"/>
        <v>0</v>
      </c>
    </row>
    <row r="231" spans="11:13" hidden="1" x14ac:dyDescent="0.25">
      <c r="K231" s="7">
        <f t="shared" si="11"/>
        <v>0</v>
      </c>
      <c r="L231" s="5">
        <f t="shared" si="13"/>
        <v>0</v>
      </c>
      <c r="M231">
        <f t="shared" si="12"/>
        <v>0</v>
      </c>
    </row>
    <row r="232" spans="11:13" hidden="1" x14ac:dyDescent="0.25">
      <c r="K232" s="7">
        <f t="shared" si="11"/>
        <v>0</v>
      </c>
      <c r="L232" s="5">
        <f t="shared" si="13"/>
        <v>0</v>
      </c>
      <c r="M232">
        <f t="shared" si="12"/>
        <v>0</v>
      </c>
    </row>
    <row r="233" spans="11:13" hidden="1" x14ac:dyDescent="0.25">
      <c r="K233" s="7">
        <f t="shared" si="11"/>
        <v>0</v>
      </c>
      <c r="L233" s="5">
        <f t="shared" si="13"/>
        <v>0</v>
      </c>
      <c r="M233">
        <f t="shared" si="12"/>
        <v>0</v>
      </c>
    </row>
    <row r="234" spans="11:13" hidden="1" x14ac:dyDescent="0.25">
      <c r="K234" s="7">
        <f t="shared" si="11"/>
        <v>0</v>
      </c>
      <c r="L234" s="5">
        <f t="shared" si="13"/>
        <v>0</v>
      </c>
      <c r="M234">
        <f t="shared" si="12"/>
        <v>0</v>
      </c>
    </row>
    <row r="235" spans="11:13" hidden="1" x14ac:dyDescent="0.25">
      <c r="K235" s="7">
        <f t="shared" si="11"/>
        <v>0</v>
      </c>
      <c r="L235" s="5">
        <f t="shared" si="13"/>
        <v>0</v>
      </c>
      <c r="M235">
        <f t="shared" si="12"/>
        <v>0</v>
      </c>
    </row>
    <row r="236" spans="11:13" hidden="1" x14ac:dyDescent="0.25">
      <c r="K236" s="7">
        <f t="shared" si="11"/>
        <v>0</v>
      </c>
      <c r="L236" s="5">
        <f t="shared" si="13"/>
        <v>0</v>
      </c>
      <c r="M236">
        <f t="shared" si="12"/>
        <v>0</v>
      </c>
    </row>
    <row r="237" spans="11:13" hidden="1" x14ac:dyDescent="0.25">
      <c r="K237" s="7">
        <f t="shared" si="11"/>
        <v>0</v>
      </c>
      <c r="L237" s="5">
        <f t="shared" si="13"/>
        <v>0</v>
      </c>
      <c r="M237">
        <f t="shared" si="12"/>
        <v>0</v>
      </c>
    </row>
    <row r="238" spans="11:13" hidden="1" x14ac:dyDescent="0.25">
      <c r="K238" s="7">
        <f t="shared" si="11"/>
        <v>0</v>
      </c>
      <c r="L238" s="5">
        <f t="shared" si="13"/>
        <v>0</v>
      </c>
      <c r="M238">
        <f t="shared" si="12"/>
        <v>0</v>
      </c>
    </row>
    <row r="239" spans="11:13" hidden="1" x14ac:dyDescent="0.25">
      <c r="K239" s="7">
        <f t="shared" si="11"/>
        <v>0</v>
      </c>
      <c r="L239" s="5">
        <f t="shared" si="13"/>
        <v>0</v>
      </c>
      <c r="M239">
        <f t="shared" si="12"/>
        <v>0</v>
      </c>
    </row>
    <row r="240" spans="11:13" hidden="1" x14ac:dyDescent="0.25">
      <c r="K240" s="7">
        <f t="shared" si="11"/>
        <v>0</v>
      </c>
      <c r="L240" s="5">
        <f t="shared" si="13"/>
        <v>0</v>
      </c>
      <c r="M240">
        <f t="shared" si="12"/>
        <v>0</v>
      </c>
    </row>
    <row r="241" spans="11:13" hidden="1" x14ac:dyDescent="0.25">
      <c r="K241" s="7">
        <f t="shared" si="11"/>
        <v>0</v>
      </c>
      <c r="L241" s="5">
        <f t="shared" si="13"/>
        <v>0</v>
      </c>
      <c r="M241">
        <f t="shared" si="12"/>
        <v>0</v>
      </c>
    </row>
    <row r="242" spans="11:13" hidden="1" x14ac:dyDescent="0.25">
      <c r="K242" s="7">
        <f t="shared" si="11"/>
        <v>0</v>
      </c>
      <c r="L242" s="5">
        <f t="shared" si="13"/>
        <v>0</v>
      </c>
      <c r="M242">
        <f t="shared" si="12"/>
        <v>0</v>
      </c>
    </row>
    <row r="243" spans="11:13" hidden="1" x14ac:dyDescent="0.25">
      <c r="K243" s="7">
        <f t="shared" si="11"/>
        <v>0</v>
      </c>
      <c r="L243" s="5">
        <f t="shared" si="13"/>
        <v>0</v>
      </c>
      <c r="M243">
        <f t="shared" si="12"/>
        <v>0</v>
      </c>
    </row>
    <row r="244" spans="11:13" hidden="1" x14ac:dyDescent="0.25">
      <c r="K244" s="7">
        <f t="shared" si="11"/>
        <v>0</v>
      </c>
      <c r="L244" s="5">
        <f t="shared" si="13"/>
        <v>0</v>
      </c>
      <c r="M244">
        <f t="shared" si="12"/>
        <v>0</v>
      </c>
    </row>
    <row r="245" spans="11:13" hidden="1" x14ac:dyDescent="0.25">
      <c r="K245" s="7">
        <f t="shared" si="11"/>
        <v>0</v>
      </c>
      <c r="L245" s="5">
        <f t="shared" si="13"/>
        <v>0</v>
      </c>
      <c r="M245">
        <f t="shared" si="12"/>
        <v>0</v>
      </c>
    </row>
    <row r="246" spans="11:13" hidden="1" x14ac:dyDescent="0.25">
      <c r="K246" s="7">
        <f t="shared" si="11"/>
        <v>0</v>
      </c>
      <c r="L246" s="5">
        <f t="shared" si="13"/>
        <v>0</v>
      </c>
      <c r="M246">
        <f t="shared" si="12"/>
        <v>0</v>
      </c>
    </row>
    <row r="247" spans="11:13" hidden="1" x14ac:dyDescent="0.25">
      <c r="K247" s="7">
        <f t="shared" si="11"/>
        <v>0</v>
      </c>
      <c r="L247" s="5">
        <f t="shared" si="13"/>
        <v>0</v>
      </c>
      <c r="M247">
        <f t="shared" si="12"/>
        <v>0</v>
      </c>
    </row>
    <row r="248" spans="11:13" hidden="1" x14ac:dyDescent="0.25">
      <c r="K248" s="7">
        <f t="shared" si="11"/>
        <v>0</v>
      </c>
      <c r="L248" s="5">
        <f t="shared" si="13"/>
        <v>0</v>
      </c>
      <c r="M248">
        <f t="shared" si="12"/>
        <v>0</v>
      </c>
    </row>
    <row r="249" spans="11:13" hidden="1" x14ac:dyDescent="0.25">
      <c r="K249" s="7">
        <f t="shared" si="11"/>
        <v>0</v>
      </c>
      <c r="L249" s="5">
        <f t="shared" si="13"/>
        <v>0</v>
      </c>
      <c r="M249">
        <f t="shared" si="12"/>
        <v>0</v>
      </c>
    </row>
    <row r="250" spans="11:13" hidden="1" x14ac:dyDescent="0.25">
      <c r="K250" s="7">
        <f t="shared" si="11"/>
        <v>0</v>
      </c>
      <c r="L250" s="5">
        <f t="shared" si="13"/>
        <v>0</v>
      </c>
      <c r="M250">
        <f t="shared" si="12"/>
        <v>0</v>
      </c>
    </row>
    <row r="251" spans="11:13" hidden="1" x14ac:dyDescent="0.25">
      <c r="K251" s="7">
        <f t="shared" si="11"/>
        <v>0</v>
      </c>
      <c r="L251" s="5">
        <f t="shared" si="13"/>
        <v>0</v>
      </c>
      <c r="M251">
        <f t="shared" si="12"/>
        <v>0</v>
      </c>
    </row>
    <row r="252" spans="11:13" hidden="1" x14ac:dyDescent="0.25">
      <c r="K252" s="7">
        <f t="shared" si="11"/>
        <v>0</v>
      </c>
      <c r="L252" s="5">
        <f t="shared" si="13"/>
        <v>0</v>
      </c>
      <c r="M252">
        <f t="shared" si="12"/>
        <v>0</v>
      </c>
    </row>
    <row r="253" spans="11:13" hidden="1" x14ac:dyDescent="0.25">
      <c r="K253" s="7">
        <f t="shared" si="11"/>
        <v>0</v>
      </c>
      <c r="L253" s="5">
        <f t="shared" si="13"/>
        <v>0</v>
      </c>
      <c r="M253">
        <f t="shared" si="12"/>
        <v>0</v>
      </c>
    </row>
    <row r="254" spans="11:13" hidden="1" x14ac:dyDescent="0.25">
      <c r="K254" s="7">
        <f t="shared" si="11"/>
        <v>0</v>
      </c>
      <c r="L254" s="5">
        <f t="shared" si="13"/>
        <v>0</v>
      </c>
      <c r="M254">
        <f t="shared" si="12"/>
        <v>0</v>
      </c>
    </row>
    <row r="255" spans="11:13" hidden="1" x14ac:dyDescent="0.25">
      <c r="K255" s="7">
        <f t="shared" si="11"/>
        <v>0</v>
      </c>
      <c r="L255" s="5">
        <f t="shared" si="13"/>
        <v>0</v>
      </c>
      <c r="M255">
        <f t="shared" si="12"/>
        <v>0</v>
      </c>
    </row>
    <row r="256" spans="11:13" hidden="1" x14ac:dyDescent="0.25">
      <c r="K256" s="7">
        <f t="shared" si="11"/>
        <v>0</v>
      </c>
      <c r="L256" s="5">
        <f t="shared" si="13"/>
        <v>0</v>
      </c>
      <c r="M256">
        <f t="shared" si="12"/>
        <v>0</v>
      </c>
    </row>
    <row r="257" spans="11:13" hidden="1" x14ac:dyDescent="0.25">
      <c r="K257" s="7">
        <f t="shared" si="11"/>
        <v>0</v>
      </c>
      <c r="L257" s="5">
        <f t="shared" si="13"/>
        <v>0</v>
      </c>
      <c r="M257">
        <f t="shared" si="12"/>
        <v>0</v>
      </c>
    </row>
    <row r="258" spans="11:13" hidden="1" x14ac:dyDescent="0.25">
      <c r="K258" s="7">
        <f t="shared" si="11"/>
        <v>0</v>
      </c>
      <c r="L258" s="5">
        <f t="shared" si="13"/>
        <v>0</v>
      </c>
      <c r="M258">
        <f t="shared" si="12"/>
        <v>0</v>
      </c>
    </row>
    <row r="259" spans="11:13" hidden="1" x14ac:dyDescent="0.25">
      <c r="K259" s="7">
        <f t="shared" si="11"/>
        <v>0</v>
      </c>
      <c r="L259" s="5">
        <f t="shared" si="13"/>
        <v>0</v>
      </c>
      <c r="M259">
        <f t="shared" si="12"/>
        <v>0</v>
      </c>
    </row>
    <row r="260" spans="11:13" hidden="1" x14ac:dyDescent="0.25">
      <c r="K260" s="7">
        <f t="shared" si="11"/>
        <v>0</v>
      </c>
      <c r="L260" s="5">
        <f t="shared" si="13"/>
        <v>0</v>
      </c>
      <c r="M260">
        <f t="shared" si="12"/>
        <v>0</v>
      </c>
    </row>
    <row r="261" spans="11:13" hidden="1" x14ac:dyDescent="0.25">
      <c r="K261" s="7">
        <f t="shared" ref="K261:K324" si="14">SUM(F261:J261)</f>
        <v>0</v>
      </c>
      <c r="L261" s="5">
        <f t="shared" si="13"/>
        <v>0</v>
      </c>
      <c r="M261">
        <f t="shared" ref="M261:M324" si="15">SUM(K261*L261)</f>
        <v>0</v>
      </c>
    </row>
    <row r="262" spans="11:13" hidden="1" x14ac:dyDescent="0.25">
      <c r="K262" s="7">
        <f t="shared" si="14"/>
        <v>0</v>
      </c>
      <c r="L262" s="5">
        <f t="shared" ref="L262:L325" si="16">IF(D262="X",0,IF(E262="",0,IF(E262="H",0,VLOOKUP(E262,$F$539:$G$553,2))))</f>
        <v>0</v>
      </c>
      <c r="M262">
        <f t="shared" si="15"/>
        <v>0</v>
      </c>
    </row>
    <row r="263" spans="11:13" hidden="1" x14ac:dyDescent="0.25">
      <c r="K263" s="7">
        <f t="shared" si="14"/>
        <v>0</v>
      </c>
      <c r="L263" s="5">
        <f t="shared" si="16"/>
        <v>0</v>
      </c>
      <c r="M263">
        <f t="shared" si="15"/>
        <v>0</v>
      </c>
    </row>
    <row r="264" spans="11:13" hidden="1" x14ac:dyDescent="0.25">
      <c r="K264" s="7">
        <f t="shared" si="14"/>
        <v>0</v>
      </c>
      <c r="L264" s="5">
        <f t="shared" si="16"/>
        <v>0</v>
      </c>
      <c r="M264">
        <f t="shared" si="15"/>
        <v>0</v>
      </c>
    </row>
    <row r="265" spans="11:13" hidden="1" x14ac:dyDescent="0.25">
      <c r="K265" s="7">
        <f t="shared" si="14"/>
        <v>0</v>
      </c>
      <c r="L265" s="5">
        <f t="shared" si="16"/>
        <v>0</v>
      </c>
      <c r="M265">
        <f t="shared" si="15"/>
        <v>0</v>
      </c>
    </row>
    <row r="266" spans="11:13" hidden="1" x14ac:dyDescent="0.25">
      <c r="K266" s="7">
        <f t="shared" si="14"/>
        <v>0</v>
      </c>
      <c r="L266" s="5">
        <f t="shared" si="16"/>
        <v>0</v>
      </c>
      <c r="M266">
        <f t="shared" si="15"/>
        <v>0</v>
      </c>
    </row>
    <row r="267" spans="11:13" hidden="1" x14ac:dyDescent="0.25">
      <c r="K267" s="7">
        <f t="shared" si="14"/>
        <v>0</v>
      </c>
      <c r="L267" s="5">
        <f t="shared" si="16"/>
        <v>0</v>
      </c>
      <c r="M267">
        <f t="shared" si="15"/>
        <v>0</v>
      </c>
    </row>
    <row r="268" spans="11:13" hidden="1" x14ac:dyDescent="0.25">
      <c r="K268" s="7">
        <f t="shared" si="14"/>
        <v>0</v>
      </c>
      <c r="L268" s="5">
        <f t="shared" si="16"/>
        <v>0</v>
      </c>
      <c r="M268">
        <f t="shared" si="15"/>
        <v>0</v>
      </c>
    </row>
    <row r="269" spans="11:13" hidden="1" x14ac:dyDescent="0.25">
      <c r="K269" s="7">
        <f t="shared" si="14"/>
        <v>0</v>
      </c>
      <c r="L269" s="5">
        <f t="shared" si="16"/>
        <v>0</v>
      </c>
      <c r="M269">
        <f t="shared" si="15"/>
        <v>0</v>
      </c>
    </row>
    <row r="270" spans="11:13" hidden="1" x14ac:dyDescent="0.25">
      <c r="K270" s="7">
        <f t="shared" si="14"/>
        <v>0</v>
      </c>
      <c r="L270" s="5">
        <f t="shared" si="16"/>
        <v>0</v>
      </c>
      <c r="M270">
        <f t="shared" si="15"/>
        <v>0</v>
      </c>
    </row>
    <row r="271" spans="11:13" hidden="1" x14ac:dyDescent="0.25">
      <c r="K271" s="7">
        <f t="shared" si="14"/>
        <v>0</v>
      </c>
      <c r="L271" s="5">
        <f t="shared" si="16"/>
        <v>0</v>
      </c>
      <c r="M271">
        <f t="shared" si="15"/>
        <v>0</v>
      </c>
    </row>
    <row r="272" spans="11:13" hidden="1" x14ac:dyDescent="0.25">
      <c r="K272" s="7">
        <f t="shared" si="14"/>
        <v>0</v>
      </c>
      <c r="L272" s="5">
        <f t="shared" si="16"/>
        <v>0</v>
      </c>
      <c r="M272">
        <f t="shared" si="15"/>
        <v>0</v>
      </c>
    </row>
    <row r="273" spans="11:13" hidden="1" x14ac:dyDescent="0.25">
      <c r="K273" s="7">
        <f t="shared" si="14"/>
        <v>0</v>
      </c>
      <c r="L273" s="5">
        <f t="shared" si="16"/>
        <v>0</v>
      </c>
      <c r="M273">
        <f t="shared" si="15"/>
        <v>0</v>
      </c>
    </row>
    <row r="274" spans="11:13" hidden="1" x14ac:dyDescent="0.25">
      <c r="K274" s="7">
        <f t="shared" si="14"/>
        <v>0</v>
      </c>
      <c r="L274" s="5">
        <f t="shared" si="16"/>
        <v>0</v>
      </c>
      <c r="M274">
        <f t="shared" si="15"/>
        <v>0</v>
      </c>
    </row>
    <row r="275" spans="11:13" hidden="1" x14ac:dyDescent="0.25">
      <c r="K275" s="7">
        <f t="shared" si="14"/>
        <v>0</v>
      </c>
      <c r="L275" s="5">
        <f t="shared" si="16"/>
        <v>0</v>
      </c>
      <c r="M275">
        <f t="shared" si="15"/>
        <v>0</v>
      </c>
    </row>
    <row r="276" spans="11:13" hidden="1" x14ac:dyDescent="0.25">
      <c r="K276" s="7">
        <f t="shared" si="14"/>
        <v>0</v>
      </c>
      <c r="L276" s="5">
        <f t="shared" si="16"/>
        <v>0</v>
      </c>
      <c r="M276">
        <f t="shared" si="15"/>
        <v>0</v>
      </c>
    </row>
    <row r="277" spans="11:13" hidden="1" x14ac:dyDescent="0.25">
      <c r="K277" s="7">
        <f t="shared" si="14"/>
        <v>0</v>
      </c>
      <c r="L277" s="5">
        <f t="shared" si="16"/>
        <v>0</v>
      </c>
      <c r="M277">
        <f t="shared" si="15"/>
        <v>0</v>
      </c>
    </row>
    <row r="278" spans="11:13" hidden="1" x14ac:dyDescent="0.25">
      <c r="K278" s="7">
        <f t="shared" si="14"/>
        <v>0</v>
      </c>
      <c r="L278" s="5">
        <f t="shared" si="16"/>
        <v>0</v>
      </c>
      <c r="M278">
        <f t="shared" si="15"/>
        <v>0</v>
      </c>
    </row>
    <row r="279" spans="11:13" hidden="1" x14ac:dyDescent="0.25">
      <c r="K279" s="7">
        <f t="shared" si="14"/>
        <v>0</v>
      </c>
      <c r="L279" s="5">
        <f t="shared" si="16"/>
        <v>0</v>
      </c>
      <c r="M279">
        <f t="shared" si="15"/>
        <v>0</v>
      </c>
    </row>
    <row r="280" spans="11:13" hidden="1" x14ac:dyDescent="0.25">
      <c r="K280" s="7">
        <f t="shared" si="14"/>
        <v>0</v>
      </c>
      <c r="L280" s="5">
        <f t="shared" si="16"/>
        <v>0</v>
      </c>
      <c r="M280">
        <f t="shared" si="15"/>
        <v>0</v>
      </c>
    </row>
    <row r="281" spans="11:13" hidden="1" x14ac:dyDescent="0.25">
      <c r="K281" s="7">
        <f t="shared" si="14"/>
        <v>0</v>
      </c>
      <c r="L281" s="5">
        <f t="shared" si="16"/>
        <v>0</v>
      </c>
      <c r="M281">
        <f t="shared" si="15"/>
        <v>0</v>
      </c>
    </row>
    <row r="282" spans="11:13" hidden="1" x14ac:dyDescent="0.25">
      <c r="K282" s="7">
        <f t="shared" si="14"/>
        <v>0</v>
      </c>
      <c r="L282" s="5">
        <f t="shared" si="16"/>
        <v>0</v>
      </c>
      <c r="M282">
        <f t="shared" si="15"/>
        <v>0</v>
      </c>
    </row>
    <row r="283" spans="11:13" hidden="1" x14ac:dyDescent="0.25">
      <c r="K283" s="7">
        <f t="shared" si="14"/>
        <v>0</v>
      </c>
      <c r="L283" s="5">
        <f t="shared" si="16"/>
        <v>0</v>
      </c>
      <c r="M283">
        <f t="shared" si="15"/>
        <v>0</v>
      </c>
    </row>
    <row r="284" spans="11:13" hidden="1" x14ac:dyDescent="0.25">
      <c r="K284" s="7">
        <f t="shared" si="14"/>
        <v>0</v>
      </c>
      <c r="L284" s="5">
        <f t="shared" si="16"/>
        <v>0</v>
      </c>
      <c r="M284">
        <f t="shared" si="15"/>
        <v>0</v>
      </c>
    </row>
    <row r="285" spans="11:13" hidden="1" x14ac:dyDescent="0.25">
      <c r="K285" s="7">
        <f t="shared" si="14"/>
        <v>0</v>
      </c>
      <c r="L285" s="5">
        <f t="shared" si="16"/>
        <v>0</v>
      </c>
      <c r="M285">
        <f t="shared" si="15"/>
        <v>0</v>
      </c>
    </row>
    <row r="286" spans="11:13" hidden="1" x14ac:dyDescent="0.25">
      <c r="K286" s="7">
        <f t="shared" si="14"/>
        <v>0</v>
      </c>
      <c r="L286" s="5">
        <f t="shared" si="16"/>
        <v>0</v>
      </c>
      <c r="M286">
        <f t="shared" si="15"/>
        <v>0</v>
      </c>
    </row>
    <row r="287" spans="11:13" hidden="1" x14ac:dyDescent="0.25">
      <c r="K287" s="7">
        <f t="shared" si="14"/>
        <v>0</v>
      </c>
      <c r="L287" s="5">
        <f t="shared" si="16"/>
        <v>0</v>
      </c>
      <c r="M287">
        <f t="shared" si="15"/>
        <v>0</v>
      </c>
    </row>
    <row r="288" spans="11:13" hidden="1" x14ac:dyDescent="0.25">
      <c r="K288" s="7">
        <f t="shared" si="14"/>
        <v>0</v>
      </c>
      <c r="L288" s="5">
        <f t="shared" si="16"/>
        <v>0</v>
      </c>
      <c r="M288">
        <f t="shared" si="15"/>
        <v>0</v>
      </c>
    </row>
    <row r="289" spans="11:13" hidden="1" x14ac:dyDescent="0.25">
      <c r="K289" s="7">
        <f t="shared" si="14"/>
        <v>0</v>
      </c>
      <c r="L289" s="5">
        <f t="shared" si="16"/>
        <v>0</v>
      </c>
      <c r="M289">
        <f t="shared" si="15"/>
        <v>0</v>
      </c>
    </row>
    <row r="290" spans="11:13" hidden="1" x14ac:dyDescent="0.25">
      <c r="K290" s="7">
        <f t="shared" si="14"/>
        <v>0</v>
      </c>
      <c r="L290" s="5">
        <f t="shared" si="16"/>
        <v>0</v>
      </c>
      <c r="M290">
        <f t="shared" si="15"/>
        <v>0</v>
      </c>
    </row>
    <row r="291" spans="11:13" hidden="1" x14ac:dyDescent="0.25">
      <c r="K291" s="7">
        <f t="shared" si="14"/>
        <v>0</v>
      </c>
      <c r="L291" s="5">
        <f t="shared" si="16"/>
        <v>0</v>
      </c>
      <c r="M291">
        <f t="shared" si="15"/>
        <v>0</v>
      </c>
    </row>
    <row r="292" spans="11:13" hidden="1" x14ac:dyDescent="0.25">
      <c r="K292" s="7">
        <f t="shared" si="14"/>
        <v>0</v>
      </c>
      <c r="L292" s="5">
        <f t="shared" si="16"/>
        <v>0</v>
      </c>
      <c r="M292">
        <f t="shared" si="15"/>
        <v>0</v>
      </c>
    </row>
    <row r="293" spans="11:13" hidden="1" x14ac:dyDescent="0.25">
      <c r="K293" s="7">
        <f t="shared" si="14"/>
        <v>0</v>
      </c>
      <c r="L293" s="5">
        <f t="shared" si="16"/>
        <v>0</v>
      </c>
      <c r="M293">
        <f t="shared" si="15"/>
        <v>0</v>
      </c>
    </row>
    <row r="294" spans="11:13" hidden="1" x14ac:dyDescent="0.25">
      <c r="K294" s="7">
        <f t="shared" si="14"/>
        <v>0</v>
      </c>
      <c r="L294" s="5">
        <f t="shared" si="16"/>
        <v>0</v>
      </c>
      <c r="M294">
        <f t="shared" si="15"/>
        <v>0</v>
      </c>
    </row>
    <row r="295" spans="11:13" hidden="1" x14ac:dyDescent="0.25">
      <c r="K295" s="7">
        <f t="shared" si="14"/>
        <v>0</v>
      </c>
      <c r="L295" s="5">
        <f t="shared" si="16"/>
        <v>0</v>
      </c>
      <c r="M295">
        <f t="shared" si="15"/>
        <v>0</v>
      </c>
    </row>
    <row r="296" spans="11:13" hidden="1" x14ac:dyDescent="0.25">
      <c r="K296" s="7">
        <f t="shared" si="14"/>
        <v>0</v>
      </c>
      <c r="L296" s="5">
        <f t="shared" si="16"/>
        <v>0</v>
      </c>
      <c r="M296">
        <f t="shared" si="15"/>
        <v>0</v>
      </c>
    </row>
    <row r="297" spans="11:13" hidden="1" x14ac:dyDescent="0.25">
      <c r="K297" s="7">
        <f t="shared" si="14"/>
        <v>0</v>
      </c>
      <c r="L297" s="5">
        <f t="shared" si="16"/>
        <v>0</v>
      </c>
      <c r="M297">
        <f t="shared" si="15"/>
        <v>0</v>
      </c>
    </row>
    <row r="298" spans="11:13" hidden="1" x14ac:dyDescent="0.25">
      <c r="K298" s="7">
        <f t="shared" si="14"/>
        <v>0</v>
      </c>
      <c r="L298" s="5">
        <f t="shared" si="16"/>
        <v>0</v>
      </c>
      <c r="M298">
        <f t="shared" si="15"/>
        <v>0</v>
      </c>
    </row>
    <row r="299" spans="11:13" hidden="1" x14ac:dyDescent="0.25">
      <c r="K299" s="7">
        <f t="shared" si="14"/>
        <v>0</v>
      </c>
      <c r="L299" s="5">
        <f t="shared" si="16"/>
        <v>0</v>
      </c>
      <c r="M299">
        <f t="shared" si="15"/>
        <v>0</v>
      </c>
    </row>
    <row r="300" spans="11:13" hidden="1" x14ac:dyDescent="0.25">
      <c r="K300" s="7">
        <f t="shared" si="14"/>
        <v>0</v>
      </c>
      <c r="L300" s="5">
        <f t="shared" si="16"/>
        <v>0</v>
      </c>
      <c r="M300">
        <f t="shared" si="15"/>
        <v>0</v>
      </c>
    </row>
    <row r="301" spans="11:13" hidden="1" x14ac:dyDescent="0.25">
      <c r="K301" s="7">
        <f t="shared" si="14"/>
        <v>0</v>
      </c>
      <c r="L301" s="5">
        <f t="shared" si="16"/>
        <v>0</v>
      </c>
      <c r="M301">
        <f t="shared" si="15"/>
        <v>0</v>
      </c>
    </row>
    <row r="302" spans="11:13" hidden="1" x14ac:dyDescent="0.25">
      <c r="K302" s="7">
        <f t="shared" si="14"/>
        <v>0</v>
      </c>
      <c r="L302" s="5">
        <f t="shared" si="16"/>
        <v>0</v>
      </c>
      <c r="M302">
        <f t="shared" si="15"/>
        <v>0</v>
      </c>
    </row>
    <row r="303" spans="11:13" hidden="1" x14ac:dyDescent="0.25">
      <c r="K303" s="7">
        <f t="shared" si="14"/>
        <v>0</v>
      </c>
      <c r="L303" s="5">
        <f t="shared" si="16"/>
        <v>0</v>
      </c>
      <c r="M303">
        <f t="shared" si="15"/>
        <v>0</v>
      </c>
    </row>
    <row r="304" spans="11:13" hidden="1" x14ac:dyDescent="0.25">
      <c r="K304" s="7">
        <f t="shared" si="14"/>
        <v>0</v>
      </c>
      <c r="L304" s="5">
        <f t="shared" si="16"/>
        <v>0</v>
      </c>
      <c r="M304">
        <f t="shared" si="15"/>
        <v>0</v>
      </c>
    </row>
    <row r="305" spans="11:13" hidden="1" x14ac:dyDescent="0.25">
      <c r="K305" s="7">
        <f t="shared" si="14"/>
        <v>0</v>
      </c>
      <c r="L305" s="5">
        <f t="shared" si="16"/>
        <v>0</v>
      </c>
      <c r="M305">
        <f t="shared" si="15"/>
        <v>0</v>
      </c>
    </row>
    <row r="306" spans="11:13" hidden="1" x14ac:dyDescent="0.25">
      <c r="K306" s="7">
        <f t="shared" si="14"/>
        <v>0</v>
      </c>
      <c r="L306" s="5">
        <f t="shared" si="16"/>
        <v>0</v>
      </c>
      <c r="M306">
        <f t="shared" si="15"/>
        <v>0</v>
      </c>
    </row>
    <row r="307" spans="11:13" hidden="1" x14ac:dyDescent="0.25">
      <c r="K307" s="7">
        <f t="shared" si="14"/>
        <v>0</v>
      </c>
      <c r="L307" s="5">
        <f t="shared" si="16"/>
        <v>0</v>
      </c>
      <c r="M307">
        <f t="shared" si="15"/>
        <v>0</v>
      </c>
    </row>
    <row r="308" spans="11:13" hidden="1" x14ac:dyDescent="0.25">
      <c r="K308" s="7">
        <f t="shared" si="14"/>
        <v>0</v>
      </c>
      <c r="L308" s="5">
        <f t="shared" si="16"/>
        <v>0</v>
      </c>
      <c r="M308">
        <f t="shared" si="15"/>
        <v>0</v>
      </c>
    </row>
    <row r="309" spans="11:13" hidden="1" x14ac:dyDescent="0.25">
      <c r="K309" s="7">
        <f t="shared" si="14"/>
        <v>0</v>
      </c>
      <c r="L309" s="5">
        <f t="shared" si="16"/>
        <v>0</v>
      </c>
      <c r="M309">
        <f t="shared" si="15"/>
        <v>0</v>
      </c>
    </row>
    <row r="310" spans="11:13" hidden="1" x14ac:dyDescent="0.25">
      <c r="K310" s="7">
        <f t="shared" si="14"/>
        <v>0</v>
      </c>
      <c r="L310" s="5">
        <f t="shared" si="16"/>
        <v>0</v>
      </c>
      <c r="M310">
        <f t="shared" si="15"/>
        <v>0</v>
      </c>
    </row>
    <row r="311" spans="11:13" hidden="1" x14ac:dyDescent="0.25">
      <c r="K311" s="7">
        <f t="shared" si="14"/>
        <v>0</v>
      </c>
      <c r="L311" s="5">
        <f t="shared" si="16"/>
        <v>0</v>
      </c>
      <c r="M311">
        <f t="shared" si="15"/>
        <v>0</v>
      </c>
    </row>
    <row r="312" spans="11:13" hidden="1" x14ac:dyDescent="0.25">
      <c r="K312" s="7">
        <f t="shared" si="14"/>
        <v>0</v>
      </c>
      <c r="L312" s="5">
        <f t="shared" si="16"/>
        <v>0</v>
      </c>
      <c r="M312">
        <f t="shared" si="15"/>
        <v>0</v>
      </c>
    </row>
    <row r="313" spans="11:13" hidden="1" x14ac:dyDescent="0.25">
      <c r="K313" s="7">
        <f t="shared" si="14"/>
        <v>0</v>
      </c>
      <c r="L313" s="5">
        <f t="shared" si="16"/>
        <v>0</v>
      </c>
      <c r="M313">
        <f t="shared" si="15"/>
        <v>0</v>
      </c>
    </row>
    <row r="314" spans="11:13" hidden="1" x14ac:dyDescent="0.25">
      <c r="K314" s="7">
        <f t="shared" si="14"/>
        <v>0</v>
      </c>
      <c r="L314" s="5">
        <f t="shared" si="16"/>
        <v>0</v>
      </c>
      <c r="M314">
        <f t="shared" si="15"/>
        <v>0</v>
      </c>
    </row>
    <row r="315" spans="11:13" hidden="1" x14ac:dyDescent="0.25">
      <c r="K315" s="7">
        <f t="shared" si="14"/>
        <v>0</v>
      </c>
      <c r="L315" s="5">
        <f t="shared" si="16"/>
        <v>0</v>
      </c>
      <c r="M315">
        <f t="shared" si="15"/>
        <v>0</v>
      </c>
    </row>
    <row r="316" spans="11:13" hidden="1" x14ac:dyDescent="0.25">
      <c r="K316" s="7">
        <f t="shared" si="14"/>
        <v>0</v>
      </c>
      <c r="L316" s="5">
        <f t="shared" si="16"/>
        <v>0</v>
      </c>
      <c r="M316">
        <f t="shared" si="15"/>
        <v>0</v>
      </c>
    </row>
    <row r="317" spans="11:13" hidden="1" x14ac:dyDescent="0.25">
      <c r="K317" s="7">
        <f t="shared" si="14"/>
        <v>0</v>
      </c>
      <c r="L317" s="5">
        <f t="shared" si="16"/>
        <v>0</v>
      </c>
      <c r="M317">
        <f t="shared" si="15"/>
        <v>0</v>
      </c>
    </row>
    <row r="318" spans="11:13" hidden="1" x14ac:dyDescent="0.25">
      <c r="K318" s="7">
        <f t="shared" si="14"/>
        <v>0</v>
      </c>
      <c r="L318" s="5">
        <f t="shared" si="16"/>
        <v>0</v>
      </c>
      <c r="M318">
        <f t="shared" si="15"/>
        <v>0</v>
      </c>
    </row>
    <row r="319" spans="11:13" hidden="1" x14ac:dyDescent="0.25">
      <c r="K319" s="7">
        <f t="shared" si="14"/>
        <v>0</v>
      </c>
      <c r="L319" s="5">
        <f t="shared" si="16"/>
        <v>0</v>
      </c>
      <c r="M319">
        <f t="shared" si="15"/>
        <v>0</v>
      </c>
    </row>
    <row r="320" spans="11:13" hidden="1" x14ac:dyDescent="0.25">
      <c r="K320" s="7">
        <f t="shared" si="14"/>
        <v>0</v>
      </c>
      <c r="L320" s="5">
        <f t="shared" si="16"/>
        <v>0</v>
      </c>
      <c r="M320">
        <f t="shared" si="15"/>
        <v>0</v>
      </c>
    </row>
    <row r="321" spans="11:13" hidden="1" x14ac:dyDescent="0.25">
      <c r="K321" s="7">
        <f t="shared" si="14"/>
        <v>0</v>
      </c>
      <c r="L321" s="5">
        <f t="shared" si="16"/>
        <v>0</v>
      </c>
      <c r="M321">
        <f t="shared" si="15"/>
        <v>0</v>
      </c>
    </row>
    <row r="322" spans="11:13" hidden="1" x14ac:dyDescent="0.25">
      <c r="K322" s="7">
        <f t="shared" si="14"/>
        <v>0</v>
      </c>
      <c r="L322" s="5">
        <f t="shared" si="16"/>
        <v>0</v>
      </c>
      <c r="M322">
        <f t="shared" si="15"/>
        <v>0</v>
      </c>
    </row>
    <row r="323" spans="11:13" hidden="1" x14ac:dyDescent="0.25">
      <c r="K323" s="7">
        <f t="shared" si="14"/>
        <v>0</v>
      </c>
      <c r="L323" s="5">
        <f t="shared" si="16"/>
        <v>0</v>
      </c>
      <c r="M323">
        <f t="shared" si="15"/>
        <v>0</v>
      </c>
    </row>
    <row r="324" spans="11:13" hidden="1" x14ac:dyDescent="0.25">
      <c r="K324" s="7">
        <f t="shared" si="14"/>
        <v>0</v>
      </c>
      <c r="L324" s="5">
        <f t="shared" si="16"/>
        <v>0</v>
      </c>
      <c r="M324">
        <f t="shared" si="15"/>
        <v>0</v>
      </c>
    </row>
    <row r="325" spans="11:13" hidden="1" x14ac:dyDescent="0.25">
      <c r="K325" s="7">
        <f t="shared" ref="K325:K388" si="17">SUM(F325:J325)</f>
        <v>0</v>
      </c>
      <c r="L325" s="5">
        <f t="shared" si="16"/>
        <v>0</v>
      </c>
      <c r="M325">
        <f t="shared" ref="M325:M388" si="18">SUM(K325*L325)</f>
        <v>0</v>
      </c>
    </row>
    <row r="326" spans="11:13" hidden="1" x14ac:dyDescent="0.25">
      <c r="K326" s="7">
        <f t="shared" si="17"/>
        <v>0</v>
      </c>
      <c r="L326" s="5">
        <f t="shared" ref="L326:L389" si="19">IF(D326="X",0,IF(E326="",0,IF(E326="H",0,VLOOKUP(E326,$F$539:$G$553,2))))</f>
        <v>0</v>
      </c>
      <c r="M326">
        <f t="shared" si="18"/>
        <v>0</v>
      </c>
    </row>
    <row r="327" spans="11:13" hidden="1" x14ac:dyDescent="0.25">
      <c r="K327" s="7">
        <f t="shared" si="17"/>
        <v>0</v>
      </c>
      <c r="L327" s="5">
        <f t="shared" si="19"/>
        <v>0</v>
      </c>
      <c r="M327">
        <f t="shared" si="18"/>
        <v>0</v>
      </c>
    </row>
    <row r="328" spans="11:13" hidden="1" x14ac:dyDescent="0.25">
      <c r="K328" s="7">
        <f t="shared" si="17"/>
        <v>0</v>
      </c>
      <c r="L328" s="5">
        <f t="shared" si="19"/>
        <v>0</v>
      </c>
      <c r="M328">
        <f t="shared" si="18"/>
        <v>0</v>
      </c>
    </row>
    <row r="329" spans="11:13" hidden="1" x14ac:dyDescent="0.25">
      <c r="K329" s="7">
        <f t="shared" si="17"/>
        <v>0</v>
      </c>
      <c r="L329" s="5">
        <f t="shared" si="19"/>
        <v>0</v>
      </c>
      <c r="M329">
        <f t="shared" si="18"/>
        <v>0</v>
      </c>
    </row>
    <row r="330" spans="11:13" hidden="1" x14ac:dyDescent="0.25">
      <c r="K330" s="7">
        <f t="shared" si="17"/>
        <v>0</v>
      </c>
      <c r="L330" s="5">
        <f t="shared" si="19"/>
        <v>0</v>
      </c>
      <c r="M330">
        <f t="shared" si="18"/>
        <v>0</v>
      </c>
    </row>
    <row r="331" spans="11:13" hidden="1" x14ac:dyDescent="0.25">
      <c r="K331" s="7">
        <f t="shared" si="17"/>
        <v>0</v>
      </c>
      <c r="L331" s="5">
        <f t="shared" si="19"/>
        <v>0</v>
      </c>
      <c r="M331">
        <f t="shared" si="18"/>
        <v>0</v>
      </c>
    </row>
    <row r="332" spans="11:13" hidden="1" x14ac:dyDescent="0.25">
      <c r="K332" s="7">
        <f t="shared" si="17"/>
        <v>0</v>
      </c>
      <c r="L332" s="5">
        <f t="shared" si="19"/>
        <v>0</v>
      </c>
      <c r="M332">
        <f t="shared" si="18"/>
        <v>0</v>
      </c>
    </row>
    <row r="333" spans="11:13" hidden="1" x14ac:dyDescent="0.25">
      <c r="K333" s="7">
        <f t="shared" si="17"/>
        <v>0</v>
      </c>
      <c r="L333" s="5">
        <f t="shared" si="19"/>
        <v>0</v>
      </c>
      <c r="M333">
        <f t="shared" si="18"/>
        <v>0</v>
      </c>
    </row>
    <row r="334" spans="11:13" hidden="1" x14ac:dyDescent="0.25">
      <c r="K334" s="7">
        <f t="shared" si="17"/>
        <v>0</v>
      </c>
      <c r="L334" s="5">
        <f t="shared" si="19"/>
        <v>0</v>
      </c>
      <c r="M334">
        <f t="shared" si="18"/>
        <v>0</v>
      </c>
    </row>
    <row r="335" spans="11:13" hidden="1" x14ac:dyDescent="0.25">
      <c r="K335" s="7">
        <f t="shared" si="17"/>
        <v>0</v>
      </c>
      <c r="L335" s="5">
        <f t="shared" si="19"/>
        <v>0</v>
      </c>
      <c r="M335">
        <f t="shared" si="18"/>
        <v>0</v>
      </c>
    </row>
    <row r="336" spans="11:13" hidden="1" x14ac:dyDescent="0.25">
      <c r="K336" s="7">
        <f t="shared" si="17"/>
        <v>0</v>
      </c>
      <c r="L336" s="5">
        <f t="shared" si="19"/>
        <v>0</v>
      </c>
      <c r="M336">
        <f t="shared" si="18"/>
        <v>0</v>
      </c>
    </row>
    <row r="337" spans="11:13" hidden="1" x14ac:dyDescent="0.25">
      <c r="K337" s="7">
        <f t="shared" si="17"/>
        <v>0</v>
      </c>
      <c r="L337" s="5">
        <f t="shared" si="19"/>
        <v>0</v>
      </c>
      <c r="M337">
        <f t="shared" si="18"/>
        <v>0</v>
      </c>
    </row>
    <row r="338" spans="11:13" hidden="1" x14ac:dyDescent="0.25">
      <c r="K338" s="7">
        <f t="shared" si="17"/>
        <v>0</v>
      </c>
      <c r="L338" s="5">
        <f t="shared" si="19"/>
        <v>0</v>
      </c>
      <c r="M338">
        <f t="shared" si="18"/>
        <v>0</v>
      </c>
    </row>
    <row r="339" spans="11:13" hidden="1" x14ac:dyDescent="0.25">
      <c r="K339" s="7">
        <f t="shared" si="17"/>
        <v>0</v>
      </c>
      <c r="L339" s="5">
        <f t="shared" si="19"/>
        <v>0</v>
      </c>
      <c r="M339">
        <f t="shared" si="18"/>
        <v>0</v>
      </c>
    </row>
    <row r="340" spans="11:13" hidden="1" x14ac:dyDescent="0.25">
      <c r="K340" s="7">
        <f t="shared" si="17"/>
        <v>0</v>
      </c>
      <c r="L340" s="5">
        <f t="shared" si="19"/>
        <v>0</v>
      </c>
      <c r="M340">
        <f t="shared" si="18"/>
        <v>0</v>
      </c>
    </row>
    <row r="341" spans="11:13" hidden="1" x14ac:dyDescent="0.25">
      <c r="K341" s="7">
        <f t="shared" si="17"/>
        <v>0</v>
      </c>
      <c r="L341" s="5">
        <f t="shared" si="19"/>
        <v>0</v>
      </c>
      <c r="M341">
        <f t="shared" si="18"/>
        <v>0</v>
      </c>
    </row>
    <row r="342" spans="11:13" hidden="1" x14ac:dyDescent="0.25">
      <c r="K342" s="7">
        <f t="shared" si="17"/>
        <v>0</v>
      </c>
      <c r="L342" s="5">
        <f t="shared" si="19"/>
        <v>0</v>
      </c>
      <c r="M342">
        <f t="shared" si="18"/>
        <v>0</v>
      </c>
    </row>
    <row r="343" spans="11:13" hidden="1" x14ac:dyDescent="0.25">
      <c r="K343" s="7">
        <f t="shared" si="17"/>
        <v>0</v>
      </c>
      <c r="L343" s="5">
        <f t="shared" si="19"/>
        <v>0</v>
      </c>
      <c r="M343">
        <f t="shared" si="18"/>
        <v>0</v>
      </c>
    </row>
    <row r="344" spans="11:13" hidden="1" x14ac:dyDescent="0.25">
      <c r="K344" s="7">
        <f t="shared" si="17"/>
        <v>0</v>
      </c>
      <c r="L344" s="5">
        <f t="shared" si="19"/>
        <v>0</v>
      </c>
      <c r="M344">
        <f t="shared" si="18"/>
        <v>0</v>
      </c>
    </row>
    <row r="345" spans="11:13" hidden="1" x14ac:dyDescent="0.25">
      <c r="K345" s="7">
        <f t="shared" si="17"/>
        <v>0</v>
      </c>
      <c r="L345" s="5">
        <f t="shared" si="19"/>
        <v>0</v>
      </c>
      <c r="M345">
        <f t="shared" si="18"/>
        <v>0</v>
      </c>
    </row>
    <row r="346" spans="11:13" hidden="1" x14ac:dyDescent="0.25">
      <c r="K346" s="7">
        <f t="shared" si="17"/>
        <v>0</v>
      </c>
      <c r="L346" s="5">
        <f t="shared" si="19"/>
        <v>0</v>
      </c>
      <c r="M346">
        <f t="shared" si="18"/>
        <v>0</v>
      </c>
    </row>
    <row r="347" spans="11:13" hidden="1" x14ac:dyDescent="0.25">
      <c r="K347" s="7">
        <f t="shared" si="17"/>
        <v>0</v>
      </c>
      <c r="L347" s="5">
        <f t="shared" si="19"/>
        <v>0</v>
      </c>
      <c r="M347">
        <f t="shared" si="18"/>
        <v>0</v>
      </c>
    </row>
    <row r="348" spans="11:13" hidden="1" x14ac:dyDescent="0.25">
      <c r="K348" s="7">
        <f t="shared" si="17"/>
        <v>0</v>
      </c>
      <c r="L348" s="5">
        <f t="shared" si="19"/>
        <v>0</v>
      </c>
      <c r="M348">
        <f t="shared" si="18"/>
        <v>0</v>
      </c>
    </row>
    <row r="349" spans="11:13" hidden="1" x14ac:dyDescent="0.25">
      <c r="K349" s="7">
        <f t="shared" si="17"/>
        <v>0</v>
      </c>
      <c r="L349" s="5">
        <f t="shared" si="19"/>
        <v>0</v>
      </c>
      <c r="M349">
        <f t="shared" si="18"/>
        <v>0</v>
      </c>
    </row>
    <row r="350" spans="11:13" hidden="1" x14ac:dyDescent="0.25">
      <c r="K350" s="7">
        <f t="shared" si="17"/>
        <v>0</v>
      </c>
      <c r="L350" s="5">
        <f t="shared" si="19"/>
        <v>0</v>
      </c>
      <c r="M350">
        <f t="shared" si="18"/>
        <v>0</v>
      </c>
    </row>
    <row r="351" spans="11:13" hidden="1" x14ac:dyDescent="0.25">
      <c r="K351" s="7">
        <f t="shared" si="17"/>
        <v>0</v>
      </c>
      <c r="L351" s="5">
        <f t="shared" si="19"/>
        <v>0</v>
      </c>
      <c r="M351">
        <f t="shared" si="18"/>
        <v>0</v>
      </c>
    </row>
    <row r="352" spans="11:13" hidden="1" x14ac:dyDescent="0.25">
      <c r="K352" s="7">
        <f t="shared" si="17"/>
        <v>0</v>
      </c>
      <c r="L352" s="5">
        <f t="shared" si="19"/>
        <v>0</v>
      </c>
      <c r="M352">
        <f t="shared" si="18"/>
        <v>0</v>
      </c>
    </row>
    <row r="353" spans="11:13" hidden="1" x14ac:dyDescent="0.25">
      <c r="K353" s="7">
        <f t="shared" si="17"/>
        <v>0</v>
      </c>
      <c r="L353" s="5">
        <f t="shared" si="19"/>
        <v>0</v>
      </c>
      <c r="M353">
        <f t="shared" si="18"/>
        <v>0</v>
      </c>
    </row>
    <row r="354" spans="11:13" hidden="1" x14ac:dyDescent="0.25">
      <c r="K354" s="7">
        <f t="shared" si="17"/>
        <v>0</v>
      </c>
      <c r="L354" s="5">
        <f t="shared" si="19"/>
        <v>0</v>
      </c>
      <c r="M354">
        <f t="shared" si="18"/>
        <v>0</v>
      </c>
    </row>
    <row r="355" spans="11:13" hidden="1" x14ac:dyDescent="0.25">
      <c r="K355" s="7">
        <f t="shared" si="17"/>
        <v>0</v>
      </c>
      <c r="L355" s="5">
        <f t="shared" si="19"/>
        <v>0</v>
      </c>
      <c r="M355">
        <f t="shared" si="18"/>
        <v>0</v>
      </c>
    </row>
    <row r="356" spans="11:13" hidden="1" x14ac:dyDescent="0.25">
      <c r="K356" s="7">
        <f t="shared" si="17"/>
        <v>0</v>
      </c>
      <c r="L356" s="5">
        <f t="shared" si="19"/>
        <v>0</v>
      </c>
      <c r="M356">
        <f t="shared" si="18"/>
        <v>0</v>
      </c>
    </row>
    <row r="357" spans="11:13" hidden="1" x14ac:dyDescent="0.25">
      <c r="K357" s="7">
        <f t="shared" si="17"/>
        <v>0</v>
      </c>
      <c r="L357" s="5">
        <f t="shared" si="19"/>
        <v>0</v>
      </c>
      <c r="M357">
        <f t="shared" si="18"/>
        <v>0</v>
      </c>
    </row>
    <row r="358" spans="11:13" hidden="1" x14ac:dyDescent="0.25">
      <c r="K358" s="7">
        <f t="shared" si="17"/>
        <v>0</v>
      </c>
      <c r="L358" s="5">
        <f t="shared" si="19"/>
        <v>0</v>
      </c>
      <c r="M358">
        <f t="shared" si="18"/>
        <v>0</v>
      </c>
    </row>
    <row r="359" spans="11:13" hidden="1" x14ac:dyDescent="0.25">
      <c r="K359" s="7">
        <f t="shared" si="17"/>
        <v>0</v>
      </c>
      <c r="L359" s="5">
        <f t="shared" si="19"/>
        <v>0</v>
      </c>
      <c r="M359">
        <f t="shared" si="18"/>
        <v>0</v>
      </c>
    </row>
    <row r="360" spans="11:13" hidden="1" x14ac:dyDescent="0.25">
      <c r="K360" s="7">
        <f t="shared" si="17"/>
        <v>0</v>
      </c>
      <c r="L360" s="5">
        <f t="shared" si="19"/>
        <v>0</v>
      </c>
      <c r="M360">
        <f t="shared" si="18"/>
        <v>0</v>
      </c>
    </row>
    <row r="361" spans="11:13" hidden="1" x14ac:dyDescent="0.25">
      <c r="K361" s="7">
        <f t="shared" si="17"/>
        <v>0</v>
      </c>
      <c r="L361" s="5">
        <f t="shared" si="19"/>
        <v>0</v>
      </c>
      <c r="M361">
        <f t="shared" si="18"/>
        <v>0</v>
      </c>
    </row>
    <row r="362" spans="11:13" hidden="1" x14ac:dyDescent="0.25">
      <c r="K362" s="7">
        <f t="shared" si="17"/>
        <v>0</v>
      </c>
      <c r="L362" s="5">
        <f t="shared" si="19"/>
        <v>0</v>
      </c>
      <c r="M362">
        <f t="shared" si="18"/>
        <v>0</v>
      </c>
    </row>
    <row r="363" spans="11:13" hidden="1" x14ac:dyDescent="0.25">
      <c r="K363" s="7">
        <f t="shared" si="17"/>
        <v>0</v>
      </c>
      <c r="L363" s="5">
        <f t="shared" si="19"/>
        <v>0</v>
      </c>
      <c r="M363">
        <f t="shared" si="18"/>
        <v>0</v>
      </c>
    </row>
    <row r="364" spans="11:13" hidden="1" x14ac:dyDescent="0.25">
      <c r="K364" s="7">
        <f t="shared" si="17"/>
        <v>0</v>
      </c>
      <c r="L364" s="5">
        <f t="shared" si="19"/>
        <v>0</v>
      </c>
      <c r="M364">
        <f t="shared" si="18"/>
        <v>0</v>
      </c>
    </row>
    <row r="365" spans="11:13" hidden="1" x14ac:dyDescent="0.25">
      <c r="K365" s="7">
        <f t="shared" si="17"/>
        <v>0</v>
      </c>
      <c r="L365" s="5">
        <f t="shared" si="19"/>
        <v>0</v>
      </c>
      <c r="M365">
        <f t="shared" si="18"/>
        <v>0</v>
      </c>
    </row>
    <row r="366" spans="11:13" hidden="1" x14ac:dyDescent="0.25">
      <c r="K366" s="7">
        <f t="shared" si="17"/>
        <v>0</v>
      </c>
      <c r="L366" s="5">
        <f t="shared" si="19"/>
        <v>0</v>
      </c>
      <c r="M366">
        <f t="shared" si="18"/>
        <v>0</v>
      </c>
    </row>
    <row r="367" spans="11:13" hidden="1" x14ac:dyDescent="0.25">
      <c r="K367" s="7">
        <f t="shared" si="17"/>
        <v>0</v>
      </c>
      <c r="L367" s="5">
        <f t="shared" si="19"/>
        <v>0</v>
      </c>
      <c r="M367">
        <f t="shared" si="18"/>
        <v>0</v>
      </c>
    </row>
    <row r="368" spans="11:13" hidden="1" x14ac:dyDescent="0.25">
      <c r="K368" s="7">
        <f t="shared" si="17"/>
        <v>0</v>
      </c>
      <c r="L368" s="5">
        <f t="shared" si="19"/>
        <v>0</v>
      </c>
      <c r="M368">
        <f t="shared" si="18"/>
        <v>0</v>
      </c>
    </row>
    <row r="369" spans="11:13" hidden="1" x14ac:dyDescent="0.25">
      <c r="K369" s="7">
        <f t="shared" si="17"/>
        <v>0</v>
      </c>
      <c r="L369" s="5">
        <f t="shared" si="19"/>
        <v>0</v>
      </c>
      <c r="M369">
        <f t="shared" si="18"/>
        <v>0</v>
      </c>
    </row>
    <row r="370" spans="11:13" hidden="1" x14ac:dyDescent="0.25">
      <c r="K370" s="7">
        <f t="shared" si="17"/>
        <v>0</v>
      </c>
      <c r="L370" s="5">
        <f t="shared" si="19"/>
        <v>0</v>
      </c>
      <c r="M370">
        <f t="shared" si="18"/>
        <v>0</v>
      </c>
    </row>
    <row r="371" spans="11:13" hidden="1" x14ac:dyDescent="0.25">
      <c r="K371" s="7">
        <f t="shared" si="17"/>
        <v>0</v>
      </c>
      <c r="L371" s="5">
        <f t="shared" si="19"/>
        <v>0</v>
      </c>
      <c r="M371">
        <f t="shared" si="18"/>
        <v>0</v>
      </c>
    </row>
    <row r="372" spans="11:13" hidden="1" x14ac:dyDescent="0.25">
      <c r="K372" s="7">
        <f t="shared" si="17"/>
        <v>0</v>
      </c>
      <c r="L372" s="5">
        <f t="shared" si="19"/>
        <v>0</v>
      </c>
      <c r="M372">
        <f t="shared" si="18"/>
        <v>0</v>
      </c>
    </row>
    <row r="373" spans="11:13" hidden="1" x14ac:dyDescent="0.25">
      <c r="K373" s="7">
        <f t="shared" si="17"/>
        <v>0</v>
      </c>
      <c r="L373" s="5">
        <f t="shared" si="19"/>
        <v>0</v>
      </c>
      <c r="M373">
        <f t="shared" si="18"/>
        <v>0</v>
      </c>
    </row>
    <row r="374" spans="11:13" hidden="1" x14ac:dyDescent="0.25">
      <c r="K374" s="7">
        <f t="shared" si="17"/>
        <v>0</v>
      </c>
      <c r="L374" s="5">
        <f t="shared" si="19"/>
        <v>0</v>
      </c>
      <c r="M374">
        <f t="shared" si="18"/>
        <v>0</v>
      </c>
    </row>
    <row r="375" spans="11:13" hidden="1" x14ac:dyDescent="0.25">
      <c r="K375" s="7">
        <f t="shared" si="17"/>
        <v>0</v>
      </c>
      <c r="L375" s="5">
        <f t="shared" si="19"/>
        <v>0</v>
      </c>
      <c r="M375">
        <f t="shared" si="18"/>
        <v>0</v>
      </c>
    </row>
    <row r="376" spans="11:13" hidden="1" x14ac:dyDescent="0.25">
      <c r="K376" s="7">
        <f t="shared" si="17"/>
        <v>0</v>
      </c>
      <c r="L376" s="5">
        <f t="shared" si="19"/>
        <v>0</v>
      </c>
      <c r="M376">
        <f t="shared" si="18"/>
        <v>0</v>
      </c>
    </row>
    <row r="377" spans="11:13" hidden="1" x14ac:dyDescent="0.25">
      <c r="K377" s="7">
        <f t="shared" si="17"/>
        <v>0</v>
      </c>
      <c r="L377" s="5">
        <f t="shared" si="19"/>
        <v>0</v>
      </c>
      <c r="M377">
        <f t="shared" si="18"/>
        <v>0</v>
      </c>
    </row>
    <row r="378" spans="11:13" hidden="1" x14ac:dyDescent="0.25">
      <c r="K378" s="7">
        <f t="shared" si="17"/>
        <v>0</v>
      </c>
      <c r="L378" s="5">
        <f t="shared" si="19"/>
        <v>0</v>
      </c>
      <c r="M378">
        <f t="shared" si="18"/>
        <v>0</v>
      </c>
    </row>
    <row r="379" spans="11:13" hidden="1" x14ac:dyDescent="0.25">
      <c r="K379" s="7">
        <f t="shared" si="17"/>
        <v>0</v>
      </c>
      <c r="L379" s="5">
        <f t="shared" si="19"/>
        <v>0</v>
      </c>
      <c r="M379">
        <f t="shared" si="18"/>
        <v>0</v>
      </c>
    </row>
    <row r="380" spans="11:13" hidden="1" x14ac:dyDescent="0.25">
      <c r="K380" s="7">
        <f t="shared" si="17"/>
        <v>0</v>
      </c>
      <c r="L380" s="5">
        <f t="shared" si="19"/>
        <v>0</v>
      </c>
      <c r="M380">
        <f t="shared" si="18"/>
        <v>0</v>
      </c>
    </row>
    <row r="381" spans="11:13" hidden="1" x14ac:dyDescent="0.25">
      <c r="K381" s="7">
        <f t="shared" si="17"/>
        <v>0</v>
      </c>
      <c r="L381" s="5">
        <f t="shared" si="19"/>
        <v>0</v>
      </c>
      <c r="M381">
        <f t="shared" si="18"/>
        <v>0</v>
      </c>
    </row>
    <row r="382" spans="11:13" hidden="1" x14ac:dyDescent="0.25">
      <c r="K382" s="7">
        <f t="shared" si="17"/>
        <v>0</v>
      </c>
      <c r="L382" s="5">
        <f t="shared" si="19"/>
        <v>0</v>
      </c>
      <c r="M382">
        <f t="shared" si="18"/>
        <v>0</v>
      </c>
    </row>
    <row r="383" spans="11:13" hidden="1" x14ac:dyDescent="0.25">
      <c r="K383" s="7">
        <f t="shared" si="17"/>
        <v>0</v>
      </c>
      <c r="L383" s="5">
        <f t="shared" si="19"/>
        <v>0</v>
      </c>
      <c r="M383">
        <f t="shared" si="18"/>
        <v>0</v>
      </c>
    </row>
    <row r="384" spans="11:13" hidden="1" x14ac:dyDescent="0.25">
      <c r="K384" s="7">
        <f t="shared" si="17"/>
        <v>0</v>
      </c>
      <c r="L384" s="5">
        <f t="shared" si="19"/>
        <v>0</v>
      </c>
      <c r="M384">
        <f t="shared" si="18"/>
        <v>0</v>
      </c>
    </row>
    <row r="385" spans="11:13" hidden="1" x14ac:dyDescent="0.25">
      <c r="K385" s="7">
        <f t="shared" si="17"/>
        <v>0</v>
      </c>
      <c r="L385" s="5">
        <f t="shared" si="19"/>
        <v>0</v>
      </c>
      <c r="M385">
        <f t="shared" si="18"/>
        <v>0</v>
      </c>
    </row>
    <row r="386" spans="11:13" hidden="1" x14ac:dyDescent="0.25">
      <c r="K386" s="7">
        <f t="shared" si="17"/>
        <v>0</v>
      </c>
      <c r="L386" s="5">
        <f t="shared" si="19"/>
        <v>0</v>
      </c>
      <c r="M386">
        <f t="shared" si="18"/>
        <v>0</v>
      </c>
    </row>
    <row r="387" spans="11:13" hidden="1" x14ac:dyDescent="0.25">
      <c r="K387" s="7">
        <f t="shared" si="17"/>
        <v>0</v>
      </c>
      <c r="L387" s="5">
        <f t="shared" si="19"/>
        <v>0</v>
      </c>
      <c r="M387">
        <f t="shared" si="18"/>
        <v>0</v>
      </c>
    </row>
    <row r="388" spans="11:13" hidden="1" x14ac:dyDescent="0.25">
      <c r="K388" s="7">
        <f t="shared" si="17"/>
        <v>0</v>
      </c>
      <c r="L388" s="5">
        <f t="shared" si="19"/>
        <v>0</v>
      </c>
      <c r="M388">
        <f t="shared" si="18"/>
        <v>0</v>
      </c>
    </row>
    <row r="389" spans="11:13" hidden="1" x14ac:dyDescent="0.25">
      <c r="K389" s="7">
        <f t="shared" ref="K389:K452" si="20">SUM(F389:J389)</f>
        <v>0</v>
      </c>
      <c r="L389" s="5">
        <f t="shared" si="19"/>
        <v>0</v>
      </c>
      <c r="M389">
        <f t="shared" ref="M389:M452" si="21">SUM(K389*L389)</f>
        <v>0</v>
      </c>
    </row>
    <row r="390" spans="11:13" hidden="1" x14ac:dyDescent="0.25">
      <c r="K390" s="7">
        <f t="shared" si="20"/>
        <v>0</v>
      </c>
      <c r="L390" s="5">
        <f t="shared" ref="L390:L453" si="22">IF(D390="X",0,IF(E390="",0,IF(E390="H",0,VLOOKUP(E390,$F$539:$G$553,2))))</f>
        <v>0</v>
      </c>
      <c r="M390">
        <f t="shared" si="21"/>
        <v>0</v>
      </c>
    </row>
    <row r="391" spans="11:13" hidden="1" x14ac:dyDescent="0.25">
      <c r="K391" s="7">
        <f t="shared" si="20"/>
        <v>0</v>
      </c>
      <c r="L391" s="5">
        <f t="shared" si="22"/>
        <v>0</v>
      </c>
      <c r="M391">
        <f t="shared" si="21"/>
        <v>0</v>
      </c>
    </row>
    <row r="392" spans="11:13" hidden="1" x14ac:dyDescent="0.25">
      <c r="K392" s="7">
        <f t="shared" si="20"/>
        <v>0</v>
      </c>
      <c r="L392" s="5">
        <f t="shared" si="22"/>
        <v>0</v>
      </c>
      <c r="M392">
        <f t="shared" si="21"/>
        <v>0</v>
      </c>
    </row>
    <row r="393" spans="11:13" hidden="1" x14ac:dyDescent="0.25">
      <c r="K393" s="7">
        <f t="shared" si="20"/>
        <v>0</v>
      </c>
      <c r="L393" s="5">
        <f t="shared" si="22"/>
        <v>0</v>
      </c>
      <c r="M393">
        <f t="shared" si="21"/>
        <v>0</v>
      </c>
    </row>
    <row r="394" spans="11:13" hidden="1" x14ac:dyDescent="0.25">
      <c r="K394" s="7">
        <f t="shared" si="20"/>
        <v>0</v>
      </c>
      <c r="L394" s="5">
        <f t="shared" si="22"/>
        <v>0</v>
      </c>
      <c r="M394">
        <f t="shared" si="21"/>
        <v>0</v>
      </c>
    </row>
    <row r="395" spans="11:13" hidden="1" x14ac:dyDescent="0.25">
      <c r="K395" s="7">
        <f t="shared" si="20"/>
        <v>0</v>
      </c>
      <c r="L395" s="5">
        <f t="shared" si="22"/>
        <v>0</v>
      </c>
      <c r="M395">
        <f t="shared" si="21"/>
        <v>0</v>
      </c>
    </row>
    <row r="396" spans="11:13" hidden="1" x14ac:dyDescent="0.25">
      <c r="K396" s="7">
        <f t="shared" si="20"/>
        <v>0</v>
      </c>
      <c r="L396" s="5">
        <f t="shared" si="22"/>
        <v>0</v>
      </c>
      <c r="M396">
        <f t="shared" si="21"/>
        <v>0</v>
      </c>
    </row>
    <row r="397" spans="11:13" hidden="1" x14ac:dyDescent="0.25">
      <c r="K397" s="7">
        <f t="shared" si="20"/>
        <v>0</v>
      </c>
      <c r="L397" s="5">
        <f t="shared" si="22"/>
        <v>0</v>
      </c>
      <c r="M397">
        <f t="shared" si="21"/>
        <v>0</v>
      </c>
    </row>
    <row r="398" spans="11:13" hidden="1" x14ac:dyDescent="0.25">
      <c r="K398" s="7">
        <f t="shared" si="20"/>
        <v>0</v>
      </c>
      <c r="L398" s="5">
        <f t="shared" si="22"/>
        <v>0</v>
      </c>
      <c r="M398">
        <f t="shared" si="21"/>
        <v>0</v>
      </c>
    </row>
    <row r="399" spans="11:13" hidden="1" x14ac:dyDescent="0.25">
      <c r="K399" s="7">
        <f t="shared" si="20"/>
        <v>0</v>
      </c>
      <c r="L399" s="5">
        <f t="shared" si="22"/>
        <v>0</v>
      </c>
      <c r="M399">
        <f t="shared" si="21"/>
        <v>0</v>
      </c>
    </row>
    <row r="400" spans="11:13" hidden="1" x14ac:dyDescent="0.25">
      <c r="K400" s="7">
        <f t="shared" si="20"/>
        <v>0</v>
      </c>
      <c r="L400" s="5">
        <f t="shared" si="22"/>
        <v>0</v>
      </c>
      <c r="M400">
        <f t="shared" si="21"/>
        <v>0</v>
      </c>
    </row>
    <row r="401" spans="11:13" hidden="1" x14ac:dyDescent="0.25">
      <c r="K401" s="7">
        <f t="shared" si="20"/>
        <v>0</v>
      </c>
      <c r="L401" s="5">
        <f t="shared" si="22"/>
        <v>0</v>
      </c>
      <c r="M401">
        <f t="shared" si="21"/>
        <v>0</v>
      </c>
    </row>
    <row r="402" spans="11:13" hidden="1" x14ac:dyDescent="0.25">
      <c r="K402" s="7">
        <f t="shared" si="20"/>
        <v>0</v>
      </c>
      <c r="L402" s="5">
        <f t="shared" si="22"/>
        <v>0</v>
      </c>
      <c r="M402">
        <f t="shared" si="21"/>
        <v>0</v>
      </c>
    </row>
    <row r="403" spans="11:13" hidden="1" x14ac:dyDescent="0.25">
      <c r="K403" s="7">
        <f t="shared" si="20"/>
        <v>0</v>
      </c>
      <c r="L403" s="5">
        <f t="shared" si="22"/>
        <v>0</v>
      </c>
      <c r="M403">
        <f t="shared" si="21"/>
        <v>0</v>
      </c>
    </row>
    <row r="404" spans="11:13" hidden="1" x14ac:dyDescent="0.25">
      <c r="K404" s="7">
        <f t="shared" si="20"/>
        <v>0</v>
      </c>
      <c r="L404" s="5">
        <f t="shared" si="22"/>
        <v>0</v>
      </c>
      <c r="M404">
        <f t="shared" si="21"/>
        <v>0</v>
      </c>
    </row>
    <row r="405" spans="11:13" hidden="1" x14ac:dyDescent="0.25">
      <c r="K405" s="7">
        <f t="shared" si="20"/>
        <v>0</v>
      </c>
      <c r="L405" s="5">
        <f t="shared" si="22"/>
        <v>0</v>
      </c>
      <c r="M405">
        <f t="shared" si="21"/>
        <v>0</v>
      </c>
    </row>
    <row r="406" spans="11:13" hidden="1" x14ac:dyDescent="0.25">
      <c r="K406" s="7">
        <f t="shared" si="20"/>
        <v>0</v>
      </c>
      <c r="L406" s="5">
        <f t="shared" si="22"/>
        <v>0</v>
      </c>
      <c r="M406">
        <f t="shared" si="21"/>
        <v>0</v>
      </c>
    </row>
    <row r="407" spans="11:13" hidden="1" x14ac:dyDescent="0.25">
      <c r="K407" s="7">
        <f t="shared" si="20"/>
        <v>0</v>
      </c>
      <c r="L407" s="5">
        <f t="shared" si="22"/>
        <v>0</v>
      </c>
      <c r="M407">
        <f t="shared" si="21"/>
        <v>0</v>
      </c>
    </row>
    <row r="408" spans="11:13" hidden="1" x14ac:dyDescent="0.25">
      <c r="K408" s="7">
        <f t="shared" si="20"/>
        <v>0</v>
      </c>
      <c r="L408" s="5">
        <f t="shared" si="22"/>
        <v>0</v>
      </c>
      <c r="M408">
        <f t="shared" si="21"/>
        <v>0</v>
      </c>
    </row>
    <row r="409" spans="11:13" hidden="1" x14ac:dyDescent="0.25">
      <c r="K409" s="7">
        <f t="shared" si="20"/>
        <v>0</v>
      </c>
      <c r="L409" s="5">
        <f t="shared" si="22"/>
        <v>0</v>
      </c>
      <c r="M409">
        <f t="shared" si="21"/>
        <v>0</v>
      </c>
    </row>
    <row r="410" spans="11:13" hidden="1" x14ac:dyDescent="0.25">
      <c r="K410" s="7">
        <f t="shared" si="20"/>
        <v>0</v>
      </c>
      <c r="L410" s="5">
        <f t="shared" si="22"/>
        <v>0</v>
      </c>
      <c r="M410">
        <f t="shared" si="21"/>
        <v>0</v>
      </c>
    </row>
    <row r="411" spans="11:13" hidden="1" x14ac:dyDescent="0.25">
      <c r="K411" s="7">
        <f t="shared" si="20"/>
        <v>0</v>
      </c>
      <c r="L411" s="5">
        <f t="shared" si="22"/>
        <v>0</v>
      </c>
      <c r="M411">
        <f t="shared" si="21"/>
        <v>0</v>
      </c>
    </row>
    <row r="412" spans="11:13" hidden="1" x14ac:dyDescent="0.25">
      <c r="K412" s="7">
        <f t="shared" si="20"/>
        <v>0</v>
      </c>
      <c r="L412" s="5">
        <f t="shared" si="22"/>
        <v>0</v>
      </c>
      <c r="M412">
        <f t="shared" si="21"/>
        <v>0</v>
      </c>
    </row>
    <row r="413" spans="11:13" hidden="1" x14ac:dyDescent="0.25">
      <c r="K413" s="7">
        <f t="shared" si="20"/>
        <v>0</v>
      </c>
      <c r="L413" s="5">
        <f t="shared" si="22"/>
        <v>0</v>
      </c>
      <c r="M413">
        <f t="shared" si="21"/>
        <v>0</v>
      </c>
    </row>
    <row r="414" spans="11:13" hidden="1" x14ac:dyDescent="0.25">
      <c r="K414" s="7">
        <f t="shared" si="20"/>
        <v>0</v>
      </c>
      <c r="L414" s="5">
        <f t="shared" si="22"/>
        <v>0</v>
      </c>
      <c r="M414">
        <f t="shared" si="21"/>
        <v>0</v>
      </c>
    </row>
    <row r="415" spans="11:13" hidden="1" x14ac:dyDescent="0.25">
      <c r="K415" s="7">
        <f t="shared" si="20"/>
        <v>0</v>
      </c>
      <c r="L415" s="5">
        <f t="shared" si="22"/>
        <v>0</v>
      </c>
      <c r="M415">
        <f t="shared" si="21"/>
        <v>0</v>
      </c>
    </row>
    <row r="416" spans="11:13" hidden="1" x14ac:dyDescent="0.25">
      <c r="K416" s="7">
        <f t="shared" si="20"/>
        <v>0</v>
      </c>
      <c r="L416" s="5">
        <f t="shared" si="22"/>
        <v>0</v>
      </c>
      <c r="M416">
        <f t="shared" si="21"/>
        <v>0</v>
      </c>
    </row>
    <row r="417" spans="11:13" hidden="1" x14ac:dyDescent="0.25">
      <c r="K417" s="7">
        <f t="shared" si="20"/>
        <v>0</v>
      </c>
      <c r="L417" s="5">
        <f t="shared" si="22"/>
        <v>0</v>
      </c>
      <c r="M417">
        <f t="shared" si="21"/>
        <v>0</v>
      </c>
    </row>
    <row r="418" spans="11:13" hidden="1" x14ac:dyDescent="0.25">
      <c r="K418" s="7">
        <f t="shared" si="20"/>
        <v>0</v>
      </c>
      <c r="L418" s="5">
        <f t="shared" si="22"/>
        <v>0</v>
      </c>
      <c r="M418">
        <f t="shared" si="21"/>
        <v>0</v>
      </c>
    </row>
    <row r="419" spans="11:13" hidden="1" x14ac:dyDescent="0.25">
      <c r="K419" s="7">
        <f t="shared" si="20"/>
        <v>0</v>
      </c>
      <c r="L419" s="5">
        <f t="shared" si="22"/>
        <v>0</v>
      </c>
      <c r="M419">
        <f t="shared" si="21"/>
        <v>0</v>
      </c>
    </row>
    <row r="420" spans="11:13" hidden="1" x14ac:dyDescent="0.25">
      <c r="K420" s="7">
        <f t="shared" si="20"/>
        <v>0</v>
      </c>
      <c r="L420" s="5">
        <f t="shared" si="22"/>
        <v>0</v>
      </c>
      <c r="M420">
        <f t="shared" si="21"/>
        <v>0</v>
      </c>
    </row>
    <row r="421" spans="11:13" hidden="1" x14ac:dyDescent="0.25">
      <c r="K421" s="7">
        <f t="shared" si="20"/>
        <v>0</v>
      </c>
      <c r="L421" s="5">
        <f t="shared" si="22"/>
        <v>0</v>
      </c>
      <c r="M421">
        <f t="shared" si="21"/>
        <v>0</v>
      </c>
    </row>
    <row r="422" spans="11:13" hidden="1" x14ac:dyDescent="0.25">
      <c r="K422" s="7">
        <f t="shared" si="20"/>
        <v>0</v>
      </c>
      <c r="L422" s="5">
        <f t="shared" si="22"/>
        <v>0</v>
      </c>
      <c r="M422">
        <f t="shared" si="21"/>
        <v>0</v>
      </c>
    </row>
    <row r="423" spans="11:13" hidden="1" x14ac:dyDescent="0.25">
      <c r="K423" s="7">
        <f t="shared" si="20"/>
        <v>0</v>
      </c>
      <c r="L423" s="5">
        <f t="shared" si="22"/>
        <v>0</v>
      </c>
      <c r="M423">
        <f t="shared" si="21"/>
        <v>0</v>
      </c>
    </row>
    <row r="424" spans="11:13" hidden="1" x14ac:dyDescent="0.25">
      <c r="K424" s="7">
        <f t="shared" si="20"/>
        <v>0</v>
      </c>
      <c r="L424" s="5">
        <f t="shared" si="22"/>
        <v>0</v>
      </c>
      <c r="M424">
        <f t="shared" si="21"/>
        <v>0</v>
      </c>
    </row>
    <row r="425" spans="11:13" hidden="1" x14ac:dyDescent="0.25">
      <c r="K425" s="7">
        <f t="shared" si="20"/>
        <v>0</v>
      </c>
      <c r="L425" s="5">
        <f t="shared" si="22"/>
        <v>0</v>
      </c>
      <c r="M425">
        <f t="shared" si="21"/>
        <v>0</v>
      </c>
    </row>
    <row r="426" spans="11:13" hidden="1" x14ac:dyDescent="0.25">
      <c r="K426" s="7">
        <f t="shared" si="20"/>
        <v>0</v>
      </c>
      <c r="L426" s="5">
        <f t="shared" si="22"/>
        <v>0</v>
      </c>
      <c r="M426">
        <f t="shared" si="21"/>
        <v>0</v>
      </c>
    </row>
    <row r="427" spans="11:13" hidden="1" x14ac:dyDescent="0.25">
      <c r="K427" s="7">
        <f t="shared" si="20"/>
        <v>0</v>
      </c>
      <c r="L427" s="5">
        <f t="shared" si="22"/>
        <v>0</v>
      </c>
      <c r="M427">
        <f t="shared" si="21"/>
        <v>0</v>
      </c>
    </row>
    <row r="428" spans="11:13" hidden="1" x14ac:dyDescent="0.25">
      <c r="K428" s="7">
        <f t="shared" si="20"/>
        <v>0</v>
      </c>
      <c r="L428" s="5">
        <f t="shared" si="22"/>
        <v>0</v>
      </c>
      <c r="M428">
        <f t="shared" si="21"/>
        <v>0</v>
      </c>
    </row>
    <row r="429" spans="11:13" hidden="1" x14ac:dyDescent="0.25">
      <c r="K429" s="7">
        <f t="shared" si="20"/>
        <v>0</v>
      </c>
      <c r="L429" s="5">
        <f t="shared" si="22"/>
        <v>0</v>
      </c>
      <c r="M429">
        <f t="shared" si="21"/>
        <v>0</v>
      </c>
    </row>
    <row r="430" spans="11:13" hidden="1" x14ac:dyDescent="0.25">
      <c r="K430" s="7">
        <f t="shared" si="20"/>
        <v>0</v>
      </c>
      <c r="L430" s="5">
        <f t="shared" si="22"/>
        <v>0</v>
      </c>
      <c r="M430">
        <f t="shared" si="21"/>
        <v>0</v>
      </c>
    </row>
    <row r="431" spans="11:13" hidden="1" x14ac:dyDescent="0.25">
      <c r="K431" s="7">
        <f t="shared" si="20"/>
        <v>0</v>
      </c>
      <c r="L431" s="5">
        <f t="shared" si="22"/>
        <v>0</v>
      </c>
      <c r="M431">
        <f t="shared" si="21"/>
        <v>0</v>
      </c>
    </row>
    <row r="432" spans="11:13" hidden="1" x14ac:dyDescent="0.25">
      <c r="K432" s="7">
        <f t="shared" si="20"/>
        <v>0</v>
      </c>
      <c r="L432" s="5">
        <f t="shared" si="22"/>
        <v>0</v>
      </c>
      <c r="M432">
        <f t="shared" si="21"/>
        <v>0</v>
      </c>
    </row>
    <row r="433" spans="11:13" hidden="1" x14ac:dyDescent="0.25">
      <c r="K433" s="7">
        <f t="shared" si="20"/>
        <v>0</v>
      </c>
      <c r="L433" s="5">
        <f t="shared" si="22"/>
        <v>0</v>
      </c>
      <c r="M433">
        <f t="shared" si="21"/>
        <v>0</v>
      </c>
    </row>
    <row r="434" spans="11:13" hidden="1" x14ac:dyDescent="0.25">
      <c r="K434" s="7">
        <f t="shared" si="20"/>
        <v>0</v>
      </c>
      <c r="L434" s="5">
        <f t="shared" si="22"/>
        <v>0</v>
      </c>
      <c r="M434">
        <f t="shared" si="21"/>
        <v>0</v>
      </c>
    </row>
    <row r="435" spans="11:13" hidden="1" x14ac:dyDescent="0.25">
      <c r="K435" s="7">
        <f t="shared" si="20"/>
        <v>0</v>
      </c>
      <c r="L435" s="5">
        <f t="shared" si="22"/>
        <v>0</v>
      </c>
      <c r="M435">
        <f t="shared" si="21"/>
        <v>0</v>
      </c>
    </row>
    <row r="436" spans="11:13" hidden="1" x14ac:dyDescent="0.25">
      <c r="K436" s="7">
        <f t="shared" si="20"/>
        <v>0</v>
      </c>
      <c r="L436" s="5">
        <f t="shared" si="22"/>
        <v>0</v>
      </c>
      <c r="M436">
        <f t="shared" si="21"/>
        <v>0</v>
      </c>
    </row>
    <row r="437" spans="11:13" hidden="1" x14ac:dyDescent="0.25">
      <c r="K437" s="7">
        <f t="shared" si="20"/>
        <v>0</v>
      </c>
      <c r="L437" s="5">
        <f t="shared" si="22"/>
        <v>0</v>
      </c>
      <c r="M437">
        <f t="shared" si="21"/>
        <v>0</v>
      </c>
    </row>
    <row r="438" spans="11:13" hidden="1" x14ac:dyDescent="0.25">
      <c r="K438" s="7">
        <f t="shared" si="20"/>
        <v>0</v>
      </c>
      <c r="L438" s="5">
        <f t="shared" si="22"/>
        <v>0</v>
      </c>
      <c r="M438">
        <f t="shared" si="21"/>
        <v>0</v>
      </c>
    </row>
    <row r="439" spans="11:13" hidden="1" x14ac:dyDescent="0.25">
      <c r="K439" s="7">
        <f t="shared" si="20"/>
        <v>0</v>
      </c>
      <c r="L439" s="5">
        <f t="shared" si="22"/>
        <v>0</v>
      </c>
      <c r="M439">
        <f t="shared" si="21"/>
        <v>0</v>
      </c>
    </row>
    <row r="440" spans="11:13" hidden="1" x14ac:dyDescent="0.25">
      <c r="K440" s="7">
        <f t="shared" si="20"/>
        <v>0</v>
      </c>
      <c r="L440" s="5">
        <f t="shared" si="22"/>
        <v>0</v>
      </c>
      <c r="M440">
        <f t="shared" si="21"/>
        <v>0</v>
      </c>
    </row>
    <row r="441" spans="11:13" hidden="1" x14ac:dyDescent="0.25">
      <c r="K441" s="7">
        <f t="shared" si="20"/>
        <v>0</v>
      </c>
      <c r="L441" s="5">
        <f t="shared" si="22"/>
        <v>0</v>
      </c>
      <c r="M441">
        <f t="shared" si="21"/>
        <v>0</v>
      </c>
    </row>
    <row r="442" spans="11:13" hidden="1" x14ac:dyDescent="0.25">
      <c r="K442" s="7">
        <f t="shared" si="20"/>
        <v>0</v>
      </c>
      <c r="L442" s="5">
        <f t="shared" si="22"/>
        <v>0</v>
      </c>
      <c r="M442">
        <f t="shared" si="21"/>
        <v>0</v>
      </c>
    </row>
    <row r="443" spans="11:13" hidden="1" x14ac:dyDescent="0.25">
      <c r="K443" s="7">
        <f t="shared" si="20"/>
        <v>0</v>
      </c>
      <c r="L443" s="5">
        <f t="shared" si="22"/>
        <v>0</v>
      </c>
      <c r="M443">
        <f t="shared" si="21"/>
        <v>0</v>
      </c>
    </row>
    <row r="444" spans="11:13" hidden="1" x14ac:dyDescent="0.25">
      <c r="K444" s="7">
        <f t="shared" si="20"/>
        <v>0</v>
      </c>
      <c r="L444" s="5">
        <f t="shared" si="22"/>
        <v>0</v>
      </c>
      <c r="M444">
        <f t="shared" si="21"/>
        <v>0</v>
      </c>
    </row>
    <row r="445" spans="11:13" hidden="1" x14ac:dyDescent="0.25">
      <c r="K445" s="7">
        <f t="shared" si="20"/>
        <v>0</v>
      </c>
      <c r="L445" s="5">
        <f t="shared" si="22"/>
        <v>0</v>
      </c>
      <c r="M445">
        <f t="shared" si="21"/>
        <v>0</v>
      </c>
    </row>
    <row r="446" spans="11:13" hidden="1" x14ac:dyDescent="0.25">
      <c r="K446" s="7">
        <f t="shared" si="20"/>
        <v>0</v>
      </c>
      <c r="L446" s="5">
        <f t="shared" si="22"/>
        <v>0</v>
      </c>
      <c r="M446">
        <f t="shared" si="21"/>
        <v>0</v>
      </c>
    </row>
    <row r="447" spans="11:13" hidden="1" x14ac:dyDescent="0.25">
      <c r="K447" s="7">
        <f t="shared" si="20"/>
        <v>0</v>
      </c>
      <c r="L447" s="5">
        <f t="shared" si="22"/>
        <v>0</v>
      </c>
      <c r="M447">
        <f t="shared" si="21"/>
        <v>0</v>
      </c>
    </row>
    <row r="448" spans="11:13" hidden="1" x14ac:dyDescent="0.25">
      <c r="K448" s="7">
        <f t="shared" si="20"/>
        <v>0</v>
      </c>
      <c r="L448" s="5">
        <f t="shared" si="22"/>
        <v>0</v>
      </c>
      <c r="M448">
        <f t="shared" si="21"/>
        <v>0</v>
      </c>
    </row>
    <row r="449" spans="11:13" hidden="1" x14ac:dyDescent="0.25">
      <c r="K449" s="7">
        <f t="shared" si="20"/>
        <v>0</v>
      </c>
      <c r="L449" s="5">
        <f t="shared" si="22"/>
        <v>0</v>
      </c>
      <c r="M449">
        <f t="shared" si="21"/>
        <v>0</v>
      </c>
    </row>
    <row r="450" spans="11:13" hidden="1" x14ac:dyDescent="0.25">
      <c r="K450" s="7">
        <f t="shared" si="20"/>
        <v>0</v>
      </c>
      <c r="L450" s="5">
        <f t="shared" si="22"/>
        <v>0</v>
      </c>
      <c r="M450">
        <f t="shared" si="21"/>
        <v>0</v>
      </c>
    </row>
    <row r="451" spans="11:13" hidden="1" x14ac:dyDescent="0.25">
      <c r="K451" s="7">
        <f t="shared" si="20"/>
        <v>0</v>
      </c>
      <c r="L451" s="5">
        <f t="shared" si="22"/>
        <v>0</v>
      </c>
      <c r="M451">
        <f t="shared" si="21"/>
        <v>0</v>
      </c>
    </row>
    <row r="452" spans="11:13" hidden="1" x14ac:dyDescent="0.25">
      <c r="K452" s="7">
        <f t="shared" si="20"/>
        <v>0</v>
      </c>
      <c r="L452" s="5">
        <f t="shared" si="22"/>
        <v>0</v>
      </c>
      <c r="M452">
        <f t="shared" si="21"/>
        <v>0</v>
      </c>
    </row>
    <row r="453" spans="11:13" hidden="1" x14ac:dyDescent="0.25">
      <c r="K453" s="7">
        <f t="shared" ref="K453:K498" si="23">SUM(F453:J453)</f>
        <v>0</v>
      </c>
      <c r="L453" s="5">
        <f t="shared" si="22"/>
        <v>0</v>
      </c>
      <c r="M453">
        <f t="shared" ref="M453:M498" si="24">SUM(K453*L453)</f>
        <v>0</v>
      </c>
    </row>
    <row r="454" spans="11:13" hidden="1" x14ac:dyDescent="0.25">
      <c r="K454" s="7">
        <f t="shared" si="23"/>
        <v>0</v>
      </c>
      <c r="L454" s="5">
        <f t="shared" ref="L454:L498" si="25">IF(D454="X",0,IF(E454="",0,IF(E454="H",0,VLOOKUP(E454,$F$539:$G$553,2))))</f>
        <v>0</v>
      </c>
      <c r="M454">
        <f t="shared" si="24"/>
        <v>0</v>
      </c>
    </row>
    <row r="455" spans="11:13" hidden="1" x14ac:dyDescent="0.25">
      <c r="K455" s="7">
        <f t="shared" si="23"/>
        <v>0</v>
      </c>
      <c r="L455" s="5">
        <f t="shared" si="25"/>
        <v>0</v>
      </c>
      <c r="M455">
        <f t="shared" si="24"/>
        <v>0</v>
      </c>
    </row>
    <row r="456" spans="11:13" hidden="1" x14ac:dyDescent="0.25">
      <c r="K456" s="7">
        <f t="shared" si="23"/>
        <v>0</v>
      </c>
      <c r="L456" s="5">
        <f t="shared" si="25"/>
        <v>0</v>
      </c>
      <c r="M456">
        <f t="shared" si="24"/>
        <v>0</v>
      </c>
    </row>
    <row r="457" spans="11:13" hidden="1" x14ac:dyDescent="0.25">
      <c r="K457" s="7">
        <f t="shared" si="23"/>
        <v>0</v>
      </c>
      <c r="L457" s="5">
        <f t="shared" si="25"/>
        <v>0</v>
      </c>
      <c r="M457">
        <f t="shared" si="24"/>
        <v>0</v>
      </c>
    </row>
    <row r="458" spans="11:13" hidden="1" x14ac:dyDescent="0.25">
      <c r="K458" s="7">
        <f t="shared" si="23"/>
        <v>0</v>
      </c>
      <c r="L458" s="5">
        <f t="shared" si="25"/>
        <v>0</v>
      </c>
      <c r="M458">
        <f t="shared" si="24"/>
        <v>0</v>
      </c>
    </row>
    <row r="459" spans="11:13" hidden="1" x14ac:dyDescent="0.25">
      <c r="K459" s="7">
        <f t="shared" si="23"/>
        <v>0</v>
      </c>
      <c r="L459" s="5">
        <f t="shared" si="25"/>
        <v>0</v>
      </c>
      <c r="M459">
        <f t="shared" si="24"/>
        <v>0</v>
      </c>
    </row>
    <row r="460" spans="11:13" hidden="1" x14ac:dyDescent="0.25">
      <c r="K460" s="7">
        <f t="shared" si="23"/>
        <v>0</v>
      </c>
      <c r="L460" s="5">
        <f t="shared" si="25"/>
        <v>0</v>
      </c>
      <c r="M460">
        <f t="shared" si="24"/>
        <v>0</v>
      </c>
    </row>
    <row r="461" spans="11:13" hidden="1" x14ac:dyDescent="0.25">
      <c r="K461" s="7">
        <f t="shared" si="23"/>
        <v>0</v>
      </c>
      <c r="L461" s="5">
        <f t="shared" si="25"/>
        <v>0</v>
      </c>
      <c r="M461">
        <f t="shared" si="24"/>
        <v>0</v>
      </c>
    </row>
    <row r="462" spans="11:13" hidden="1" x14ac:dyDescent="0.25">
      <c r="K462" s="7">
        <f t="shared" si="23"/>
        <v>0</v>
      </c>
      <c r="L462" s="5">
        <f t="shared" si="25"/>
        <v>0</v>
      </c>
      <c r="M462">
        <f t="shared" si="24"/>
        <v>0</v>
      </c>
    </row>
    <row r="463" spans="11:13" hidden="1" x14ac:dyDescent="0.25">
      <c r="K463" s="7">
        <f t="shared" si="23"/>
        <v>0</v>
      </c>
      <c r="L463" s="5">
        <f t="shared" si="25"/>
        <v>0</v>
      </c>
      <c r="M463">
        <f t="shared" si="24"/>
        <v>0</v>
      </c>
    </row>
    <row r="464" spans="11:13" hidden="1" x14ac:dyDescent="0.25">
      <c r="K464" s="7">
        <f t="shared" si="23"/>
        <v>0</v>
      </c>
      <c r="L464" s="5">
        <f t="shared" si="25"/>
        <v>0</v>
      </c>
      <c r="M464">
        <f t="shared" si="24"/>
        <v>0</v>
      </c>
    </row>
    <row r="465" spans="11:13" hidden="1" x14ac:dyDescent="0.25">
      <c r="K465" s="7">
        <f t="shared" si="23"/>
        <v>0</v>
      </c>
      <c r="L465" s="5">
        <f t="shared" si="25"/>
        <v>0</v>
      </c>
      <c r="M465">
        <f t="shared" si="24"/>
        <v>0</v>
      </c>
    </row>
    <row r="466" spans="11:13" hidden="1" x14ac:dyDescent="0.25">
      <c r="K466" s="7">
        <f t="shared" si="23"/>
        <v>0</v>
      </c>
      <c r="L466" s="5">
        <f t="shared" si="25"/>
        <v>0</v>
      </c>
      <c r="M466">
        <f t="shared" si="24"/>
        <v>0</v>
      </c>
    </row>
    <row r="467" spans="11:13" hidden="1" x14ac:dyDescent="0.25">
      <c r="K467" s="7">
        <f t="shared" si="23"/>
        <v>0</v>
      </c>
      <c r="L467" s="5">
        <f t="shared" si="25"/>
        <v>0</v>
      </c>
      <c r="M467">
        <f t="shared" si="24"/>
        <v>0</v>
      </c>
    </row>
    <row r="468" spans="11:13" hidden="1" x14ac:dyDescent="0.25">
      <c r="K468" s="7">
        <f t="shared" si="23"/>
        <v>0</v>
      </c>
      <c r="L468" s="5">
        <f t="shared" si="25"/>
        <v>0</v>
      </c>
      <c r="M468">
        <f t="shared" si="24"/>
        <v>0</v>
      </c>
    </row>
    <row r="469" spans="11:13" hidden="1" x14ac:dyDescent="0.25">
      <c r="K469" s="7">
        <f t="shared" si="23"/>
        <v>0</v>
      </c>
      <c r="L469" s="5">
        <f t="shared" si="25"/>
        <v>0</v>
      </c>
      <c r="M469">
        <f t="shared" si="24"/>
        <v>0</v>
      </c>
    </row>
    <row r="470" spans="11:13" hidden="1" x14ac:dyDescent="0.25">
      <c r="K470" s="7">
        <f t="shared" si="23"/>
        <v>0</v>
      </c>
      <c r="L470" s="5">
        <f t="shared" si="25"/>
        <v>0</v>
      </c>
      <c r="M470">
        <f t="shared" si="24"/>
        <v>0</v>
      </c>
    </row>
    <row r="471" spans="11:13" hidden="1" x14ac:dyDescent="0.25">
      <c r="K471" s="7">
        <f t="shared" si="23"/>
        <v>0</v>
      </c>
      <c r="L471" s="5">
        <f t="shared" si="25"/>
        <v>0</v>
      </c>
      <c r="M471">
        <f t="shared" si="24"/>
        <v>0</v>
      </c>
    </row>
    <row r="472" spans="11:13" hidden="1" x14ac:dyDescent="0.25">
      <c r="K472" s="7">
        <f t="shared" si="23"/>
        <v>0</v>
      </c>
      <c r="L472" s="5">
        <f t="shared" si="25"/>
        <v>0</v>
      </c>
      <c r="M472">
        <f t="shared" si="24"/>
        <v>0</v>
      </c>
    </row>
    <row r="473" spans="11:13" hidden="1" x14ac:dyDescent="0.25">
      <c r="K473" s="7">
        <f t="shared" si="23"/>
        <v>0</v>
      </c>
      <c r="L473" s="5">
        <f t="shared" si="25"/>
        <v>0</v>
      </c>
      <c r="M473">
        <f t="shared" si="24"/>
        <v>0</v>
      </c>
    </row>
    <row r="474" spans="11:13" hidden="1" x14ac:dyDescent="0.25">
      <c r="K474" s="7">
        <f t="shared" si="23"/>
        <v>0</v>
      </c>
      <c r="L474" s="5">
        <f t="shared" si="25"/>
        <v>0</v>
      </c>
      <c r="M474">
        <f t="shared" si="24"/>
        <v>0</v>
      </c>
    </row>
    <row r="475" spans="11:13" hidden="1" x14ac:dyDescent="0.25">
      <c r="K475" s="7">
        <f t="shared" si="23"/>
        <v>0</v>
      </c>
      <c r="L475" s="5">
        <f t="shared" si="25"/>
        <v>0</v>
      </c>
      <c r="M475">
        <f t="shared" si="24"/>
        <v>0</v>
      </c>
    </row>
    <row r="476" spans="11:13" hidden="1" x14ac:dyDescent="0.25">
      <c r="K476" s="7">
        <f t="shared" si="23"/>
        <v>0</v>
      </c>
      <c r="L476" s="5">
        <f t="shared" si="25"/>
        <v>0</v>
      </c>
      <c r="M476">
        <f t="shared" si="24"/>
        <v>0</v>
      </c>
    </row>
    <row r="477" spans="11:13" hidden="1" x14ac:dyDescent="0.25">
      <c r="K477" s="7">
        <f t="shared" si="23"/>
        <v>0</v>
      </c>
      <c r="L477" s="5">
        <f t="shared" si="25"/>
        <v>0</v>
      </c>
      <c r="M477">
        <f t="shared" si="24"/>
        <v>0</v>
      </c>
    </row>
    <row r="478" spans="11:13" hidden="1" x14ac:dyDescent="0.25">
      <c r="K478" s="7">
        <f t="shared" si="23"/>
        <v>0</v>
      </c>
      <c r="L478" s="5">
        <f t="shared" si="25"/>
        <v>0</v>
      </c>
      <c r="M478">
        <f t="shared" si="24"/>
        <v>0</v>
      </c>
    </row>
    <row r="479" spans="11:13" hidden="1" x14ac:dyDescent="0.25">
      <c r="K479" s="7">
        <f t="shared" si="23"/>
        <v>0</v>
      </c>
      <c r="L479" s="5">
        <f t="shared" si="25"/>
        <v>0</v>
      </c>
      <c r="M479">
        <f t="shared" si="24"/>
        <v>0</v>
      </c>
    </row>
    <row r="480" spans="11:13" hidden="1" x14ac:dyDescent="0.25">
      <c r="K480" s="7">
        <f t="shared" si="23"/>
        <v>0</v>
      </c>
      <c r="L480" s="5">
        <f t="shared" si="25"/>
        <v>0</v>
      </c>
      <c r="M480">
        <f t="shared" si="24"/>
        <v>0</v>
      </c>
    </row>
    <row r="481" spans="11:13" hidden="1" x14ac:dyDescent="0.25">
      <c r="K481" s="7">
        <f t="shared" si="23"/>
        <v>0</v>
      </c>
      <c r="L481" s="5">
        <f t="shared" si="25"/>
        <v>0</v>
      </c>
      <c r="M481">
        <f t="shared" si="24"/>
        <v>0</v>
      </c>
    </row>
    <row r="482" spans="11:13" hidden="1" x14ac:dyDescent="0.25">
      <c r="K482" s="7">
        <f t="shared" si="23"/>
        <v>0</v>
      </c>
      <c r="L482" s="5">
        <f t="shared" si="25"/>
        <v>0</v>
      </c>
      <c r="M482">
        <f t="shared" si="24"/>
        <v>0</v>
      </c>
    </row>
    <row r="483" spans="11:13" hidden="1" x14ac:dyDescent="0.25">
      <c r="K483" s="7">
        <f t="shared" si="23"/>
        <v>0</v>
      </c>
      <c r="L483" s="5">
        <f t="shared" si="25"/>
        <v>0</v>
      </c>
      <c r="M483">
        <f t="shared" si="24"/>
        <v>0</v>
      </c>
    </row>
    <row r="484" spans="11:13" hidden="1" x14ac:dyDescent="0.25">
      <c r="K484" s="7">
        <f t="shared" si="23"/>
        <v>0</v>
      </c>
      <c r="L484" s="5">
        <f t="shared" si="25"/>
        <v>0</v>
      </c>
      <c r="M484">
        <f t="shared" si="24"/>
        <v>0</v>
      </c>
    </row>
    <row r="485" spans="11:13" hidden="1" x14ac:dyDescent="0.25">
      <c r="K485" s="7">
        <f t="shared" si="23"/>
        <v>0</v>
      </c>
      <c r="L485" s="5">
        <f t="shared" si="25"/>
        <v>0</v>
      </c>
      <c r="M485">
        <f t="shared" si="24"/>
        <v>0</v>
      </c>
    </row>
    <row r="486" spans="11:13" hidden="1" x14ac:dyDescent="0.25">
      <c r="K486" s="7">
        <f t="shared" si="23"/>
        <v>0</v>
      </c>
      <c r="L486" s="5">
        <f t="shared" si="25"/>
        <v>0</v>
      </c>
      <c r="M486">
        <f t="shared" si="24"/>
        <v>0</v>
      </c>
    </row>
    <row r="487" spans="11:13" hidden="1" x14ac:dyDescent="0.25">
      <c r="K487" s="7">
        <f t="shared" si="23"/>
        <v>0</v>
      </c>
      <c r="L487" s="5">
        <f t="shared" si="25"/>
        <v>0</v>
      </c>
      <c r="M487">
        <f t="shared" si="24"/>
        <v>0</v>
      </c>
    </row>
    <row r="488" spans="11:13" hidden="1" x14ac:dyDescent="0.25">
      <c r="K488" s="7">
        <f t="shared" si="23"/>
        <v>0</v>
      </c>
      <c r="L488" s="5">
        <f t="shared" si="25"/>
        <v>0</v>
      </c>
      <c r="M488">
        <f t="shared" si="24"/>
        <v>0</v>
      </c>
    </row>
    <row r="489" spans="11:13" hidden="1" x14ac:dyDescent="0.25">
      <c r="K489" s="7">
        <f t="shared" si="23"/>
        <v>0</v>
      </c>
      <c r="L489" s="5">
        <f t="shared" si="25"/>
        <v>0</v>
      </c>
      <c r="M489">
        <f t="shared" si="24"/>
        <v>0</v>
      </c>
    </row>
    <row r="490" spans="11:13" hidden="1" x14ac:dyDescent="0.25">
      <c r="K490" s="7">
        <f t="shared" si="23"/>
        <v>0</v>
      </c>
      <c r="L490" s="5">
        <f t="shared" si="25"/>
        <v>0</v>
      </c>
      <c r="M490">
        <f t="shared" si="24"/>
        <v>0</v>
      </c>
    </row>
    <row r="491" spans="11:13" hidden="1" x14ac:dyDescent="0.25">
      <c r="K491" s="7">
        <f t="shared" ref="K491:K494" si="26">SUM(F491:J491)</f>
        <v>0</v>
      </c>
      <c r="L491" s="5">
        <f t="shared" si="25"/>
        <v>0</v>
      </c>
      <c r="M491">
        <f t="shared" ref="M491:M494" si="27">SUM(K491*L491)</f>
        <v>0</v>
      </c>
    </row>
    <row r="492" spans="11:13" hidden="1" x14ac:dyDescent="0.25">
      <c r="K492" s="7">
        <f t="shared" si="26"/>
        <v>0</v>
      </c>
      <c r="L492" s="5">
        <f t="shared" si="25"/>
        <v>0</v>
      </c>
      <c r="M492">
        <f t="shared" si="27"/>
        <v>0</v>
      </c>
    </row>
    <row r="493" spans="11:13" hidden="1" x14ac:dyDescent="0.25">
      <c r="K493" s="7">
        <f t="shared" si="26"/>
        <v>0</v>
      </c>
      <c r="L493" s="5">
        <f t="shared" si="25"/>
        <v>0</v>
      </c>
      <c r="M493">
        <f t="shared" si="27"/>
        <v>0</v>
      </c>
    </row>
    <row r="494" spans="11:13" hidden="1" x14ac:dyDescent="0.25">
      <c r="K494" s="7">
        <f t="shared" si="26"/>
        <v>0</v>
      </c>
      <c r="L494" s="5">
        <f t="shared" si="25"/>
        <v>0</v>
      </c>
      <c r="M494">
        <f t="shared" si="27"/>
        <v>0</v>
      </c>
    </row>
    <row r="495" spans="11:13" hidden="1" x14ac:dyDescent="0.25">
      <c r="K495" s="7">
        <f t="shared" si="23"/>
        <v>0</v>
      </c>
      <c r="L495" s="5">
        <f t="shared" si="25"/>
        <v>0</v>
      </c>
      <c r="M495">
        <f t="shared" si="24"/>
        <v>0</v>
      </c>
    </row>
    <row r="496" spans="11:13" hidden="1" x14ac:dyDescent="0.25">
      <c r="K496" s="7">
        <f t="shared" si="23"/>
        <v>0</v>
      </c>
      <c r="L496" s="5">
        <f t="shared" si="25"/>
        <v>0</v>
      </c>
      <c r="M496">
        <f t="shared" si="24"/>
        <v>0</v>
      </c>
    </row>
    <row r="497" spans="3:13" hidden="1" x14ac:dyDescent="0.25">
      <c r="K497" s="7">
        <f t="shared" si="23"/>
        <v>0</v>
      </c>
      <c r="L497" s="5">
        <f t="shared" si="25"/>
        <v>0</v>
      </c>
      <c r="M497">
        <f t="shared" si="24"/>
        <v>0</v>
      </c>
    </row>
    <row r="498" spans="3:13" hidden="1" x14ac:dyDescent="0.25">
      <c r="K498" s="7">
        <f t="shared" si="23"/>
        <v>0</v>
      </c>
      <c r="L498" s="5">
        <f t="shared" si="25"/>
        <v>0</v>
      </c>
      <c r="M498">
        <f t="shared" si="24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8">SUMPRODUCT(--($E$4:$E$498=C500),--($D$4:$D$498=""),$F$4:$F$498)</f>
        <v>#REF!</v>
      </c>
      <c r="G500" s="127" t="e">
        <f t="shared" ref="G500:G514" si="29">SUMPRODUCT(--($E$4:$E$498=C500),--($D$4:$D$498=""),$G$4:$G$498)</f>
        <v>#REF!</v>
      </c>
      <c r="H500" s="127" t="e">
        <f t="shared" ref="H500:H514" si="30">SUMPRODUCT(--($E$4:$E$498=C500),--($D$4:$D$498=""),$H$4:$H$498)</f>
        <v>#REF!</v>
      </c>
      <c r="I500" s="127" t="e">
        <f t="shared" ref="I500:I514" si="31">SUMPRODUCT(--($E$4:$E$498=C500),--($D$4:$D$498=""),$I$4:$I$498)</f>
        <v>#REF!</v>
      </c>
      <c r="J500" s="127" t="e">
        <f t="shared" ref="J500:J514" si="32">SUMPRODUCT(--($E$4:$E$498=C500),--($D$4:$D$498=""),$J$4:$J$498)</f>
        <v>#REF!</v>
      </c>
      <c r="K500" s="127" t="e">
        <f t="shared" ref="K500:K514" si="33">SUM(F500:J500)</f>
        <v>#REF!</v>
      </c>
      <c r="L500" s="127"/>
      <c r="M500" s="127" t="e">
        <f t="shared" ref="M500:M507" si="34">SUMPRODUCT(--($E$4:$E$498=C500),--($D$4:$D$498=""),$M$4:$M$498)</f>
        <v>#REF!</v>
      </c>
    </row>
    <row r="501" spans="3:13" hidden="1" x14ac:dyDescent="0.25">
      <c r="C501" s="127" t="e">
        <f t="shared" ref="C501:C514" si="35">IF(F540="","Vrije categorie",F540)</f>
        <v>#REF!</v>
      </c>
      <c r="D501" s="127"/>
      <c r="E501" s="127"/>
      <c r="F501" s="127" t="e">
        <f t="shared" si="28"/>
        <v>#REF!</v>
      </c>
      <c r="G501" s="127" t="e">
        <f t="shared" si="29"/>
        <v>#REF!</v>
      </c>
      <c r="H501" s="127" t="e">
        <f t="shared" si="30"/>
        <v>#REF!</v>
      </c>
      <c r="I501" s="127" t="e">
        <f t="shared" si="31"/>
        <v>#REF!</v>
      </c>
      <c r="J501" s="127" t="e">
        <f t="shared" si="32"/>
        <v>#REF!</v>
      </c>
      <c r="K501" s="127" t="e">
        <f t="shared" si="33"/>
        <v>#REF!</v>
      </c>
      <c r="L501" s="127"/>
      <c r="M501" s="127" t="e">
        <f t="shared" si="34"/>
        <v>#REF!</v>
      </c>
    </row>
    <row r="502" spans="3:13" hidden="1" x14ac:dyDescent="0.25">
      <c r="C502" s="127" t="e">
        <f t="shared" si="35"/>
        <v>#REF!</v>
      </c>
      <c r="D502" s="127"/>
      <c r="E502" s="127"/>
      <c r="F502" s="127" t="e">
        <f t="shared" si="28"/>
        <v>#REF!</v>
      </c>
      <c r="G502" s="127" t="e">
        <f t="shared" si="29"/>
        <v>#REF!</v>
      </c>
      <c r="H502" s="127" t="e">
        <f t="shared" si="30"/>
        <v>#REF!</v>
      </c>
      <c r="I502" s="127" t="e">
        <f t="shared" si="31"/>
        <v>#REF!</v>
      </c>
      <c r="J502" s="127" t="e">
        <f t="shared" si="32"/>
        <v>#REF!</v>
      </c>
      <c r="K502" s="127" t="e">
        <f t="shared" si="33"/>
        <v>#REF!</v>
      </c>
      <c r="L502" s="127"/>
      <c r="M502" s="127" t="e">
        <f t="shared" si="34"/>
        <v>#REF!</v>
      </c>
    </row>
    <row r="503" spans="3:13" hidden="1" x14ac:dyDescent="0.25">
      <c r="C503" s="127" t="e">
        <f t="shared" si="35"/>
        <v>#REF!</v>
      </c>
      <c r="D503" s="127"/>
      <c r="E503" s="127"/>
      <c r="F503" s="127" t="e">
        <f t="shared" si="28"/>
        <v>#REF!</v>
      </c>
      <c r="G503" s="127" t="e">
        <f t="shared" si="29"/>
        <v>#REF!</v>
      </c>
      <c r="H503" s="127" t="e">
        <f t="shared" si="30"/>
        <v>#REF!</v>
      </c>
      <c r="I503" s="127" t="e">
        <f t="shared" si="31"/>
        <v>#REF!</v>
      </c>
      <c r="J503" s="127" t="e">
        <f t="shared" si="32"/>
        <v>#REF!</v>
      </c>
      <c r="K503" s="127" t="e">
        <f t="shared" si="33"/>
        <v>#REF!</v>
      </c>
      <c r="L503" s="127"/>
      <c r="M503" s="127" t="e">
        <f t="shared" si="34"/>
        <v>#REF!</v>
      </c>
    </row>
    <row r="504" spans="3:13" hidden="1" x14ac:dyDescent="0.25">
      <c r="C504" s="127" t="e">
        <f t="shared" si="35"/>
        <v>#REF!</v>
      </c>
      <c r="D504" s="127"/>
      <c r="E504" s="127"/>
      <c r="F504" s="127" t="e">
        <f t="shared" si="28"/>
        <v>#REF!</v>
      </c>
      <c r="G504" s="127" t="e">
        <f t="shared" si="29"/>
        <v>#REF!</v>
      </c>
      <c r="H504" s="127" t="e">
        <f t="shared" si="30"/>
        <v>#REF!</v>
      </c>
      <c r="I504" s="127" t="e">
        <f t="shared" si="31"/>
        <v>#REF!</v>
      </c>
      <c r="J504" s="127" t="e">
        <f t="shared" si="32"/>
        <v>#REF!</v>
      </c>
      <c r="K504" s="127" t="e">
        <f t="shared" si="33"/>
        <v>#REF!</v>
      </c>
      <c r="L504" s="127"/>
      <c r="M504" s="127" t="e">
        <f t="shared" si="34"/>
        <v>#REF!</v>
      </c>
    </row>
    <row r="505" spans="3:13" hidden="1" x14ac:dyDescent="0.25">
      <c r="C505" s="127" t="e">
        <f t="shared" si="35"/>
        <v>#REF!</v>
      </c>
      <c r="D505" s="127"/>
      <c r="E505" s="127"/>
      <c r="F505" s="127" t="e">
        <f t="shared" si="28"/>
        <v>#REF!</v>
      </c>
      <c r="G505" s="127" t="e">
        <f t="shared" si="29"/>
        <v>#REF!</v>
      </c>
      <c r="H505" s="127" t="e">
        <f t="shared" si="30"/>
        <v>#REF!</v>
      </c>
      <c r="I505" s="127" t="e">
        <f t="shared" si="31"/>
        <v>#REF!</v>
      </c>
      <c r="J505" s="127" t="e">
        <f t="shared" si="32"/>
        <v>#REF!</v>
      </c>
      <c r="K505" s="127" t="e">
        <f t="shared" si="33"/>
        <v>#REF!</v>
      </c>
      <c r="L505" s="127"/>
      <c r="M505" s="127" t="e">
        <f t="shared" si="34"/>
        <v>#REF!</v>
      </c>
    </row>
    <row r="506" spans="3:13" hidden="1" x14ac:dyDescent="0.25">
      <c r="C506" s="127" t="e">
        <f t="shared" si="35"/>
        <v>#REF!</v>
      </c>
      <c r="D506" s="127"/>
      <c r="E506" s="127"/>
      <c r="F506" s="127" t="e">
        <f t="shared" si="28"/>
        <v>#REF!</v>
      </c>
      <c r="G506" s="127" t="e">
        <f t="shared" si="29"/>
        <v>#REF!</v>
      </c>
      <c r="H506" s="127" t="e">
        <f t="shared" si="30"/>
        <v>#REF!</v>
      </c>
      <c r="I506" s="127" t="e">
        <f t="shared" si="31"/>
        <v>#REF!</v>
      </c>
      <c r="J506" s="127" t="e">
        <f t="shared" si="32"/>
        <v>#REF!</v>
      </c>
      <c r="K506" s="127" t="e">
        <f t="shared" si="33"/>
        <v>#REF!</v>
      </c>
      <c r="L506" s="127"/>
      <c r="M506" s="127" t="e">
        <f t="shared" si="34"/>
        <v>#REF!</v>
      </c>
    </row>
    <row r="507" spans="3:13" hidden="1" x14ac:dyDescent="0.25">
      <c r="C507" s="127" t="e">
        <f t="shared" si="35"/>
        <v>#REF!</v>
      </c>
      <c r="D507" s="127"/>
      <c r="E507" s="127"/>
      <c r="F507" s="127" t="e">
        <f t="shared" si="28"/>
        <v>#REF!</v>
      </c>
      <c r="G507" s="127" t="e">
        <f t="shared" si="29"/>
        <v>#REF!</v>
      </c>
      <c r="H507" s="127" t="e">
        <f t="shared" si="30"/>
        <v>#REF!</v>
      </c>
      <c r="I507" s="127" t="e">
        <f t="shared" si="31"/>
        <v>#REF!</v>
      </c>
      <c r="J507" s="127" t="e">
        <f t="shared" si="32"/>
        <v>#REF!</v>
      </c>
      <c r="K507" s="127" t="e">
        <f t="shared" si="33"/>
        <v>#REF!</v>
      </c>
      <c r="L507" s="127"/>
      <c r="M507" s="127" t="e">
        <f t="shared" si="34"/>
        <v>#REF!</v>
      </c>
    </row>
    <row r="508" spans="3:13" hidden="1" x14ac:dyDescent="0.25">
      <c r="C508" s="127" t="e">
        <f t="shared" si="35"/>
        <v>#REF!</v>
      </c>
      <c r="D508" s="127"/>
      <c r="E508" s="127"/>
      <c r="F508" s="127" t="e">
        <f t="shared" si="28"/>
        <v>#REF!</v>
      </c>
      <c r="G508" s="127" t="e">
        <f t="shared" si="29"/>
        <v>#REF!</v>
      </c>
      <c r="H508" s="127" t="e">
        <f t="shared" si="30"/>
        <v>#REF!</v>
      </c>
      <c r="I508" s="127" t="e">
        <f t="shared" si="31"/>
        <v>#REF!</v>
      </c>
      <c r="J508" s="127" t="e">
        <f t="shared" si="32"/>
        <v>#REF!</v>
      </c>
      <c r="K508" s="127" t="e">
        <f t="shared" si="33"/>
        <v>#REF!</v>
      </c>
      <c r="L508" s="127"/>
      <c r="M508" s="127" t="e">
        <f t="shared" ref="M508:M513" si="36">SUMPRODUCT(--($E$4:$E$498=C508),--($D$4:$D$498=""),$M$4:$M$498)</f>
        <v>#REF!</v>
      </c>
    </row>
    <row r="509" spans="3:13" hidden="1" x14ac:dyDescent="0.25">
      <c r="C509" s="127" t="e">
        <f t="shared" si="35"/>
        <v>#REF!</v>
      </c>
      <c r="D509" s="127"/>
      <c r="E509" s="127"/>
      <c r="F509" s="127" t="e">
        <f t="shared" si="28"/>
        <v>#REF!</v>
      </c>
      <c r="G509" s="127" t="e">
        <f t="shared" si="29"/>
        <v>#REF!</v>
      </c>
      <c r="H509" s="127" t="e">
        <f t="shared" si="30"/>
        <v>#REF!</v>
      </c>
      <c r="I509" s="127" t="e">
        <f t="shared" si="31"/>
        <v>#REF!</v>
      </c>
      <c r="J509" s="127" t="e">
        <f t="shared" si="32"/>
        <v>#REF!</v>
      </c>
      <c r="K509" s="127" t="e">
        <f t="shared" si="33"/>
        <v>#REF!</v>
      </c>
      <c r="L509" s="127"/>
      <c r="M509" s="127" t="e">
        <f t="shared" si="36"/>
        <v>#REF!</v>
      </c>
    </row>
    <row r="510" spans="3:13" hidden="1" x14ac:dyDescent="0.25">
      <c r="C510" s="127" t="e">
        <f t="shared" si="35"/>
        <v>#REF!</v>
      </c>
      <c r="D510" s="127"/>
      <c r="E510" s="127"/>
      <c r="F510" s="127" t="e">
        <f t="shared" si="28"/>
        <v>#REF!</v>
      </c>
      <c r="G510" s="127" t="e">
        <f t="shared" si="29"/>
        <v>#REF!</v>
      </c>
      <c r="H510" s="127" t="e">
        <f t="shared" si="30"/>
        <v>#REF!</v>
      </c>
      <c r="I510" s="127" t="e">
        <f t="shared" si="31"/>
        <v>#REF!</v>
      </c>
      <c r="J510" s="127" t="e">
        <f t="shared" si="32"/>
        <v>#REF!</v>
      </c>
      <c r="K510" s="127" t="e">
        <f t="shared" si="33"/>
        <v>#REF!</v>
      </c>
      <c r="L510" s="127"/>
      <c r="M510" s="127" t="e">
        <f t="shared" si="36"/>
        <v>#REF!</v>
      </c>
    </row>
    <row r="511" spans="3:13" hidden="1" x14ac:dyDescent="0.25">
      <c r="C511" s="127" t="e">
        <f t="shared" si="35"/>
        <v>#REF!</v>
      </c>
      <c r="D511" s="127"/>
      <c r="E511" s="127"/>
      <c r="F511" s="127" t="e">
        <f t="shared" si="28"/>
        <v>#REF!</v>
      </c>
      <c r="G511" s="127" t="e">
        <f t="shared" si="29"/>
        <v>#REF!</v>
      </c>
      <c r="H511" s="127" t="e">
        <f t="shared" si="30"/>
        <v>#REF!</v>
      </c>
      <c r="I511" s="127" t="e">
        <f t="shared" si="31"/>
        <v>#REF!</v>
      </c>
      <c r="J511" s="127" t="e">
        <f t="shared" si="32"/>
        <v>#REF!</v>
      </c>
      <c r="K511" s="127" t="e">
        <f t="shared" si="33"/>
        <v>#REF!</v>
      </c>
      <c r="L511" s="127"/>
      <c r="M511" s="127" t="e">
        <f t="shared" si="36"/>
        <v>#REF!</v>
      </c>
    </row>
    <row r="512" spans="3:13" hidden="1" x14ac:dyDescent="0.25">
      <c r="C512" s="127" t="e">
        <f t="shared" si="35"/>
        <v>#REF!</v>
      </c>
      <c r="D512" s="127"/>
      <c r="E512" s="127"/>
      <c r="F512" s="127" t="e">
        <f t="shared" si="28"/>
        <v>#REF!</v>
      </c>
      <c r="G512" s="127" t="e">
        <f t="shared" si="29"/>
        <v>#REF!</v>
      </c>
      <c r="H512" s="127" t="e">
        <f t="shared" si="30"/>
        <v>#REF!</v>
      </c>
      <c r="I512" s="127" t="e">
        <f t="shared" si="31"/>
        <v>#REF!</v>
      </c>
      <c r="J512" s="127" t="e">
        <f t="shared" si="32"/>
        <v>#REF!</v>
      </c>
      <c r="K512" s="127" t="e">
        <f t="shared" si="33"/>
        <v>#REF!</v>
      </c>
      <c r="L512" s="127"/>
      <c r="M512" s="127" t="e">
        <f t="shared" si="36"/>
        <v>#REF!</v>
      </c>
    </row>
    <row r="513" spans="3:13" hidden="1" x14ac:dyDescent="0.25">
      <c r="C513" s="127" t="e">
        <f t="shared" si="35"/>
        <v>#REF!</v>
      </c>
      <c r="D513" s="127"/>
      <c r="E513" s="127"/>
      <c r="F513" s="127" t="e">
        <f t="shared" si="28"/>
        <v>#REF!</v>
      </c>
      <c r="G513" s="127" t="e">
        <f t="shared" si="29"/>
        <v>#REF!</v>
      </c>
      <c r="H513" s="127" t="e">
        <f t="shared" si="30"/>
        <v>#REF!</v>
      </c>
      <c r="I513" s="127" t="e">
        <f t="shared" si="31"/>
        <v>#REF!</v>
      </c>
      <c r="J513" s="127" t="e">
        <f t="shared" si="32"/>
        <v>#REF!</v>
      </c>
      <c r="K513" s="127" t="e">
        <f t="shared" si="33"/>
        <v>#REF!</v>
      </c>
      <c r="L513" s="127"/>
      <c r="M513" s="127" t="e">
        <f t="shared" si="36"/>
        <v>#REF!</v>
      </c>
    </row>
    <row r="514" spans="3:13" hidden="1" x14ac:dyDescent="0.25">
      <c r="C514" s="127" t="e">
        <f t="shared" si="35"/>
        <v>#REF!</v>
      </c>
      <c r="D514" s="127"/>
      <c r="E514" s="127"/>
      <c r="F514" s="127" t="e">
        <f t="shared" si="28"/>
        <v>#REF!</v>
      </c>
      <c r="G514" s="127" t="e">
        <f t="shared" si="29"/>
        <v>#REF!</v>
      </c>
      <c r="H514" s="127" t="e">
        <f t="shared" si="30"/>
        <v>#REF!</v>
      </c>
      <c r="I514" s="127" t="e">
        <f t="shared" si="31"/>
        <v>#REF!</v>
      </c>
      <c r="J514" s="127" t="e">
        <f t="shared" si="32"/>
        <v>#REF!</v>
      </c>
      <c r="K514" s="127" t="e">
        <f t="shared" si="33"/>
        <v>#REF!</v>
      </c>
      <c r="L514" s="127"/>
      <c r="M514" s="127" t="e">
        <f>SUMPRODUCT(--($E$4:$E$498=C514),--($D$4:$D$498=""),$M$4:$M$498)</f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7">SUM(G500:G514)</f>
        <v>#REF!</v>
      </c>
      <c r="H515" s="128" t="e">
        <f t="shared" si="37"/>
        <v>#REF!</v>
      </c>
      <c r="I515" s="128" t="e">
        <f t="shared" si="37"/>
        <v>#REF!</v>
      </c>
      <c r="J515" s="128" t="e">
        <f t="shared" si="37"/>
        <v>#REF!</v>
      </c>
      <c r="K515" s="128" t="e">
        <f t="shared" si="37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8">C500</f>
        <v>#REF!</v>
      </c>
      <c r="D520" s="9"/>
      <c r="E520" s="9"/>
      <c r="F520" s="9" t="e">
        <f t="shared" ref="F520:F534" si="39">SUMPRODUCT(--($E$4:$E$498=C520),--($D$4:$D$498="X"),$F$4:$F$498)</f>
        <v>#REF!</v>
      </c>
      <c r="G520" s="9" t="e">
        <f t="shared" ref="G520:G534" si="40">SUMPRODUCT(--($E$4:$E$498=C520),--($D$4:$D$498="X"),$G$4:$G$498)</f>
        <v>#REF!</v>
      </c>
      <c r="H520" s="9" t="e">
        <f t="shared" ref="H520:H534" si="41">SUMPRODUCT(--($E$4:$E$498=C520),--($D$4:$D$498="X"),$H$4:$H$498)</f>
        <v>#REF!</v>
      </c>
      <c r="I520" s="9" t="e">
        <f t="shared" ref="I520:I534" si="42">SUMPRODUCT(--($E$4:$E$498=C520),--($D$4:$D$498="X"),$I$4:$I$498)</f>
        <v>#REF!</v>
      </c>
      <c r="J520" s="9" t="e">
        <f t="shared" ref="J520:J534" si="43">SUMPRODUCT(--($E$4:$E$498=C520),--($D$4:$D$498="X"),$J$4:$J$498)</f>
        <v>#REF!</v>
      </c>
      <c r="K520" s="9" t="e">
        <f t="shared" ref="K520:K534" si="44">SUM(F520:J520)</f>
        <v>#REF!</v>
      </c>
    </row>
    <row r="521" spans="3:13" hidden="1" x14ac:dyDescent="0.25">
      <c r="C521" s="9" t="e">
        <f t="shared" si="38"/>
        <v>#REF!</v>
      </c>
      <c r="D521" s="9"/>
      <c r="E521" s="9"/>
      <c r="F521" s="9" t="e">
        <f t="shared" si="39"/>
        <v>#REF!</v>
      </c>
      <c r="G521" s="9" t="e">
        <f t="shared" si="40"/>
        <v>#REF!</v>
      </c>
      <c r="H521" s="9" t="e">
        <f t="shared" si="41"/>
        <v>#REF!</v>
      </c>
      <c r="I521" s="9" t="e">
        <f t="shared" si="42"/>
        <v>#REF!</v>
      </c>
      <c r="J521" s="9" t="e">
        <f t="shared" si="43"/>
        <v>#REF!</v>
      </c>
      <c r="K521" s="9" t="e">
        <f t="shared" si="44"/>
        <v>#REF!</v>
      </c>
    </row>
    <row r="522" spans="3:13" hidden="1" x14ac:dyDescent="0.25">
      <c r="C522" s="9" t="e">
        <f t="shared" si="38"/>
        <v>#REF!</v>
      </c>
      <c r="D522" s="9"/>
      <c r="E522" s="9"/>
      <c r="F522" s="9" t="e">
        <f t="shared" si="39"/>
        <v>#REF!</v>
      </c>
      <c r="G522" s="9" t="e">
        <f t="shared" si="40"/>
        <v>#REF!</v>
      </c>
      <c r="H522" s="9" t="e">
        <f t="shared" si="41"/>
        <v>#REF!</v>
      </c>
      <c r="I522" s="9" t="e">
        <f t="shared" si="42"/>
        <v>#REF!</v>
      </c>
      <c r="J522" s="9" t="e">
        <f t="shared" si="43"/>
        <v>#REF!</v>
      </c>
      <c r="K522" s="9" t="e">
        <f t="shared" si="44"/>
        <v>#REF!</v>
      </c>
    </row>
    <row r="523" spans="3:13" hidden="1" x14ac:dyDescent="0.25">
      <c r="C523" s="9" t="e">
        <f t="shared" si="38"/>
        <v>#REF!</v>
      </c>
      <c r="D523" s="9"/>
      <c r="E523" s="9"/>
      <c r="F523" s="9" t="e">
        <f t="shared" si="39"/>
        <v>#REF!</v>
      </c>
      <c r="G523" s="9" t="e">
        <f t="shared" si="40"/>
        <v>#REF!</v>
      </c>
      <c r="H523" s="9" t="e">
        <f t="shared" si="41"/>
        <v>#REF!</v>
      </c>
      <c r="I523" s="9" t="e">
        <f t="shared" si="42"/>
        <v>#REF!</v>
      </c>
      <c r="J523" s="9" t="e">
        <f t="shared" si="43"/>
        <v>#REF!</v>
      </c>
      <c r="K523" s="9" t="e">
        <f t="shared" si="44"/>
        <v>#REF!</v>
      </c>
    </row>
    <row r="524" spans="3:13" hidden="1" x14ac:dyDescent="0.25">
      <c r="C524" s="9" t="e">
        <f t="shared" si="38"/>
        <v>#REF!</v>
      </c>
      <c r="D524" s="9"/>
      <c r="E524" s="9"/>
      <c r="F524" s="9" t="e">
        <f t="shared" si="39"/>
        <v>#REF!</v>
      </c>
      <c r="G524" s="9" t="e">
        <f t="shared" si="40"/>
        <v>#REF!</v>
      </c>
      <c r="H524" s="9" t="e">
        <f t="shared" si="41"/>
        <v>#REF!</v>
      </c>
      <c r="I524" s="9" t="e">
        <f t="shared" si="42"/>
        <v>#REF!</v>
      </c>
      <c r="J524" s="9" t="e">
        <f t="shared" si="43"/>
        <v>#REF!</v>
      </c>
      <c r="K524" s="9" t="e">
        <f t="shared" si="44"/>
        <v>#REF!</v>
      </c>
    </row>
    <row r="525" spans="3:13" hidden="1" x14ac:dyDescent="0.25">
      <c r="C525" s="9" t="e">
        <f t="shared" si="38"/>
        <v>#REF!</v>
      </c>
      <c r="D525" s="9"/>
      <c r="E525" s="9"/>
      <c r="F525" s="9" t="e">
        <f t="shared" si="39"/>
        <v>#REF!</v>
      </c>
      <c r="G525" s="9" t="e">
        <f t="shared" si="40"/>
        <v>#REF!</v>
      </c>
      <c r="H525" s="9" t="e">
        <f t="shared" si="41"/>
        <v>#REF!</v>
      </c>
      <c r="I525" s="9" t="e">
        <f t="shared" si="42"/>
        <v>#REF!</v>
      </c>
      <c r="J525" s="9" t="e">
        <f t="shared" si="43"/>
        <v>#REF!</v>
      </c>
      <c r="K525" s="9" t="e">
        <f t="shared" si="44"/>
        <v>#REF!</v>
      </c>
    </row>
    <row r="526" spans="3:13" hidden="1" x14ac:dyDescent="0.25">
      <c r="C526" s="9" t="e">
        <f t="shared" si="38"/>
        <v>#REF!</v>
      </c>
      <c r="D526" s="9"/>
      <c r="E526" s="9"/>
      <c r="F526" s="9" t="e">
        <f t="shared" si="39"/>
        <v>#REF!</v>
      </c>
      <c r="G526" s="9" t="e">
        <f t="shared" si="40"/>
        <v>#REF!</v>
      </c>
      <c r="H526" s="9" t="e">
        <f t="shared" si="41"/>
        <v>#REF!</v>
      </c>
      <c r="I526" s="9" t="e">
        <f t="shared" si="42"/>
        <v>#REF!</v>
      </c>
      <c r="J526" s="9" t="e">
        <f t="shared" si="43"/>
        <v>#REF!</v>
      </c>
      <c r="K526" s="9" t="e">
        <f t="shared" si="44"/>
        <v>#REF!</v>
      </c>
    </row>
    <row r="527" spans="3:13" hidden="1" x14ac:dyDescent="0.25">
      <c r="C527" s="9" t="e">
        <f t="shared" si="38"/>
        <v>#REF!</v>
      </c>
      <c r="D527" s="9"/>
      <c r="E527" s="9"/>
      <c r="F527" s="9" t="e">
        <f t="shared" si="39"/>
        <v>#REF!</v>
      </c>
      <c r="G527" s="9" t="e">
        <f t="shared" si="40"/>
        <v>#REF!</v>
      </c>
      <c r="H527" s="9" t="e">
        <f t="shared" si="41"/>
        <v>#REF!</v>
      </c>
      <c r="I527" s="9" t="e">
        <f t="shared" si="42"/>
        <v>#REF!</v>
      </c>
      <c r="J527" s="9" t="e">
        <f t="shared" si="43"/>
        <v>#REF!</v>
      </c>
      <c r="K527" s="9" t="e">
        <f t="shared" si="44"/>
        <v>#REF!</v>
      </c>
    </row>
    <row r="528" spans="3:13" hidden="1" x14ac:dyDescent="0.25">
      <c r="C528" s="9" t="e">
        <f t="shared" si="38"/>
        <v>#REF!</v>
      </c>
      <c r="D528" s="9"/>
      <c r="E528" s="9"/>
      <c r="F528" s="9" t="e">
        <f t="shared" si="39"/>
        <v>#REF!</v>
      </c>
      <c r="G528" s="9" t="e">
        <f t="shared" si="40"/>
        <v>#REF!</v>
      </c>
      <c r="H528" s="9" t="e">
        <f t="shared" si="41"/>
        <v>#REF!</v>
      </c>
      <c r="I528" s="9" t="e">
        <f t="shared" si="42"/>
        <v>#REF!</v>
      </c>
      <c r="J528" s="9" t="e">
        <f t="shared" si="43"/>
        <v>#REF!</v>
      </c>
      <c r="K528" s="9" t="e">
        <f t="shared" si="44"/>
        <v>#REF!</v>
      </c>
    </row>
    <row r="529" spans="3:12" hidden="1" x14ac:dyDescent="0.25">
      <c r="C529" s="9" t="e">
        <f t="shared" si="38"/>
        <v>#REF!</v>
      </c>
      <c r="D529" s="9"/>
      <c r="E529" s="9"/>
      <c r="F529" s="9" t="e">
        <f t="shared" si="39"/>
        <v>#REF!</v>
      </c>
      <c r="G529" s="9" t="e">
        <f t="shared" si="40"/>
        <v>#REF!</v>
      </c>
      <c r="H529" s="9" t="e">
        <f t="shared" si="41"/>
        <v>#REF!</v>
      </c>
      <c r="I529" s="9" t="e">
        <f t="shared" si="42"/>
        <v>#REF!</v>
      </c>
      <c r="J529" s="9" t="e">
        <f t="shared" si="43"/>
        <v>#REF!</v>
      </c>
      <c r="K529" s="9" t="e">
        <f t="shared" si="44"/>
        <v>#REF!</v>
      </c>
    </row>
    <row r="530" spans="3:12" hidden="1" x14ac:dyDescent="0.25">
      <c r="C530" s="9" t="e">
        <f t="shared" si="38"/>
        <v>#REF!</v>
      </c>
      <c r="D530" s="9"/>
      <c r="E530" s="9"/>
      <c r="F530" s="9" t="e">
        <f t="shared" si="39"/>
        <v>#REF!</v>
      </c>
      <c r="G530" s="9" t="e">
        <f t="shared" si="40"/>
        <v>#REF!</v>
      </c>
      <c r="H530" s="9" t="e">
        <f t="shared" si="41"/>
        <v>#REF!</v>
      </c>
      <c r="I530" s="9" t="e">
        <f t="shared" si="42"/>
        <v>#REF!</v>
      </c>
      <c r="J530" s="9" t="e">
        <f t="shared" si="43"/>
        <v>#REF!</v>
      </c>
      <c r="K530" s="9" t="e">
        <f t="shared" si="44"/>
        <v>#REF!</v>
      </c>
    </row>
    <row r="531" spans="3:12" hidden="1" x14ac:dyDescent="0.25">
      <c r="C531" s="9" t="e">
        <f t="shared" si="38"/>
        <v>#REF!</v>
      </c>
      <c r="D531" s="9"/>
      <c r="E531" s="9"/>
      <c r="F531" s="9" t="e">
        <f t="shared" si="39"/>
        <v>#REF!</v>
      </c>
      <c r="G531" s="9" t="e">
        <f t="shared" si="40"/>
        <v>#REF!</v>
      </c>
      <c r="H531" s="9" t="e">
        <f t="shared" si="41"/>
        <v>#REF!</v>
      </c>
      <c r="I531" s="9" t="e">
        <f t="shared" si="42"/>
        <v>#REF!</v>
      </c>
      <c r="J531" s="9" t="e">
        <f t="shared" si="43"/>
        <v>#REF!</v>
      </c>
      <c r="K531" s="9" t="e">
        <f t="shared" si="44"/>
        <v>#REF!</v>
      </c>
    </row>
    <row r="532" spans="3:12" hidden="1" x14ac:dyDescent="0.25">
      <c r="C532" s="9" t="e">
        <f t="shared" si="38"/>
        <v>#REF!</v>
      </c>
      <c r="D532" s="9"/>
      <c r="E532" s="9"/>
      <c r="F532" s="9" t="e">
        <f t="shared" si="39"/>
        <v>#REF!</v>
      </c>
      <c r="G532" s="9" t="e">
        <f t="shared" si="40"/>
        <v>#REF!</v>
      </c>
      <c r="H532" s="9" t="e">
        <f t="shared" si="41"/>
        <v>#REF!</v>
      </c>
      <c r="I532" s="9" t="e">
        <f t="shared" si="42"/>
        <v>#REF!</v>
      </c>
      <c r="J532" s="9" t="e">
        <f t="shared" si="43"/>
        <v>#REF!</v>
      </c>
      <c r="K532" s="9" t="e">
        <f t="shared" si="44"/>
        <v>#REF!</v>
      </c>
    </row>
    <row r="533" spans="3:12" hidden="1" x14ac:dyDescent="0.25">
      <c r="C533" s="9" t="e">
        <f t="shared" si="38"/>
        <v>#REF!</v>
      </c>
      <c r="D533" s="9"/>
      <c r="E533" s="9"/>
      <c r="F533" s="9" t="e">
        <f t="shared" si="39"/>
        <v>#REF!</v>
      </c>
      <c r="G533" s="9" t="e">
        <f t="shared" si="40"/>
        <v>#REF!</v>
      </c>
      <c r="H533" s="9" t="e">
        <f t="shared" si="41"/>
        <v>#REF!</v>
      </c>
      <c r="I533" s="9" t="e">
        <f t="shared" si="42"/>
        <v>#REF!</v>
      </c>
      <c r="J533" s="9" t="e">
        <f t="shared" si="43"/>
        <v>#REF!</v>
      </c>
      <c r="K533" s="9" t="e">
        <f t="shared" si="44"/>
        <v>#REF!</v>
      </c>
    </row>
    <row r="534" spans="3:12" hidden="1" x14ac:dyDescent="0.25">
      <c r="C534" s="9" t="e">
        <f t="shared" si="38"/>
        <v>#REF!</v>
      </c>
      <c r="D534" s="9"/>
      <c r="E534" s="9"/>
      <c r="F534" s="9" t="e">
        <f t="shared" si="39"/>
        <v>#REF!</v>
      </c>
      <c r="G534" s="9" t="e">
        <f t="shared" si="40"/>
        <v>#REF!</v>
      </c>
      <c r="H534" s="9" t="e">
        <f t="shared" si="41"/>
        <v>#REF!</v>
      </c>
      <c r="I534" s="9" t="e">
        <f t="shared" si="42"/>
        <v>#REF!</v>
      </c>
      <c r="J534" s="9" t="e">
        <f t="shared" si="43"/>
        <v>#REF!</v>
      </c>
      <c r="K534" s="9" t="e">
        <f t="shared" si="44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5">SUM(F520:F534)</f>
        <v>#REF!</v>
      </c>
      <c r="G535" s="10" t="e">
        <f t="shared" si="45"/>
        <v>#REF!</v>
      </c>
      <c r="H535" s="10" t="e">
        <f t="shared" si="45"/>
        <v>#REF!</v>
      </c>
      <c r="I535" s="10" t="e">
        <f t="shared" si="45"/>
        <v>#REF!</v>
      </c>
      <c r="J535" s="10" t="e">
        <f t="shared" si="45"/>
        <v>#REF!</v>
      </c>
      <c r="K535" s="10" t="e">
        <f t="shared" si="45"/>
        <v>#REF!</v>
      </c>
    </row>
    <row r="536" spans="3:12" ht="15.75" hidden="1" thickTop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  <row r="555" spans="6:7" hidden="1" x14ac:dyDescent="0.25"/>
    <row r="556" spans="6:7" ht="15.75" thickTop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44">
    <tabColor rgb="FFC2E76B"/>
  </sheetPr>
  <dimension ref="A1:O121"/>
  <sheetViews>
    <sheetView showGridLines="0" showZeros="0" topLeftCell="A4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21,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21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21a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82" priority="4" operator="equal">
      <formula>"Geen 100%"</formula>
    </cfRule>
  </conditionalFormatting>
  <conditionalFormatting sqref="G12">
    <cfRule type="containsText" dxfId="81" priority="2" operator="containsText" text="te laag">
      <formula>NOT(ISERROR(SEARCH("te laag",G12)))</formula>
    </cfRule>
  </conditionalFormatting>
  <conditionalFormatting sqref="G13">
    <cfRule type="containsText" dxfId="8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EB24386-62B0-4B3B-A9DE-2075AAAEAEF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45">
    <tabColor rgb="FF173583"/>
  </sheetPr>
  <dimension ref="A1:N553"/>
  <sheetViews>
    <sheetView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</cols>
  <sheetData>
    <row r="1" spans="1:14" x14ac:dyDescent="0.25">
      <c r="A1" s="28">
        <f>'21'!H4</f>
        <v>21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77" spans="11:13" x14ac:dyDescent="0.25">
      <c r="K77" s="7">
        <f t="shared" ref="K77:K132" si="0">SUM(F77:J77)</f>
        <v>0</v>
      </c>
      <c r="L77" s="5">
        <f t="shared" ref="L77:L133" si="1">IF(D77="X",0,IF(E77="",0,IF(E77="H",0,VLOOKUP(E77,$F$539:$G$553,2))))</f>
        <v>0</v>
      </c>
      <c r="M77">
        <f t="shared" ref="M77:M132" si="2">SUM(K77*L77)</f>
        <v>0</v>
      </c>
    </row>
    <row r="78" spans="11:13" x14ac:dyDescent="0.25">
      <c r="K78" s="7">
        <f t="shared" si="0"/>
        <v>0</v>
      </c>
      <c r="L78" s="5">
        <f t="shared" si="1"/>
        <v>0</v>
      </c>
      <c r="M78">
        <f t="shared" si="2"/>
        <v>0</v>
      </c>
    </row>
    <row r="79" spans="11:13" x14ac:dyDescent="0.25">
      <c r="K79" s="7">
        <f t="shared" si="0"/>
        <v>0</v>
      </c>
      <c r="L79" s="5">
        <f t="shared" si="1"/>
        <v>0</v>
      </c>
      <c r="M79">
        <f t="shared" si="2"/>
        <v>0</v>
      </c>
    </row>
    <row r="80" spans="11:13" x14ac:dyDescent="0.25">
      <c r="K80" s="7">
        <f t="shared" si="0"/>
        <v>0</v>
      </c>
      <c r="L80" s="5">
        <f t="shared" si="1"/>
        <v>0</v>
      </c>
      <c r="M80">
        <f t="shared" si="2"/>
        <v>0</v>
      </c>
    </row>
    <row r="81" spans="11:13" x14ac:dyDescent="0.25">
      <c r="K81" s="7">
        <f t="shared" si="0"/>
        <v>0</v>
      </c>
      <c r="L81" s="5">
        <f t="shared" si="1"/>
        <v>0</v>
      </c>
      <c r="M81">
        <f t="shared" si="2"/>
        <v>0</v>
      </c>
    </row>
    <row r="82" spans="11:13" x14ac:dyDescent="0.25">
      <c r="K82" s="7">
        <f t="shared" si="0"/>
        <v>0</v>
      </c>
      <c r="L82" s="5">
        <f t="shared" si="1"/>
        <v>0</v>
      </c>
      <c r="M82">
        <f t="shared" si="2"/>
        <v>0</v>
      </c>
    </row>
    <row r="83" spans="11:13" x14ac:dyDescent="0.25">
      <c r="K83" s="7">
        <f t="shared" si="0"/>
        <v>0</v>
      </c>
      <c r="L83" s="5">
        <f t="shared" si="1"/>
        <v>0</v>
      </c>
      <c r="M83">
        <f t="shared" si="2"/>
        <v>0</v>
      </c>
    </row>
    <row r="84" spans="11:13" x14ac:dyDescent="0.25">
      <c r="K84" s="7">
        <f t="shared" si="0"/>
        <v>0</v>
      </c>
      <c r="L84" s="5">
        <f t="shared" si="1"/>
        <v>0</v>
      </c>
      <c r="M84">
        <f t="shared" si="2"/>
        <v>0</v>
      </c>
    </row>
    <row r="85" spans="11:13" x14ac:dyDescent="0.25">
      <c r="K85" s="7">
        <f t="shared" si="0"/>
        <v>0</v>
      </c>
      <c r="L85" s="5">
        <f t="shared" si="1"/>
        <v>0</v>
      </c>
      <c r="M85">
        <f t="shared" si="2"/>
        <v>0</v>
      </c>
    </row>
    <row r="86" spans="11:13" x14ac:dyDescent="0.25">
      <c r="K86" s="7">
        <f t="shared" si="0"/>
        <v>0</v>
      </c>
      <c r="L86" s="5">
        <f t="shared" si="1"/>
        <v>0</v>
      </c>
      <c r="M86">
        <f t="shared" si="2"/>
        <v>0</v>
      </c>
    </row>
    <row r="87" spans="11:13" x14ac:dyDescent="0.25">
      <c r="K87" s="7">
        <f t="shared" si="0"/>
        <v>0</v>
      </c>
      <c r="L87" s="5">
        <f t="shared" si="1"/>
        <v>0</v>
      </c>
      <c r="M87">
        <f t="shared" si="2"/>
        <v>0</v>
      </c>
    </row>
    <row r="88" spans="11:13" x14ac:dyDescent="0.25">
      <c r="K88" s="7">
        <f t="shared" si="0"/>
        <v>0</v>
      </c>
      <c r="L88" s="5">
        <f t="shared" si="1"/>
        <v>0</v>
      </c>
      <c r="M88">
        <f t="shared" si="2"/>
        <v>0</v>
      </c>
    </row>
    <row r="89" spans="11:13" x14ac:dyDescent="0.25">
      <c r="K89" s="7">
        <f t="shared" si="0"/>
        <v>0</v>
      </c>
      <c r="L89" s="5">
        <f t="shared" si="1"/>
        <v>0</v>
      </c>
      <c r="M89">
        <f t="shared" si="2"/>
        <v>0</v>
      </c>
    </row>
    <row r="90" spans="11:13" x14ac:dyDescent="0.25">
      <c r="K90" s="7">
        <f t="shared" si="0"/>
        <v>0</v>
      </c>
      <c r="L90" s="5">
        <f t="shared" si="1"/>
        <v>0</v>
      </c>
      <c r="M90">
        <f t="shared" si="2"/>
        <v>0</v>
      </c>
    </row>
    <row r="91" spans="11:13" x14ac:dyDescent="0.25">
      <c r="K91" s="7">
        <f t="shared" si="0"/>
        <v>0</v>
      </c>
      <c r="L91" s="5">
        <f t="shared" si="1"/>
        <v>0</v>
      </c>
      <c r="M91">
        <f t="shared" si="2"/>
        <v>0</v>
      </c>
    </row>
    <row r="92" spans="11:13" x14ac:dyDescent="0.25">
      <c r="K92" s="7">
        <f t="shared" si="0"/>
        <v>0</v>
      </c>
      <c r="L92" s="5">
        <f t="shared" si="1"/>
        <v>0</v>
      </c>
      <c r="M92">
        <f t="shared" si="2"/>
        <v>0</v>
      </c>
    </row>
    <row r="93" spans="11:13" x14ac:dyDescent="0.25">
      <c r="K93" s="7">
        <f t="shared" si="0"/>
        <v>0</v>
      </c>
      <c r="L93" s="5">
        <f t="shared" si="1"/>
        <v>0</v>
      </c>
      <c r="M93">
        <f t="shared" si="2"/>
        <v>0</v>
      </c>
    </row>
    <row r="94" spans="11:13" x14ac:dyDescent="0.25">
      <c r="K94" s="7">
        <f t="shared" si="0"/>
        <v>0</v>
      </c>
      <c r="L94" s="5">
        <f t="shared" si="1"/>
        <v>0</v>
      </c>
      <c r="M94">
        <f t="shared" si="2"/>
        <v>0</v>
      </c>
    </row>
    <row r="95" spans="11:13" x14ac:dyDescent="0.25">
      <c r="K95" s="7">
        <f t="shared" si="0"/>
        <v>0</v>
      </c>
      <c r="L95" s="5">
        <f t="shared" si="1"/>
        <v>0</v>
      </c>
      <c r="M95">
        <f t="shared" si="2"/>
        <v>0</v>
      </c>
    </row>
    <row r="96" spans="11:13" x14ac:dyDescent="0.25">
      <c r="K96" s="7">
        <f t="shared" si="0"/>
        <v>0</v>
      </c>
      <c r="L96" s="5">
        <f t="shared" si="1"/>
        <v>0</v>
      </c>
      <c r="M96">
        <f t="shared" si="2"/>
        <v>0</v>
      </c>
    </row>
    <row r="97" spans="11:13" x14ac:dyDescent="0.25">
      <c r="K97" s="7">
        <f t="shared" si="0"/>
        <v>0</v>
      </c>
      <c r="L97" s="5">
        <f t="shared" si="1"/>
        <v>0</v>
      </c>
      <c r="M97">
        <f t="shared" si="2"/>
        <v>0</v>
      </c>
    </row>
    <row r="98" spans="11:13" x14ac:dyDescent="0.25">
      <c r="K98" s="7">
        <f t="shared" si="0"/>
        <v>0</v>
      </c>
      <c r="L98" s="5">
        <f t="shared" si="1"/>
        <v>0</v>
      </c>
      <c r="M98">
        <f t="shared" si="2"/>
        <v>0</v>
      </c>
    </row>
    <row r="99" spans="11:13" x14ac:dyDescent="0.25">
      <c r="K99" s="7">
        <f t="shared" si="0"/>
        <v>0</v>
      </c>
      <c r="L99" s="5">
        <f t="shared" si="1"/>
        <v>0</v>
      </c>
      <c r="M99">
        <f t="shared" si="2"/>
        <v>0</v>
      </c>
    </row>
    <row r="100" spans="11:13" x14ac:dyDescent="0.25">
      <c r="K100" s="7">
        <f t="shared" si="0"/>
        <v>0</v>
      </c>
      <c r="L100" s="5">
        <f t="shared" si="1"/>
        <v>0</v>
      </c>
      <c r="M100">
        <f t="shared" si="2"/>
        <v>0</v>
      </c>
    </row>
    <row r="101" spans="11:13" x14ac:dyDescent="0.25">
      <c r="K101" s="7">
        <f t="shared" si="0"/>
        <v>0</v>
      </c>
      <c r="L101" s="5">
        <f t="shared" si="1"/>
        <v>0</v>
      </c>
      <c r="M101">
        <f t="shared" si="2"/>
        <v>0</v>
      </c>
    </row>
    <row r="102" spans="11:13" x14ac:dyDescent="0.25">
      <c r="K102" s="7">
        <f t="shared" si="0"/>
        <v>0</v>
      </c>
      <c r="L102" s="5">
        <f t="shared" si="1"/>
        <v>0</v>
      </c>
      <c r="M102">
        <f t="shared" si="2"/>
        <v>0</v>
      </c>
    </row>
    <row r="103" spans="11:13" x14ac:dyDescent="0.25">
      <c r="K103" s="7">
        <f t="shared" si="0"/>
        <v>0</v>
      </c>
      <c r="L103" s="5">
        <f t="shared" si="1"/>
        <v>0</v>
      </c>
      <c r="M103">
        <f t="shared" si="2"/>
        <v>0</v>
      </c>
    </row>
    <row r="104" spans="11:13" x14ac:dyDescent="0.25">
      <c r="K104" s="7">
        <f t="shared" si="0"/>
        <v>0</v>
      </c>
      <c r="L104" s="5">
        <f t="shared" si="1"/>
        <v>0</v>
      </c>
      <c r="M104">
        <f t="shared" si="2"/>
        <v>0</v>
      </c>
    </row>
    <row r="105" spans="11:13" x14ac:dyDescent="0.25">
      <c r="K105" s="7">
        <f t="shared" si="0"/>
        <v>0</v>
      </c>
      <c r="L105" s="5">
        <f t="shared" si="1"/>
        <v>0</v>
      </c>
      <c r="M105">
        <f t="shared" si="2"/>
        <v>0</v>
      </c>
    </row>
    <row r="106" spans="11:13" x14ac:dyDescent="0.25">
      <c r="K106" s="7">
        <f t="shared" si="0"/>
        <v>0</v>
      </c>
      <c r="L106" s="5">
        <f t="shared" si="1"/>
        <v>0</v>
      </c>
      <c r="M106">
        <f t="shared" si="2"/>
        <v>0</v>
      </c>
    </row>
    <row r="107" spans="11:13" x14ac:dyDescent="0.25">
      <c r="K107" s="7">
        <f t="shared" si="0"/>
        <v>0</v>
      </c>
      <c r="L107" s="5">
        <f t="shared" si="1"/>
        <v>0</v>
      </c>
      <c r="M107">
        <f t="shared" si="2"/>
        <v>0</v>
      </c>
    </row>
    <row r="108" spans="11:13" x14ac:dyDescent="0.25">
      <c r="K108" s="7">
        <f t="shared" si="0"/>
        <v>0</v>
      </c>
      <c r="L108" s="5">
        <f t="shared" si="1"/>
        <v>0</v>
      </c>
      <c r="M108">
        <f t="shared" si="2"/>
        <v>0</v>
      </c>
    </row>
    <row r="109" spans="11:13" x14ac:dyDescent="0.25">
      <c r="K109" s="7">
        <f t="shared" si="0"/>
        <v>0</v>
      </c>
      <c r="L109" s="5">
        <f t="shared" si="1"/>
        <v>0</v>
      </c>
      <c r="M109">
        <f t="shared" si="2"/>
        <v>0</v>
      </c>
    </row>
    <row r="110" spans="11:13" x14ac:dyDescent="0.25">
      <c r="K110" s="7">
        <f t="shared" si="0"/>
        <v>0</v>
      </c>
      <c r="L110" s="5">
        <f t="shared" si="1"/>
        <v>0</v>
      </c>
      <c r="M110">
        <f t="shared" si="2"/>
        <v>0</v>
      </c>
    </row>
    <row r="111" spans="11:13" x14ac:dyDescent="0.25">
      <c r="K111" s="7">
        <f t="shared" si="0"/>
        <v>0</v>
      </c>
      <c r="L111" s="5">
        <f t="shared" si="1"/>
        <v>0</v>
      </c>
      <c r="M111">
        <f t="shared" si="2"/>
        <v>0</v>
      </c>
    </row>
    <row r="112" spans="11:13" x14ac:dyDescent="0.25">
      <c r="K112" s="7">
        <f t="shared" si="0"/>
        <v>0</v>
      </c>
      <c r="L112" s="5">
        <f t="shared" si="1"/>
        <v>0</v>
      </c>
      <c r="M112">
        <f t="shared" si="2"/>
        <v>0</v>
      </c>
    </row>
    <row r="113" spans="11:13" x14ac:dyDescent="0.25">
      <c r="K113" s="7">
        <f t="shared" si="0"/>
        <v>0</v>
      </c>
      <c r="L113" s="5">
        <f t="shared" si="1"/>
        <v>0</v>
      </c>
      <c r="M113">
        <f t="shared" si="2"/>
        <v>0</v>
      </c>
    </row>
    <row r="114" spans="11:13" x14ac:dyDescent="0.25">
      <c r="K114" s="7">
        <f t="shared" si="0"/>
        <v>0</v>
      </c>
      <c r="L114" s="5">
        <f t="shared" si="1"/>
        <v>0</v>
      </c>
      <c r="M114">
        <f t="shared" si="2"/>
        <v>0</v>
      </c>
    </row>
    <row r="115" spans="11:13" x14ac:dyDescent="0.25">
      <c r="K115" s="7">
        <f t="shared" si="0"/>
        <v>0</v>
      </c>
      <c r="L115" s="5">
        <f t="shared" si="1"/>
        <v>0</v>
      </c>
      <c r="M115">
        <f t="shared" si="2"/>
        <v>0</v>
      </c>
    </row>
    <row r="116" spans="11:13" x14ac:dyDescent="0.25">
      <c r="K116" s="7">
        <f t="shared" si="0"/>
        <v>0</v>
      </c>
      <c r="L116" s="5">
        <f t="shared" si="1"/>
        <v>0</v>
      </c>
      <c r="M116">
        <f t="shared" si="2"/>
        <v>0</v>
      </c>
    </row>
    <row r="117" spans="11:13" x14ac:dyDescent="0.25">
      <c r="K117" s="7">
        <f t="shared" si="0"/>
        <v>0</v>
      </c>
      <c r="L117" s="5">
        <f t="shared" si="1"/>
        <v>0</v>
      </c>
      <c r="M117">
        <f t="shared" si="2"/>
        <v>0</v>
      </c>
    </row>
    <row r="118" spans="11:13" x14ac:dyDescent="0.25">
      <c r="K118" s="7">
        <f t="shared" si="0"/>
        <v>0</v>
      </c>
      <c r="L118" s="5">
        <f t="shared" si="1"/>
        <v>0</v>
      </c>
      <c r="M118">
        <f t="shared" si="2"/>
        <v>0</v>
      </c>
    </row>
    <row r="119" spans="11:13" x14ac:dyDescent="0.25">
      <c r="K119" s="7">
        <f t="shared" si="0"/>
        <v>0</v>
      </c>
      <c r="L119" s="5">
        <f t="shared" si="1"/>
        <v>0</v>
      </c>
      <c r="M119">
        <f t="shared" si="2"/>
        <v>0</v>
      </c>
    </row>
    <row r="120" spans="11:13" x14ac:dyDescent="0.25">
      <c r="K120" s="7">
        <f t="shared" si="0"/>
        <v>0</v>
      </c>
      <c r="L120" s="5">
        <f t="shared" si="1"/>
        <v>0</v>
      </c>
      <c r="M120">
        <f t="shared" si="2"/>
        <v>0</v>
      </c>
    </row>
    <row r="121" spans="11:13" x14ac:dyDescent="0.25">
      <c r="K121" s="7">
        <f t="shared" si="0"/>
        <v>0</v>
      </c>
      <c r="L121" s="5">
        <f t="shared" si="1"/>
        <v>0</v>
      </c>
      <c r="M121">
        <f t="shared" si="2"/>
        <v>0</v>
      </c>
    </row>
    <row r="122" spans="11:13" x14ac:dyDescent="0.25">
      <c r="K122" s="7">
        <f t="shared" si="0"/>
        <v>0</v>
      </c>
      <c r="L122" s="5">
        <f t="shared" si="1"/>
        <v>0</v>
      </c>
      <c r="M122">
        <f t="shared" si="2"/>
        <v>0</v>
      </c>
    </row>
    <row r="123" spans="11:13" x14ac:dyDescent="0.25">
      <c r="K123" s="7">
        <f t="shared" si="0"/>
        <v>0</v>
      </c>
      <c r="L123" s="5">
        <f t="shared" si="1"/>
        <v>0</v>
      </c>
      <c r="M123">
        <f t="shared" si="2"/>
        <v>0</v>
      </c>
    </row>
    <row r="124" spans="11:13" x14ac:dyDescent="0.25">
      <c r="K124" s="7">
        <f t="shared" si="0"/>
        <v>0</v>
      </c>
      <c r="L124" s="5">
        <f t="shared" si="1"/>
        <v>0</v>
      </c>
      <c r="M124">
        <f t="shared" si="2"/>
        <v>0</v>
      </c>
    </row>
    <row r="125" spans="11:13" x14ac:dyDescent="0.25">
      <c r="K125" s="7">
        <f t="shared" si="0"/>
        <v>0</v>
      </c>
      <c r="L125" s="5">
        <f t="shared" si="1"/>
        <v>0</v>
      </c>
      <c r="M125">
        <f t="shared" si="2"/>
        <v>0</v>
      </c>
    </row>
    <row r="126" spans="11:13" x14ac:dyDescent="0.25">
      <c r="K126" s="7">
        <f t="shared" si="0"/>
        <v>0</v>
      </c>
      <c r="L126" s="5">
        <f t="shared" si="1"/>
        <v>0</v>
      </c>
      <c r="M126">
        <f t="shared" si="2"/>
        <v>0</v>
      </c>
    </row>
    <row r="127" spans="11:13" x14ac:dyDescent="0.25">
      <c r="K127" s="7">
        <f t="shared" si="0"/>
        <v>0</v>
      </c>
      <c r="L127" s="5">
        <f t="shared" si="1"/>
        <v>0</v>
      </c>
      <c r="M127">
        <f t="shared" si="2"/>
        <v>0</v>
      </c>
    </row>
    <row r="128" spans="11:13" x14ac:dyDescent="0.25">
      <c r="K128" s="7">
        <f t="shared" si="0"/>
        <v>0</v>
      </c>
      <c r="L128" s="5">
        <f t="shared" si="1"/>
        <v>0</v>
      </c>
      <c r="M128">
        <f t="shared" si="2"/>
        <v>0</v>
      </c>
    </row>
    <row r="129" spans="11:13" x14ac:dyDescent="0.25">
      <c r="K129" s="7">
        <f t="shared" si="0"/>
        <v>0</v>
      </c>
      <c r="L129" s="5">
        <f t="shared" si="1"/>
        <v>0</v>
      </c>
      <c r="M129">
        <f t="shared" si="2"/>
        <v>0</v>
      </c>
    </row>
    <row r="130" spans="11:13" x14ac:dyDescent="0.25">
      <c r="K130" s="7">
        <f t="shared" si="0"/>
        <v>0</v>
      </c>
      <c r="L130" s="5">
        <f t="shared" si="1"/>
        <v>0</v>
      </c>
      <c r="M130">
        <f t="shared" si="2"/>
        <v>0</v>
      </c>
    </row>
    <row r="131" spans="11:13" x14ac:dyDescent="0.25">
      <c r="K131" s="7">
        <f t="shared" si="0"/>
        <v>0</v>
      </c>
      <c r="L131" s="5">
        <f t="shared" si="1"/>
        <v>0</v>
      </c>
      <c r="M131">
        <f t="shared" si="2"/>
        <v>0</v>
      </c>
    </row>
    <row r="132" spans="11:13" x14ac:dyDescent="0.25">
      <c r="K132" s="7">
        <f t="shared" si="0"/>
        <v>0</v>
      </c>
      <c r="L132" s="5">
        <f t="shared" si="1"/>
        <v>0</v>
      </c>
      <c r="M132">
        <f t="shared" si="2"/>
        <v>0</v>
      </c>
    </row>
    <row r="133" spans="11:13" x14ac:dyDescent="0.25">
      <c r="K133" s="7">
        <f t="shared" ref="K133:K196" si="3">SUM(F133:J133)</f>
        <v>0</v>
      </c>
      <c r="L133" s="5">
        <f t="shared" si="1"/>
        <v>0</v>
      </c>
      <c r="M133">
        <f t="shared" ref="M133:M196" si="4">SUM(K133*L133)</f>
        <v>0</v>
      </c>
    </row>
    <row r="134" spans="11:13" x14ac:dyDescent="0.25">
      <c r="K134" s="7">
        <f t="shared" si="3"/>
        <v>0</v>
      </c>
      <c r="L134" s="5">
        <f t="shared" ref="L134:L197" si="5">IF(D134="X",0,IF(E134="",0,IF(E134="H",0,VLOOKUP(E134,$F$539:$G$553,2))))</f>
        <v>0</v>
      </c>
      <c r="M134">
        <f t="shared" si="4"/>
        <v>0</v>
      </c>
    </row>
    <row r="135" spans="11:13" x14ac:dyDescent="0.25">
      <c r="K135" s="7">
        <f t="shared" si="3"/>
        <v>0</v>
      </c>
      <c r="L135" s="5">
        <f t="shared" si="5"/>
        <v>0</v>
      </c>
      <c r="M135">
        <f t="shared" si="4"/>
        <v>0</v>
      </c>
    </row>
    <row r="136" spans="11:13" x14ac:dyDescent="0.25">
      <c r="K136" s="7">
        <f t="shared" si="3"/>
        <v>0</v>
      </c>
      <c r="L136" s="5">
        <f t="shared" si="5"/>
        <v>0</v>
      </c>
      <c r="M136">
        <f t="shared" si="4"/>
        <v>0</v>
      </c>
    </row>
    <row r="137" spans="11:13" x14ac:dyDescent="0.25">
      <c r="K137" s="7">
        <f t="shared" si="3"/>
        <v>0</v>
      </c>
      <c r="L137" s="5">
        <f t="shared" si="5"/>
        <v>0</v>
      </c>
      <c r="M137">
        <f t="shared" si="4"/>
        <v>0</v>
      </c>
    </row>
    <row r="138" spans="11:13" x14ac:dyDescent="0.25">
      <c r="K138" s="7">
        <f t="shared" si="3"/>
        <v>0</v>
      </c>
      <c r="L138" s="5">
        <f t="shared" si="5"/>
        <v>0</v>
      </c>
      <c r="M138">
        <f t="shared" si="4"/>
        <v>0</v>
      </c>
    </row>
    <row r="139" spans="11:13" x14ac:dyDescent="0.25">
      <c r="K139" s="7">
        <f t="shared" si="3"/>
        <v>0</v>
      </c>
      <c r="L139" s="5">
        <f t="shared" si="5"/>
        <v>0</v>
      </c>
      <c r="M139">
        <f t="shared" si="4"/>
        <v>0</v>
      </c>
    </row>
    <row r="140" spans="11:13" x14ac:dyDescent="0.25">
      <c r="K140" s="7">
        <f t="shared" si="3"/>
        <v>0</v>
      </c>
      <c r="L140" s="5">
        <f t="shared" si="5"/>
        <v>0</v>
      </c>
      <c r="M140">
        <f t="shared" si="4"/>
        <v>0</v>
      </c>
    </row>
    <row r="141" spans="11:13" x14ac:dyDescent="0.25">
      <c r="K141" s="7">
        <f t="shared" si="3"/>
        <v>0</v>
      </c>
      <c r="L141" s="5">
        <f t="shared" si="5"/>
        <v>0</v>
      </c>
      <c r="M141">
        <f t="shared" si="4"/>
        <v>0</v>
      </c>
    </row>
    <row r="142" spans="11:13" x14ac:dyDescent="0.25">
      <c r="K142" s="7">
        <f t="shared" si="3"/>
        <v>0</v>
      </c>
      <c r="L142" s="5">
        <f t="shared" si="5"/>
        <v>0</v>
      </c>
      <c r="M142">
        <f t="shared" si="4"/>
        <v>0</v>
      </c>
    </row>
    <row r="143" spans="11:13" x14ac:dyDescent="0.25">
      <c r="K143" s="7">
        <f t="shared" si="3"/>
        <v>0</v>
      </c>
      <c r="L143" s="5">
        <f t="shared" si="5"/>
        <v>0</v>
      </c>
      <c r="M143">
        <f t="shared" si="4"/>
        <v>0</v>
      </c>
    </row>
    <row r="144" spans="11:13" x14ac:dyDescent="0.25">
      <c r="K144" s="7">
        <f t="shared" si="3"/>
        <v>0</v>
      </c>
      <c r="L144" s="5">
        <f t="shared" si="5"/>
        <v>0</v>
      </c>
      <c r="M144">
        <f t="shared" si="4"/>
        <v>0</v>
      </c>
    </row>
    <row r="145" spans="11:13" x14ac:dyDescent="0.25">
      <c r="K145" s="7">
        <f t="shared" si="3"/>
        <v>0</v>
      </c>
      <c r="L145" s="5">
        <f t="shared" si="5"/>
        <v>0</v>
      </c>
      <c r="M145">
        <f t="shared" si="4"/>
        <v>0</v>
      </c>
    </row>
    <row r="146" spans="11:13" x14ac:dyDescent="0.25">
      <c r="K146" s="7">
        <f t="shared" si="3"/>
        <v>0</v>
      </c>
      <c r="L146" s="5">
        <f t="shared" si="5"/>
        <v>0</v>
      </c>
      <c r="M146">
        <f t="shared" si="4"/>
        <v>0</v>
      </c>
    </row>
    <row r="147" spans="11:13" x14ac:dyDescent="0.25">
      <c r="K147" s="7">
        <f t="shared" si="3"/>
        <v>0</v>
      </c>
      <c r="L147" s="5">
        <f t="shared" si="5"/>
        <v>0</v>
      </c>
      <c r="M147">
        <f t="shared" si="4"/>
        <v>0</v>
      </c>
    </row>
    <row r="148" spans="11:13" x14ac:dyDescent="0.25">
      <c r="K148" s="7">
        <f t="shared" si="3"/>
        <v>0</v>
      </c>
      <c r="L148" s="5">
        <f t="shared" si="5"/>
        <v>0</v>
      </c>
      <c r="M148">
        <f t="shared" si="4"/>
        <v>0</v>
      </c>
    </row>
    <row r="149" spans="11:13" x14ac:dyDescent="0.25">
      <c r="K149" s="7">
        <f t="shared" si="3"/>
        <v>0</v>
      </c>
      <c r="L149" s="5">
        <f t="shared" si="5"/>
        <v>0</v>
      </c>
      <c r="M149">
        <f t="shared" si="4"/>
        <v>0</v>
      </c>
    </row>
    <row r="150" spans="11:13" x14ac:dyDescent="0.25">
      <c r="K150" s="7">
        <f t="shared" si="3"/>
        <v>0</v>
      </c>
      <c r="L150" s="5">
        <f t="shared" si="5"/>
        <v>0</v>
      </c>
      <c r="M150">
        <f t="shared" si="4"/>
        <v>0</v>
      </c>
    </row>
    <row r="151" spans="11:13" x14ac:dyDescent="0.25">
      <c r="K151" s="7">
        <f t="shared" si="3"/>
        <v>0</v>
      </c>
      <c r="L151" s="5">
        <f t="shared" si="5"/>
        <v>0</v>
      </c>
      <c r="M151">
        <f t="shared" si="4"/>
        <v>0</v>
      </c>
    </row>
    <row r="152" spans="11:13" x14ac:dyDescent="0.25">
      <c r="K152" s="7">
        <f t="shared" si="3"/>
        <v>0</v>
      </c>
      <c r="L152" s="5">
        <f t="shared" si="5"/>
        <v>0</v>
      </c>
      <c r="M152">
        <f t="shared" si="4"/>
        <v>0</v>
      </c>
    </row>
    <row r="153" spans="11:13" x14ac:dyDescent="0.25">
      <c r="K153" s="7">
        <f t="shared" si="3"/>
        <v>0</v>
      </c>
      <c r="L153" s="5">
        <f t="shared" si="5"/>
        <v>0</v>
      </c>
      <c r="M153">
        <f t="shared" si="4"/>
        <v>0</v>
      </c>
    </row>
    <row r="154" spans="11:13" x14ac:dyDescent="0.25">
      <c r="K154" s="7">
        <f t="shared" si="3"/>
        <v>0</v>
      </c>
      <c r="L154" s="5">
        <f t="shared" si="5"/>
        <v>0</v>
      </c>
      <c r="M154">
        <f t="shared" si="4"/>
        <v>0</v>
      </c>
    </row>
    <row r="155" spans="11:13" x14ac:dyDescent="0.25">
      <c r="K155" s="7">
        <f t="shared" si="3"/>
        <v>0</v>
      </c>
      <c r="L155" s="5">
        <f t="shared" si="5"/>
        <v>0</v>
      </c>
      <c r="M155">
        <f t="shared" si="4"/>
        <v>0</v>
      </c>
    </row>
    <row r="156" spans="11:13" x14ac:dyDescent="0.25">
      <c r="K156" s="7">
        <f t="shared" si="3"/>
        <v>0</v>
      </c>
      <c r="L156" s="5">
        <f t="shared" si="5"/>
        <v>0</v>
      </c>
      <c r="M156">
        <f t="shared" si="4"/>
        <v>0</v>
      </c>
    </row>
    <row r="157" spans="11:13" x14ac:dyDescent="0.25">
      <c r="K157" s="7">
        <f t="shared" si="3"/>
        <v>0</v>
      </c>
      <c r="L157" s="5">
        <f t="shared" si="5"/>
        <v>0</v>
      </c>
      <c r="M157">
        <f t="shared" si="4"/>
        <v>0</v>
      </c>
    </row>
    <row r="158" spans="11:13" x14ac:dyDescent="0.25">
      <c r="K158" s="7">
        <f t="shared" si="3"/>
        <v>0</v>
      </c>
      <c r="L158" s="5">
        <f t="shared" si="5"/>
        <v>0</v>
      </c>
      <c r="M158">
        <f t="shared" si="4"/>
        <v>0</v>
      </c>
    </row>
    <row r="159" spans="11:13" x14ac:dyDescent="0.25">
      <c r="K159" s="7">
        <f t="shared" si="3"/>
        <v>0</v>
      </c>
      <c r="L159" s="5">
        <f t="shared" si="5"/>
        <v>0</v>
      </c>
      <c r="M159">
        <f t="shared" si="4"/>
        <v>0</v>
      </c>
    </row>
    <row r="160" spans="11:13" x14ac:dyDescent="0.25">
      <c r="K160" s="7">
        <f t="shared" si="3"/>
        <v>0</v>
      </c>
      <c r="L160" s="5">
        <f t="shared" si="5"/>
        <v>0</v>
      </c>
      <c r="M160">
        <f t="shared" si="4"/>
        <v>0</v>
      </c>
    </row>
    <row r="161" spans="11:13" x14ac:dyDescent="0.25">
      <c r="K161" s="7">
        <f t="shared" si="3"/>
        <v>0</v>
      </c>
      <c r="L161" s="5">
        <f t="shared" si="5"/>
        <v>0</v>
      </c>
      <c r="M161">
        <f t="shared" si="4"/>
        <v>0</v>
      </c>
    </row>
    <row r="162" spans="11:13" x14ac:dyDescent="0.25">
      <c r="K162" s="7">
        <f t="shared" si="3"/>
        <v>0</v>
      </c>
      <c r="L162" s="5">
        <f t="shared" si="5"/>
        <v>0</v>
      </c>
      <c r="M162">
        <f t="shared" si="4"/>
        <v>0</v>
      </c>
    </row>
    <row r="163" spans="11:13" x14ac:dyDescent="0.25">
      <c r="K163" s="7">
        <f t="shared" si="3"/>
        <v>0</v>
      </c>
      <c r="L163" s="5">
        <f t="shared" si="5"/>
        <v>0</v>
      </c>
      <c r="M163">
        <f t="shared" si="4"/>
        <v>0</v>
      </c>
    </row>
    <row r="164" spans="11:13" x14ac:dyDescent="0.25">
      <c r="K164" s="7">
        <f t="shared" si="3"/>
        <v>0</v>
      </c>
      <c r="L164" s="5">
        <f t="shared" si="5"/>
        <v>0</v>
      </c>
      <c r="M164">
        <f t="shared" si="4"/>
        <v>0</v>
      </c>
    </row>
    <row r="165" spans="11:13" x14ac:dyDescent="0.25">
      <c r="K165" s="7">
        <f t="shared" si="3"/>
        <v>0</v>
      </c>
      <c r="L165" s="5">
        <f t="shared" si="5"/>
        <v>0</v>
      </c>
      <c r="M165">
        <f t="shared" si="4"/>
        <v>0</v>
      </c>
    </row>
    <row r="166" spans="11:13" x14ac:dyDescent="0.25">
      <c r="K166" s="7">
        <f t="shared" si="3"/>
        <v>0</v>
      </c>
      <c r="L166" s="5">
        <f t="shared" si="5"/>
        <v>0</v>
      </c>
      <c r="M166">
        <f t="shared" si="4"/>
        <v>0</v>
      </c>
    </row>
    <row r="167" spans="11:13" x14ac:dyDescent="0.25">
      <c r="K167" s="7">
        <f t="shared" si="3"/>
        <v>0</v>
      </c>
      <c r="L167" s="5">
        <f t="shared" si="5"/>
        <v>0</v>
      </c>
      <c r="M167">
        <f t="shared" si="4"/>
        <v>0</v>
      </c>
    </row>
    <row r="168" spans="11:13" x14ac:dyDescent="0.25">
      <c r="K168" s="7">
        <f t="shared" si="3"/>
        <v>0</v>
      </c>
      <c r="L168" s="5">
        <f t="shared" si="5"/>
        <v>0</v>
      </c>
      <c r="M168">
        <f t="shared" si="4"/>
        <v>0</v>
      </c>
    </row>
    <row r="169" spans="11:13" x14ac:dyDescent="0.25">
      <c r="K169" s="7">
        <f t="shared" si="3"/>
        <v>0</v>
      </c>
      <c r="L169" s="5">
        <f t="shared" si="5"/>
        <v>0</v>
      </c>
      <c r="M169">
        <f t="shared" si="4"/>
        <v>0</v>
      </c>
    </row>
    <row r="170" spans="11:13" x14ac:dyDescent="0.25">
      <c r="K170" s="7">
        <f t="shared" si="3"/>
        <v>0</v>
      </c>
      <c r="L170" s="5">
        <f t="shared" si="5"/>
        <v>0</v>
      </c>
      <c r="M170">
        <f t="shared" si="4"/>
        <v>0</v>
      </c>
    </row>
    <row r="171" spans="11:13" x14ac:dyDescent="0.25">
      <c r="K171" s="7">
        <f t="shared" si="3"/>
        <v>0</v>
      </c>
      <c r="L171" s="5">
        <f t="shared" si="5"/>
        <v>0</v>
      </c>
      <c r="M171">
        <f t="shared" si="4"/>
        <v>0</v>
      </c>
    </row>
    <row r="172" spans="11:13" x14ac:dyDescent="0.25">
      <c r="K172" s="7">
        <f t="shared" si="3"/>
        <v>0</v>
      </c>
      <c r="L172" s="5">
        <f t="shared" si="5"/>
        <v>0</v>
      </c>
      <c r="M172">
        <f t="shared" si="4"/>
        <v>0</v>
      </c>
    </row>
    <row r="173" spans="11:13" x14ac:dyDescent="0.25">
      <c r="K173" s="7">
        <f t="shared" si="3"/>
        <v>0</v>
      </c>
      <c r="L173" s="5">
        <f t="shared" si="5"/>
        <v>0</v>
      </c>
      <c r="M173">
        <f t="shared" si="4"/>
        <v>0</v>
      </c>
    </row>
    <row r="174" spans="11:13" x14ac:dyDescent="0.25">
      <c r="K174" s="7">
        <f t="shared" si="3"/>
        <v>0</v>
      </c>
      <c r="L174" s="5">
        <f t="shared" si="5"/>
        <v>0</v>
      </c>
      <c r="M174">
        <f t="shared" si="4"/>
        <v>0</v>
      </c>
    </row>
    <row r="175" spans="11:13" x14ac:dyDescent="0.25">
      <c r="K175" s="7">
        <f t="shared" si="3"/>
        <v>0</v>
      </c>
      <c r="L175" s="5">
        <f t="shared" si="5"/>
        <v>0</v>
      </c>
      <c r="M175">
        <f t="shared" si="4"/>
        <v>0</v>
      </c>
    </row>
    <row r="176" spans="11:13" x14ac:dyDescent="0.25">
      <c r="K176" s="7">
        <f t="shared" si="3"/>
        <v>0</v>
      </c>
      <c r="L176" s="5">
        <f t="shared" si="5"/>
        <v>0</v>
      </c>
      <c r="M176">
        <f t="shared" si="4"/>
        <v>0</v>
      </c>
    </row>
    <row r="177" spans="11:13" x14ac:dyDescent="0.25">
      <c r="K177" s="7">
        <f t="shared" si="3"/>
        <v>0</v>
      </c>
      <c r="L177" s="5">
        <f t="shared" si="5"/>
        <v>0</v>
      </c>
      <c r="M177">
        <f t="shared" si="4"/>
        <v>0</v>
      </c>
    </row>
    <row r="178" spans="11:13" x14ac:dyDescent="0.25">
      <c r="K178" s="7">
        <f t="shared" si="3"/>
        <v>0</v>
      </c>
      <c r="L178" s="5">
        <f t="shared" si="5"/>
        <v>0</v>
      </c>
      <c r="M178">
        <f t="shared" si="4"/>
        <v>0</v>
      </c>
    </row>
    <row r="179" spans="11:13" x14ac:dyDescent="0.25">
      <c r="K179" s="7">
        <f t="shared" si="3"/>
        <v>0</v>
      </c>
      <c r="L179" s="5">
        <f t="shared" si="5"/>
        <v>0</v>
      </c>
      <c r="M179">
        <f t="shared" si="4"/>
        <v>0</v>
      </c>
    </row>
    <row r="180" spans="11:13" x14ac:dyDescent="0.25">
      <c r="K180" s="7">
        <f t="shared" si="3"/>
        <v>0</v>
      </c>
      <c r="L180" s="5">
        <f t="shared" si="5"/>
        <v>0</v>
      </c>
      <c r="M180">
        <f t="shared" si="4"/>
        <v>0</v>
      </c>
    </row>
    <row r="181" spans="11:13" x14ac:dyDescent="0.25">
      <c r="K181" s="7">
        <f t="shared" si="3"/>
        <v>0</v>
      </c>
      <c r="L181" s="5">
        <f t="shared" si="5"/>
        <v>0</v>
      </c>
      <c r="M181">
        <f t="shared" si="4"/>
        <v>0</v>
      </c>
    </row>
    <row r="182" spans="11:13" x14ac:dyDescent="0.25">
      <c r="K182" s="7">
        <f t="shared" si="3"/>
        <v>0</v>
      </c>
      <c r="L182" s="5">
        <f t="shared" si="5"/>
        <v>0</v>
      </c>
      <c r="M182">
        <f t="shared" si="4"/>
        <v>0</v>
      </c>
    </row>
    <row r="183" spans="11:13" x14ac:dyDescent="0.25">
      <c r="K183" s="7">
        <f t="shared" si="3"/>
        <v>0</v>
      </c>
      <c r="L183" s="5">
        <f t="shared" si="5"/>
        <v>0</v>
      </c>
      <c r="M183">
        <f t="shared" si="4"/>
        <v>0</v>
      </c>
    </row>
    <row r="184" spans="11:13" x14ac:dyDescent="0.25">
      <c r="K184" s="7">
        <f t="shared" si="3"/>
        <v>0</v>
      </c>
      <c r="L184" s="5">
        <f t="shared" si="5"/>
        <v>0</v>
      </c>
      <c r="M184">
        <f t="shared" si="4"/>
        <v>0</v>
      </c>
    </row>
    <row r="185" spans="11:13" x14ac:dyDescent="0.25">
      <c r="K185" s="7">
        <f t="shared" si="3"/>
        <v>0</v>
      </c>
      <c r="L185" s="5">
        <f t="shared" si="5"/>
        <v>0</v>
      </c>
      <c r="M185">
        <f t="shared" si="4"/>
        <v>0</v>
      </c>
    </row>
    <row r="186" spans="11:13" x14ac:dyDescent="0.25">
      <c r="K186" s="7">
        <f t="shared" si="3"/>
        <v>0</v>
      </c>
      <c r="L186" s="5">
        <f t="shared" si="5"/>
        <v>0</v>
      </c>
      <c r="M186">
        <f t="shared" si="4"/>
        <v>0</v>
      </c>
    </row>
    <row r="187" spans="11:13" x14ac:dyDescent="0.25">
      <c r="K187" s="7">
        <f t="shared" si="3"/>
        <v>0</v>
      </c>
      <c r="L187" s="5">
        <f t="shared" si="5"/>
        <v>0</v>
      </c>
      <c r="M187">
        <f t="shared" si="4"/>
        <v>0</v>
      </c>
    </row>
    <row r="188" spans="11:13" x14ac:dyDescent="0.25">
      <c r="K188" s="7">
        <f t="shared" si="3"/>
        <v>0</v>
      </c>
      <c r="L188" s="5">
        <f t="shared" si="5"/>
        <v>0</v>
      </c>
      <c r="M188">
        <f t="shared" si="4"/>
        <v>0</v>
      </c>
    </row>
    <row r="189" spans="11:13" x14ac:dyDescent="0.25">
      <c r="K189" s="7">
        <f t="shared" si="3"/>
        <v>0</v>
      </c>
      <c r="L189" s="5">
        <f t="shared" si="5"/>
        <v>0</v>
      </c>
      <c r="M189">
        <f t="shared" si="4"/>
        <v>0</v>
      </c>
    </row>
    <row r="190" spans="11:13" x14ac:dyDescent="0.25">
      <c r="K190" s="7">
        <f t="shared" si="3"/>
        <v>0</v>
      </c>
      <c r="L190" s="5">
        <f t="shared" si="5"/>
        <v>0</v>
      </c>
      <c r="M190">
        <f t="shared" si="4"/>
        <v>0</v>
      </c>
    </row>
    <row r="191" spans="11:13" x14ac:dyDescent="0.25">
      <c r="K191" s="7">
        <f t="shared" si="3"/>
        <v>0</v>
      </c>
      <c r="L191" s="5">
        <f t="shared" si="5"/>
        <v>0</v>
      </c>
      <c r="M191">
        <f t="shared" si="4"/>
        <v>0</v>
      </c>
    </row>
    <row r="192" spans="11:13" x14ac:dyDescent="0.25">
      <c r="K192" s="7">
        <f t="shared" si="3"/>
        <v>0</v>
      </c>
      <c r="L192" s="5">
        <f t="shared" si="5"/>
        <v>0</v>
      </c>
      <c r="M192">
        <f t="shared" si="4"/>
        <v>0</v>
      </c>
    </row>
    <row r="193" spans="11:13" x14ac:dyDescent="0.25">
      <c r="K193" s="7">
        <f t="shared" si="3"/>
        <v>0</v>
      </c>
      <c r="L193" s="5">
        <f t="shared" si="5"/>
        <v>0</v>
      </c>
      <c r="M193">
        <f t="shared" si="4"/>
        <v>0</v>
      </c>
    </row>
    <row r="194" spans="11:13" x14ac:dyDescent="0.25">
      <c r="K194" s="7">
        <f t="shared" si="3"/>
        <v>0</v>
      </c>
      <c r="L194" s="5">
        <f t="shared" si="5"/>
        <v>0</v>
      </c>
      <c r="M194">
        <f t="shared" si="4"/>
        <v>0</v>
      </c>
    </row>
    <row r="195" spans="11:13" x14ac:dyDescent="0.25">
      <c r="K195" s="7">
        <f t="shared" si="3"/>
        <v>0</v>
      </c>
      <c r="L195" s="5">
        <f t="shared" si="5"/>
        <v>0</v>
      </c>
      <c r="M195">
        <f t="shared" si="4"/>
        <v>0</v>
      </c>
    </row>
    <row r="196" spans="11:13" x14ac:dyDescent="0.25">
      <c r="K196" s="7">
        <f t="shared" si="3"/>
        <v>0</v>
      </c>
      <c r="L196" s="5">
        <f t="shared" si="5"/>
        <v>0</v>
      </c>
      <c r="M196">
        <f t="shared" si="4"/>
        <v>0</v>
      </c>
    </row>
    <row r="197" spans="11:13" x14ac:dyDescent="0.25">
      <c r="K197" s="7">
        <f t="shared" ref="K197:K260" si="6">SUM(F197:J197)</f>
        <v>0</v>
      </c>
      <c r="L197" s="5">
        <f t="shared" si="5"/>
        <v>0</v>
      </c>
      <c r="M197">
        <f t="shared" ref="M197:M260" si="7">SUM(K197*L197)</f>
        <v>0</v>
      </c>
    </row>
    <row r="198" spans="11:13" x14ac:dyDescent="0.25">
      <c r="K198" s="7">
        <f t="shared" si="6"/>
        <v>0</v>
      </c>
      <c r="L198" s="5">
        <f t="shared" ref="L198:L261" si="8">IF(D198="X",0,IF(E198="",0,IF(E198="H",0,VLOOKUP(E198,$F$539:$G$553,2))))</f>
        <v>0</v>
      </c>
      <c r="M198">
        <f t="shared" si="7"/>
        <v>0</v>
      </c>
    </row>
    <row r="199" spans="11:13" x14ac:dyDescent="0.25">
      <c r="K199" s="7">
        <f t="shared" si="6"/>
        <v>0</v>
      </c>
      <c r="L199" s="5">
        <f t="shared" si="8"/>
        <v>0</v>
      </c>
      <c r="M199">
        <f t="shared" si="7"/>
        <v>0</v>
      </c>
    </row>
    <row r="200" spans="11:13" x14ac:dyDescent="0.25">
      <c r="K200" s="7">
        <f t="shared" si="6"/>
        <v>0</v>
      </c>
      <c r="L200" s="5">
        <f t="shared" si="8"/>
        <v>0</v>
      </c>
      <c r="M200">
        <f t="shared" si="7"/>
        <v>0</v>
      </c>
    </row>
    <row r="201" spans="11:13" x14ac:dyDescent="0.25">
      <c r="K201" s="7">
        <f t="shared" si="6"/>
        <v>0</v>
      </c>
      <c r="L201" s="5">
        <f t="shared" si="8"/>
        <v>0</v>
      </c>
      <c r="M201">
        <f t="shared" si="7"/>
        <v>0</v>
      </c>
    </row>
    <row r="202" spans="11:13" x14ac:dyDescent="0.25">
      <c r="K202" s="7">
        <f t="shared" si="6"/>
        <v>0</v>
      </c>
      <c r="L202" s="5">
        <f t="shared" si="8"/>
        <v>0</v>
      </c>
      <c r="M202">
        <f t="shared" si="7"/>
        <v>0</v>
      </c>
    </row>
    <row r="203" spans="11:13" x14ac:dyDescent="0.25">
      <c r="K203" s="7">
        <f t="shared" si="6"/>
        <v>0</v>
      </c>
      <c r="L203" s="5">
        <f t="shared" si="8"/>
        <v>0</v>
      </c>
      <c r="M203">
        <f t="shared" si="7"/>
        <v>0</v>
      </c>
    </row>
    <row r="204" spans="11:13" x14ac:dyDescent="0.25">
      <c r="K204" s="7">
        <f t="shared" si="6"/>
        <v>0</v>
      </c>
      <c r="L204" s="5">
        <f t="shared" si="8"/>
        <v>0</v>
      </c>
      <c r="M204">
        <f t="shared" si="7"/>
        <v>0</v>
      </c>
    </row>
    <row r="205" spans="11:13" x14ac:dyDescent="0.25">
      <c r="K205" s="7">
        <f t="shared" si="6"/>
        <v>0</v>
      </c>
      <c r="L205" s="5">
        <f t="shared" si="8"/>
        <v>0</v>
      </c>
      <c r="M205">
        <f t="shared" si="7"/>
        <v>0</v>
      </c>
    </row>
    <row r="206" spans="11:13" x14ac:dyDescent="0.25">
      <c r="K206" s="7">
        <f t="shared" si="6"/>
        <v>0</v>
      </c>
      <c r="L206" s="5">
        <f t="shared" si="8"/>
        <v>0</v>
      </c>
      <c r="M206">
        <f t="shared" si="7"/>
        <v>0</v>
      </c>
    </row>
    <row r="207" spans="11:13" x14ac:dyDescent="0.25">
      <c r="K207" s="7">
        <f t="shared" si="6"/>
        <v>0</v>
      </c>
      <c r="L207" s="5">
        <f t="shared" si="8"/>
        <v>0</v>
      </c>
      <c r="M207">
        <f t="shared" si="7"/>
        <v>0</v>
      </c>
    </row>
    <row r="208" spans="11:13" x14ac:dyDescent="0.25">
      <c r="K208" s="7">
        <f t="shared" si="6"/>
        <v>0</v>
      </c>
      <c r="L208" s="5">
        <f t="shared" si="8"/>
        <v>0</v>
      </c>
      <c r="M208">
        <f t="shared" si="7"/>
        <v>0</v>
      </c>
    </row>
    <row r="209" spans="11:13" x14ac:dyDescent="0.25">
      <c r="K209" s="7">
        <f t="shared" si="6"/>
        <v>0</v>
      </c>
      <c r="L209" s="5">
        <f t="shared" si="8"/>
        <v>0</v>
      </c>
      <c r="M209">
        <f t="shared" si="7"/>
        <v>0</v>
      </c>
    </row>
    <row r="210" spans="11:13" x14ac:dyDescent="0.25">
      <c r="K210" s="7">
        <f t="shared" si="6"/>
        <v>0</v>
      </c>
      <c r="L210" s="5">
        <f t="shared" si="8"/>
        <v>0</v>
      </c>
      <c r="M210">
        <f t="shared" si="7"/>
        <v>0</v>
      </c>
    </row>
    <row r="211" spans="11:13" x14ac:dyDescent="0.25">
      <c r="K211" s="7">
        <f t="shared" si="6"/>
        <v>0</v>
      </c>
      <c r="L211" s="5">
        <f t="shared" si="8"/>
        <v>0</v>
      </c>
      <c r="M211">
        <f t="shared" si="7"/>
        <v>0</v>
      </c>
    </row>
    <row r="212" spans="11:13" x14ac:dyDescent="0.25">
      <c r="K212" s="7">
        <f t="shared" si="6"/>
        <v>0</v>
      </c>
      <c r="L212" s="5">
        <f t="shared" si="8"/>
        <v>0</v>
      </c>
      <c r="M212">
        <f t="shared" si="7"/>
        <v>0</v>
      </c>
    </row>
    <row r="213" spans="11:13" x14ac:dyDescent="0.25">
      <c r="K213" s="7">
        <f t="shared" si="6"/>
        <v>0</v>
      </c>
      <c r="L213" s="5">
        <f t="shared" si="8"/>
        <v>0</v>
      </c>
      <c r="M213">
        <f t="shared" si="7"/>
        <v>0</v>
      </c>
    </row>
    <row r="214" spans="11:13" x14ac:dyDescent="0.25">
      <c r="K214" s="7">
        <f t="shared" si="6"/>
        <v>0</v>
      </c>
      <c r="L214" s="5">
        <f t="shared" si="8"/>
        <v>0</v>
      </c>
      <c r="M214">
        <f t="shared" si="7"/>
        <v>0</v>
      </c>
    </row>
    <row r="215" spans="11:13" x14ac:dyDescent="0.25">
      <c r="K215" s="7">
        <f t="shared" si="6"/>
        <v>0</v>
      </c>
      <c r="L215" s="5">
        <f t="shared" si="8"/>
        <v>0</v>
      </c>
      <c r="M215">
        <f t="shared" si="7"/>
        <v>0</v>
      </c>
    </row>
    <row r="216" spans="11:13" x14ac:dyDescent="0.25">
      <c r="K216" s="7">
        <f t="shared" si="6"/>
        <v>0</v>
      </c>
      <c r="L216" s="5">
        <f t="shared" si="8"/>
        <v>0</v>
      </c>
      <c r="M216">
        <f t="shared" si="7"/>
        <v>0</v>
      </c>
    </row>
    <row r="217" spans="11:13" x14ac:dyDescent="0.25">
      <c r="K217" s="7">
        <f t="shared" si="6"/>
        <v>0</v>
      </c>
      <c r="L217" s="5">
        <f t="shared" si="8"/>
        <v>0</v>
      </c>
      <c r="M217">
        <f t="shared" si="7"/>
        <v>0</v>
      </c>
    </row>
    <row r="218" spans="11:13" x14ac:dyDescent="0.25">
      <c r="K218" s="7">
        <f t="shared" si="6"/>
        <v>0</v>
      </c>
      <c r="L218" s="5">
        <f t="shared" si="8"/>
        <v>0</v>
      </c>
      <c r="M218">
        <f t="shared" si="7"/>
        <v>0</v>
      </c>
    </row>
    <row r="219" spans="11:13" x14ac:dyDescent="0.25">
      <c r="K219" s="7">
        <f t="shared" si="6"/>
        <v>0</v>
      </c>
      <c r="L219" s="5">
        <f t="shared" si="8"/>
        <v>0</v>
      </c>
      <c r="M219">
        <f t="shared" si="7"/>
        <v>0</v>
      </c>
    </row>
    <row r="220" spans="11:13" x14ac:dyDescent="0.25">
      <c r="K220" s="7">
        <f t="shared" si="6"/>
        <v>0</v>
      </c>
      <c r="L220" s="5">
        <f t="shared" si="8"/>
        <v>0</v>
      </c>
      <c r="M220">
        <f t="shared" si="7"/>
        <v>0</v>
      </c>
    </row>
    <row r="221" spans="11:13" x14ac:dyDescent="0.25">
      <c r="K221" s="7">
        <f t="shared" si="6"/>
        <v>0</v>
      </c>
      <c r="L221" s="5">
        <f t="shared" si="8"/>
        <v>0</v>
      </c>
      <c r="M221">
        <f t="shared" si="7"/>
        <v>0</v>
      </c>
    </row>
    <row r="222" spans="11:13" x14ac:dyDescent="0.25">
      <c r="K222" s="7">
        <f t="shared" si="6"/>
        <v>0</v>
      </c>
      <c r="L222" s="5">
        <f t="shared" si="8"/>
        <v>0</v>
      </c>
      <c r="M222">
        <f t="shared" si="7"/>
        <v>0</v>
      </c>
    </row>
    <row r="223" spans="11:13" x14ac:dyDescent="0.25">
      <c r="K223" s="7">
        <f t="shared" si="6"/>
        <v>0</v>
      </c>
      <c r="L223" s="5">
        <f t="shared" si="8"/>
        <v>0</v>
      </c>
      <c r="M223">
        <f t="shared" si="7"/>
        <v>0</v>
      </c>
    </row>
    <row r="224" spans="11:13" x14ac:dyDescent="0.25">
      <c r="K224" s="7">
        <f t="shared" si="6"/>
        <v>0</v>
      </c>
      <c r="L224" s="5">
        <f t="shared" si="8"/>
        <v>0</v>
      </c>
      <c r="M224">
        <f t="shared" si="7"/>
        <v>0</v>
      </c>
    </row>
    <row r="225" spans="11:13" x14ac:dyDescent="0.25">
      <c r="K225" s="7">
        <f t="shared" si="6"/>
        <v>0</v>
      </c>
      <c r="L225" s="5">
        <f t="shared" si="8"/>
        <v>0</v>
      </c>
      <c r="M225">
        <f t="shared" si="7"/>
        <v>0</v>
      </c>
    </row>
    <row r="226" spans="11:13" x14ac:dyDescent="0.25">
      <c r="K226" s="7">
        <f t="shared" si="6"/>
        <v>0</v>
      </c>
      <c r="L226" s="5">
        <f t="shared" si="8"/>
        <v>0</v>
      </c>
      <c r="M226">
        <f t="shared" si="7"/>
        <v>0</v>
      </c>
    </row>
    <row r="227" spans="11:13" x14ac:dyDescent="0.25">
      <c r="K227" s="7">
        <f t="shared" si="6"/>
        <v>0</v>
      </c>
      <c r="L227" s="5">
        <f t="shared" si="8"/>
        <v>0</v>
      </c>
      <c r="M227">
        <f t="shared" si="7"/>
        <v>0</v>
      </c>
    </row>
    <row r="228" spans="11:13" x14ac:dyDescent="0.25">
      <c r="K228" s="7">
        <f t="shared" si="6"/>
        <v>0</v>
      </c>
      <c r="L228" s="5">
        <f t="shared" si="8"/>
        <v>0</v>
      </c>
      <c r="M228">
        <f t="shared" si="7"/>
        <v>0</v>
      </c>
    </row>
    <row r="229" spans="11:13" x14ac:dyDescent="0.25">
      <c r="K229" s="7">
        <f t="shared" si="6"/>
        <v>0</v>
      </c>
      <c r="L229" s="5">
        <f t="shared" si="8"/>
        <v>0</v>
      </c>
      <c r="M229">
        <f t="shared" si="7"/>
        <v>0</v>
      </c>
    </row>
    <row r="230" spans="11:13" x14ac:dyDescent="0.25">
      <c r="K230" s="7">
        <f t="shared" si="6"/>
        <v>0</v>
      </c>
      <c r="L230" s="5">
        <f t="shared" si="8"/>
        <v>0</v>
      </c>
      <c r="M230">
        <f t="shared" si="7"/>
        <v>0</v>
      </c>
    </row>
    <row r="231" spans="11:13" x14ac:dyDescent="0.25">
      <c r="K231" s="7">
        <f t="shared" si="6"/>
        <v>0</v>
      </c>
      <c r="L231" s="5">
        <f t="shared" si="8"/>
        <v>0</v>
      </c>
      <c r="M231">
        <f t="shared" si="7"/>
        <v>0</v>
      </c>
    </row>
    <row r="232" spans="11:13" x14ac:dyDescent="0.25">
      <c r="K232" s="7">
        <f t="shared" si="6"/>
        <v>0</v>
      </c>
      <c r="L232" s="5">
        <f t="shared" si="8"/>
        <v>0</v>
      </c>
      <c r="M232">
        <f t="shared" si="7"/>
        <v>0</v>
      </c>
    </row>
    <row r="233" spans="11:13" x14ac:dyDescent="0.25">
      <c r="K233" s="7">
        <f t="shared" si="6"/>
        <v>0</v>
      </c>
      <c r="L233" s="5">
        <f t="shared" si="8"/>
        <v>0</v>
      </c>
      <c r="M233">
        <f t="shared" si="7"/>
        <v>0</v>
      </c>
    </row>
    <row r="234" spans="11:13" x14ac:dyDescent="0.25">
      <c r="K234" s="7">
        <f t="shared" si="6"/>
        <v>0</v>
      </c>
      <c r="L234" s="5">
        <f t="shared" si="8"/>
        <v>0</v>
      </c>
      <c r="M234">
        <f t="shared" si="7"/>
        <v>0</v>
      </c>
    </row>
    <row r="235" spans="11:13" x14ac:dyDescent="0.25">
      <c r="K235" s="7">
        <f t="shared" si="6"/>
        <v>0</v>
      </c>
      <c r="L235" s="5">
        <f t="shared" si="8"/>
        <v>0</v>
      </c>
      <c r="M235">
        <f t="shared" si="7"/>
        <v>0</v>
      </c>
    </row>
    <row r="236" spans="11:13" x14ac:dyDescent="0.25">
      <c r="K236" s="7">
        <f t="shared" si="6"/>
        <v>0</v>
      </c>
      <c r="L236" s="5">
        <f t="shared" si="8"/>
        <v>0</v>
      </c>
      <c r="M236">
        <f t="shared" si="7"/>
        <v>0</v>
      </c>
    </row>
    <row r="237" spans="11:13" x14ac:dyDescent="0.25">
      <c r="K237" s="7">
        <f t="shared" si="6"/>
        <v>0</v>
      </c>
      <c r="L237" s="5">
        <f t="shared" si="8"/>
        <v>0</v>
      </c>
      <c r="M237">
        <f t="shared" si="7"/>
        <v>0</v>
      </c>
    </row>
    <row r="238" spans="11:13" x14ac:dyDescent="0.25">
      <c r="K238" s="7">
        <f t="shared" si="6"/>
        <v>0</v>
      </c>
      <c r="L238" s="5">
        <f t="shared" si="8"/>
        <v>0</v>
      </c>
      <c r="M238">
        <f t="shared" si="7"/>
        <v>0</v>
      </c>
    </row>
    <row r="239" spans="11:13" x14ac:dyDescent="0.25">
      <c r="K239" s="7">
        <f t="shared" si="6"/>
        <v>0</v>
      </c>
      <c r="L239" s="5">
        <f t="shared" si="8"/>
        <v>0</v>
      </c>
      <c r="M239">
        <f t="shared" si="7"/>
        <v>0</v>
      </c>
    </row>
    <row r="240" spans="11:13" x14ac:dyDescent="0.25">
      <c r="K240" s="7">
        <f t="shared" si="6"/>
        <v>0</v>
      </c>
      <c r="L240" s="5">
        <f t="shared" si="8"/>
        <v>0</v>
      </c>
      <c r="M240">
        <f t="shared" si="7"/>
        <v>0</v>
      </c>
    </row>
    <row r="241" spans="11:13" x14ac:dyDescent="0.25">
      <c r="K241" s="7">
        <f t="shared" si="6"/>
        <v>0</v>
      </c>
      <c r="L241" s="5">
        <f t="shared" si="8"/>
        <v>0</v>
      </c>
      <c r="M241">
        <f t="shared" si="7"/>
        <v>0</v>
      </c>
    </row>
    <row r="242" spans="11:13" x14ac:dyDescent="0.25">
      <c r="K242" s="7">
        <f t="shared" si="6"/>
        <v>0</v>
      </c>
      <c r="L242" s="5">
        <f t="shared" si="8"/>
        <v>0</v>
      </c>
      <c r="M242">
        <f t="shared" si="7"/>
        <v>0</v>
      </c>
    </row>
    <row r="243" spans="11:13" x14ac:dyDescent="0.25">
      <c r="K243" s="7">
        <f t="shared" si="6"/>
        <v>0</v>
      </c>
      <c r="L243" s="5">
        <f t="shared" si="8"/>
        <v>0</v>
      </c>
      <c r="M243">
        <f t="shared" si="7"/>
        <v>0</v>
      </c>
    </row>
    <row r="244" spans="11:13" x14ac:dyDescent="0.25">
      <c r="K244" s="7">
        <f t="shared" si="6"/>
        <v>0</v>
      </c>
      <c r="L244" s="5">
        <f t="shared" si="8"/>
        <v>0</v>
      </c>
      <c r="M244">
        <f t="shared" si="7"/>
        <v>0</v>
      </c>
    </row>
    <row r="245" spans="11:13" x14ac:dyDescent="0.25">
      <c r="K245" s="7">
        <f t="shared" si="6"/>
        <v>0</v>
      </c>
      <c r="L245" s="5">
        <f t="shared" si="8"/>
        <v>0</v>
      </c>
      <c r="M245">
        <f t="shared" si="7"/>
        <v>0</v>
      </c>
    </row>
    <row r="246" spans="11:13" x14ac:dyDescent="0.25">
      <c r="K246" s="7">
        <f t="shared" si="6"/>
        <v>0</v>
      </c>
      <c r="L246" s="5">
        <f t="shared" si="8"/>
        <v>0</v>
      </c>
      <c r="M246">
        <f t="shared" si="7"/>
        <v>0</v>
      </c>
    </row>
    <row r="247" spans="11:13" x14ac:dyDescent="0.25">
      <c r="K247" s="7">
        <f t="shared" si="6"/>
        <v>0</v>
      </c>
      <c r="L247" s="5">
        <f t="shared" si="8"/>
        <v>0</v>
      </c>
      <c r="M247">
        <f t="shared" si="7"/>
        <v>0</v>
      </c>
    </row>
    <row r="248" spans="11:13" x14ac:dyDescent="0.25">
      <c r="K248" s="7">
        <f t="shared" si="6"/>
        <v>0</v>
      </c>
      <c r="L248" s="5">
        <f t="shared" si="8"/>
        <v>0</v>
      </c>
      <c r="M248">
        <f t="shared" si="7"/>
        <v>0</v>
      </c>
    </row>
    <row r="249" spans="11:13" x14ac:dyDescent="0.25">
      <c r="K249" s="7">
        <f t="shared" si="6"/>
        <v>0</v>
      </c>
      <c r="L249" s="5">
        <f t="shared" si="8"/>
        <v>0</v>
      </c>
      <c r="M249">
        <f t="shared" si="7"/>
        <v>0</v>
      </c>
    </row>
    <row r="250" spans="11:13" x14ac:dyDescent="0.25">
      <c r="K250" s="7">
        <f t="shared" si="6"/>
        <v>0</v>
      </c>
      <c r="L250" s="5">
        <f t="shared" si="8"/>
        <v>0</v>
      </c>
      <c r="M250">
        <f t="shared" si="7"/>
        <v>0</v>
      </c>
    </row>
    <row r="251" spans="11:13" x14ac:dyDescent="0.25">
      <c r="K251" s="7">
        <f t="shared" si="6"/>
        <v>0</v>
      </c>
      <c r="L251" s="5">
        <f t="shared" si="8"/>
        <v>0</v>
      </c>
      <c r="M251">
        <f t="shared" si="7"/>
        <v>0</v>
      </c>
    </row>
    <row r="252" spans="11:13" x14ac:dyDescent="0.25">
      <c r="K252" s="7">
        <f t="shared" si="6"/>
        <v>0</v>
      </c>
      <c r="L252" s="5">
        <f t="shared" si="8"/>
        <v>0</v>
      </c>
      <c r="M252">
        <f t="shared" si="7"/>
        <v>0</v>
      </c>
    </row>
    <row r="253" spans="11:13" x14ac:dyDescent="0.25">
      <c r="K253" s="7">
        <f t="shared" si="6"/>
        <v>0</v>
      </c>
      <c r="L253" s="5">
        <f t="shared" si="8"/>
        <v>0</v>
      </c>
      <c r="M253">
        <f t="shared" si="7"/>
        <v>0</v>
      </c>
    </row>
    <row r="254" spans="11:13" x14ac:dyDescent="0.25">
      <c r="K254" s="7">
        <f t="shared" si="6"/>
        <v>0</v>
      </c>
      <c r="L254" s="5">
        <f t="shared" si="8"/>
        <v>0</v>
      </c>
      <c r="M254">
        <f t="shared" si="7"/>
        <v>0</v>
      </c>
    </row>
    <row r="255" spans="11:13" x14ac:dyDescent="0.25">
      <c r="K255" s="7">
        <f t="shared" si="6"/>
        <v>0</v>
      </c>
      <c r="L255" s="5">
        <f t="shared" si="8"/>
        <v>0</v>
      </c>
      <c r="M255">
        <f t="shared" si="7"/>
        <v>0</v>
      </c>
    </row>
    <row r="256" spans="11:13" x14ac:dyDescent="0.25">
      <c r="K256" s="7">
        <f t="shared" si="6"/>
        <v>0</v>
      </c>
      <c r="L256" s="5">
        <f t="shared" si="8"/>
        <v>0</v>
      </c>
      <c r="M256">
        <f t="shared" si="7"/>
        <v>0</v>
      </c>
    </row>
    <row r="257" spans="11:13" x14ac:dyDescent="0.25">
      <c r="K257" s="7">
        <f t="shared" si="6"/>
        <v>0</v>
      </c>
      <c r="L257" s="5">
        <f t="shared" si="8"/>
        <v>0</v>
      </c>
      <c r="M257">
        <f t="shared" si="7"/>
        <v>0</v>
      </c>
    </row>
    <row r="258" spans="11:13" x14ac:dyDescent="0.25">
      <c r="K258" s="7">
        <f t="shared" si="6"/>
        <v>0</v>
      </c>
      <c r="L258" s="5">
        <f t="shared" si="8"/>
        <v>0</v>
      </c>
      <c r="M258">
        <f t="shared" si="7"/>
        <v>0</v>
      </c>
    </row>
    <row r="259" spans="11:13" x14ac:dyDescent="0.25">
      <c r="K259" s="7">
        <f t="shared" si="6"/>
        <v>0</v>
      </c>
      <c r="L259" s="5">
        <f t="shared" si="8"/>
        <v>0</v>
      </c>
      <c r="M259">
        <f t="shared" si="7"/>
        <v>0</v>
      </c>
    </row>
    <row r="260" spans="11:13" x14ac:dyDescent="0.25">
      <c r="K260" s="7">
        <f t="shared" si="6"/>
        <v>0</v>
      </c>
      <c r="L260" s="5">
        <f t="shared" si="8"/>
        <v>0</v>
      </c>
      <c r="M260">
        <f t="shared" si="7"/>
        <v>0</v>
      </c>
    </row>
    <row r="261" spans="11:13" x14ac:dyDescent="0.25">
      <c r="K261" s="7">
        <f t="shared" ref="K261:K324" si="9">SUM(F261:J261)</f>
        <v>0</v>
      </c>
      <c r="L261" s="5">
        <f t="shared" si="8"/>
        <v>0</v>
      </c>
      <c r="M261">
        <f t="shared" ref="M261:M324" si="10">SUM(K261*L261)</f>
        <v>0</v>
      </c>
    </row>
    <row r="262" spans="11:13" x14ac:dyDescent="0.25">
      <c r="K262" s="7">
        <f t="shared" si="9"/>
        <v>0</v>
      </c>
      <c r="L262" s="5">
        <f t="shared" ref="L262:L325" si="11">IF(D262="X",0,IF(E262="",0,IF(E262="H",0,VLOOKUP(E262,$F$539:$G$553,2))))</f>
        <v>0</v>
      </c>
      <c r="M262">
        <f t="shared" si="10"/>
        <v>0</v>
      </c>
    </row>
    <row r="263" spans="11:13" x14ac:dyDescent="0.25">
      <c r="K263" s="7">
        <f t="shared" si="9"/>
        <v>0</v>
      </c>
      <c r="L263" s="5">
        <f t="shared" si="11"/>
        <v>0</v>
      </c>
      <c r="M263">
        <f t="shared" si="10"/>
        <v>0</v>
      </c>
    </row>
    <row r="264" spans="11:13" x14ac:dyDescent="0.25">
      <c r="K264" s="7">
        <f t="shared" si="9"/>
        <v>0</v>
      </c>
      <c r="L264" s="5">
        <f t="shared" si="11"/>
        <v>0</v>
      </c>
      <c r="M264">
        <f t="shared" si="10"/>
        <v>0</v>
      </c>
    </row>
    <row r="265" spans="11:13" x14ac:dyDescent="0.25">
      <c r="K265" s="7">
        <f t="shared" si="9"/>
        <v>0</v>
      </c>
      <c r="L265" s="5">
        <f t="shared" si="11"/>
        <v>0</v>
      </c>
      <c r="M265">
        <f t="shared" si="10"/>
        <v>0</v>
      </c>
    </row>
    <row r="266" spans="11:13" x14ac:dyDescent="0.25">
      <c r="K266" s="7">
        <f t="shared" si="9"/>
        <v>0</v>
      </c>
      <c r="L266" s="5">
        <f t="shared" si="11"/>
        <v>0</v>
      </c>
      <c r="M266">
        <f t="shared" si="10"/>
        <v>0</v>
      </c>
    </row>
    <row r="267" spans="11:13" x14ac:dyDescent="0.25">
      <c r="K267" s="7">
        <f t="shared" si="9"/>
        <v>0</v>
      </c>
      <c r="L267" s="5">
        <f t="shared" si="11"/>
        <v>0</v>
      </c>
      <c r="M267">
        <f t="shared" si="10"/>
        <v>0</v>
      </c>
    </row>
    <row r="268" spans="11:13" x14ac:dyDescent="0.25">
      <c r="K268" s="7">
        <f t="shared" si="9"/>
        <v>0</v>
      </c>
      <c r="L268" s="5">
        <f t="shared" si="11"/>
        <v>0</v>
      </c>
      <c r="M268">
        <f t="shared" si="10"/>
        <v>0</v>
      </c>
    </row>
    <row r="269" spans="11:13" x14ac:dyDescent="0.25">
      <c r="K269" s="7">
        <f t="shared" si="9"/>
        <v>0</v>
      </c>
      <c r="L269" s="5">
        <f t="shared" si="11"/>
        <v>0</v>
      </c>
      <c r="M269">
        <f t="shared" si="10"/>
        <v>0</v>
      </c>
    </row>
    <row r="270" spans="11:13" x14ac:dyDescent="0.25">
      <c r="K270" s="7">
        <f t="shared" si="9"/>
        <v>0</v>
      </c>
      <c r="L270" s="5">
        <f t="shared" si="11"/>
        <v>0</v>
      </c>
      <c r="M270">
        <f t="shared" si="10"/>
        <v>0</v>
      </c>
    </row>
    <row r="271" spans="11:13" x14ac:dyDescent="0.25">
      <c r="K271" s="7">
        <f t="shared" si="9"/>
        <v>0</v>
      </c>
      <c r="L271" s="5">
        <f t="shared" si="11"/>
        <v>0</v>
      </c>
      <c r="M271">
        <f t="shared" si="10"/>
        <v>0</v>
      </c>
    </row>
    <row r="272" spans="11:13" x14ac:dyDescent="0.25">
      <c r="K272" s="7">
        <f t="shared" si="9"/>
        <v>0</v>
      </c>
      <c r="L272" s="5">
        <f t="shared" si="11"/>
        <v>0</v>
      </c>
      <c r="M272">
        <f t="shared" si="10"/>
        <v>0</v>
      </c>
    </row>
    <row r="273" spans="11:13" x14ac:dyDescent="0.25">
      <c r="K273" s="7">
        <f t="shared" si="9"/>
        <v>0</v>
      </c>
      <c r="L273" s="5">
        <f t="shared" si="11"/>
        <v>0</v>
      </c>
      <c r="M273">
        <f t="shared" si="10"/>
        <v>0</v>
      </c>
    </row>
    <row r="274" spans="11:13" x14ac:dyDescent="0.25">
      <c r="K274" s="7">
        <f t="shared" si="9"/>
        <v>0</v>
      </c>
      <c r="L274" s="5">
        <f t="shared" si="11"/>
        <v>0</v>
      </c>
      <c r="M274">
        <f t="shared" si="10"/>
        <v>0</v>
      </c>
    </row>
    <row r="275" spans="11:13" x14ac:dyDescent="0.25">
      <c r="K275" s="7">
        <f t="shared" si="9"/>
        <v>0</v>
      </c>
      <c r="L275" s="5">
        <f t="shared" si="11"/>
        <v>0</v>
      </c>
      <c r="M275">
        <f t="shared" si="10"/>
        <v>0</v>
      </c>
    </row>
    <row r="276" spans="11:13" x14ac:dyDescent="0.25">
      <c r="K276" s="7">
        <f t="shared" si="9"/>
        <v>0</v>
      </c>
      <c r="L276" s="5">
        <f t="shared" si="11"/>
        <v>0</v>
      </c>
      <c r="M276">
        <f t="shared" si="10"/>
        <v>0</v>
      </c>
    </row>
    <row r="277" spans="11:13" x14ac:dyDescent="0.25">
      <c r="K277" s="7">
        <f t="shared" si="9"/>
        <v>0</v>
      </c>
      <c r="L277" s="5">
        <f t="shared" si="11"/>
        <v>0</v>
      </c>
      <c r="M277">
        <f t="shared" si="10"/>
        <v>0</v>
      </c>
    </row>
    <row r="278" spans="11:13" x14ac:dyDescent="0.25">
      <c r="K278" s="7">
        <f t="shared" si="9"/>
        <v>0</v>
      </c>
      <c r="L278" s="5">
        <f t="shared" si="11"/>
        <v>0</v>
      </c>
      <c r="M278">
        <f t="shared" si="10"/>
        <v>0</v>
      </c>
    </row>
    <row r="279" spans="11:13" x14ac:dyDescent="0.25">
      <c r="K279" s="7">
        <f t="shared" si="9"/>
        <v>0</v>
      </c>
      <c r="L279" s="5">
        <f t="shared" si="11"/>
        <v>0</v>
      </c>
      <c r="M279">
        <f t="shared" si="10"/>
        <v>0</v>
      </c>
    </row>
    <row r="280" spans="11:13" x14ac:dyDescent="0.25">
      <c r="K280" s="7">
        <f t="shared" si="9"/>
        <v>0</v>
      </c>
      <c r="L280" s="5">
        <f t="shared" si="11"/>
        <v>0</v>
      </c>
      <c r="M280">
        <f t="shared" si="10"/>
        <v>0</v>
      </c>
    </row>
    <row r="281" spans="11:13" x14ac:dyDescent="0.25">
      <c r="K281" s="7">
        <f t="shared" si="9"/>
        <v>0</v>
      </c>
      <c r="L281" s="5">
        <f t="shared" si="11"/>
        <v>0</v>
      </c>
      <c r="M281">
        <f t="shared" si="10"/>
        <v>0</v>
      </c>
    </row>
    <row r="282" spans="11:13" x14ac:dyDescent="0.25">
      <c r="K282" s="7">
        <f t="shared" si="9"/>
        <v>0</v>
      </c>
      <c r="L282" s="5">
        <f t="shared" si="11"/>
        <v>0</v>
      </c>
      <c r="M282">
        <f t="shared" si="10"/>
        <v>0</v>
      </c>
    </row>
    <row r="283" spans="11:13" x14ac:dyDescent="0.25">
      <c r="K283" s="7">
        <f t="shared" si="9"/>
        <v>0</v>
      </c>
      <c r="L283" s="5">
        <f t="shared" si="11"/>
        <v>0</v>
      </c>
      <c r="M283">
        <f t="shared" si="10"/>
        <v>0</v>
      </c>
    </row>
    <row r="284" spans="11:13" x14ac:dyDescent="0.25">
      <c r="K284" s="7">
        <f t="shared" si="9"/>
        <v>0</v>
      </c>
      <c r="L284" s="5">
        <f t="shared" si="11"/>
        <v>0</v>
      </c>
      <c r="M284">
        <f t="shared" si="10"/>
        <v>0</v>
      </c>
    </row>
    <row r="285" spans="11:13" x14ac:dyDescent="0.25">
      <c r="K285" s="7">
        <f t="shared" si="9"/>
        <v>0</v>
      </c>
      <c r="L285" s="5">
        <f t="shared" si="11"/>
        <v>0</v>
      </c>
      <c r="M285">
        <f t="shared" si="10"/>
        <v>0</v>
      </c>
    </row>
    <row r="286" spans="11:13" x14ac:dyDescent="0.25">
      <c r="K286" s="7">
        <f t="shared" si="9"/>
        <v>0</v>
      </c>
      <c r="L286" s="5">
        <f t="shared" si="11"/>
        <v>0</v>
      </c>
      <c r="M286">
        <f t="shared" si="10"/>
        <v>0</v>
      </c>
    </row>
    <row r="287" spans="11:13" x14ac:dyDescent="0.25">
      <c r="K287" s="7">
        <f t="shared" si="9"/>
        <v>0</v>
      </c>
      <c r="L287" s="5">
        <f t="shared" si="11"/>
        <v>0</v>
      </c>
      <c r="M287">
        <f t="shared" si="10"/>
        <v>0</v>
      </c>
    </row>
    <row r="288" spans="11:13" x14ac:dyDescent="0.25">
      <c r="K288" s="7">
        <f t="shared" si="9"/>
        <v>0</v>
      </c>
      <c r="L288" s="5">
        <f t="shared" si="11"/>
        <v>0</v>
      </c>
      <c r="M288">
        <f t="shared" si="10"/>
        <v>0</v>
      </c>
    </row>
    <row r="289" spans="11:13" x14ac:dyDescent="0.25">
      <c r="K289" s="7">
        <f t="shared" si="9"/>
        <v>0</v>
      </c>
      <c r="L289" s="5">
        <f t="shared" si="11"/>
        <v>0</v>
      </c>
      <c r="M289">
        <f t="shared" si="10"/>
        <v>0</v>
      </c>
    </row>
    <row r="290" spans="11:13" x14ac:dyDescent="0.25">
      <c r="K290" s="7">
        <f t="shared" si="9"/>
        <v>0</v>
      </c>
      <c r="L290" s="5">
        <f t="shared" si="11"/>
        <v>0</v>
      </c>
      <c r="M290">
        <f t="shared" si="10"/>
        <v>0</v>
      </c>
    </row>
    <row r="291" spans="11:13" x14ac:dyDescent="0.25">
      <c r="K291" s="7">
        <f t="shared" si="9"/>
        <v>0</v>
      </c>
      <c r="L291" s="5">
        <f t="shared" si="11"/>
        <v>0</v>
      </c>
      <c r="M291">
        <f t="shared" si="10"/>
        <v>0</v>
      </c>
    </row>
    <row r="292" spans="11:13" x14ac:dyDescent="0.25">
      <c r="K292" s="7">
        <f t="shared" si="9"/>
        <v>0</v>
      </c>
      <c r="L292" s="5">
        <f t="shared" si="11"/>
        <v>0</v>
      </c>
      <c r="M292">
        <f t="shared" si="10"/>
        <v>0</v>
      </c>
    </row>
    <row r="293" spans="11:13" x14ac:dyDescent="0.25">
      <c r="K293" s="7">
        <f t="shared" si="9"/>
        <v>0</v>
      </c>
      <c r="L293" s="5">
        <f t="shared" si="11"/>
        <v>0</v>
      </c>
      <c r="M293">
        <f t="shared" si="10"/>
        <v>0</v>
      </c>
    </row>
    <row r="294" spans="11:13" x14ac:dyDescent="0.25">
      <c r="K294" s="7">
        <f t="shared" si="9"/>
        <v>0</v>
      </c>
      <c r="L294" s="5">
        <f t="shared" si="11"/>
        <v>0</v>
      </c>
      <c r="M294">
        <f t="shared" si="10"/>
        <v>0</v>
      </c>
    </row>
    <row r="295" spans="11:13" x14ac:dyDescent="0.25">
      <c r="K295" s="7">
        <f t="shared" si="9"/>
        <v>0</v>
      </c>
      <c r="L295" s="5">
        <f t="shared" si="11"/>
        <v>0</v>
      </c>
      <c r="M295">
        <f t="shared" si="10"/>
        <v>0</v>
      </c>
    </row>
    <row r="296" spans="11:13" x14ac:dyDescent="0.25">
      <c r="K296" s="7">
        <f t="shared" si="9"/>
        <v>0</v>
      </c>
      <c r="L296" s="5">
        <f t="shared" si="11"/>
        <v>0</v>
      </c>
      <c r="M296">
        <f t="shared" si="10"/>
        <v>0</v>
      </c>
    </row>
    <row r="297" spans="11:13" x14ac:dyDescent="0.25">
      <c r="K297" s="7">
        <f t="shared" si="9"/>
        <v>0</v>
      </c>
      <c r="L297" s="5">
        <f t="shared" si="11"/>
        <v>0</v>
      </c>
      <c r="M297">
        <f t="shared" si="10"/>
        <v>0</v>
      </c>
    </row>
    <row r="298" spans="11:13" x14ac:dyDescent="0.25">
      <c r="K298" s="7">
        <f t="shared" si="9"/>
        <v>0</v>
      </c>
      <c r="L298" s="5">
        <f t="shared" si="11"/>
        <v>0</v>
      </c>
      <c r="M298">
        <f t="shared" si="10"/>
        <v>0</v>
      </c>
    </row>
    <row r="299" spans="11:13" x14ac:dyDescent="0.25">
      <c r="K299" s="7">
        <f t="shared" si="9"/>
        <v>0</v>
      </c>
      <c r="L299" s="5">
        <f t="shared" si="11"/>
        <v>0</v>
      </c>
      <c r="M299">
        <f t="shared" si="10"/>
        <v>0</v>
      </c>
    </row>
    <row r="300" spans="11:13" x14ac:dyDescent="0.25">
      <c r="K300" s="7">
        <f t="shared" si="9"/>
        <v>0</v>
      </c>
      <c r="L300" s="5">
        <f t="shared" si="11"/>
        <v>0</v>
      </c>
      <c r="M300">
        <f t="shared" si="10"/>
        <v>0</v>
      </c>
    </row>
    <row r="301" spans="11:13" x14ac:dyDescent="0.25">
      <c r="K301" s="7">
        <f t="shared" si="9"/>
        <v>0</v>
      </c>
      <c r="L301" s="5">
        <f t="shared" si="11"/>
        <v>0</v>
      </c>
      <c r="M301">
        <f t="shared" si="10"/>
        <v>0</v>
      </c>
    </row>
    <row r="302" spans="11:13" x14ac:dyDescent="0.25">
      <c r="K302" s="7">
        <f t="shared" si="9"/>
        <v>0</v>
      </c>
      <c r="L302" s="5">
        <f t="shared" si="11"/>
        <v>0</v>
      </c>
      <c r="M302">
        <f t="shared" si="10"/>
        <v>0</v>
      </c>
    </row>
    <row r="303" spans="11:13" x14ac:dyDescent="0.25">
      <c r="K303" s="7">
        <f t="shared" si="9"/>
        <v>0</v>
      </c>
      <c r="L303" s="5">
        <f t="shared" si="11"/>
        <v>0</v>
      </c>
      <c r="M303">
        <f t="shared" si="10"/>
        <v>0</v>
      </c>
    </row>
    <row r="304" spans="11:13" x14ac:dyDescent="0.25">
      <c r="K304" s="7">
        <f t="shared" si="9"/>
        <v>0</v>
      </c>
      <c r="L304" s="5">
        <f t="shared" si="11"/>
        <v>0</v>
      </c>
      <c r="M304">
        <f t="shared" si="10"/>
        <v>0</v>
      </c>
    </row>
    <row r="305" spans="11:13" x14ac:dyDescent="0.25">
      <c r="K305" s="7">
        <f t="shared" si="9"/>
        <v>0</v>
      </c>
      <c r="L305" s="5">
        <f t="shared" si="11"/>
        <v>0</v>
      </c>
      <c r="M305">
        <f t="shared" si="10"/>
        <v>0</v>
      </c>
    </row>
    <row r="306" spans="11:13" x14ac:dyDescent="0.25">
      <c r="K306" s="7">
        <f t="shared" si="9"/>
        <v>0</v>
      </c>
      <c r="L306" s="5">
        <f t="shared" si="11"/>
        <v>0</v>
      </c>
      <c r="M306">
        <f t="shared" si="10"/>
        <v>0</v>
      </c>
    </row>
    <row r="307" spans="11:13" x14ac:dyDescent="0.25">
      <c r="K307" s="7">
        <f t="shared" si="9"/>
        <v>0</v>
      </c>
      <c r="L307" s="5">
        <f t="shared" si="11"/>
        <v>0</v>
      </c>
      <c r="M307">
        <f t="shared" si="10"/>
        <v>0</v>
      </c>
    </row>
    <row r="308" spans="11:13" x14ac:dyDescent="0.25">
      <c r="K308" s="7">
        <f t="shared" si="9"/>
        <v>0</v>
      </c>
      <c r="L308" s="5">
        <f t="shared" si="11"/>
        <v>0</v>
      </c>
      <c r="M308">
        <f t="shared" si="10"/>
        <v>0</v>
      </c>
    </row>
    <row r="309" spans="11:13" x14ac:dyDescent="0.25">
      <c r="K309" s="7">
        <f t="shared" si="9"/>
        <v>0</v>
      </c>
      <c r="L309" s="5">
        <f t="shared" si="11"/>
        <v>0</v>
      </c>
      <c r="M309">
        <f t="shared" si="10"/>
        <v>0</v>
      </c>
    </row>
    <row r="310" spans="11:13" x14ac:dyDescent="0.25">
      <c r="K310" s="7">
        <f t="shared" si="9"/>
        <v>0</v>
      </c>
      <c r="L310" s="5">
        <f t="shared" si="11"/>
        <v>0</v>
      </c>
      <c r="M310">
        <f t="shared" si="10"/>
        <v>0</v>
      </c>
    </row>
    <row r="311" spans="11:13" x14ac:dyDescent="0.25">
      <c r="K311" s="7">
        <f t="shared" si="9"/>
        <v>0</v>
      </c>
      <c r="L311" s="5">
        <f t="shared" si="11"/>
        <v>0</v>
      </c>
      <c r="M311">
        <f t="shared" si="10"/>
        <v>0</v>
      </c>
    </row>
    <row r="312" spans="11:13" x14ac:dyDescent="0.25">
      <c r="K312" s="7">
        <f t="shared" si="9"/>
        <v>0</v>
      </c>
      <c r="L312" s="5">
        <f t="shared" si="11"/>
        <v>0</v>
      </c>
      <c r="M312">
        <f t="shared" si="10"/>
        <v>0</v>
      </c>
    </row>
    <row r="313" spans="11:13" x14ac:dyDescent="0.25">
      <c r="K313" s="7">
        <f t="shared" si="9"/>
        <v>0</v>
      </c>
      <c r="L313" s="5">
        <f t="shared" si="11"/>
        <v>0</v>
      </c>
      <c r="M313">
        <f t="shared" si="10"/>
        <v>0</v>
      </c>
    </row>
    <row r="314" spans="11:13" x14ac:dyDescent="0.25">
      <c r="K314" s="7">
        <f t="shared" si="9"/>
        <v>0</v>
      </c>
      <c r="L314" s="5">
        <f t="shared" si="11"/>
        <v>0</v>
      </c>
      <c r="M314">
        <f t="shared" si="10"/>
        <v>0</v>
      </c>
    </row>
    <row r="315" spans="11:13" x14ac:dyDescent="0.25">
      <c r="K315" s="7">
        <f t="shared" si="9"/>
        <v>0</v>
      </c>
      <c r="L315" s="5">
        <f t="shared" si="11"/>
        <v>0</v>
      </c>
      <c r="M315">
        <f t="shared" si="10"/>
        <v>0</v>
      </c>
    </row>
    <row r="316" spans="11:13" x14ac:dyDescent="0.25">
      <c r="K316" s="7">
        <f t="shared" si="9"/>
        <v>0</v>
      </c>
      <c r="L316" s="5">
        <f t="shared" si="11"/>
        <v>0</v>
      </c>
      <c r="M316">
        <f t="shared" si="10"/>
        <v>0</v>
      </c>
    </row>
    <row r="317" spans="11:13" x14ac:dyDescent="0.25">
      <c r="K317" s="7">
        <f t="shared" si="9"/>
        <v>0</v>
      </c>
      <c r="L317" s="5">
        <f t="shared" si="11"/>
        <v>0</v>
      </c>
      <c r="M317">
        <f t="shared" si="10"/>
        <v>0</v>
      </c>
    </row>
    <row r="318" spans="11:13" x14ac:dyDescent="0.25">
      <c r="K318" s="7">
        <f t="shared" si="9"/>
        <v>0</v>
      </c>
      <c r="L318" s="5">
        <f t="shared" si="11"/>
        <v>0</v>
      </c>
      <c r="M318">
        <f t="shared" si="10"/>
        <v>0</v>
      </c>
    </row>
    <row r="319" spans="11:13" x14ac:dyDescent="0.25">
      <c r="K319" s="7">
        <f t="shared" si="9"/>
        <v>0</v>
      </c>
      <c r="L319" s="5">
        <f t="shared" si="11"/>
        <v>0</v>
      </c>
      <c r="M319">
        <f t="shared" si="10"/>
        <v>0</v>
      </c>
    </row>
    <row r="320" spans="11:13" x14ac:dyDescent="0.25">
      <c r="K320" s="7">
        <f t="shared" si="9"/>
        <v>0</v>
      </c>
      <c r="L320" s="5">
        <f t="shared" si="11"/>
        <v>0</v>
      </c>
      <c r="M320">
        <f t="shared" si="10"/>
        <v>0</v>
      </c>
    </row>
    <row r="321" spans="11:13" x14ac:dyDescent="0.25">
      <c r="K321" s="7">
        <f t="shared" si="9"/>
        <v>0</v>
      </c>
      <c r="L321" s="5">
        <f t="shared" si="11"/>
        <v>0</v>
      </c>
      <c r="M321">
        <f t="shared" si="10"/>
        <v>0</v>
      </c>
    </row>
    <row r="322" spans="11:13" x14ac:dyDescent="0.25">
      <c r="K322" s="7">
        <f t="shared" si="9"/>
        <v>0</v>
      </c>
      <c r="L322" s="5">
        <f t="shared" si="11"/>
        <v>0</v>
      </c>
      <c r="M322">
        <f t="shared" si="10"/>
        <v>0</v>
      </c>
    </row>
    <row r="323" spans="11:13" x14ac:dyDescent="0.25">
      <c r="K323" s="7">
        <f t="shared" si="9"/>
        <v>0</v>
      </c>
      <c r="L323" s="5">
        <f t="shared" si="11"/>
        <v>0</v>
      </c>
      <c r="M323">
        <f t="shared" si="10"/>
        <v>0</v>
      </c>
    </row>
    <row r="324" spans="11:13" x14ac:dyDescent="0.25">
      <c r="K324" s="7">
        <f t="shared" si="9"/>
        <v>0</v>
      </c>
      <c r="L324" s="5">
        <f t="shared" si="11"/>
        <v>0</v>
      </c>
      <c r="M324">
        <f t="shared" si="10"/>
        <v>0</v>
      </c>
    </row>
    <row r="325" spans="11:13" x14ac:dyDescent="0.25">
      <c r="K325" s="7">
        <f t="shared" ref="K325:K388" si="12">SUM(F325:J325)</f>
        <v>0</v>
      </c>
      <c r="L325" s="5">
        <f t="shared" si="11"/>
        <v>0</v>
      </c>
      <c r="M325">
        <f t="shared" ref="M325:M388" si="13">SUM(K325*L325)</f>
        <v>0</v>
      </c>
    </row>
    <row r="326" spans="11:13" x14ac:dyDescent="0.25">
      <c r="K326" s="7">
        <f t="shared" si="12"/>
        <v>0</v>
      </c>
      <c r="L326" s="5">
        <f t="shared" ref="L326:L389" si="14">IF(D326="X",0,IF(E326="",0,IF(E326="H",0,VLOOKUP(E326,$F$539:$G$553,2))))</f>
        <v>0</v>
      </c>
      <c r="M326">
        <f t="shared" si="13"/>
        <v>0</v>
      </c>
    </row>
    <row r="327" spans="11:13" x14ac:dyDescent="0.25">
      <c r="K327" s="7">
        <f t="shared" si="12"/>
        <v>0</v>
      </c>
      <c r="L327" s="5">
        <f t="shared" si="14"/>
        <v>0</v>
      </c>
      <c r="M327">
        <f t="shared" si="13"/>
        <v>0</v>
      </c>
    </row>
    <row r="328" spans="11:13" x14ac:dyDescent="0.25">
      <c r="K328" s="7">
        <f t="shared" si="12"/>
        <v>0</v>
      </c>
      <c r="L328" s="5">
        <f t="shared" si="14"/>
        <v>0</v>
      </c>
      <c r="M328">
        <f t="shared" si="13"/>
        <v>0</v>
      </c>
    </row>
    <row r="329" spans="11:13" x14ac:dyDescent="0.25">
      <c r="K329" s="7">
        <f t="shared" si="12"/>
        <v>0</v>
      </c>
      <c r="L329" s="5">
        <f t="shared" si="14"/>
        <v>0</v>
      </c>
      <c r="M329">
        <f t="shared" si="13"/>
        <v>0</v>
      </c>
    </row>
    <row r="330" spans="11:13" x14ac:dyDescent="0.25">
      <c r="K330" s="7">
        <f t="shared" si="12"/>
        <v>0</v>
      </c>
      <c r="L330" s="5">
        <f t="shared" si="14"/>
        <v>0</v>
      </c>
      <c r="M330">
        <f t="shared" si="13"/>
        <v>0</v>
      </c>
    </row>
    <row r="331" spans="11:13" x14ac:dyDescent="0.25">
      <c r="K331" s="7">
        <f t="shared" si="12"/>
        <v>0</v>
      </c>
      <c r="L331" s="5">
        <f t="shared" si="14"/>
        <v>0</v>
      </c>
      <c r="M331">
        <f t="shared" si="13"/>
        <v>0</v>
      </c>
    </row>
    <row r="332" spans="11:13" x14ac:dyDescent="0.25">
      <c r="K332" s="7">
        <f t="shared" si="12"/>
        <v>0</v>
      </c>
      <c r="L332" s="5">
        <f t="shared" si="14"/>
        <v>0</v>
      </c>
      <c r="M332">
        <f t="shared" si="13"/>
        <v>0</v>
      </c>
    </row>
    <row r="333" spans="11:13" x14ac:dyDescent="0.25">
      <c r="K333" s="7">
        <f t="shared" si="12"/>
        <v>0</v>
      </c>
      <c r="L333" s="5">
        <f t="shared" si="14"/>
        <v>0</v>
      </c>
      <c r="M333">
        <f t="shared" si="13"/>
        <v>0</v>
      </c>
    </row>
    <row r="334" spans="11:13" x14ac:dyDescent="0.25">
      <c r="K334" s="7">
        <f t="shared" si="12"/>
        <v>0</v>
      </c>
      <c r="L334" s="5">
        <f t="shared" si="14"/>
        <v>0</v>
      </c>
      <c r="M334">
        <f t="shared" si="13"/>
        <v>0</v>
      </c>
    </row>
    <row r="335" spans="11:13" x14ac:dyDescent="0.25">
      <c r="K335" s="7">
        <f t="shared" si="12"/>
        <v>0</v>
      </c>
      <c r="L335" s="5">
        <f t="shared" si="14"/>
        <v>0</v>
      </c>
      <c r="M335">
        <f t="shared" si="13"/>
        <v>0</v>
      </c>
    </row>
    <row r="336" spans="11:13" x14ac:dyDescent="0.25">
      <c r="K336" s="7">
        <f t="shared" si="12"/>
        <v>0</v>
      </c>
      <c r="L336" s="5">
        <f t="shared" si="14"/>
        <v>0</v>
      </c>
      <c r="M336">
        <f t="shared" si="13"/>
        <v>0</v>
      </c>
    </row>
    <row r="337" spans="11:13" x14ac:dyDescent="0.25">
      <c r="K337" s="7">
        <f t="shared" si="12"/>
        <v>0</v>
      </c>
      <c r="L337" s="5">
        <f t="shared" si="14"/>
        <v>0</v>
      </c>
      <c r="M337">
        <f t="shared" si="13"/>
        <v>0</v>
      </c>
    </row>
    <row r="338" spans="11:13" x14ac:dyDescent="0.25">
      <c r="K338" s="7">
        <f t="shared" si="12"/>
        <v>0</v>
      </c>
      <c r="L338" s="5">
        <f t="shared" si="14"/>
        <v>0</v>
      </c>
      <c r="M338">
        <f t="shared" si="13"/>
        <v>0</v>
      </c>
    </row>
    <row r="339" spans="11:13" x14ac:dyDescent="0.25">
      <c r="K339" s="7">
        <f t="shared" si="12"/>
        <v>0</v>
      </c>
      <c r="L339" s="5">
        <f t="shared" si="14"/>
        <v>0</v>
      </c>
      <c r="M339">
        <f t="shared" si="13"/>
        <v>0</v>
      </c>
    </row>
    <row r="340" spans="11:13" x14ac:dyDescent="0.25">
      <c r="K340" s="7">
        <f t="shared" si="12"/>
        <v>0</v>
      </c>
      <c r="L340" s="5">
        <f t="shared" si="14"/>
        <v>0</v>
      </c>
      <c r="M340">
        <f t="shared" si="13"/>
        <v>0</v>
      </c>
    </row>
    <row r="341" spans="11:13" x14ac:dyDescent="0.25">
      <c r="K341" s="7">
        <f t="shared" si="12"/>
        <v>0</v>
      </c>
      <c r="L341" s="5">
        <f t="shared" si="14"/>
        <v>0</v>
      </c>
      <c r="M341">
        <f t="shared" si="13"/>
        <v>0</v>
      </c>
    </row>
    <row r="342" spans="11:13" x14ac:dyDescent="0.25">
      <c r="K342" s="7">
        <f t="shared" si="12"/>
        <v>0</v>
      </c>
      <c r="L342" s="5">
        <f t="shared" si="14"/>
        <v>0</v>
      </c>
      <c r="M342">
        <f t="shared" si="13"/>
        <v>0</v>
      </c>
    </row>
    <row r="343" spans="11:13" x14ac:dyDescent="0.25">
      <c r="K343" s="7">
        <f t="shared" si="12"/>
        <v>0</v>
      </c>
      <c r="L343" s="5">
        <f t="shared" si="14"/>
        <v>0</v>
      </c>
      <c r="M343">
        <f t="shared" si="13"/>
        <v>0</v>
      </c>
    </row>
    <row r="344" spans="11:13" x14ac:dyDescent="0.25">
      <c r="K344" s="7">
        <f t="shared" si="12"/>
        <v>0</v>
      </c>
      <c r="L344" s="5">
        <f t="shared" si="14"/>
        <v>0</v>
      </c>
      <c r="M344">
        <f t="shared" si="13"/>
        <v>0</v>
      </c>
    </row>
    <row r="345" spans="11:13" x14ac:dyDescent="0.25">
      <c r="K345" s="7">
        <f t="shared" si="12"/>
        <v>0</v>
      </c>
      <c r="L345" s="5">
        <f t="shared" si="14"/>
        <v>0</v>
      </c>
      <c r="M345">
        <f t="shared" si="13"/>
        <v>0</v>
      </c>
    </row>
    <row r="346" spans="11:13" x14ac:dyDescent="0.25">
      <c r="K346" s="7">
        <f t="shared" si="12"/>
        <v>0</v>
      </c>
      <c r="L346" s="5">
        <f t="shared" si="14"/>
        <v>0</v>
      </c>
      <c r="M346">
        <f t="shared" si="13"/>
        <v>0</v>
      </c>
    </row>
    <row r="347" spans="11:13" x14ac:dyDescent="0.25">
      <c r="K347" s="7">
        <f t="shared" si="12"/>
        <v>0</v>
      </c>
      <c r="L347" s="5">
        <f t="shared" si="14"/>
        <v>0</v>
      </c>
      <c r="M347">
        <f t="shared" si="13"/>
        <v>0</v>
      </c>
    </row>
    <row r="348" spans="11:13" x14ac:dyDescent="0.25">
      <c r="K348" s="7">
        <f t="shared" si="12"/>
        <v>0</v>
      </c>
      <c r="L348" s="5">
        <f t="shared" si="14"/>
        <v>0</v>
      </c>
      <c r="M348">
        <f t="shared" si="13"/>
        <v>0</v>
      </c>
    </row>
    <row r="349" spans="11:13" x14ac:dyDescent="0.25">
      <c r="K349" s="7">
        <f t="shared" si="12"/>
        <v>0</v>
      </c>
      <c r="L349" s="5">
        <f t="shared" si="14"/>
        <v>0</v>
      </c>
      <c r="M349">
        <f t="shared" si="13"/>
        <v>0</v>
      </c>
    </row>
    <row r="350" spans="11:13" x14ac:dyDescent="0.25">
      <c r="K350" s="7">
        <f t="shared" si="12"/>
        <v>0</v>
      </c>
      <c r="L350" s="5">
        <f t="shared" si="14"/>
        <v>0</v>
      </c>
      <c r="M350">
        <f t="shared" si="13"/>
        <v>0</v>
      </c>
    </row>
    <row r="351" spans="11:13" x14ac:dyDescent="0.25">
      <c r="K351" s="7">
        <f t="shared" si="12"/>
        <v>0</v>
      </c>
      <c r="L351" s="5">
        <f t="shared" si="14"/>
        <v>0</v>
      </c>
      <c r="M351">
        <f t="shared" si="13"/>
        <v>0</v>
      </c>
    </row>
    <row r="352" spans="11:13" x14ac:dyDescent="0.25">
      <c r="K352" s="7">
        <f t="shared" si="12"/>
        <v>0</v>
      </c>
      <c r="L352" s="5">
        <f t="shared" si="14"/>
        <v>0</v>
      </c>
      <c r="M352">
        <f t="shared" si="13"/>
        <v>0</v>
      </c>
    </row>
    <row r="353" spans="11:13" x14ac:dyDescent="0.25">
      <c r="K353" s="7">
        <f t="shared" si="12"/>
        <v>0</v>
      </c>
      <c r="L353" s="5">
        <f t="shared" si="14"/>
        <v>0</v>
      </c>
      <c r="M353">
        <f t="shared" si="13"/>
        <v>0</v>
      </c>
    </row>
    <row r="354" spans="11:13" x14ac:dyDescent="0.25">
      <c r="K354" s="7">
        <f t="shared" si="12"/>
        <v>0</v>
      </c>
      <c r="L354" s="5">
        <f t="shared" si="14"/>
        <v>0</v>
      </c>
      <c r="M354">
        <f t="shared" si="13"/>
        <v>0</v>
      </c>
    </row>
    <row r="355" spans="11:13" x14ac:dyDescent="0.25">
      <c r="K355" s="7">
        <f t="shared" si="12"/>
        <v>0</v>
      </c>
      <c r="L355" s="5">
        <f t="shared" si="14"/>
        <v>0</v>
      </c>
      <c r="M355">
        <f t="shared" si="13"/>
        <v>0</v>
      </c>
    </row>
    <row r="356" spans="11:13" x14ac:dyDescent="0.25">
      <c r="K356" s="7">
        <f t="shared" si="12"/>
        <v>0</v>
      </c>
      <c r="L356" s="5">
        <f t="shared" si="14"/>
        <v>0</v>
      </c>
      <c r="M356">
        <f t="shared" si="13"/>
        <v>0</v>
      </c>
    </row>
    <row r="357" spans="11:13" x14ac:dyDescent="0.25">
      <c r="K357" s="7">
        <f t="shared" si="12"/>
        <v>0</v>
      </c>
      <c r="L357" s="5">
        <f t="shared" si="14"/>
        <v>0</v>
      </c>
      <c r="M357">
        <f t="shared" si="13"/>
        <v>0</v>
      </c>
    </row>
    <row r="358" spans="11:13" x14ac:dyDescent="0.25">
      <c r="K358" s="7">
        <f t="shared" si="12"/>
        <v>0</v>
      </c>
      <c r="L358" s="5">
        <f t="shared" si="14"/>
        <v>0</v>
      </c>
      <c r="M358">
        <f t="shared" si="13"/>
        <v>0</v>
      </c>
    </row>
    <row r="359" spans="11:13" x14ac:dyDescent="0.25">
      <c r="K359" s="7">
        <f t="shared" si="12"/>
        <v>0</v>
      </c>
      <c r="L359" s="5">
        <f t="shared" si="14"/>
        <v>0</v>
      </c>
      <c r="M359">
        <f t="shared" si="13"/>
        <v>0</v>
      </c>
    </row>
    <row r="360" spans="11:13" x14ac:dyDescent="0.25">
      <c r="K360" s="7">
        <f t="shared" si="12"/>
        <v>0</v>
      </c>
      <c r="L360" s="5">
        <f t="shared" si="14"/>
        <v>0</v>
      </c>
      <c r="M360">
        <f t="shared" si="13"/>
        <v>0</v>
      </c>
    </row>
    <row r="361" spans="11:13" x14ac:dyDescent="0.25">
      <c r="K361" s="7">
        <f t="shared" si="12"/>
        <v>0</v>
      </c>
      <c r="L361" s="5">
        <f t="shared" si="14"/>
        <v>0</v>
      </c>
      <c r="M361">
        <f t="shared" si="13"/>
        <v>0</v>
      </c>
    </row>
    <row r="362" spans="11:13" x14ac:dyDescent="0.25">
      <c r="K362" s="7">
        <f t="shared" si="12"/>
        <v>0</v>
      </c>
      <c r="L362" s="5">
        <f t="shared" si="14"/>
        <v>0</v>
      </c>
      <c r="M362">
        <f t="shared" si="13"/>
        <v>0</v>
      </c>
    </row>
    <row r="363" spans="11:13" x14ac:dyDescent="0.25">
      <c r="K363" s="7">
        <f t="shared" si="12"/>
        <v>0</v>
      </c>
      <c r="L363" s="5">
        <f t="shared" si="14"/>
        <v>0</v>
      </c>
      <c r="M363">
        <f t="shared" si="13"/>
        <v>0</v>
      </c>
    </row>
    <row r="364" spans="11:13" x14ac:dyDescent="0.25">
      <c r="K364" s="7">
        <f t="shared" si="12"/>
        <v>0</v>
      </c>
      <c r="L364" s="5">
        <f t="shared" si="14"/>
        <v>0</v>
      </c>
      <c r="M364">
        <f t="shared" si="13"/>
        <v>0</v>
      </c>
    </row>
    <row r="365" spans="11:13" x14ac:dyDescent="0.25">
      <c r="K365" s="7">
        <f t="shared" si="12"/>
        <v>0</v>
      </c>
      <c r="L365" s="5">
        <f t="shared" si="14"/>
        <v>0</v>
      </c>
      <c r="M365">
        <f t="shared" si="13"/>
        <v>0</v>
      </c>
    </row>
    <row r="366" spans="11:13" x14ac:dyDescent="0.25">
      <c r="K366" s="7">
        <f t="shared" si="12"/>
        <v>0</v>
      </c>
      <c r="L366" s="5">
        <f t="shared" si="14"/>
        <v>0</v>
      </c>
      <c r="M366">
        <f t="shared" si="13"/>
        <v>0</v>
      </c>
    </row>
    <row r="367" spans="11:13" x14ac:dyDescent="0.25">
      <c r="K367" s="7">
        <f t="shared" si="12"/>
        <v>0</v>
      </c>
      <c r="L367" s="5">
        <f t="shared" si="14"/>
        <v>0</v>
      </c>
      <c r="M367">
        <f t="shared" si="13"/>
        <v>0</v>
      </c>
    </row>
    <row r="368" spans="11:13" x14ac:dyDescent="0.25">
      <c r="K368" s="7">
        <f t="shared" si="12"/>
        <v>0</v>
      </c>
      <c r="L368" s="5">
        <f t="shared" si="14"/>
        <v>0</v>
      </c>
      <c r="M368">
        <f t="shared" si="13"/>
        <v>0</v>
      </c>
    </row>
    <row r="369" spans="11:13" x14ac:dyDescent="0.25">
      <c r="K369" s="7">
        <f t="shared" si="12"/>
        <v>0</v>
      </c>
      <c r="L369" s="5">
        <f t="shared" si="14"/>
        <v>0</v>
      </c>
      <c r="M369">
        <f t="shared" si="13"/>
        <v>0</v>
      </c>
    </row>
    <row r="370" spans="11:13" x14ac:dyDescent="0.25">
      <c r="K370" s="7">
        <f t="shared" si="12"/>
        <v>0</v>
      </c>
      <c r="L370" s="5">
        <f t="shared" si="14"/>
        <v>0</v>
      </c>
      <c r="M370">
        <f t="shared" si="13"/>
        <v>0</v>
      </c>
    </row>
    <row r="371" spans="11:13" x14ac:dyDescent="0.25">
      <c r="K371" s="7">
        <f t="shared" si="12"/>
        <v>0</v>
      </c>
      <c r="L371" s="5">
        <f t="shared" si="14"/>
        <v>0</v>
      </c>
      <c r="M371">
        <f t="shared" si="13"/>
        <v>0</v>
      </c>
    </row>
    <row r="372" spans="11:13" x14ac:dyDescent="0.25">
      <c r="K372" s="7">
        <f t="shared" si="12"/>
        <v>0</v>
      </c>
      <c r="L372" s="5">
        <f t="shared" si="14"/>
        <v>0</v>
      </c>
      <c r="M372">
        <f t="shared" si="13"/>
        <v>0</v>
      </c>
    </row>
    <row r="373" spans="11:13" x14ac:dyDescent="0.25">
      <c r="K373" s="7">
        <f t="shared" si="12"/>
        <v>0</v>
      </c>
      <c r="L373" s="5">
        <f t="shared" si="14"/>
        <v>0</v>
      </c>
      <c r="M373">
        <f t="shared" si="13"/>
        <v>0</v>
      </c>
    </row>
    <row r="374" spans="11:13" x14ac:dyDescent="0.25">
      <c r="K374" s="7">
        <f t="shared" si="12"/>
        <v>0</v>
      </c>
      <c r="L374" s="5">
        <f t="shared" si="14"/>
        <v>0</v>
      </c>
      <c r="M374">
        <f t="shared" si="13"/>
        <v>0</v>
      </c>
    </row>
    <row r="375" spans="11:13" x14ac:dyDescent="0.25">
      <c r="K375" s="7">
        <f t="shared" si="12"/>
        <v>0</v>
      </c>
      <c r="L375" s="5">
        <f t="shared" si="14"/>
        <v>0</v>
      </c>
      <c r="M375">
        <f t="shared" si="13"/>
        <v>0</v>
      </c>
    </row>
    <row r="376" spans="11:13" x14ac:dyDescent="0.25">
      <c r="K376" s="7">
        <f t="shared" si="12"/>
        <v>0</v>
      </c>
      <c r="L376" s="5">
        <f t="shared" si="14"/>
        <v>0</v>
      </c>
      <c r="M376">
        <f t="shared" si="13"/>
        <v>0</v>
      </c>
    </row>
    <row r="377" spans="11:13" x14ac:dyDescent="0.25">
      <c r="K377" s="7">
        <f t="shared" si="12"/>
        <v>0</v>
      </c>
      <c r="L377" s="5">
        <f t="shared" si="14"/>
        <v>0</v>
      </c>
      <c r="M377">
        <f t="shared" si="13"/>
        <v>0</v>
      </c>
    </row>
    <row r="378" spans="11:13" x14ac:dyDescent="0.25">
      <c r="K378" s="7">
        <f t="shared" si="12"/>
        <v>0</v>
      </c>
      <c r="L378" s="5">
        <f t="shared" si="14"/>
        <v>0</v>
      </c>
      <c r="M378">
        <f t="shared" si="13"/>
        <v>0</v>
      </c>
    </row>
    <row r="379" spans="11:13" x14ac:dyDescent="0.25">
      <c r="K379" s="7">
        <f t="shared" si="12"/>
        <v>0</v>
      </c>
      <c r="L379" s="5">
        <f t="shared" si="14"/>
        <v>0</v>
      </c>
      <c r="M379">
        <f t="shared" si="13"/>
        <v>0</v>
      </c>
    </row>
    <row r="380" spans="11:13" x14ac:dyDescent="0.25">
      <c r="K380" s="7">
        <f t="shared" si="12"/>
        <v>0</v>
      </c>
      <c r="L380" s="5">
        <f t="shared" si="14"/>
        <v>0</v>
      </c>
      <c r="M380">
        <f t="shared" si="13"/>
        <v>0</v>
      </c>
    </row>
    <row r="381" spans="11:13" x14ac:dyDescent="0.25">
      <c r="K381" s="7">
        <f t="shared" si="12"/>
        <v>0</v>
      </c>
      <c r="L381" s="5">
        <f t="shared" si="14"/>
        <v>0</v>
      </c>
      <c r="M381">
        <f t="shared" si="13"/>
        <v>0</v>
      </c>
    </row>
    <row r="382" spans="11:13" x14ac:dyDescent="0.25">
      <c r="K382" s="7">
        <f t="shared" si="12"/>
        <v>0</v>
      </c>
      <c r="L382" s="5">
        <f t="shared" si="14"/>
        <v>0</v>
      </c>
      <c r="M382">
        <f t="shared" si="13"/>
        <v>0</v>
      </c>
    </row>
    <row r="383" spans="11:13" x14ac:dyDescent="0.25">
      <c r="K383" s="7">
        <f t="shared" si="12"/>
        <v>0</v>
      </c>
      <c r="L383" s="5">
        <f t="shared" si="14"/>
        <v>0</v>
      </c>
      <c r="M383">
        <f t="shared" si="13"/>
        <v>0</v>
      </c>
    </row>
    <row r="384" spans="11:13" x14ac:dyDescent="0.25">
      <c r="K384" s="7">
        <f t="shared" si="12"/>
        <v>0</v>
      </c>
      <c r="L384" s="5">
        <f t="shared" si="14"/>
        <v>0</v>
      </c>
      <c r="M384">
        <f t="shared" si="13"/>
        <v>0</v>
      </c>
    </row>
    <row r="385" spans="11:13" x14ac:dyDescent="0.25">
      <c r="K385" s="7">
        <f t="shared" si="12"/>
        <v>0</v>
      </c>
      <c r="L385" s="5">
        <f t="shared" si="14"/>
        <v>0</v>
      </c>
      <c r="M385">
        <f t="shared" si="13"/>
        <v>0</v>
      </c>
    </row>
    <row r="386" spans="11:13" x14ac:dyDescent="0.25">
      <c r="K386" s="7">
        <f t="shared" si="12"/>
        <v>0</v>
      </c>
      <c r="L386" s="5">
        <f t="shared" si="14"/>
        <v>0</v>
      </c>
      <c r="M386">
        <f t="shared" si="13"/>
        <v>0</v>
      </c>
    </row>
    <row r="387" spans="11:13" x14ac:dyDescent="0.25">
      <c r="K387" s="7">
        <f t="shared" si="12"/>
        <v>0</v>
      </c>
      <c r="L387" s="5">
        <f t="shared" si="14"/>
        <v>0</v>
      </c>
      <c r="M387">
        <f t="shared" si="13"/>
        <v>0</v>
      </c>
    </row>
    <row r="388" spans="11:13" x14ac:dyDescent="0.25">
      <c r="K388" s="7">
        <f t="shared" si="12"/>
        <v>0</v>
      </c>
      <c r="L388" s="5">
        <f t="shared" si="14"/>
        <v>0</v>
      </c>
      <c r="M388">
        <f t="shared" si="13"/>
        <v>0</v>
      </c>
    </row>
    <row r="389" spans="11:13" x14ac:dyDescent="0.25">
      <c r="K389" s="7">
        <f t="shared" ref="K389:K452" si="15">SUM(F389:J389)</f>
        <v>0</v>
      </c>
      <c r="L389" s="5">
        <f t="shared" si="14"/>
        <v>0</v>
      </c>
      <c r="M389">
        <f t="shared" ref="M389:M452" si="16">SUM(K389*L389)</f>
        <v>0</v>
      </c>
    </row>
    <row r="390" spans="11:13" x14ac:dyDescent="0.25">
      <c r="K390" s="7">
        <f t="shared" si="15"/>
        <v>0</v>
      </c>
      <c r="L390" s="5">
        <f t="shared" ref="L390:L453" si="17">IF(D390="X",0,IF(E390="",0,IF(E390="H",0,VLOOKUP(E390,$F$539:$G$553,2))))</f>
        <v>0</v>
      </c>
      <c r="M390">
        <f t="shared" si="16"/>
        <v>0</v>
      </c>
    </row>
    <row r="391" spans="11:13" x14ac:dyDescent="0.25">
      <c r="K391" s="7">
        <f t="shared" si="15"/>
        <v>0</v>
      </c>
      <c r="L391" s="5">
        <f t="shared" si="17"/>
        <v>0</v>
      </c>
      <c r="M391">
        <f t="shared" si="16"/>
        <v>0</v>
      </c>
    </row>
    <row r="392" spans="11:13" x14ac:dyDescent="0.25">
      <c r="K392" s="7">
        <f t="shared" si="15"/>
        <v>0</v>
      </c>
      <c r="L392" s="5">
        <f t="shared" si="17"/>
        <v>0</v>
      </c>
      <c r="M392">
        <f t="shared" si="16"/>
        <v>0</v>
      </c>
    </row>
    <row r="393" spans="11:13" x14ac:dyDescent="0.25">
      <c r="K393" s="7">
        <f t="shared" si="15"/>
        <v>0</v>
      </c>
      <c r="L393" s="5">
        <f t="shared" si="17"/>
        <v>0</v>
      </c>
      <c r="M393">
        <f t="shared" si="16"/>
        <v>0</v>
      </c>
    </row>
    <row r="394" spans="11:13" x14ac:dyDescent="0.25">
      <c r="K394" s="7">
        <f t="shared" si="15"/>
        <v>0</v>
      </c>
      <c r="L394" s="5">
        <f t="shared" si="17"/>
        <v>0</v>
      </c>
      <c r="M394">
        <f t="shared" si="16"/>
        <v>0</v>
      </c>
    </row>
    <row r="395" spans="11:13" x14ac:dyDescent="0.25">
      <c r="K395" s="7">
        <f t="shared" si="15"/>
        <v>0</v>
      </c>
      <c r="L395" s="5">
        <f t="shared" si="17"/>
        <v>0</v>
      </c>
      <c r="M395">
        <f t="shared" si="16"/>
        <v>0</v>
      </c>
    </row>
    <row r="396" spans="11:13" x14ac:dyDescent="0.25">
      <c r="K396" s="7">
        <f t="shared" si="15"/>
        <v>0</v>
      </c>
      <c r="L396" s="5">
        <f t="shared" si="17"/>
        <v>0</v>
      </c>
      <c r="M396">
        <f t="shared" si="16"/>
        <v>0</v>
      </c>
    </row>
    <row r="397" spans="11:13" x14ac:dyDescent="0.25">
      <c r="K397" s="7">
        <f t="shared" si="15"/>
        <v>0</v>
      </c>
      <c r="L397" s="5">
        <f t="shared" si="17"/>
        <v>0</v>
      </c>
      <c r="M397">
        <f t="shared" si="16"/>
        <v>0</v>
      </c>
    </row>
    <row r="398" spans="11:13" x14ac:dyDescent="0.25">
      <c r="K398" s="7">
        <f t="shared" si="15"/>
        <v>0</v>
      </c>
      <c r="L398" s="5">
        <f t="shared" si="17"/>
        <v>0</v>
      </c>
      <c r="M398">
        <f t="shared" si="16"/>
        <v>0</v>
      </c>
    </row>
    <row r="399" spans="11:13" x14ac:dyDescent="0.25">
      <c r="K399" s="7">
        <f t="shared" si="15"/>
        <v>0</v>
      </c>
      <c r="L399" s="5">
        <f t="shared" si="17"/>
        <v>0</v>
      </c>
      <c r="M399">
        <f t="shared" si="16"/>
        <v>0</v>
      </c>
    </row>
    <row r="400" spans="11:13" x14ac:dyDescent="0.25">
      <c r="K400" s="7">
        <f t="shared" si="15"/>
        <v>0</v>
      </c>
      <c r="L400" s="5">
        <f t="shared" si="17"/>
        <v>0</v>
      </c>
      <c r="M400">
        <f t="shared" si="16"/>
        <v>0</v>
      </c>
    </row>
    <row r="401" spans="11:13" x14ac:dyDescent="0.25">
      <c r="K401" s="7">
        <f t="shared" si="15"/>
        <v>0</v>
      </c>
      <c r="L401" s="5">
        <f t="shared" si="17"/>
        <v>0</v>
      </c>
      <c r="M401">
        <f t="shared" si="16"/>
        <v>0</v>
      </c>
    </row>
    <row r="402" spans="11:13" x14ac:dyDescent="0.25">
      <c r="K402" s="7">
        <f t="shared" si="15"/>
        <v>0</v>
      </c>
      <c r="L402" s="5">
        <f t="shared" si="17"/>
        <v>0</v>
      </c>
      <c r="M402">
        <f t="shared" si="16"/>
        <v>0</v>
      </c>
    </row>
    <row r="403" spans="11:13" x14ac:dyDescent="0.25">
      <c r="K403" s="7">
        <f t="shared" si="15"/>
        <v>0</v>
      </c>
      <c r="L403" s="5">
        <f t="shared" si="17"/>
        <v>0</v>
      </c>
      <c r="M403">
        <f t="shared" si="16"/>
        <v>0</v>
      </c>
    </row>
    <row r="404" spans="11:13" x14ac:dyDescent="0.25">
      <c r="K404" s="7">
        <f t="shared" si="15"/>
        <v>0</v>
      </c>
      <c r="L404" s="5">
        <f t="shared" si="17"/>
        <v>0</v>
      </c>
      <c r="M404">
        <f t="shared" si="16"/>
        <v>0</v>
      </c>
    </row>
    <row r="405" spans="11:13" x14ac:dyDescent="0.25">
      <c r="K405" s="7">
        <f t="shared" si="15"/>
        <v>0</v>
      </c>
      <c r="L405" s="5">
        <f t="shared" si="17"/>
        <v>0</v>
      </c>
      <c r="M405">
        <f t="shared" si="16"/>
        <v>0</v>
      </c>
    </row>
    <row r="406" spans="11:13" x14ac:dyDescent="0.25">
      <c r="K406" s="7">
        <f t="shared" si="15"/>
        <v>0</v>
      </c>
      <c r="L406" s="5">
        <f t="shared" si="17"/>
        <v>0</v>
      </c>
      <c r="M406">
        <f t="shared" si="16"/>
        <v>0</v>
      </c>
    </row>
    <row r="407" spans="11:13" x14ac:dyDescent="0.25">
      <c r="K407" s="7">
        <f t="shared" si="15"/>
        <v>0</v>
      </c>
      <c r="L407" s="5">
        <f t="shared" si="17"/>
        <v>0</v>
      </c>
      <c r="M407">
        <f t="shared" si="16"/>
        <v>0</v>
      </c>
    </row>
    <row r="408" spans="11:13" x14ac:dyDescent="0.25">
      <c r="K408" s="7">
        <f t="shared" si="15"/>
        <v>0</v>
      </c>
      <c r="L408" s="5">
        <f t="shared" si="17"/>
        <v>0</v>
      </c>
      <c r="M408">
        <f t="shared" si="16"/>
        <v>0</v>
      </c>
    </row>
    <row r="409" spans="11:13" x14ac:dyDescent="0.25">
      <c r="K409" s="7">
        <f t="shared" si="15"/>
        <v>0</v>
      </c>
      <c r="L409" s="5">
        <f t="shared" si="17"/>
        <v>0</v>
      </c>
      <c r="M409">
        <f t="shared" si="16"/>
        <v>0</v>
      </c>
    </row>
    <row r="410" spans="11:13" x14ac:dyDescent="0.25">
      <c r="K410" s="7">
        <f t="shared" si="15"/>
        <v>0</v>
      </c>
      <c r="L410" s="5">
        <f t="shared" si="17"/>
        <v>0</v>
      </c>
      <c r="M410">
        <f t="shared" si="16"/>
        <v>0</v>
      </c>
    </row>
    <row r="411" spans="11:13" x14ac:dyDescent="0.25">
      <c r="K411" s="7">
        <f t="shared" si="15"/>
        <v>0</v>
      </c>
      <c r="L411" s="5">
        <f t="shared" si="17"/>
        <v>0</v>
      </c>
      <c r="M411">
        <f t="shared" si="16"/>
        <v>0</v>
      </c>
    </row>
    <row r="412" spans="11:13" x14ac:dyDescent="0.25">
      <c r="K412" s="7">
        <f t="shared" si="15"/>
        <v>0</v>
      </c>
      <c r="L412" s="5">
        <f t="shared" si="17"/>
        <v>0</v>
      </c>
      <c r="M412">
        <f t="shared" si="16"/>
        <v>0</v>
      </c>
    </row>
    <row r="413" spans="11:13" x14ac:dyDescent="0.25">
      <c r="K413" s="7">
        <f t="shared" si="15"/>
        <v>0</v>
      </c>
      <c r="L413" s="5">
        <f t="shared" si="17"/>
        <v>0</v>
      </c>
      <c r="M413">
        <f t="shared" si="16"/>
        <v>0</v>
      </c>
    </row>
    <row r="414" spans="11:13" x14ac:dyDescent="0.25">
      <c r="K414" s="7">
        <f t="shared" si="15"/>
        <v>0</v>
      </c>
      <c r="L414" s="5">
        <f t="shared" si="17"/>
        <v>0</v>
      </c>
      <c r="M414">
        <f t="shared" si="16"/>
        <v>0</v>
      </c>
    </row>
    <row r="415" spans="11:13" x14ac:dyDescent="0.25">
      <c r="K415" s="7">
        <f t="shared" si="15"/>
        <v>0</v>
      </c>
      <c r="L415" s="5">
        <f t="shared" si="17"/>
        <v>0</v>
      </c>
      <c r="M415">
        <f t="shared" si="16"/>
        <v>0</v>
      </c>
    </row>
    <row r="416" spans="11:13" x14ac:dyDescent="0.25">
      <c r="K416" s="7">
        <f t="shared" si="15"/>
        <v>0</v>
      </c>
      <c r="L416" s="5">
        <f t="shared" si="17"/>
        <v>0</v>
      </c>
      <c r="M416">
        <f t="shared" si="16"/>
        <v>0</v>
      </c>
    </row>
    <row r="417" spans="11:13" x14ac:dyDescent="0.25">
      <c r="K417" s="7">
        <f t="shared" si="15"/>
        <v>0</v>
      </c>
      <c r="L417" s="5">
        <f t="shared" si="17"/>
        <v>0</v>
      </c>
      <c r="M417">
        <f t="shared" si="16"/>
        <v>0</v>
      </c>
    </row>
    <row r="418" spans="11:13" x14ac:dyDescent="0.25">
      <c r="K418" s="7">
        <f t="shared" si="15"/>
        <v>0</v>
      </c>
      <c r="L418" s="5">
        <f t="shared" si="17"/>
        <v>0</v>
      </c>
      <c r="M418">
        <f t="shared" si="16"/>
        <v>0</v>
      </c>
    </row>
    <row r="419" spans="11:13" x14ac:dyDescent="0.25">
      <c r="K419" s="7">
        <f t="shared" si="15"/>
        <v>0</v>
      </c>
      <c r="L419" s="5">
        <f t="shared" si="17"/>
        <v>0</v>
      </c>
      <c r="M419">
        <f t="shared" si="16"/>
        <v>0</v>
      </c>
    </row>
    <row r="420" spans="11:13" x14ac:dyDescent="0.25">
      <c r="K420" s="7">
        <f t="shared" si="15"/>
        <v>0</v>
      </c>
      <c r="L420" s="5">
        <f t="shared" si="17"/>
        <v>0</v>
      </c>
      <c r="M420">
        <f t="shared" si="16"/>
        <v>0</v>
      </c>
    </row>
    <row r="421" spans="11:13" x14ac:dyDescent="0.25">
      <c r="K421" s="7">
        <f t="shared" si="15"/>
        <v>0</v>
      </c>
      <c r="L421" s="5">
        <f t="shared" si="17"/>
        <v>0</v>
      </c>
      <c r="M421">
        <f t="shared" si="16"/>
        <v>0</v>
      </c>
    </row>
    <row r="422" spans="11:13" x14ac:dyDescent="0.25">
      <c r="K422" s="7">
        <f t="shared" si="15"/>
        <v>0</v>
      </c>
      <c r="L422" s="5">
        <f t="shared" si="17"/>
        <v>0</v>
      </c>
      <c r="M422">
        <f t="shared" si="16"/>
        <v>0</v>
      </c>
    </row>
    <row r="423" spans="11:13" x14ac:dyDescent="0.25">
      <c r="K423" s="7">
        <f t="shared" si="15"/>
        <v>0</v>
      </c>
      <c r="L423" s="5">
        <f t="shared" si="17"/>
        <v>0</v>
      </c>
      <c r="M423">
        <f t="shared" si="16"/>
        <v>0</v>
      </c>
    </row>
    <row r="424" spans="11:13" x14ac:dyDescent="0.25">
      <c r="K424" s="7">
        <f t="shared" si="15"/>
        <v>0</v>
      </c>
      <c r="L424" s="5">
        <f t="shared" si="17"/>
        <v>0</v>
      </c>
      <c r="M424">
        <f t="shared" si="16"/>
        <v>0</v>
      </c>
    </row>
    <row r="425" spans="11:13" x14ac:dyDescent="0.25">
      <c r="K425" s="7">
        <f t="shared" si="15"/>
        <v>0</v>
      </c>
      <c r="L425" s="5">
        <f t="shared" si="17"/>
        <v>0</v>
      </c>
      <c r="M425">
        <f t="shared" si="16"/>
        <v>0</v>
      </c>
    </row>
    <row r="426" spans="11:13" x14ac:dyDescent="0.25">
      <c r="K426" s="7">
        <f t="shared" si="15"/>
        <v>0</v>
      </c>
      <c r="L426" s="5">
        <f t="shared" si="17"/>
        <v>0</v>
      </c>
      <c r="M426">
        <f t="shared" si="16"/>
        <v>0</v>
      </c>
    </row>
    <row r="427" spans="11:13" x14ac:dyDescent="0.25">
      <c r="K427" s="7">
        <f t="shared" si="15"/>
        <v>0</v>
      </c>
      <c r="L427" s="5">
        <f t="shared" si="17"/>
        <v>0</v>
      </c>
      <c r="M427">
        <f t="shared" si="16"/>
        <v>0</v>
      </c>
    </row>
    <row r="428" spans="11:13" x14ac:dyDescent="0.25">
      <c r="K428" s="7">
        <f t="shared" si="15"/>
        <v>0</v>
      </c>
      <c r="L428" s="5">
        <f t="shared" si="17"/>
        <v>0</v>
      </c>
      <c r="M428">
        <f t="shared" si="16"/>
        <v>0</v>
      </c>
    </row>
    <row r="429" spans="11:13" x14ac:dyDescent="0.25">
      <c r="K429" s="7">
        <f t="shared" si="15"/>
        <v>0</v>
      </c>
      <c r="L429" s="5">
        <f t="shared" si="17"/>
        <v>0</v>
      </c>
      <c r="M429">
        <f t="shared" si="16"/>
        <v>0</v>
      </c>
    </row>
    <row r="430" spans="11:13" x14ac:dyDescent="0.25">
      <c r="K430" s="7">
        <f t="shared" si="15"/>
        <v>0</v>
      </c>
      <c r="L430" s="5">
        <f t="shared" si="17"/>
        <v>0</v>
      </c>
      <c r="M430">
        <f t="shared" si="16"/>
        <v>0</v>
      </c>
    </row>
    <row r="431" spans="11:13" x14ac:dyDescent="0.25">
      <c r="K431" s="7">
        <f t="shared" si="15"/>
        <v>0</v>
      </c>
      <c r="L431" s="5">
        <f t="shared" si="17"/>
        <v>0</v>
      </c>
      <c r="M431">
        <f t="shared" si="16"/>
        <v>0</v>
      </c>
    </row>
    <row r="432" spans="11:13" x14ac:dyDescent="0.25">
      <c r="K432" s="7">
        <f t="shared" si="15"/>
        <v>0</v>
      </c>
      <c r="L432" s="5">
        <f t="shared" si="17"/>
        <v>0</v>
      </c>
      <c r="M432">
        <f t="shared" si="16"/>
        <v>0</v>
      </c>
    </row>
    <row r="433" spans="11:13" x14ac:dyDescent="0.25">
      <c r="K433" s="7">
        <f t="shared" si="15"/>
        <v>0</v>
      </c>
      <c r="L433" s="5">
        <f t="shared" si="17"/>
        <v>0</v>
      </c>
      <c r="M433">
        <f t="shared" si="16"/>
        <v>0</v>
      </c>
    </row>
    <row r="434" spans="11:13" x14ac:dyDescent="0.25">
      <c r="K434" s="7">
        <f t="shared" si="15"/>
        <v>0</v>
      </c>
      <c r="L434" s="5">
        <f t="shared" si="17"/>
        <v>0</v>
      </c>
      <c r="M434">
        <f t="shared" si="16"/>
        <v>0</v>
      </c>
    </row>
    <row r="435" spans="11:13" x14ac:dyDescent="0.25">
      <c r="K435" s="7">
        <f t="shared" si="15"/>
        <v>0</v>
      </c>
      <c r="L435" s="5">
        <f t="shared" si="17"/>
        <v>0</v>
      </c>
      <c r="M435">
        <f t="shared" si="16"/>
        <v>0</v>
      </c>
    </row>
    <row r="436" spans="11:13" x14ac:dyDescent="0.25">
      <c r="K436" s="7">
        <f t="shared" si="15"/>
        <v>0</v>
      </c>
      <c r="L436" s="5">
        <f t="shared" si="17"/>
        <v>0</v>
      </c>
      <c r="M436">
        <f t="shared" si="16"/>
        <v>0</v>
      </c>
    </row>
    <row r="437" spans="11:13" x14ac:dyDescent="0.25">
      <c r="K437" s="7">
        <f t="shared" si="15"/>
        <v>0</v>
      </c>
      <c r="L437" s="5">
        <f t="shared" si="17"/>
        <v>0</v>
      </c>
      <c r="M437">
        <f t="shared" si="16"/>
        <v>0</v>
      </c>
    </row>
    <row r="438" spans="11:13" x14ac:dyDescent="0.25">
      <c r="K438" s="7">
        <f t="shared" si="15"/>
        <v>0</v>
      </c>
      <c r="L438" s="5">
        <f t="shared" si="17"/>
        <v>0</v>
      </c>
      <c r="M438">
        <f t="shared" si="16"/>
        <v>0</v>
      </c>
    </row>
    <row r="439" spans="11:13" x14ac:dyDescent="0.25">
      <c r="K439" s="7">
        <f t="shared" si="15"/>
        <v>0</v>
      </c>
      <c r="L439" s="5">
        <f t="shared" si="17"/>
        <v>0</v>
      </c>
      <c r="M439">
        <f t="shared" si="16"/>
        <v>0</v>
      </c>
    </row>
    <row r="440" spans="11:13" x14ac:dyDescent="0.25">
      <c r="K440" s="7">
        <f t="shared" si="15"/>
        <v>0</v>
      </c>
      <c r="L440" s="5">
        <f t="shared" si="17"/>
        <v>0</v>
      </c>
      <c r="M440">
        <f t="shared" si="16"/>
        <v>0</v>
      </c>
    </row>
    <row r="441" spans="11:13" x14ac:dyDescent="0.25">
      <c r="K441" s="7">
        <f t="shared" si="15"/>
        <v>0</v>
      </c>
      <c r="L441" s="5">
        <f t="shared" si="17"/>
        <v>0</v>
      </c>
      <c r="M441">
        <f t="shared" si="16"/>
        <v>0</v>
      </c>
    </row>
    <row r="442" spans="11:13" x14ac:dyDescent="0.25">
      <c r="K442" s="7">
        <f t="shared" si="15"/>
        <v>0</v>
      </c>
      <c r="L442" s="5">
        <f t="shared" si="17"/>
        <v>0</v>
      </c>
      <c r="M442">
        <f t="shared" si="16"/>
        <v>0</v>
      </c>
    </row>
    <row r="443" spans="11:13" x14ac:dyDescent="0.25">
      <c r="K443" s="7">
        <f t="shared" si="15"/>
        <v>0</v>
      </c>
      <c r="L443" s="5">
        <f t="shared" si="17"/>
        <v>0</v>
      </c>
      <c r="M443">
        <f t="shared" si="16"/>
        <v>0</v>
      </c>
    </row>
    <row r="444" spans="11:13" x14ac:dyDescent="0.25">
      <c r="K444" s="7">
        <f t="shared" si="15"/>
        <v>0</v>
      </c>
      <c r="L444" s="5">
        <f t="shared" si="17"/>
        <v>0</v>
      </c>
      <c r="M444">
        <f t="shared" si="16"/>
        <v>0</v>
      </c>
    </row>
    <row r="445" spans="11:13" x14ac:dyDescent="0.25">
      <c r="K445" s="7">
        <f t="shared" si="15"/>
        <v>0</v>
      </c>
      <c r="L445" s="5">
        <f t="shared" si="17"/>
        <v>0</v>
      </c>
      <c r="M445">
        <f t="shared" si="16"/>
        <v>0</v>
      </c>
    </row>
    <row r="446" spans="11:13" x14ac:dyDescent="0.25">
      <c r="K446" s="7">
        <f t="shared" si="15"/>
        <v>0</v>
      </c>
      <c r="L446" s="5">
        <f t="shared" si="17"/>
        <v>0</v>
      </c>
      <c r="M446">
        <f t="shared" si="16"/>
        <v>0</v>
      </c>
    </row>
    <row r="447" spans="11:13" x14ac:dyDescent="0.25">
      <c r="K447" s="7">
        <f t="shared" si="15"/>
        <v>0</v>
      </c>
      <c r="L447" s="5">
        <f t="shared" si="17"/>
        <v>0</v>
      </c>
      <c r="M447">
        <f t="shared" si="16"/>
        <v>0</v>
      </c>
    </row>
    <row r="448" spans="11:13" x14ac:dyDescent="0.25">
      <c r="K448" s="7">
        <f t="shared" si="15"/>
        <v>0</v>
      </c>
      <c r="L448" s="5">
        <f t="shared" si="17"/>
        <v>0</v>
      </c>
      <c r="M448">
        <f t="shared" si="16"/>
        <v>0</v>
      </c>
    </row>
    <row r="449" spans="11:13" x14ac:dyDescent="0.25">
      <c r="K449" s="7">
        <f t="shared" si="15"/>
        <v>0</v>
      </c>
      <c r="L449" s="5">
        <f t="shared" si="17"/>
        <v>0</v>
      </c>
      <c r="M449">
        <f t="shared" si="16"/>
        <v>0</v>
      </c>
    </row>
    <row r="450" spans="11:13" x14ac:dyDescent="0.25">
      <c r="K450" s="7">
        <f t="shared" si="15"/>
        <v>0</v>
      </c>
      <c r="L450" s="5">
        <f t="shared" si="17"/>
        <v>0</v>
      </c>
      <c r="M450">
        <f t="shared" si="16"/>
        <v>0</v>
      </c>
    </row>
    <row r="451" spans="11:13" x14ac:dyDescent="0.25">
      <c r="K451" s="7">
        <f t="shared" si="15"/>
        <v>0</v>
      </c>
      <c r="L451" s="5">
        <f t="shared" si="17"/>
        <v>0</v>
      </c>
      <c r="M451">
        <f t="shared" si="16"/>
        <v>0</v>
      </c>
    </row>
    <row r="452" spans="11:13" x14ac:dyDescent="0.25">
      <c r="K452" s="7">
        <f t="shared" si="15"/>
        <v>0</v>
      </c>
      <c r="L452" s="5">
        <f t="shared" si="17"/>
        <v>0</v>
      </c>
      <c r="M452">
        <f t="shared" si="16"/>
        <v>0</v>
      </c>
    </row>
    <row r="453" spans="11:13" x14ac:dyDescent="0.25">
      <c r="K453" s="7">
        <f t="shared" ref="K453:K498" si="18">SUM(F453:J453)</f>
        <v>0</v>
      </c>
      <c r="L453" s="5">
        <f t="shared" si="17"/>
        <v>0</v>
      </c>
      <c r="M453">
        <f t="shared" ref="M453:M498" si="19">SUM(K453*L453)</f>
        <v>0</v>
      </c>
    </row>
    <row r="454" spans="11:13" x14ac:dyDescent="0.25">
      <c r="K454" s="7">
        <f t="shared" si="18"/>
        <v>0</v>
      </c>
      <c r="L454" s="5">
        <f t="shared" ref="L454:L498" si="20">IF(D454="X",0,IF(E454="",0,IF(E454="H",0,VLOOKUP(E454,$F$539:$G$553,2))))</f>
        <v>0</v>
      </c>
      <c r="M454">
        <f t="shared" si="19"/>
        <v>0</v>
      </c>
    </row>
    <row r="455" spans="11:13" x14ac:dyDescent="0.25">
      <c r="K455" s="7">
        <f t="shared" si="18"/>
        <v>0</v>
      </c>
      <c r="L455" s="5">
        <f t="shared" si="20"/>
        <v>0</v>
      </c>
      <c r="M455">
        <f t="shared" si="19"/>
        <v>0</v>
      </c>
    </row>
    <row r="456" spans="11:13" x14ac:dyDescent="0.25">
      <c r="K456" s="7">
        <f t="shared" si="18"/>
        <v>0</v>
      </c>
      <c r="L456" s="5">
        <f t="shared" si="20"/>
        <v>0</v>
      </c>
      <c r="M456">
        <f t="shared" si="19"/>
        <v>0</v>
      </c>
    </row>
    <row r="457" spans="11:13" x14ac:dyDescent="0.25">
      <c r="K457" s="7">
        <f t="shared" si="18"/>
        <v>0</v>
      </c>
      <c r="L457" s="5">
        <f t="shared" si="20"/>
        <v>0</v>
      </c>
      <c r="M457">
        <f t="shared" si="19"/>
        <v>0</v>
      </c>
    </row>
    <row r="458" spans="11:13" x14ac:dyDescent="0.25">
      <c r="K458" s="7">
        <f t="shared" si="18"/>
        <v>0</v>
      </c>
      <c r="L458" s="5">
        <f t="shared" si="20"/>
        <v>0</v>
      </c>
      <c r="M458">
        <f t="shared" si="19"/>
        <v>0</v>
      </c>
    </row>
    <row r="459" spans="11:13" x14ac:dyDescent="0.25">
      <c r="K459" s="7">
        <f t="shared" si="18"/>
        <v>0</v>
      </c>
      <c r="L459" s="5">
        <f t="shared" si="20"/>
        <v>0</v>
      </c>
      <c r="M459">
        <f t="shared" si="19"/>
        <v>0</v>
      </c>
    </row>
    <row r="460" spans="11:13" x14ac:dyDescent="0.25">
      <c r="K460" s="7">
        <f t="shared" si="18"/>
        <v>0</v>
      </c>
      <c r="L460" s="5">
        <f t="shared" si="20"/>
        <v>0</v>
      </c>
      <c r="M460">
        <f t="shared" si="19"/>
        <v>0</v>
      </c>
    </row>
    <row r="461" spans="11:13" x14ac:dyDescent="0.25">
      <c r="K461" s="7">
        <f t="shared" si="18"/>
        <v>0</v>
      </c>
      <c r="L461" s="5">
        <f t="shared" si="20"/>
        <v>0</v>
      </c>
      <c r="M461">
        <f t="shared" si="19"/>
        <v>0</v>
      </c>
    </row>
    <row r="462" spans="11:13" x14ac:dyDescent="0.25">
      <c r="K462" s="7">
        <f t="shared" si="18"/>
        <v>0</v>
      </c>
      <c r="L462" s="5">
        <f t="shared" si="20"/>
        <v>0</v>
      </c>
      <c r="M462">
        <f t="shared" si="19"/>
        <v>0</v>
      </c>
    </row>
    <row r="463" spans="11:13" x14ac:dyDescent="0.25">
      <c r="K463" s="7">
        <f t="shared" si="18"/>
        <v>0</v>
      </c>
      <c r="L463" s="5">
        <f t="shared" si="20"/>
        <v>0</v>
      </c>
      <c r="M463">
        <f t="shared" si="19"/>
        <v>0</v>
      </c>
    </row>
    <row r="464" spans="11:13" x14ac:dyDescent="0.25">
      <c r="K464" s="7">
        <f t="shared" si="18"/>
        <v>0</v>
      </c>
      <c r="L464" s="5">
        <f t="shared" si="20"/>
        <v>0</v>
      </c>
      <c r="M464">
        <f t="shared" si="19"/>
        <v>0</v>
      </c>
    </row>
    <row r="465" spans="11:13" x14ac:dyDescent="0.25">
      <c r="K465" s="7">
        <f t="shared" si="18"/>
        <v>0</v>
      </c>
      <c r="L465" s="5">
        <f t="shared" si="20"/>
        <v>0</v>
      </c>
      <c r="M465">
        <f t="shared" si="19"/>
        <v>0</v>
      </c>
    </row>
    <row r="466" spans="11:13" x14ac:dyDescent="0.25">
      <c r="K466" s="7">
        <f t="shared" si="18"/>
        <v>0</v>
      </c>
      <c r="L466" s="5">
        <f t="shared" si="20"/>
        <v>0</v>
      </c>
      <c r="M466">
        <f t="shared" si="19"/>
        <v>0</v>
      </c>
    </row>
    <row r="467" spans="11:13" x14ac:dyDescent="0.25">
      <c r="K467" s="7">
        <f t="shared" si="18"/>
        <v>0</v>
      </c>
      <c r="L467" s="5">
        <f t="shared" si="20"/>
        <v>0</v>
      </c>
      <c r="M467">
        <f t="shared" si="19"/>
        <v>0</v>
      </c>
    </row>
    <row r="468" spans="11:13" x14ac:dyDescent="0.25">
      <c r="K468" s="7">
        <f t="shared" si="18"/>
        <v>0</v>
      </c>
      <c r="L468" s="5">
        <f t="shared" si="20"/>
        <v>0</v>
      </c>
      <c r="M468">
        <f t="shared" si="19"/>
        <v>0</v>
      </c>
    </row>
    <row r="469" spans="11:13" x14ac:dyDescent="0.25">
      <c r="K469" s="7">
        <f t="shared" si="18"/>
        <v>0</v>
      </c>
      <c r="L469" s="5">
        <f t="shared" si="20"/>
        <v>0</v>
      </c>
      <c r="M469">
        <f t="shared" si="19"/>
        <v>0</v>
      </c>
    </row>
    <row r="470" spans="11:13" x14ac:dyDescent="0.25">
      <c r="K470" s="7">
        <f t="shared" si="18"/>
        <v>0</v>
      </c>
      <c r="L470" s="5">
        <f t="shared" si="20"/>
        <v>0</v>
      </c>
      <c r="M470">
        <f t="shared" si="19"/>
        <v>0</v>
      </c>
    </row>
    <row r="471" spans="11:13" x14ac:dyDescent="0.25">
      <c r="K471" s="7">
        <f t="shared" si="18"/>
        <v>0</v>
      </c>
      <c r="L471" s="5">
        <f t="shared" si="20"/>
        <v>0</v>
      </c>
      <c r="M471">
        <f t="shared" si="19"/>
        <v>0</v>
      </c>
    </row>
    <row r="472" spans="11:13" x14ac:dyDescent="0.25">
      <c r="K472" s="7">
        <f t="shared" si="18"/>
        <v>0</v>
      </c>
      <c r="L472" s="5">
        <f t="shared" si="20"/>
        <v>0</v>
      </c>
      <c r="M472">
        <f t="shared" si="19"/>
        <v>0</v>
      </c>
    </row>
    <row r="473" spans="11:13" x14ac:dyDescent="0.25">
      <c r="K473" s="7">
        <f t="shared" si="18"/>
        <v>0</v>
      </c>
      <c r="L473" s="5">
        <f t="shared" si="20"/>
        <v>0</v>
      </c>
      <c r="M473">
        <f t="shared" si="19"/>
        <v>0</v>
      </c>
    </row>
    <row r="474" spans="11:13" x14ac:dyDescent="0.25">
      <c r="K474" s="7">
        <f t="shared" si="18"/>
        <v>0</v>
      </c>
      <c r="L474" s="5">
        <f t="shared" si="20"/>
        <v>0</v>
      </c>
      <c r="M474">
        <f t="shared" si="19"/>
        <v>0</v>
      </c>
    </row>
    <row r="475" spans="11:13" x14ac:dyDescent="0.25">
      <c r="K475" s="7">
        <f t="shared" si="18"/>
        <v>0</v>
      </c>
      <c r="L475" s="5">
        <f t="shared" si="20"/>
        <v>0</v>
      </c>
      <c r="M475">
        <f t="shared" si="19"/>
        <v>0</v>
      </c>
    </row>
    <row r="476" spans="11:13" x14ac:dyDescent="0.25">
      <c r="K476" s="7">
        <f t="shared" si="18"/>
        <v>0</v>
      </c>
      <c r="L476" s="5">
        <f t="shared" si="20"/>
        <v>0</v>
      </c>
      <c r="M476">
        <f t="shared" si="19"/>
        <v>0</v>
      </c>
    </row>
    <row r="477" spans="11:13" x14ac:dyDescent="0.25">
      <c r="K477" s="7">
        <f t="shared" si="18"/>
        <v>0</v>
      </c>
      <c r="L477" s="5">
        <f t="shared" si="20"/>
        <v>0</v>
      </c>
      <c r="M477">
        <f t="shared" si="19"/>
        <v>0</v>
      </c>
    </row>
    <row r="478" spans="11:13" x14ac:dyDescent="0.25">
      <c r="K478" s="7">
        <f t="shared" si="18"/>
        <v>0</v>
      </c>
      <c r="L478" s="5">
        <f t="shared" si="20"/>
        <v>0</v>
      </c>
      <c r="M478">
        <f t="shared" si="19"/>
        <v>0</v>
      </c>
    </row>
    <row r="479" spans="11:13" x14ac:dyDescent="0.25">
      <c r="K479" s="7">
        <f t="shared" si="18"/>
        <v>0</v>
      </c>
      <c r="L479" s="5">
        <f t="shared" si="20"/>
        <v>0</v>
      </c>
      <c r="M479">
        <f t="shared" si="19"/>
        <v>0</v>
      </c>
    </row>
    <row r="480" spans="11:13" x14ac:dyDescent="0.25">
      <c r="K480" s="7">
        <f t="shared" si="18"/>
        <v>0</v>
      </c>
      <c r="L480" s="5">
        <f t="shared" si="20"/>
        <v>0</v>
      </c>
      <c r="M480">
        <f t="shared" si="19"/>
        <v>0</v>
      </c>
    </row>
    <row r="481" spans="11:13" x14ac:dyDescent="0.25">
      <c r="K481" s="7">
        <f t="shared" si="18"/>
        <v>0</v>
      </c>
      <c r="L481" s="5">
        <f t="shared" si="20"/>
        <v>0</v>
      </c>
      <c r="M481">
        <f t="shared" si="19"/>
        <v>0</v>
      </c>
    </row>
    <row r="482" spans="11:13" x14ac:dyDescent="0.25">
      <c r="K482" s="7">
        <f t="shared" si="18"/>
        <v>0</v>
      </c>
      <c r="L482" s="5">
        <f t="shared" si="20"/>
        <v>0</v>
      </c>
      <c r="M482">
        <f t="shared" si="19"/>
        <v>0</v>
      </c>
    </row>
    <row r="483" spans="11:13" x14ac:dyDescent="0.25">
      <c r="K483" s="7">
        <f t="shared" si="18"/>
        <v>0</v>
      </c>
      <c r="L483" s="5">
        <f t="shared" si="20"/>
        <v>0</v>
      </c>
      <c r="M483">
        <f t="shared" si="19"/>
        <v>0</v>
      </c>
    </row>
    <row r="484" spans="11:13" x14ac:dyDescent="0.25">
      <c r="K484" s="7">
        <f t="shared" si="18"/>
        <v>0</v>
      </c>
      <c r="L484" s="5">
        <f t="shared" si="20"/>
        <v>0</v>
      </c>
      <c r="M484">
        <f t="shared" si="19"/>
        <v>0</v>
      </c>
    </row>
    <row r="485" spans="11:13" x14ac:dyDescent="0.25">
      <c r="K485" s="7">
        <f t="shared" si="18"/>
        <v>0</v>
      </c>
      <c r="L485" s="5">
        <f t="shared" si="20"/>
        <v>0</v>
      </c>
      <c r="M485">
        <f t="shared" si="19"/>
        <v>0</v>
      </c>
    </row>
    <row r="486" spans="11:13" x14ac:dyDescent="0.25">
      <c r="K486" s="7">
        <f t="shared" si="18"/>
        <v>0</v>
      </c>
      <c r="L486" s="5">
        <f t="shared" si="20"/>
        <v>0</v>
      </c>
      <c r="M486">
        <f t="shared" si="19"/>
        <v>0</v>
      </c>
    </row>
    <row r="487" spans="11:13" x14ac:dyDescent="0.25">
      <c r="K487" s="7">
        <f t="shared" si="18"/>
        <v>0</v>
      </c>
      <c r="L487" s="5">
        <f t="shared" si="20"/>
        <v>0</v>
      </c>
      <c r="M487">
        <f t="shared" si="19"/>
        <v>0</v>
      </c>
    </row>
    <row r="488" spans="11:13" x14ac:dyDescent="0.25">
      <c r="K488" s="7">
        <f t="shared" si="18"/>
        <v>0</v>
      </c>
      <c r="L488" s="5">
        <f t="shared" si="20"/>
        <v>0</v>
      </c>
      <c r="M488">
        <f t="shared" si="19"/>
        <v>0</v>
      </c>
    </row>
    <row r="489" spans="11:13" x14ac:dyDescent="0.25">
      <c r="K489" s="7">
        <f t="shared" si="18"/>
        <v>0</v>
      </c>
      <c r="L489" s="5">
        <f t="shared" si="20"/>
        <v>0</v>
      </c>
      <c r="M489">
        <f t="shared" si="19"/>
        <v>0</v>
      </c>
    </row>
    <row r="490" spans="11:13" x14ac:dyDescent="0.25">
      <c r="K490" s="7">
        <f t="shared" si="18"/>
        <v>0</v>
      </c>
      <c r="L490" s="5">
        <f t="shared" si="20"/>
        <v>0</v>
      </c>
      <c r="M490">
        <f t="shared" si="19"/>
        <v>0</v>
      </c>
    </row>
    <row r="491" spans="11:13" x14ac:dyDescent="0.25">
      <c r="K491" s="7">
        <f t="shared" ref="K491:K494" si="21">SUM(F491:J491)</f>
        <v>0</v>
      </c>
      <c r="L491" s="5">
        <f t="shared" si="20"/>
        <v>0</v>
      </c>
      <c r="M491">
        <f t="shared" ref="M491:M494" si="22">SUM(K491*L491)</f>
        <v>0</v>
      </c>
    </row>
    <row r="492" spans="11:13" x14ac:dyDescent="0.25">
      <c r="K492" s="7">
        <f t="shared" si="21"/>
        <v>0</v>
      </c>
      <c r="L492" s="5">
        <f t="shared" si="20"/>
        <v>0</v>
      </c>
      <c r="M492">
        <f t="shared" si="22"/>
        <v>0</v>
      </c>
    </row>
    <row r="493" spans="11:13" x14ac:dyDescent="0.25">
      <c r="K493" s="7">
        <f t="shared" si="21"/>
        <v>0</v>
      </c>
      <c r="L493" s="5">
        <f t="shared" si="20"/>
        <v>0</v>
      </c>
      <c r="M493">
        <f t="shared" si="22"/>
        <v>0</v>
      </c>
    </row>
    <row r="494" spans="11:13" x14ac:dyDescent="0.25">
      <c r="K494" s="7">
        <f t="shared" si="21"/>
        <v>0</v>
      </c>
      <c r="L494" s="5">
        <f t="shared" si="20"/>
        <v>0</v>
      </c>
      <c r="M494">
        <f t="shared" si="22"/>
        <v>0</v>
      </c>
    </row>
    <row r="495" spans="11:13" x14ac:dyDescent="0.25">
      <c r="K495" s="7">
        <f t="shared" si="18"/>
        <v>0</v>
      </c>
      <c r="L495" s="5">
        <f t="shared" si="20"/>
        <v>0</v>
      </c>
      <c r="M495">
        <f t="shared" si="19"/>
        <v>0</v>
      </c>
    </row>
    <row r="496" spans="11:13" x14ac:dyDescent="0.25">
      <c r="K496" s="7">
        <f t="shared" si="18"/>
        <v>0</v>
      </c>
      <c r="L496" s="5">
        <f t="shared" si="20"/>
        <v>0</v>
      </c>
      <c r="M496">
        <f t="shared" si="19"/>
        <v>0</v>
      </c>
    </row>
    <row r="497" spans="3:13" x14ac:dyDescent="0.25">
      <c r="K497" s="7">
        <f t="shared" si="18"/>
        <v>0</v>
      </c>
      <c r="L497" s="5">
        <f t="shared" si="20"/>
        <v>0</v>
      </c>
      <c r="M497">
        <f t="shared" si="19"/>
        <v>0</v>
      </c>
    </row>
    <row r="498" spans="3:13" x14ac:dyDescent="0.25">
      <c r="K498" s="7">
        <f t="shared" si="18"/>
        <v>0</v>
      </c>
      <c r="L498" s="5">
        <f t="shared" si="20"/>
        <v>0</v>
      </c>
      <c r="M498">
        <f t="shared" si="19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3">SUMPRODUCT(--($E$4:$E$498=C500),--($D$4:$D$498=""),$F$4:$F$498)</f>
        <v>#REF!</v>
      </c>
      <c r="G500" s="127" t="e">
        <f t="shared" ref="G500:G514" si="24">SUMPRODUCT(--($E$4:$E$498=C500),--($D$4:$D$498=""),$G$4:$G$498)</f>
        <v>#REF!</v>
      </c>
      <c r="H500" s="127" t="e">
        <f t="shared" ref="H500:H514" si="25">SUMPRODUCT(--($E$4:$E$498=C500),--($D$4:$D$498=""),$H$4:$H$498)</f>
        <v>#REF!</v>
      </c>
      <c r="I500" s="127" t="e">
        <f t="shared" ref="I500:I514" si="26">SUMPRODUCT(--($E$4:$E$498=C500),--($D$4:$D$498=""),$I$4:$I$498)</f>
        <v>#REF!</v>
      </c>
      <c r="J500" s="127" t="e">
        <f t="shared" ref="J500:J514" si="27">SUMPRODUCT(--($E$4:$E$498=C500),--($D$4:$D$498=""),$J$4:$J$498)</f>
        <v>#REF!</v>
      </c>
      <c r="K500" s="127" t="e">
        <f t="shared" ref="K500:K514" si="28">SUM(F500:J500)</f>
        <v>#REF!</v>
      </c>
      <c r="L500" s="127"/>
      <c r="M500" s="127" t="e">
        <f t="shared" ref="M500:M507" si="29">SUMPRODUCT(--($E$4:$E$498=C500),--($D$4:$D$498=""),$M$4:$M$498)</f>
        <v>#REF!</v>
      </c>
    </row>
    <row r="501" spans="3:13" x14ac:dyDescent="0.25">
      <c r="C501" s="127" t="e">
        <f t="shared" ref="C501:C514" si="30">IF(F540="","Vrije categorie",F540)</f>
        <v>#REF!</v>
      </c>
      <c r="D501" s="127"/>
      <c r="E501" s="127"/>
      <c r="F501" s="127" t="e">
        <f t="shared" si="23"/>
        <v>#REF!</v>
      </c>
      <c r="G501" s="127" t="e">
        <f t="shared" si="24"/>
        <v>#REF!</v>
      </c>
      <c r="H501" s="127" t="e">
        <f t="shared" si="25"/>
        <v>#REF!</v>
      </c>
      <c r="I501" s="127" t="e">
        <f t="shared" si="26"/>
        <v>#REF!</v>
      </c>
      <c r="J501" s="127" t="e">
        <f t="shared" si="27"/>
        <v>#REF!</v>
      </c>
      <c r="K501" s="127" t="e">
        <f t="shared" si="28"/>
        <v>#REF!</v>
      </c>
      <c r="L501" s="127"/>
      <c r="M501" s="127" t="e">
        <f t="shared" si="29"/>
        <v>#REF!</v>
      </c>
    </row>
    <row r="502" spans="3:13" x14ac:dyDescent="0.25">
      <c r="C502" s="127" t="e">
        <f t="shared" si="30"/>
        <v>#REF!</v>
      </c>
      <c r="D502" s="127"/>
      <c r="E502" s="127"/>
      <c r="F502" s="127" t="e">
        <f t="shared" si="23"/>
        <v>#REF!</v>
      </c>
      <c r="G502" s="127" t="e">
        <f t="shared" si="24"/>
        <v>#REF!</v>
      </c>
      <c r="H502" s="127" t="e">
        <f t="shared" si="25"/>
        <v>#REF!</v>
      </c>
      <c r="I502" s="127" t="e">
        <f t="shared" si="26"/>
        <v>#REF!</v>
      </c>
      <c r="J502" s="127" t="e">
        <f t="shared" si="27"/>
        <v>#REF!</v>
      </c>
      <c r="K502" s="127" t="e">
        <f t="shared" si="28"/>
        <v>#REF!</v>
      </c>
      <c r="L502" s="127"/>
      <c r="M502" s="127" t="e">
        <f t="shared" si="29"/>
        <v>#REF!</v>
      </c>
    </row>
    <row r="503" spans="3:13" x14ac:dyDescent="0.25">
      <c r="C503" s="127" t="e">
        <f t="shared" si="30"/>
        <v>#REF!</v>
      </c>
      <c r="D503" s="127"/>
      <c r="E503" s="127"/>
      <c r="F503" s="127" t="e">
        <f t="shared" si="23"/>
        <v>#REF!</v>
      </c>
      <c r="G503" s="127" t="e">
        <f t="shared" si="24"/>
        <v>#REF!</v>
      </c>
      <c r="H503" s="127" t="e">
        <f t="shared" si="25"/>
        <v>#REF!</v>
      </c>
      <c r="I503" s="127" t="e">
        <f t="shared" si="26"/>
        <v>#REF!</v>
      </c>
      <c r="J503" s="127" t="e">
        <f t="shared" si="27"/>
        <v>#REF!</v>
      </c>
      <c r="K503" s="127" t="e">
        <f t="shared" si="28"/>
        <v>#REF!</v>
      </c>
      <c r="L503" s="127"/>
      <c r="M503" s="127" t="e">
        <f t="shared" si="29"/>
        <v>#REF!</v>
      </c>
    </row>
    <row r="504" spans="3:13" x14ac:dyDescent="0.25">
      <c r="C504" s="127" t="e">
        <f t="shared" si="30"/>
        <v>#REF!</v>
      </c>
      <c r="D504" s="127"/>
      <c r="E504" s="127"/>
      <c r="F504" s="127" t="e">
        <f t="shared" si="23"/>
        <v>#REF!</v>
      </c>
      <c r="G504" s="127" t="e">
        <f t="shared" si="24"/>
        <v>#REF!</v>
      </c>
      <c r="H504" s="127" t="e">
        <f t="shared" si="25"/>
        <v>#REF!</v>
      </c>
      <c r="I504" s="127" t="e">
        <f t="shared" si="26"/>
        <v>#REF!</v>
      </c>
      <c r="J504" s="127" t="e">
        <f t="shared" si="27"/>
        <v>#REF!</v>
      </c>
      <c r="K504" s="127" t="e">
        <f t="shared" si="28"/>
        <v>#REF!</v>
      </c>
      <c r="L504" s="127"/>
      <c r="M504" s="127" t="e">
        <f t="shared" si="29"/>
        <v>#REF!</v>
      </c>
    </row>
    <row r="505" spans="3:13" x14ac:dyDescent="0.25">
      <c r="C505" s="127" t="e">
        <f t="shared" si="30"/>
        <v>#REF!</v>
      </c>
      <c r="D505" s="127"/>
      <c r="E505" s="127"/>
      <c r="F505" s="127" t="e">
        <f t="shared" si="23"/>
        <v>#REF!</v>
      </c>
      <c r="G505" s="127" t="e">
        <f t="shared" si="24"/>
        <v>#REF!</v>
      </c>
      <c r="H505" s="127" t="e">
        <f t="shared" si="25"/>
        <v>#REF!</v>
      </c>
      <c r="I505" s="127" t="e">
        <f t="shared" si="26"/>
        <v>#REF!</v>
      </c>
      <c r="J505" s="127" t="e">
        <f t="shared" si="27"/>
        <v>#REF!</v>
      </c>
      <c r="K505" s="127" t="e">
        <f t="shared" si="28"/>
        <v>#REF!</v>
      </c>
      <c r="L505" s="127"/>
      <c r="M505" s="127" t="e">
        <f t="shared" si="29"/>
        <v>#REF!</v>
      </c>
    </row>
    <row r="506" spans="3:13" x14ac:dyDescent="0.25">
      <c r="C506" s="127" t="e">
        <f t="shared" si="30"/>
        <v>#REF!</v>
      </c>
      <c r="D506" s="127"/>
      <c r="E506" s="127"/>
      <c r="F506" s="127" t="e">
        <f t="shared" si="23"/>
        <v>#REF!</v>
      </c>
      <c r="G506" s="127" t="e">
        <f t="shared" si="24"/>
        <v>#REF!</v>
      </c>
      <c r="H506" s="127" t="e">
        <f t="shared" si="25"/>
        <v>#REF!</v>
      </c>
      <c r="I506" s="127" t="e">
        <f t="shared" si="26"/>
        <v>#REF!</v>
      </c>
      <c r="J506" s="127" t="e">
        <f t="shared" si="27"/>
        <v>#REF!</v>
      </c>
      <c r="K506" s="127" t="e">
        <f t="shared" si="28"/>
        <v>#REF!</v>
      </c>
      <c r="L506" s="127"/>
      <c r="M506" s="127" t="e">
        <f t="shared" si="29"/>
        <v>#REF!</v>
      </c>
    </row>
    <row r="507" spans="3:13" x14ac:dyDescent="0.25">
      <c r="C507" s="127" t="e">
        <f t="shared" si="30"/>
        <v>#REF!</v>
      </c>
      <c r="D507" s="127"/>
      <c r="E507" s="127"/>
      <c r="F507" s="127" t="e">
        <f t="shared" si="23"/>
        <v>#REF!</v>
      </c>
      <c r="G507" s="127" t="e">
        <f t="shared" si="24"/>
        <v>#REF!</v>
      </c>
      <c r="H507" s="127" t="e">
        <f t="shared" si="25"/>
        <v>#REF!</v>
      </c>
      <c r="I507" s="127" t="e">
        <f t="shared" si="26"/>
        <v>#REF!</v>
      </c>
      <c r="J507" s="127" t="e">
        <f t="shared" si="27"/>
        <v>#REF!</v>
      </c>
      <c r="K507" s="127" t="e">
        <f t="shared" si="28"/>
        <v>#REF!</v>
      </c>
      <c r="L507" s="127"/>
      <c r="M507" s="127" t="e">
        <f t="shared" si="29"/>
        <v>#REF!</v>
      </c>
    </row>
    <row r="508" spans="3:13" x14ac:dyDescent="0.25">
      <c r="C508" s="127" t="e">
        <f t="shared" si="30"/>
        <v>#REF!</v>
      </c>
      <c r="D508" s="127"/>
      <c r="E508" s="127"/>
      <c r="F508" s="127" t="e">
        <f t="shared" si="23"/>
        <v>#REF!</v>
      </c>
      <c r="G508" s="127" t="e">
        <f t="shared" si="24"/>
        <v>#REF!</v>
      </c>
      <c r="H508" s="127" t="e">
        <f t="shared" si="25"/>
        <v>#REF!</v>
      </c>
      <c r="I508" s="127" t="e">
        <f t="shared" si="26"/>
        <v>#REF!</v>
      </c>
      <c r="J508" s="127" t="e">
        <f t="shared" si="27"/>
        <v>#REF!</v>
      </c>
      <c r="K508" s="127" t="e">
        <f t="shared" si="28"/>
        <v>#REF!</v>
      </c>
      <c r="L508" s="127"/>
      <c r="M508" s="127" t="e">
        <f t="shared" ref="M508:M513" si="31">SUMPRODUCT(--($E$4:$E$498=C508),--($D$4:$D$498=""),$M$4:$M$498)</f>
        <v>#REF!</v>
      </c>
    </row>
    <row r="509" spans="3:13" x14ac:dyDescent="0.25">
      <c r="C509" s="127" t="e">
        <f t="shared" si="30"/>
        <v>#REF!</v>
      </c>
      <c r="D509" s="127"/>
      <c r="E509" s="127"/>
      <c r="F509" s="127" t="e">
        <f t="shared" si="23"/>
        <v>#REF!</v>
      </c>
      <c r="G509" s="127" t="e">
        <f t="shared" si="24"/>
        <v>#REF!</v>
      </c>
      <c r="H509" s="127" t="e">
        <f t="shared" si="25"/>
        <v>#REF!</v>
      </c>
      <c r="I509" s="127" t="e">
        <f t="shared" si="26"/>
        <v>#REF!</v>
      </c>
      <c r="J509" s="127" t="e">
        <f t="shared" si="27"/>
        <v>#REF!</v>
      </c>
      <c r="K509" s="127" t="e">
        <f t="shared" si="28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0"/>
        <v>#REF!</v>
      </c>
      <c r="D510" s="127"/>
      <c r="E510" s="127"/>
      <c r="F510" s="127" t="e">
        <f t="shared" si="23"/>
        <v>#REF!</v>
      </c>
      <c r="G510" s="127" t="e">
        <f t="shared" si="24"/>
        <v>#REF!</v>
      </c>
      <c r="H510" s="127" t="e">
        <f t="shared" si="25"/>
        <v>#REF!</v>
      </c>
      <c r="I510" s="127" t="e">
        <f t="shared" si="26"/>
        <v>#REF!</v>
      </c>
      <c r="J510" s="127" t="e">
        <f t="shared" si="27"/>
        <v>#REF!</v>
      </c>
      <c r="K510" s="127" t="e">
        <f t="shared" si="28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0"/>
        <v>#REF!</v>
      </c>
      <c r="D511" s="127"/>
      <c r="E511" s="127"/>
      <c r="F511" s="127" t="e">
        <f t="shared" si="23"/>
        <v>#REF!</v>
      </c>
      <c r="G511" s="127" t="e">
        <f t="shared" si="24"/>
        <v>#REF!</v>
      </c>
      <c r="H511" s="127" t="e">
        <f t="shared" si="25"/>
        <v>#REF!</v>
      </c>
      <c r="I511" s="127" t="e">
        <f t="shared" si="26"/>
        <v>#REF!</v>
      </c>
      <c r="J511" s="127" t="e">
        <f t="shared" si="27"/>
        <v>#REF!</v>
      </c>
      <c r="K511" s="127" t="e">
        <f t="shared" si="28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0"/>
        <v>#REF!</v>
      </c>
      <c r="D512" s="127"/>
      <c r="E512" s="127"/>
      <c r="F512" s="127" t="e">
        <f t="shared" si="23"/>
        <v>#REF!</v>
      </c>
      <c r="G512" s="127" t="e">
        <f t="shared" si="24"/>
        <v>#REF!</v>
      </c>
      <c r="H512" s="127" t="e">
        <f t="shared" si="25"/>
        <v>#REF!</v>
      </c>
      <c r="I512" s="127" t="e">
        <f t="shared" si="26"/>
        <v>#REF!</v>
      </c>
      <c r="J512" s="127" t="e">
        <f t="shared" si="27"/>
        <v>#REF!</v>
      </c>
      <c r="K512" s="127" t="e">
        <f t="shared" si="28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0"/>
        <v>#REF!</v>
      </c>
      <c r="D513" s="127"/>
      <c r="E513" s="127"/>
      <c r="F513" s="127" t="e">
        <f t="shared" si="23"/>
        <v>#REF!</v>
      </c>
      <c r="G513" s="127" t="e">
        <f t="shared" si="24"/>
        <v>#REF!</v>
      </c>
      <c r="H513" s="127" t="e">
        <f t="shared" si="25"/>
        <v>#REF!</v>
      </c>
      <c r="I513" s="127" t="e">
        <f t="shared" si="26"/>
        <v>#REF!</v>
      </c>
      <c r="J513" s="127" t="e">
        <f t="shared" si="27"/>
        <v>#REF!</v>
      </c>
      <c r="K513" s="127" t="e">
        <f t="shared" si="28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0"/>
        <v>#REF!</v>
      </c>
      <c r="D514" s="127"/>
      <c r="E514" s="127"/>
      <c r="F514" s="127" t="e">
        <f t="shared" si="23"/>
        <v>#REF!</v>
      </c>
      <c r="G514" s="127" t="e">
        <f t="shared" si="24"/>
        <v>#REF!</v>
      </c>
      <c r="H514" s="127" t="e">
        <f t="shared" si="25"/>
        <v>#REF!</v>
      </c>
      <c r="I514" s="127" t="e">
        <f t="shared" si="26"/>
        <v>#REF!</v>
      </c>
      <c r="J514" s="127" t="e">
        <f t="shared" si="27"/>
        <v>#REF!</v>
      </c>
      <c r="K514" s="127" t="e">
        <f t="shared" si="28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2">SUM(G500:G514)</f>
        <v>#REF!</v>
      </c>
      <c r="H515" s="128" t="e">
        <f t="shared" si="32"/>
        <v>#REF!</v>
      </c>
      <c r="I515" s="128" t="e">
        <f t="shared" si="32"/>
        <v>#REF!</v>
      </c>
      <c r="J515" s="128" t="e">
        <f t="shared" si="32"/>
        <v>#REF!</v>
      </c>
      <c r="K515" s="128" t="e">
        <f t="shared" si="32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3">C500</f>
        <v>#REF!</v>
      </c>
      <c r="D520" s="9"/>
      <c r="E520" s="9"/>
      <c r="F520" s="9" t="e">
        <f t="shared" ref="F520:F534" si="34">SUMPRODUCT(--($E$4:$E$498=C520),--($D$4:$D$498="X"),$F$4:$F$498)</f>
        <v>#REF!</v>
      </c>
      <c r="G520" s="9" t="e">
        <f t="shared" ref="G520:G534" si="35">SUMPRODUCT(--($E$4:$E$498=C520),--($D$4:$D$498="X"),$G$4:$G$498)</f>
        <v>#REF!</v>
      </c>
      <c r="H520" s="9" t="e">
        <f t="shared" ref="H520:H534" si="36">SUMPRODUCT(--($E$4:$E$498=C520),--($D$4:$D$498="X"),$H$4:$H$498)</f>
        <v>#REF!</v>
      </c>
      <c r="I520" s="9" t="e">
        <f t="shared" ref="I520:I534" si="37">SUMPRODUCT(--($E$4:$E$498=C520),--($D$4:$D$498="X"),$I$4:$I$498)</f>
        <v>#REF!</v>
      </c>
      <c r="J520" s="9" t="e">
        <f t="shared" ref="J520:J534" si="38">SUMPRODUCT(--($E$4:$E$498=C520),--($D$4:$D$498="X"),$J$4:$J$498)</f>
        <v>#REF!</v>
      </c>
      <c r="K520" s="9" t="e">
        <f t="shared" ref="K520:K534" si="39">SUM(F520:J520)</f>
        <v>#REF!</v>
      </c>
    </row>
    <row r="521" spans="3:13" x14ac:dyDescent="0.25">
      <c r="C521" s="9" t="e">
        <f t="shared" si="33"/>
        <v>#REF!</v>
      </c>
      <c r="D521" s="9"/>
      <c r="E521" s="9"/>
      <c r="F521" s="9" t="e">
        <f t="shared" si="34"/>
        <v>#REF!</v>
      </c>
      <c r="G521" s="9" t="e">
        <f t="shared" si="35"/>
        <v>#REF!</v>
      </c>
      <c r="H521" s="9" t="e">
        <f t="shared" si="36"/>
        <v>#REF!</v>
      </c>
      <c r="I521" s="9" t="e">
        <f t="shared" si="37"/>
        <v>#REF!</v>
      </c>
      <c r="J521" s="9" t="e">
        <f t="shared" si="38"/>
        <v>#REF!</v>
      </c>
      <c r="K521" s="9" t="e">
        <f t="shared" si="39"/>
        <v>#REF!</v>
      </c>
    </row>
    <row r="522" spans="3:13" x14ac:dyDescent="0.25">
      <c r="C522" s="9" t="e">
        <f t="shared" si="33"/>
        <v>#REF!</v>
      </c>
      <c r="D522" s="9"/>
      <c r="E522" s="9"/>
      <c r="F522" s="9" t="e">
        <f t="shared" si="34"/>
        <v>#REF!</v>
      </c>
      <c r="G522" s="9" t="e">
        <f t="shared" si="35"/>
        <v>#REF!</v>
      </c>
      <c r="H522" s="9" t="e">
        <f t="shared" si="36"/>
        <v>#REF!</v>
      </c>
      <c r="I522" s="9" t="e">
        <f t="shared" si="37"/>
        <v>#REF!</v>
      </c>
      <c r="J522" s="9" t="e">
        <f t="shared" si="38"/>
        <v>#REF!</v>
      </c>
      <c r="K522" s="9" t="e">
        <f t="shared" si="39"/>
        <v>#REF!</v>
      </c>
    </row>
    <row r="523" spans="3:13" x14ac:dyDescent="0.25">
      <c r="C523" s="9" t="e">
        <f t="shared" si="33"/>
        <v>#REF!</v>
      </c>
      <c r="D523" s="9"/>
      <c r="E523" s="9"/>
      <c r="F523" s="9" t="e">
        <f t="shared" si="34"/>
        <v>#REF!</v>
      </c>
      <c r="G523" s="9" t="e">
        <f t="shared" si="35"/>
        <v>#REF!</v>
      </c>
      <c r="H523" s="9" t="e">
        <f t="shared" si="36"/>
        <v>#REF!</v>
      </c>
      <c r="I523" s="9" t="e">
        <f t="shared" si="37"/>
        <v>#REF!</v>
      </c>
      <c r="J523" s="9" t="e">
        <f t="shared" si="38"/>
        <v>#REF!</v>
      </c>
      <c r="K523" s="9" t="e">
        <f t="shared" si="39"/>
        <v>#REF!</v>
      </c>
    </row>
    <row r="524" spans="3:13" x14ac:dyDescent="0.25">
      <c r="C524" s="9" t="e">
        <f t="shared" si="33"/>
        <v>#REF!</v>
      </c>
      <c r="D524" s="9"/>
      <c r="E524" s="9"/>
      <c r="F524" s="9" t="e">
        <f t="shared" si="34"/>
        <v>#REF!</v>
      </c>
      <c r="G524" s="9" t="e">
        <f t="shared" si="35"/>
        <v>#REF!</v>
      </c>
      <c r="H524" s="9" t="e">
        <f t="shared" si="36"/>
        <v>#REF!</v>
      </c>
      <c r="I524" s="9" t="e">
        <f t="shared" si="37"/>
        <v>#REF!</v>
      </c>
      <c r="J524" s="9" t="e">
        <f t="shared" si="38"/>
        <v>#REF!</v>
      </c>
      <c r="K524" s="9" t="e">
        <f t="shared" si="39"/>
        <v>#REF!</v>
      </c>
    </row>
    <row r="525" spans="3:13" x14ac:dyDescent="0.25">
      <c r="C525" s="9" t="e">
        <f t="shared" si="33"/>
        <v>#REF!</v>
      </c>
      <c r="D525" s="9"/>
      <c r="E525" s="9"/>
      <c r="F525" s="9" t="e">
        <f t="shared" si="34"/>
        <v>#REF!</v>
      </c>
      <c r="G525" s="9" t="e">
        <f t="shared" si="35"/>
        <v>#REF!</v>
      </c>
      <c r="H525" s="9" t="e">
        <f t="shared" si="36"/>
        <v>#REF!</v>
      </c>
      <c r="I525" s="9" t="e">
        <f t="shared" si="37"/>
        <v>#REF!</v>
      </c>
      <c r="J525" s="9" t="e">
        <f t="shared" si="38"/>
        <v>#REF!</v>
      </c>
      <c r="K525" s="9" t="e">
        <f t="shared" si="39"/>
        <v>#REF!</v>
      </c>
    </row>
    <row r="526" spans="3:13" x14ac:dyDescent="0.25">
      <c r="C526" s="9" t="e">
        <f t="shared" si="33"/>
        <v>#REF!</v>
      </c>
      <c r="D526" s="9"/>
      <c r="E526" s="9"/>
      <c r="F526" s="9" t="e">
        <f t="shared" si="34"/>
        <v>#REF!</v>
      </c>
      <c r="G526" s="9" t="e">
        <f t="shared" si="35"/>
        <v>#REF!</v>
      </c>
      <c r="H526" s="9" t="e">
        <f t="shared" si="36"/>
        <v>#REF!</v>
      </c>
      <c r="I526" s="9" t="e">
        <f t="shared" si="37"/>
        <v>#REF!</v>
      </c>
      <c r="J526" s="9" t="e">
        <f t="shared" si="38"/>
        <v>#REF!</v>
      </c>
      <c r="K526" s="9" t="e">
        <f t="shared" si="39"/>
        <v>#REF!</v>
      </c>
    </row>
    <row r="527" spans="3:13" x14ac:dyDescent="0.25">
      <c r="C527" s="9" t="e">
        <f t="shared" si="33"/>
        <v>#REF!</v>
      </c>
      <c r="D527" s="9"/>
      <c r="E527" s="9"/>
      <c r="F527" s="9" t="e">
        <f t="shared" si="34"/>
        <v>#REF!</v>
      </c>
      <c r="G527" s="9" t="e">
        <f t="shared" si="35"/>
        <v>#REF!</v>
      </c>
      <c r="H527" s="9" t="e">
        <f t="shared" si="36"/>
        <v>#REF!</v>
      </c>
      <c r="I527" s="9" t="e">
        <f t="shared" si="37"/>
        <v>#REF!</v>
      </c>
      <c r="J527" s="9" t="e">
        <f t="shared" si="38"/>
        <v>#REF!</v>
      </c>
      <c r="K527" s="9" t="e">
        <f t="shared" si="39"/>
        <v>#REF!</v>
      </c>
    </row>
    <row r="528" spans="3:13" x14ac:dyDescent="0.25">
      <c r="C528" s="9" t="e">
        <f t="shared" si="33"/>
        <v>#REF!</v>
      </c>
      <c r="D528" s="9"/>
      <c r="E528" s="9"/>
      <c r="F528" s="9" t="e">
        <f t="shared" si="34"/>
        <v>#REF!</v>
      </c>
      <c r="G528" s="9" t="e">
        <f t="shared" si="35"/>
        <v>#REF!</v>
      </c>
      <c r="H528" s="9" t="e">
        <f t="shared" si="36"/>
        <v>#REF!</v>
      </c>
      <c r="I528" s="9" t="e">
        <f t="shared" si="37"/>
        <v>#REF!</v>
      </c>
      <c r="J528" s="9" t="e">
        <f t="shared" si="38"/>
        <v>#REF!</v>
      </c>
      <c r="K528" s="9" t="e">
        <f t="shared" si="39"/>
        <v>#REF!</v>
      </c>
    </row>
    <row r="529" spans="3:12" x14ac:dyDescent="0.25">
      <c r="C529" s="9" t="e">
        <f t="shared" si="33"/>
        <v>#REF!</v>
      </c>
      <c r="D529" s="9"/>
      <c r="E529" s="9"/>
      <c r="F529" s="9" t="e">
        <f t="shared" si="34"/>
        <v>#REF!</v>
      </c>
      <c r="G529" s="9" t="e">
        <f t="shared" si="35"/>
        <v>#REF!</v>
      </c>
      <c r="H529" s="9" t="e">
        <f t="shared" si="36"/>
        <v>#REF!</v>
      </c>
      <c r="I529" s="9" t="e">
        <f t="shared" si="37"/>
        <v>#REF!</v>
      </c>
      <c r="J529" s="9" t="e">
        <f t="shared" si="38"/>
        <v>#REF!</v>
      </c>
      <c r="K529" s="9" t="e">
        <f t="shared" si="39"/>
        <v>#REF!</v>
      </c>
    </row>
    <row r="530" spans="3:12" x14ac:dyDescent="0.25">
      <c r="C530" s="9" t="e">
        <f t="shared" si="33"/>
        <v>#REF!</v>
      </c>
      <c r="D530" s="9"/>
      <c r="E530" s="9"/>
      <c r="F530" s="9" t="e">
        <f t="shared" si="34"/>
        <v>#REF!</v>
      </c>
      <c r="G530" s="9" t="e">
        <f t="shared" si="35"/>
        <v>#REF!</v>
      </c>
      <c r="H530" s="9" t="e">
        <f t="shared" si="36"/>
        <v>#REF!</v>
      </c>
      <c r="I530" s="9" t="e">
        <f t="shared" si="37"/>
        <v>#REF!</v>
      </c>
      <c r="J530" s="9" t="e">
        <f t="shared" si="38"/>
        <v>#REF!</v>
      </c>
      <c r="K530" s="9" t="e">
        <f t="shared" si="39"/>
        <v>#REF!</v>
      </c>
    </row>
    <row r="531" spans="3:12" x14ac:dyDescent="0.25">
      <c r="C531" s="9" t="e">
        <f t="shared" si="33"/>
        <v>#REF!</v>
      </c>
      <c r="D531" s="9"/>
      <c r="E531" s="9"/>
      <c r="F531" s="9" t="e">
        <f t="shared" si="34"/>
        <v>#REF!</v>
      </c>
      <c r="G531" s="9" t="e">
        <f t="shared" si="35"/>
        <v>#REF!</v>
      </c>
      <c r="H531" s="9" t="e">
        <f t="shared" si="36"/>
        <v>#REF!</v>
      </c>
      <c r="I531" s="9" t="e">
        <f t="shared" si="37"/>
        <v>#REF!</v>
      </c>
      <c r="J531" s="9" t="e">
        <f t="shared" si="38"/>
        <v>#REF!</v>
      </c>
      <c r="K531" s="9" t="e">
        <f t="shared" si="39"/>
        <v>#REF!</v>
      </c>
    </row>
    <row r="532" spans="3:12" x14ac:dyDescent="0.25">
      <c r="C532" s="9" t="e">
        <f t="shared" si="33"/>
        <v>#REF!</v>
      </c>
      <c r="D532" s="9"/>
      <c r="E532" s="9"/>
      <c r="F532" s="9" t="e">
        <f t="shared" si="34"/>
        <v>#REF!</v>
      </c>
      <c r="G532" s="9" t="e">
        <f t="shared" si="35"/>
        <v>#REF!</v>
      </c>
      <c r="H532" s="9" t="e">
        <f t="shared" si="36"/>
        <v>#REF!</v>
      </c>
      <c r="I532" s="9" t="e">
        <f t="shared" si="37"/>
        <v>#REF!</v>
      </c>
      <c r="J532" s="9" t="e">
        <f t="shared" si="38"/>
        <v>#REF!</v>
      </c>
      <c r="K532" s="9" t="e">
        <f t="shared" si="39"/>
        <v>#REF!</v>
      </c>
    </row>
    <row r="533" spans="3:12" x14ac:dyDescent="0.25">
      <c r="C533" s="9" t="e">
        <f t="shared" si="33"/>
        <v>#REF!</v>
      </c>
      <c r="D533" s="9"/>
      <c r="E533" s="9"/>
      <c r="F533" s="9" t="e">
        <f t="shared" si="34"/>
        <v>#REF!</v>
      </c>
      <c r="G533" s="9" t="e">
        <f t="shared" si="35"/>
        <v>#REF!</v>
      </c>
      <c r="H533" s="9" t="e">
        <f t="shared" si="36"/>
        <v>#REF!</v>
      </c>
      <c r="I533" s="9" t="e">
        <f t="shared" si="37"/>
        <v>#REF!</v>
      </c>
      <c r="J533" s="9" t="e">
        <f t="shared" si="38"/>
        <v>#REF!</v>
      </c>
      <c r="K533" s="9" t="e">
        <f t="shared" si="39"/>
        <v>#REF!</v>
      </c>
    </row>
    <row r="534" spans="3:12" x14ac:dyDescent="0.25">
      <c r="C534" s="9" t="e">
        <f t="shared" si="33"/>
        <v>#REF!</v>
      </c>
      <c r="D534" s="9"/>
      <c r="E534" s="9"/>
      <c r="F534" s="9" t="e">
        <f t="shared" si="34"/>
        <v>#REF!</v>
      </c>
      <c r="G534" s="9" t="e">
        <f t="shared" si="35"/>
        <v>#REF!</v>
      </c>
      <c r="H534" s="9" t="e">
        <f t="shared" si="36"/>
        <v>#REF!</v>
      </c>
      <c r="I534" s="9" t="e">
        <f t="shared" si="37"/>
        <v>#REF!</v>
      </c>
      <c r="J534" s="9" t="e">
        <f t="shared" si="38"/>
        <v>#REF!</v>
      </c>
      <c r="K534" s="9" t="e">
        <f t="shared" si="39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0">SUM(F520:F534)</f>
        <v>#REF!</v>
      </c>
      <c r="G535" s="10" t="e">
        <f t="shared" si="40"/>
        <v>#REF!</v>
      </c>
      <c r="H535" s="10" t="e">
        <f t="shared" si="40"/>
        <v>#REF!</v>
      </c>
      <c r="I535" s="10" t="e">
        <f t="shared" si="40"/>
        <v>#REF!</v>
      </c>
      <c r="J535" s="10" t="e">
        <f t="shared" si="40"/>
        <v>#REF!</v>
      </c>
      <c r="K535" s="10" t="e">
        <f t="shared" si="40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46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22,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22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22a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78" priority="4" operator="equal">
      <formula>"Geen 100%"</formula>
    </cfRule>
  </conditionalFormatting>
  <conditionalFormatting sqref="G12">
    <cfRule type="containsText" dxfId="77" priority="2" operator="containsText" text="te laag">
      <formula>NOT(ISERROR(SEARCH("te laag",G12)))</formula>
    </cfRule>
  </conditionalFormatting>
  <conditionalFormatting sqref="G13">
    <cfRule type="containsText" dxfId="7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45EB43-C52B-4F84-BD18-C833D9DCBC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47">
    <tabColor rgb="FF173583"/>
  </sheetPr>
  <dimension ref="A1:M556"/>
  <sheetViews>
    <sheetView topLeftCell="A59"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</cols>
  <sheetData>
    <row r="1" spans="1:13" x14ac:dyDescent="0.25">
      <c r="A1" s="28">
        <f>'22'!H4</f>
        <v>22</v>
      </c>
      <c r="B1" s="26" t="s">
        <v>3</v>
      </c>
      <c r="C1" s="27"/>
      <c r="D1" s="33" t="str">
        <f>IF(VLOOKUP(A1,[3]Verzamelblad!A5:E54,3)=0,"",VLOOKUP(A1,[3]Verzamelblad!A5:E54,3))</f>
        <v xml:space="preserve">IKC De Kindertuin </v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IF(CONCATENATE(VLOOKUP(A1,[3]Verzamelblad!A5:E54,4)," te ",VLOOKUP(A1,[3]Verzamelblad!A5:E54,5))=" te ","",CONCATENATE(VLOOKUP(A1,[3]Verzamelblad!A5:E54,4)," te ",VLOOKUP(A1,[3]Verzamelblad!A5:E54,5)))</f>
        <v>Guido Gezellestraat 32 te Maassluis</v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C4" s="261"/>
    </row>
    <row r="5" spans="1:13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>
        <f t="shared" ref="L5:L36" si="0">IF(D5="X",0,IF(E5="",0,IF(E5="H",0,VLOOKUP(E5,$F$539:$G$553,2))))</f>
        <v>0</v>
      </c>
      <c r="M5" s="19">
        <f t="shared" ref="M5:M68" si="1">SUM(K5*L5)</f>
        <v>0</v>
      </c>
    </row>
    <row r="6" spans="1:13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>
        <f t="shared" si="0"/>
        <v>0</v>
      </c>
      <c r="M6" s="19">
        <f t="shared" si="1"/>
        <v>0</v>
      </c>
    </row>
    <row r="7" spans="1:13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>
        <f t="shared" si="0"/>
        <v>0</v>
      </c>
      <c r="M7" s="19">
        <f t="shared" si="1"/>
        <v>0</v>
      </c>
    </row>
    <row r="8" spans="1:13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>
        <f t="shared" si="0"/>
        <v>0</v>
      </c>
      <c r="M8" s="19">
        <f t="shared" si="1"/>
        <v>0</v>
      </c>
    </row>
    <row r="9" spans="1:13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>
        <f t="shared" si="0"/>
        <v>0</v>
      </c>
      <c r="M9" s="19">
        <f t="shared" si="1"/>
        <v>0</v>
      </c>
    </row>
    <row r="10" spans="1:13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>
        <f t="shared" si="0"/>
        <v>0</v>
      </c>
      <c r="M10" s="19">
        <f t="shared" si="1"/>
        <v>0</v>
      </c>
    </row>
    <row r="11" spans="1:13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>
        <f t="shared" si="0"/>
        <v>0</v>
      </c>
      <c r="M11" s="19">
        <f t="shared" si="1"/>
        <v>0</v>
      </c>
    </row>
    <row r="12" spans="1:13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>
        <f t="shared" si="0"/>
        <v>0</v>
      </c>
      <c r="M12" s="19">
        <f t="shared" si="1"/>
        <v>0</v>
      </c>
    </row>
    <row r="13" spans="1:13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>
        <f t="shared" si="0"/>
        <v>0</v>
      </c>
      <c r="M13" s="19">
        <f t="shared" si="1"/>
        <v>0</v>
      </c>
    </row>
    <row r="14" spans="1:13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>
        <f t="shared" si="0"/>
        <v>0</v>
      </c>
      <c r="M14" s="19">
        <f t="shared" si="1"/>
        <v>0</v>
      </c>
    </row>
    <row r="15" spans="1:13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>
        <f t="shared" si="0"/>
        <v>0</v>
      </c>
      <c r="M15" s="19">
        <f t="shared" si="1"/>
        <v>0</v>
      </c>
    </row>
    <row r="16" spans="1:13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>
        <f t="shared" si="0"/>
        <v>0</v>
      </c>
      <c r="M16" s="19">
        <f t="shared" si="1"/>
        <v>0</v>
      </c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>
        <f t="shared" si="0"/>
        <v>0</v>
      </c>
      <c r="M17" s="19">
        <f t="shared" si="1"/>
        <v>0</v>
      </c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>
        <f t="shared" si="0"/>
        <v>0</v>
      </c>
      <c r="M18" s="19">
        <f t="shared" si="1"/>
        <v>0</v>
      </c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>
        <f t="shared" si="0"/>
        <v>0</v>
      </c>
      <c r="M19" s="19">
        <f t="shared" si="1"/>
        <v>0</v>
      </c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>
        <f t="shared" si="0"/>
        <v>0</v>
      </c>
      <c r="M20" s="19">
        <f t="shared" si="1"/>
        <v>0</v>
      </c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>
        <f t="shared" si="0"/>
        <v>0</v>
      </c>
      <c r="M21" s="19">
        <f t="shared" si="1"/>
        <v>0</v>
      </c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>
        <f t="shared" si="0"/>
        <v>0</v>
      </c>
      <c r="M22" s="19">
        <f t="shared" si="1"/>
        <v>0</v>
      </c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>
        <f t="shared" si="0"/>
        <v>0</v>
      </c>
      <c r="M23" s="19">
        <f t="shared" si="1"/>
        <v>0</v>
      </c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>
        <f t="shared" si="0"/>
        <v>0</v>
      </c>
      <c r="M24" s="19">
        <f t="shared" si="1"/>
        <v>0</v>
      </c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>
        <f t="shared" si="0"/>
        <v>0</v>
      </c>
      <c r="M25" s="19">
        <f t="shared" si="1"/>
        <v>0</v>
      </c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>
        <f t="shared" si="0"/>
        <v>0</v>
      </c>
      <c r="M26" s="19">
        <f t="shared" si="1"/>
        <v>0</v>
      </c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>
        <f t="shared" si="0"/>
        <v>0</v>
      </c>
      <c r="M27" s="19">
        <f t="shared" si="1"/>
        <v>0</v>
      </c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>
        <f t="shared" si="0"/>
        <v>0</v>
      </c>
      <c r="M28" s="19">
        <f t="shared" si="1"/>
        <v>0</v>
      </c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>
        <f t="shared" si="0"/>
        <v>0</v>
      </c>
      <c r="M29" s="19">
        <f t="shared" si="1"/>
        <v>0</v>
      </c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>
        <f t="shared" si="0"/>
        <v>0</v>
      </c>
      <c r="M30" s="19">
        <f t="shared" si="1"/>
        <v>0</v>
      </c>
    </row>
    <row r="31" spans="1:13" hidden="1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>
        <f t="shared" si="0"/>
        <v>0</v>
      </c>
      <c r="M31" s="19">
        <f t="shared" si="1"/>
        <v>0</v>
      </c>
    </row>
    <row r="32" spans="1:13" hidden="1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>
        <f t="shared" si="0"/>
        <v>0</v>
      </c>
      <c r="M32" s="19">
        <f t="shared" si="1"/>
        <v>0</v>
      </c>
    </row>
    <row r="33" spans="1:13" hidden="1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>
        <f t="shared" si="0"/>
        <v>0</v>
      </c>
      <c r="M33" s="19">
        <f t="shared" si="1"/>
        <v>0</v>
      </c>
    </row>
    <row r="34" spans="1:13" hidden="1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>
        <f t="shared" si="0"/>
        <v>0</v>
      </c>
      <c r="M34" s="19">
        <f t="shared" si="1"/>
        <v>0</v>
      </c>
    </row>
    <row r="35" spans="1:13" hidden="1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>
        <f t="shared" si="0"/>
        <v>0</v>
      </c>
      <c r="M35" s="19">
        <f t="shared" si="1"/>
        <v>0</v>
      </c>
    </row>
    <row r="36" spans="1:13" hidden="1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>
        <f t="shared" si="0"/>
        <v>0</v>
      </c>
      <c r="M36" s="19">
        <f t="shared" si="1"/>
        <v>0</v>
      </c>
    </row>
    <row r="37" spans="1:13" ht="15.75" thickBot="1" x14ac:dyDescent="0.3">
      <c r="A37" s="287"/>
      <c r="B37" s="287"/>
      <c r="C37" s="275"/>
      <c r="D37" s="275"/>
      <c r="E37" s="275"/>
      <c r="F37" s="276"/>
      <c r="G37" s="276"/>
      <c r="H37" s="276"/>
      <c r="I37" s="276"/>
      <c r="J37" s="276"/>
      <c r="K37" s="276"/>
      <c r="L37" s="274"/>
      <c r="M37" s="276"/>
    </row>
    <row r="38" spans="1:13" ht="15.75" thickTop="1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</row>
    <row r="39" spans="1:13" x14ac:dyDescent="0.25">
      <c r="A39" s="271"/>
      <c r="B39" s="271"/>
      <c r="C39" s="283"/>
      <c r="D39" s="272"/>
      <c r="E39" s="272"/>
      <c r="F39" s="19"/>
      <c r="G39" s="19"/>
      <c r="H39" s="19"/>
      <c r="I39" s="19"/>
      <c r="J39" s="19"/>
      <c r="K39" s="273"/>
      <c r="L39" s="271"/>
      <c r="M39" s="19"/>
    </row>
    <row r="40" spans="1:13" x14ac:dyDescent="0.25">
      <c r="A40" s="271"/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>
        <f t="shared" ref="L40:L79" si="2">IF(D40="X",0,IF(E40="",0,IF(E40="H",0,VLOOKUP(E40,$F$539:$G$553,2))))</f>
        <v>0</v>
      </c>
      <c r="M40" s="19">
        <f t="shared" si="1"/>
        <v>0</v>
      </c>
    </row>
    <row r="41" spans="1:13" x14ac:dyDescent="0.25">
      <c r="A41" s="271"/>
      <c r="B41" s="271"/>
      <c r="C41" s="272"/>
      <c r="D41" s="272"/>
      <c r="E41" s="272"/>
      <c r="F41" s="19"/>
      <c r="G41" s="19"/>
      <c r="H41" s="19"/>
      <c r="I41" s="19"/>
      <c r="J41" s="19"/>
      <c r="K41" s="273"/>
      <c r="L41" s="271">
        <f t="shared" si="2"/>
        <v>0</v>
      </c>
      <c r="M41" s="19">
        <f t="shared" si="1"/>
        <v>0</v>
      </c>
    </row>
    <row r="42" spans="1:13" x14ac:dyDescent="0.25">
      <c r="A42" s="271"/>
      <c r="B42" s="271"/>
      <c r="C42" s="272"/>
      <c r="D42" s="272"/>
      <c r="E42" s="272"/>
      <c r="F42" s="19"/>
      <c r="G42" s="19"/>
      <c r="H42" s="19"/>
      <c r="I42" s="19"/>
      <c r="J42" s="19"/>
      <c r="K42" s="273"/>
      <c r="L42" s="271">
        <f t="shared" si="2"/>
        <v>0</v>
      </c>
      <c r="M42" s="19">
        <f t="shared" si="1"/>
        <v>0</v>
      </c>
    </row>
    <row r="43" spans="1:13" x14ac:dyDescent="0.25">
      <c r="A43" s="271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>
        <f t="shared" si="2"/>
        <v>0</v>
      </c>
      <c r="M43" s="19">
        <f t="shared" si="1"/>
        <v>0</v>
      </c>
    </row>
    <row r="44" spans="1:13" x14ac:dyDescent="0.25">
      <c r="A44" s="271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>
        <f t="shared" si="2"/>
        <v>0</v>
      </c>
      <c r="M44" s="19">
        <f t="shared" si="1"/>
        <v>0</v>
      </c>
    </row>
    <row r="45" spans="1:13" x14ac:dyDescent="0.25">
      <c r="A45" s="271"/>
      <c r="B45" s="271"/>
      <c r="C45" s="272"/>
      <c r="D45" s="272"/>
      <c r="E45" s="272"/>
      <c r="F45" s="19"/>
      <c r="G45" s="19"/>
      <c r="H45" s="19"/>
      <c r="I45" s="19"/>
      <c r="J45" s="19"/>
      <c r="K45" s="273"/>
      <c r="L45" s="271">
        <f t="shared" si="2"/>
        <v>0</v>
      </c>
      <c r="M45" s="19">
        <f t="shared" si="1"/>
        <v>0</v>
      </c>
    </row>
    <row r="46" spans="1:13" x14ac:dyDescent="0.25">
      <c r="A46" s="271"/>
      <c r="B46" s="271"/>
      <c r="C46" s="272"/>
      <c r="D46" s="272"/>
      <c r="E46" s="272"/>
      <c r="F46" s="19"/>
      <c r="G46" s="19"/>
      <c r="H46" s="19"/>
      <c r="I46" s="19"/>
      <c r="J46" s="19"/>
      <c r="K46" s="273"/>
      <c r="L46" s="271">
        <f t="shared" si="2"/>
        <v>0</v>
      </c>
      <c r="M46" s="19">
        <f t="shared" si="1"/>
        <v>0</v>
      </c>
    </row>
    <row r="47" spans="1:13" x14ac:dyDescent="0.25">
      <c r="A47" s="271"/>
      <c r="B47" s="271"/>
      <c r="C47" s="272"/>
      <c r="D47" s="272"/>
      <c r="E47" s="272"/>
      <c r="F47" s="19"/>
      <c r="G47" s="19"/>
      <c r="H47" s="19"/>
      <c r="I47" s="19"/>
      <c r="J47" s="19"/>
      <c r="K47" s="273"/>
      <c r="L47" s="271">
        <f t="shared" si="2"/>
        <v>0</v>
      </c>
      <c r="M47" s="19">
        <f t="shared" si="1"/>
        <v>0</v>
      </c>
    </row>
    <row r="48" spans="1:13" x14ac:dyDescent="0.25">
      <c r="A48" s="271"/>
      <c r="B48" s="271"/>
      <c r="C48" s="272"/>
      <c r="D48" s="272"/>
      <c r="E48" s="272"/>
      <c r="F48" s="19"/>
      <c r="G48" s="19"/>
      <c r="H48" s="19"/>
      <c r="I48" s="19"/>
      <c r="J48" s="19"/>
      <c r="K48" s="273"/>
      <c r="L48" s="271">
        <f t="shared" si="2"/>
        <v>0</v>
      </c>
      <c r="M48" s="19">
        <f t="shared" si="1"/>
        <v>0</v>
      </c>
    </row>
    <row r="49" spans="1:13" x14ac:dyDescent="0.25">
      <c r="A49" s="271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>
        <f t="shared" si="2"/>
        <v>0</v>
      </c>
      <c r="M49" s="19">
        <f t="shared" si="1"/>
        <v>0</v>
      </c>
    </row>
    <row r="50" spans="1:13" x14ac:dyDescent="0.25">
      <c r="A50" s="271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>
        <f t="shared" si="2"/>
        <v>0</v>
      </c>
      <c r="M50" s="19">
        <f t="shared" si="1"/>
        <v>0</v>
      </c>
    </row>
    <row r="51" spans="1:13" x14ac:dyDescent="0.25">
      <c r="A51" s="271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>
        <f t="shared" si="2"/>
        <v>0</v>
      </c>
      <c r="M51" s="19">
        <f t="shared" si="1"/>
        <v>0</v>
      </c>
    </row>
    <row r="52" spans="1:13" x14ac:dyDescent="0.25">
      <c r="A52" s="271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>
        <f t="shared" si="2"/>
        <v>0</v>
      </c>
      <c r="M52" s="19">
        <f t="shared" si="1"/>
        <v>0</v>
      </c>
    </row>
    <row r="53" spans="1:13" x14ac:dyDescent="0.25">
      <c r="A53" s="271"/>
      <c r="B53" s="271"/>
      <c r="C53" s="272"/>
      <c r="D53" s="272"/>
      <c r="E53" s="272"/>
      <c r="F53" s="19"/>
      <c r="G53" s="19"/>
      <c r="H53" s="19"/>
      <c r="I53" s="19"/>
      <c r="J53" s="19"/>
      <c r="K53" s="273"/>
      <c r="L53" s="271">
        <f t="shared" si="2"/>
        <v>0</v>
      </c>
      <c r="M53" s="19">
        <f t="shared" si="1"/>
        <v>0</v>
      </c>
    </row>
    <row r="54" spans="1:13" x14ac:dyDescent="0.25">
      <c r="A54" s="271"/>
      <c r="B54" s="271"/>
      <c r="C54" s="272"/>
      <c r="D54" s="272"/>
      <c r="E54" s="272"/>
      <c r="F54" s="19"/>
      <c r="G54" s="19"/>
      <c r="H54" s="19"/>
      <c r="I54" s="19"/>
      <c r="J54" s="19"/>
      <c r="K54" s="273"/>
      <c r="L54" s="271">
        <f t="shared" si="2"/>
        <v>0</v>
      </c>
      <c r="M54" s="19">
        <f t="shared" si="1"/>
        <v>0</v>
      </c>
    </row>
    <row r="55" spans="1:13" x14ac:dyDescent="0.25">
      <c r="A55" s="271"/>
      <c r="B55" s="271"/>
      <c r="C55" s="272"/>
      <c r="D55" s="272"/>
      <c r="E55" s="272"/>
      <c r="F55" s="19"/>
      <c r="G55" s="19"/>
      <c r="H55" s="19"/>
      <c r="I55" s="19"/>
      <c r="J55" s="19"/>
      <c r="K55" s="273"/>
      <c r="L55" s="271">
        <f t="shared" si="2"/>
        <v>0</v>
      </c>
      <c r="M55" s="19">
        <f t="shared" si="1"/>
        <v>0</v>
      </c>
    </row>
    <row r="56" spans="1:13" x14ac:dyDescent="0.25">
      <c r="A56" s="271"/>
      <c r="B56" s="271"/>
      <c r="C56" s="272"/>
      <c r="D56" s="272"/>
      <c r="E56" s="272"/>
      <c r="F56" s="19"/>
      <c r="G56" s="19"/>
      <c r="H56" s="19"/>
      <c r="I56" s="19"/>
      <c r="J56" s="19"/>
      <c r="K56" s="273"/>
      <c r="L56" s="271">
        <f t="shared" si="2"/>
        <v>0</v>
      </c>
      <c r="M56" s="19">
        <f t="shared" si="1"/>
        <v>0</v>
      </c>
    </row>
    <row r="57" spans="1:13" x14ac:dyDescent="0.25">
      <c r="A57" s="271"/>
      <c r="B57" s="271"/>
      <c r="C57" s="272"/>
      <c r="D57" s="272"/>
      <c r="E57" s="272"/>
      <c r="F57" s="19"/>
      <c r="G57" s="19"/>
      <c r="H57" s="19"/>
      <c r="I57" s="19"/>
      <c r="J57" s="19"/>
      <c r="K57" s="273"/>
      <c r="L57" s="271">
        <f t="shared" si="2"/>
        <v>0</v>
      </c>
      <c r="M57" s="19">
        <f t="shared" si="1"/>
        <v>0</v>
      </c>
    </row>
    <row r="58" spans="1:13" x14ac:dyDescent="0.25">
      <c r="A58" s="271"/>
      <c r="B58" s="271"/>
      <c r="C58" s="272"/>
      <c r="D58" s="272"/>
      <c r="E58" s="272"/>
      <c r="F58" s="19"/>
      <c r="G58" s="19"/>
      <c r="H58" s="19"/>
      <c r="I58" s="19"/>
      <c r="J58" s="19"/>
      <c r="K58" s="273"/>
      <c r="L58" s="271">
        <f t="shared" si="2"/>
        <v>0</v>
      </c>
      <c r="M58" s="19">
        <f t="shared" si="1"/>
        <v>0</v>
      </c>
    </row>
    <row r="59" spans="1:13" x14ac:dyDescent="0.25">
      <c r="A59" s="271"/>
      <c r="B59" s="271"/>
      <c r="C59" s="272"/>
      <c r="D59" s="272"/>
      <c r="E59" s="272"/>
      <c r="F59" s="19"/>
      <c r="G59" s="19"/>
      <c r="H59" s="19"/>
      <c r="I59" s="19"/>
      <c r="J59" s="19"/>
      <c r="K59" s="273"/>
      <c r="L59" s="271">
        <f t="shared" si="2"/>
        <v>0</v>
      </c>
      <c r="M59" s="19">
        <f t="shared" si="1"/>
        <v>0</v>
      </c>
    </row>
    <row r="60" spans="1:13" x14ac:dyDescent="0.25">
      <c r="A60" s="271"/>
      <c r="B60" s="271"/>
      <c r="C60" s="272"/>
      <c r="D60" s="272"/>
      <c r="E60" s="272"/>
      <c r="F60" s="19"/>
      <c r="G60" s="19"/>
      <c r="H60" s="19"/>
      <c r="I60" s="19"/>
      <c r="J60" s="19"/>
      <c r="K60" s="273"/>
      <c r="L60" s="271">
        <f t="shared" si="2"/>
        <v>0</v>
      </c>
      <c r="M60" s="19">
        <f t="shared" si="1"/>
        <v>0</v>
      </c>
    </row>
    <row r="61" spans="1:13" x14ac:dyDescent="0.25">
      <c r="A61" s="271"/>
      <c r="B61" s="271"/>
      <c r="C61" s="272"/>
      <c r="D61" s="272"/>
      <c r="E61" s="272"/>
      <c r="F61" s="19"/>
      <c r="G61" s="19"/>
      <c r="H61" s="19"/>
      <c r="I61" s="19"/>
      <c r="J61" s="19"/>
      <c r="K61" s="273"/>
      <c r="L61" s="271">
        <f t="shared" si="2"/>
        <v>0</v>
      </c>
      <c r="M61" s="19">
        <f t="shared" si="1"/>
        <v>0</v>
      </c>
    </row>
    <row r="62" spans="1:13" x14ac:dyDescent="0.25">
      <c r="A62" s="271"/>
      <c r="B62" s="271"/>
      <c r="C62" s="272"/>
      <c r="D62" s="272"/>
      <c r="E62" s="272"/>
      <c r="F62" s="19"/>
      <c r="G62" s="19"/>
      <c r="H62" s="19"/>
      <c r="I62" s="19"/>
      <c r="J62" s="19"/>
      <c r="K62" s="273"/>
      <c r="L62" s="271">
        <f t="shared" si="2"/>
        <v>0</v>
      </c>
      <c r="M62" s="19">
        <f t="shared" si="1"/>
        <v>0</v>
      </c>
    </row>
    <row r="63" spans="1:13" x14ac:dyDescent="0.25">
      <c r="A63" s="271"/>
      <c r="B63" s="271"/>
      <c r="C63" s="272"/>
      <c r="D63" s="272"/>
      <c r="E63" s="272"/>
      <c r="F63" s="19"/>
      <c r="G63" s="19"/>
      <c r="H63" s="19"/>
      <c r="I63" s="19"/>
      <c r="J63" s="19"/>
      <c r="K63" s="273"/>
      <c r="L63" s="271">
        <f t="shared" si="2"/>
        <v>0</v>
      </c>
      <c r="M63" s="19">
        <f t="shared" si="1"/>
        <v>0</v>
      </c>
    </row>
    <row r="64" spans="1:13" x14ac:dyDescent="0.25">
      <c r="A64" s="271"/>
      <c r="B64" s="271"/>
      <c r="C64" s="272"/>
      <c r="D64" s="272"/>
      <c r="E64" s="272"/>
      <c r="F64" s="19"/>
      <c r="G64" s="19"/>
      <c r="H64" s="19"/>
      <c r="I64" s="19"/>
      <c r="J64" s="19"/>
      <c r="K64" s="273"/>
      <c r="L64" s="271">
        <f t="shared" si="2"/>
        <v>0</v>
      </c>
      <c r="M64" s="19">
        <f t="shared" si="1"/>
        <v>0</v>
      </c>
    </row>
    <row r="65" spans="1:13" x14ac:dyDescent="0.25">
      <c r="A65" s="271"/>
      <c r="B65" s="271"/>
      <c r="C65" s="272"/>
      <c r="D65" s="272"/>
      <c r="E65" s="272"/>
      <c r="F65" s="19"/>
      <c r="G65" s="19"/>
      <c r="H65" s="19"/>
      <c r="I65" s="19"/>
      <c r="J65" s="19"/>
      <c r="K65" s="273"/>
      <c r="L65" s="271">
        <f t="shared" si="2"/>
        <v>0</v>
      </c>
      <c r="M65" s="19">
        <f t="shared" si="1"/>
        <v>0</v>
      </c>
    </row>
    <row r="66" spans="1:13" x14ac:dyDescent="0.25">
      <c r="A66" s="271"/>
      <c r="B66" s="271"/>
      <c r="G66" s="19"/>
      <c r="L66" s="5">
        <f t="shared" si="2"/>
        <v>0</v>
      </c>
      <c r="M66">
        <f t="shared" si="1"/>
        <v>0</v>
      </c>
    </row>
    <row r="67" spans="1:13" x14ac:dyDescent="0.25">
      <c r="A67" s="271"/>
      <c r="B67" s="271"/>
      <c r="G67" s="19"/>
      <c r="L67" s="5">
        <f t="shared" si="2"/>
        <v>0</v>
      </c>
      <c r="M67">
        <f t="shared" si="1"/>
        <v>0</v>
      </c>
    </row>
    <row r="68" spans="1:13" x14ac:dyDescent="0.25">
      <c r="A68" s="271"/>
      <c r="B68" s="271"/>
      <c r="G68" s="19"/>
      <c r="L68" s="5">
        <f t="shared" si="2"/>
        <v>0</v>
      </c>
      <c r="M68">
        <f t="shared" si="1"/>
        <v>0</v>
      </c>
    </row>
    <row r="69" spans="1:13" x14ac:dyDescent="0.25">
      <c r="A69" s="271"/>
      <c r="B69" s="271"/>
      <c r="G69" s="19"/>
      <c r="L69" s="5">
        <f t="shared" si="2"/>
        <v>0</v>
      </c>
      <c r="M69">
        <f t="shared" ref="M69:M133" si="3">SUM(K69*L69)</f>
        <v>0</v>
      </c>
    </row>
    <row r="70" spans="1:13" x14ac:dyDescent="0.25">
      <c r="B70" s="271"/>
      <c r="G70" s="19"/>
      <c r="L70" s="5">
        <f t="shared" si="2"/>
        <v>0</v>
      </c>
      <c r="M70">
        <f t="shared" si="3"/>
        <v>0</v>
      </c>
    </row>
    <row r="71" spans="1:13" ht="15.75" thickBot="1" x14ac:dyDescent="0.3">
      <c r="A71" s="287"/>
      <c r="B71" s="287"/>
      <c r="C71" s="275"/>
      <c r="D71" s="275"/>
      <c r="E71" s="275"/>
      <c r="F71" s="276"/>
      <c r="G71" s="276"/>
      <c r="H71" s="276"/>
      <c r="I71" s="276"/>
      <c r="J71" s="276"/>
      <c r="K71" s="276"/>
      <c r="L71" s="5">
        <f t="shared" si="2"/>
        <v>0</v>
      </c>
      <c r="M71">
        <f t="shared" si="3"/>
        <v>0</v>
      </c>
    </row>
    <row r="72" spans="1:13" ht="15.75" hidden="1" thickTop="1" x14ac:dyDescent="0.25">
      <c r="K72" s="7">
        <f t="shared" ref="K72:K132" si="4">SUM(F72:J72)</f>
        <v>0</v>
      </c>
      <c r="L72" s="5">
        <f t="shared" si="2"/>
        <v>0</v>
      </c>
      <c r="M72">
        <f t="shared" si="3"/>
        <v>0</v>
      </c>
    </row>
    <row r="73" spans="1:13" hidden="1" x14ac:dyDescent="0.25">
      <c r="K73" s="7">
        <f t="shared" si="4"/>
        <v>0</v>
      </c>
      <c r="L73" s="5">
        <f t="shared" si="2"/>
        <v>0</v>
      </c>
      <c r="M73">
        <f t="shared" si="3"/>
        <v>0</v>
      </c>
    </row>
    <row r="74" spans="1:13" hidden="1" x14ac:dyDescent="0.25">
      <c r="K74" s="7">
        <f t="shared" si="4"/>
        <v>0</v>
      </c>
      <c r="L74" s="5">
        <f t="shared" si="2"/>
        <v>0</v>
      </c>
      <c r="M74">
        <f t="shared" si="3"/>
        <v>0</v>
      </c>
    </row>
    <row r="75" spans="1:13" hidden="1" x14ac:dyDescent="0.25">
      <c r="K75" s="7">
        <f t="shared" si="4"/>
        <v>0</v>
      </c>
      <c r="L75" s="5">
        <f t="shared" si="2"/>
        <v>0</v>
      </c>
      <c r="M75">
        <f t="shared" si="3"/>
        <v>0</v>
      </c>
    </row>
    <row r="76" spans="1:13" hidden="1" x14ac:dyDescent="0.25">
      <c r="K76" s="7">
        <f t="shared" si="4"/>
        <v>0</v>
      </c>
      <c r="L76" s="5">
        <f t="shared" si="2"/>
        <v>0</v>
      </c>
      <c r="M76">
        <f t="shared" si="3"/>
        <v>0</v>
      </c>
    </row>
    <row r="77" spans="1:13" hidden="1" x14ac:dyDescent="0.25">
      <c r="K77" s="7">
        <f t="shared" si="4"/>
        <v>0</v>
      </c>
      <c r="L77" s="5">
        <f t="shared" si="2"/>
        <v>0</v>
      </c>
      <c r="M77">
        <f t="shared" si="3"/>
        <v>0</v>
      </c>
    </row>
    <row r="78" spans="1:13" hidden="1" x14ac:dyDescent="0.25">
      <c r="K78" s="7">
        <f t="shared" si="4"/>
        <v>0</v>
      </c>
      <c r="L78" s="5">
        <f t="shared" si="2"/>
        <v>0</v>
      </c>
      <c r="M78">
        <f t="shared" si="3"/>
        <v>0</v>
      </c>
    </row>
    <row r="79" spans="1:13" hidden="1" x14ac:dyDescent="0.25">
      <c r="K79" s="7">
        <f t="shared" si="4"/>
        <v>0</v>
      </c>
      <c r="L79" s="5">
        <f t="shared" si="2"/>
        <v>0</v>
      </c>
      <c r="M79">
        <f t="shared" si="3"/>
        <v>0</v>
      </c>
    </row>
    <row r="80" spans="1:13" hidden="1" x14ac:dyDescent="0.25"/>
    <row r="81" spans="11:13" hidden="1" x14ac:dyDescent="0.25">
      <c r="K81" s="7">
        <f t="shared" si="4"/>
        <v>0</v>
      </c>
      <c r="L81" s="5">
        <f t="shared" ref="L81:L144" si="5">IF(D81="X",0,IF(E81="",0,IF(E81="H",0,VLOOKUP(E81,$F$539:$G$553,2))))</f>
        <v>0</v>
      </c>
      <c r="M81">
        <f t="shared" si="3"/>
        <v>0</v>
      </c>
    </row>
    <row r="82" spans="11:13" hidden="1" x14ac:dyDescent="0.25">
      <c r="K82" s="7">
        <f t="shared" si="4"/>
        <v>0</v>
      </c>
      <c r="L82" s="5">
        <f t="shared" si="5"/>
        <v>0</v>
      </c>
      <c r="M82">
        <f t="shared" si="3"/>
        <v>0</v>
      </c>
    </row>
    <row r="83" spans="11:13" hidden="1" x14ac:dyDescent="0.25">
      <c r="K83" s="7">
        <f t="shared" si="4"/>
        <v>0</v>
      </c>
      <c r="L83" s="5">
        <f t="shared" si="5"/>
        <v>0</v>
      </c>
      <c r="M83">
        <f t="shared" si="3"/>
        <v>0</v>
      </c>
    </row>
    <row r="84" spans="11:13" hidden="1" x14ac:dyDescent="0.25">
      <c r="K84" s="7">
        <f t="shared" si="4"/>
        <v>0</v>
      </c>
      <c r="L84" s="5">
        <f t="shared" si="5"/>
        <v>0</v>
      </c>
      <c r="M84">
        <f t="shared" si="3"/>
        <v>0</v>
      </c>
    </row>
    <row r="85" spans="11:13" hidden="1" x14ac:dyDescent="0.25">
      <c r="K85" s="7">
        <f t="shared" si="4"/>
        <v>0</v>
      </c>
      <c r="L85" s="5">
        <f t="shared" si="5"/>
        <v>0</v>
      </c>
      <c r="M85">
        <f t="shared" si="3"/>
        <v>0</v>
      </c>
    </row>
    <row r="86" spans="11:13" hidden="1" x14ac:dyDescent="0.25">
      <c r="K86" s="7">
        <f t="shared" si="4"/>
        <v>0</v>
      </c>
      <c r="L86" s="5">
        <f t="shared" si="5"/>
        <v>0</v>
      </c>
      <c r="M86">
        <f t="shared" si="3"/>
        <v>0</v>
      </c>
    </row>
    <row r="87" spans="11:13" hidden="1" x14ac:dyDescent="0.25">
      <c r="K87" s="7">
        <f t="shared" si="4"/>
        <v>0</v>
      </c>
      <c r="L87" s="5">
        <f t="shared" si="5"/>
        <v>0</v>
      </c>
      <c r="M87">
        <f t="shared" si="3"/>
        <v>0</v>
      </c>
    </row>
    <row r="88" spans="11:13" hidden="1" x14ac:dyDescent="0.25">
      <c r="K88" s="7">
        <f t="shared" si="4"/>
        <v>0</v>
      </c>
      <c r="L88" s="5">
        <f t="shared" si="5"/>
        <v>0</v>
      </c>
      <c r="M88">
        <f t="shared" si="3"/>
        <v>0</v>
      </c>
    </row>
    <row r="89" spans="11:13" hidden="1" x14ac:dyDescent="0.25">
      <c r="K89" s="7">
        <f t="shared" si="4"/>
        <v>0</v>
      </c>
      <c r="L89" s="5">
        <f t="shared" si="5"/>
        <v>0</v>
      </c>
      <c r="M89">
        <f t="shared" si="3"/>
        <v>0</v>
      </c>
    </row>
    <row r="90" spans="11:13" hidden="1" x14ac:dyDescent="0.25">
      <c r="K90" s="7">
        <f t="shared" si="4"/>
        <v>0</v>
      </c>
      <c r="L90" s="5">
        <f t="shared" si="5"/>
        <v>0</v>
      </c>
      <c r="M90">
        <f t="shared" si="3"/>
        <v>0</v>
      </c>
    </row>
    <row r="91" spans="11:13" hidden="1" x14ac:dyDescent="0.25">
      <c r="K91" s="7">
        <f t="shared" si="4"/>
        <v>0</v>
      </c>
      <c r="L91" s="5">
        <f t="shared" si="5"/>
        <v>0</v>
      </c>
      <c r="M91">
        <f t="shared" si="3"/>
        <v>0</v>
      </c>
    </row>
    <row r="92" spans="11:13" hidden="1" x14ac:dyDescent="0.25">
      <c r="K92" s="7">
        <f t="shared" si="4"/>
        <v>0</v>
      </c>
      <c r="L92" s="5">
        <f t="shared" si="5"/>
        <v>0</v>
      </c>
      <c r="M92">
        <f t="shared" si="3"/>
        <v>0</v>
      </c>
    </row>
    <row r="93" spans="11:13" hidden="1" x14ac:dyDescent="0.25">
      <c r="K93" s="7">
        <f t="shared" si="4"/>
        <v>0</v>
      </c>
      <c r="L93" s="5">
        <f t="shared" si="5"/>
        <v>0</v>
      </c>
      <c r="M93">
        <f t="shared" si="3"/>
        <v>0</v>
      </c>
    </row>
    <row r="94" spans="11:13" hidden="1" x14ac:dyDescent="0.25">
      <c r="K94" s="7">
        <f t="shared" si="4"/>
        <v>0</v>
      </c>
      <c r="L94" s="5">
        <f t="shared" si="5"/>
        <v>0</v>
      </c>
      <c r="M94">
        <f t="shared" si="3"/>
        <v>0</v>
      </c>
    </row>
    <row r="95" spans="11:13" hidden="1" x14ac:dyDescent="0.25">
      <c r="K95" s="7">
        <f t="shared" si="4"/>
        <v>0</v>
      </c>
      <c r="L95" s="5">
        <f t="shared" si="5"/>
        <v>0</v>
      </c>
      <c r="M95">
        <f t="shared" si="3"/>
        <v>0</v>
      </c>
    </row>
    <row r="96" spans="11:13" hidden="1" x14ac:dyDescent="0.25">
      <c r="K96" s="7">
        <f t="shared" si="4"/>
        <v>0</v>
      </c>
      <c r="L96" s="5">
        <f t="shared" si="5"/>
        <v>0</v>
      </c>
      <c r="M96">
        <f t="shared" si="3"/>
        <v>0</v>
      </c>
    </row>
    <row r="97" spans="11:13" hidden="1" x14ac:dyDescent="0.25">
      <c r="K97" s="7">
        <f t="shared" si="4"/>
        <v>0</v>
      </c>
      <c r="L97" s="5">
        <f t="shared" si="5"/>
        <v>0</v>
      </c>
      <c r="M97">
        <f t="shared" si="3"/>
        <v>0</v>
      </c>
    </row>
    <row r="98" spans="11:13" hidden="1" x14ac:dyDescent="0.25">
      <c r="K98" s="7">
        <f t="shared" si="4"/>
        <v>0</v>
      </c>
      <c r="L98" s="5">
        <f t="shared" si="5"/>
        <v>0</v>
      </c>
      <c r="M98">
        <f t="shared" si="3"/>
        <v>0</v>
      </c>
    </row>
    <row r="99" spans="11:13" hidden="1" x14ac:dyDescent="0.25">
      <c r="K99" s="7">
        <f t="shared" si="4"/>
        <v>0</v>
      </c>
      <c r="L99" s="5">
        <f t="shared" si="5"/>
        <v>0</v>
      </c>
      <c r="M99">
        <f t="shared" si="3"/>
        <v>0</v>
      </c>
    </row>
    <row r="100" spans="11:13" hidden="1" x14ac:dyDescent="0.25">
      <c r="K100" s="7">
        <f t="shared" si="4"/>
        <v>0</v>
      </c>
      <c r="L100" s="5">
        <f t="shared" si="5"/>
        <v>0</v>
      </c>
      <c r="M100">
        <f t="shared" si="3"/>
        <v>0</v>
      </c>
    </row>
    <row r="101" spans="11:13" hidden="1" x14ac:dyDescent="0.25">
      <c r="K101" s="7">
        <f t="shared" si="4"/>
        <v>0</v>
      </c>
      <c r="L101" s="5">
        <f t="shared" si="5"/>
        <v>0</v>
      </c>
      <c r="M101">
        <f t="shared" si="3"/>
        <v>0</v>
      </c>
    </row>
    <row r="102" spans="11:13" hidden="1" x14ac:dyDescent="0.25">
      <c r="K102" s="7">
        <f t="shared" si="4"/>
        <v>0</v>
      </c>
      <c r="L102" s="5">
        <f t="shared" si="5"/>
        <v>0</v>
      </c>
      <c r="M102">
        <f t="shared" si="3"/>
        <v>0</v>
      </c>
    </row>
    <row r="103" spans="11:13" hidden="1" x14ac:dyDescent="0.25">
      <c r="K103" s="7">
        <f t="shared" si="4"/>
        <v>0</v>
      </c>
      <c r="L103" s="5">
        <f t="shared" si="5"/>
        <v>0</v>
      </c>
      <c r="M103">
        <f t="shared" si="3"/>
        <v>0</v>
      </c>
    </row>
    <row r="104" spans="11:13" hidden="1" x14ac:dyDescent="0.25">
      <c r="K104" s="7">
        <f t="shared" si="4"/>
        <v>0</v>
      </c>
      <c r="L104" s="5">
        <f t="shared" si="5"/>
        <v>0</v>
      </c>
      <c r="M104">
        <f t="shared" si="3"/>
        <v>0</v>
      </c>
    </row>
    <row r="105" spans="11:13" hidden="1" x14ac:dyDescent="0.25">
      <c r="K105" s="7">
        <f t="shared" si="4"/>
        <v>0</v>
      </c>
      <c r="L105" s="5">
        <f t="shared" si="5"/>
        <v>0</v>
      </c>
      <c r="M105">
        <f t="shared" si="3"/>
        <v>0</v>
      </c>
    </row>
    <row r="106" spans="11:13" hidden="1" x14ac:dyDescent="0.25">
      <c r="K106" s="7">
        <f t="shared" si="4"/>
        <v>0</v>
      </c>
      <c r="L106" s="5">
        <f t="shared" si="5"/>
        <v>0</v>
      </c>
      <c r="M106">
        <f t="shared" si="3"/>
        <v>0</v>
      </c>
    </row>
    <row r="107" spans="11:13" hidden="1" x14ac:dyDescent="0.25">
      <c r="K107" s="7">
        <f t="shared" si="4"/>
        <v>0</v>
      </c>
      <c r="L107" s="5">
        <f t="shared" si="5"/>
        <v>0</v>
      </c>
      <c r="M107">
        <f t="shared" si="3"/>
        <v>0</v>
      </c>
    </row>
    <row r="108" spans="11:13" hidden="1" x14ac:dyDescent="0.25">
      <c r="K108" s="7">
        <f t="shared" si="4"/>
        <v>0</v>
      </c>
      <c r="L108" s="5">
        <f t="shared" si="5"/>
        <v>0</v>
      </c>
      <c r="M108">
        <f t="shared" si="3"/>
        <v>0</v>
      </c>
    </row>
    <row r="109" spans="11:13" hidden="1" x14ac:dyDescent="0.25">
      <c r="K109" s="7">
        <f t="shared" si="4"/>
        <v>0</v>
      </c>
      <c r="L109" s="5">
        <f t="shared" si="5"/>
        <v>0</v>
      </c>
      <c r="M109">
        <f t="shared" si="3"/>
        <v>0</v>
      </c>
    </row>
    <row r="110" spans="11:13" hidden="1" x14ac:dyDescent="0.25">
      <c r="K110" s="7">
        <f t="shared" si="4"/>
        <v>0</v>
      </c>
      <c r="L110" s="5">
        <f t="shared" si="5"/>
        <v>0</v>
      </c>
      <c r="M110">
        <f t="shared" si="3"/>
        <v>0</v>
      </c>
    </row>
    <row r="111" spans="11:13" hidden="1" x14ac:dyDescent="0.25">
      <c r="K111" s="7">
        <f t="shared" si="4"/>
        <v>0</v>
      </c>
      <c r="L111" s="5">
        <f t="shared" si="5"/>
        <v>0</v>
      </c>
      <c r="M111">
        <f t="shared" si="3"/>
        <v>0</v>
      </c>
    </row>
    <row r="112" spans="11:13" hidden="1" x14ac:dyDescent="0.25">
      <c r="K112" s="7">
        <f t="shared" si="4"/>
        <v>0</v>
      </c>
      <c r="L112" s="5">
        <f t="shared" si="5"/>
        <v>0</v>
      </c>
      <c r="M112">
        <f t="shared" si="3"/>
        <v>0</v>
      </c>
    </row>
    <row r="113" spans="11:13" hidden="1" x14ac:dyDescent="0.25">
      <c r="K113" s="7">
        <f t="shared" si="4"/>
        <v>0</v>
      </c>
      <c r="L113" s="5">
        <f t="shared" si="5"/>
        <v>0</v>
      </c>
      <c r="M113">
        <f t="shared" si="3"/>
        <v>0</v>
      </c>
    </row>
    <row r="114" spans="11:13" hidden="1" x14ac:dyDescent="0.25">
      <c r="K114" s="7">
        <f t="shared" si="4"/>
        <v>0</v>
      </c>
      <c r="L114" s="5">
        <f t="shared" si="5"/>
        <v>0</v>
      </c>
      <c r="M114">
        <f t="shared" si="3"/>
        <v>0</v>
      </c>
    </row>
    <row r="115" spans="11:13" hidden="1" x14ac:dyDescent="0.25">
      <c r="K115" s="7">
        <f t="shared" si="4"/>
        <v>0</v>
      </c>
      <c r="L115" s="5">
        <f t="shared" si="5"/>
        <v>0</v>
      </c>
      <c r="M115">
        <f t="shared" si="3"/>
        <v>0</v>
      </c>
    </row>
    <row r="116" spans="11:13" hidden="1" x14ac:dyDescent="0.25">
      <c r="K116" s="7">
        <f t="shared" si="4"/>
        <v>0</v>
      </c>
      <c r="L116" s="5">
        <f t="shared" si="5"/>
        <v>0</v>
      </c>
      <c r="M116">
        <f t="shared" si="3"/>
        <v>0</v>
      </c>
    </row>
    <row r="117" spans="11:13" hidden="1" x14ac:dyDescent="0.25">
      <c r="K117" s="7">
        <f t="shared" si="4"/>
        <v>0</v>
      </c>
      <c r="L117" s="5">
        <f t="shared" si="5"/>
        <v>0</v>
      </c>
      <c r="M117">
        <f t="shared" si="3"/>
        <v>0</v>
      </c>
    </row>
    <row r="118" spans="11:13" hidden="1" x14ac:dyDescent="0.25">
      <c r="K118" s="7">
        <f t="shared" si="4"/>
        <v>0</v>
      </c>
      <c r="L118" s="5">
        <f t="shared" si="5"/>
        <v>0</v>
      </c>
      <c r="M118">
        <f t="shared" si="3"/>
        <v>0</v>
      </c>
    </row>
    <row r="119" spans="11:13" hidden="1" x14ac:dyDescent="0.25">
      <c r="K119" s="7">
        <f t="shared" si="4"/>
        <v>0</v>
      </c>
      <c r="L119" s="5">
        <f t="shared" si="5"/>
        <v>0</v>
      </c>
      <c r="M119">
        <f t="shared" si="3"/>
        <v>0</v>
      </c>
    </row>
    <row r="120" spans="11:13" hidden="1" x14ac:dyDescent="0.25">
      <c r="K120" s="7">
        <f t="shared" si="4"/>
        <v>0</v>
      </c>
      <c r="L120" s="5">
        <f t="shared" si="5"/>
        <v>0</v>
      </c>
      <c r="M120">
        <f t="shared" si="3"/>
        <v>0</v>
      </c>
    </row>
    <row r="121" spans="11:13" hidden="1" x14ac:dyDescent="0.25">
      <c r="K121" s="7">
        <f t="shared" si="4"/>
        <v>0</v>
      </c>
      <c r="L121" s="5">
        <f t="shared" si="5"/>
        <v>0</v>
      </c>
      <c r="M121">
        <f t="shared" si="3"/>
        <v>0</v>
      </c>
    </row>
    <row r="122" spans="11:13" hidden="1" x14ac:dyDescent="0.25">
      <c r="K122" s="7">
        <f t="shared" si="4"/>
        <v>0</v>
      </c>
      <c r="L122" s="5">
        <f t="shared" si="5"/>
        <v>0</v>
      </c>
      <c r="M122">
        <f t="shared" si="3"/>
        <v>0</v>
      </c>
    </row>
    <row r="123" spans="11:13" hidden="1" x14ac:dyDescent="0.25">
      <c r="K123" s="7">
        <f t="shared" si="4"/>
        <v>0</v>
      </c>
      <c r="L123" s="5">
        <f t="shared" si="5"/>
        <v>0</v>
      </c>
      <c r="M123">
        <f t="shared" si="3"/>
        <v>0</v>
      </c>
    </row>
    <row r="124" spans="11:13" hidden="1" x14ac:dyDescent="0.25">
      <c r="K124" s="7">
        <f t="shared" si="4"/>
        <v>0</v>
      </c>
      <c r="L124" s="5">
        <f t="shared" si="5"/>
        <v>0</v>
      </c>
      <c r="M124">
        <f t="shared" si="3"/>
        <v>0</v>
      </c>
    </row>
    <row r="125" spans="11:13" hidden="1" x14ac:dyDescent="0.25">
      <c r="K125" s="7">
        <f t="shared" si="4"/>
        <v>0</v>
      </c>
      <c r="L125" s="5">
        <f t="shared" si="5"/>
        <v>0</v>
      </c>
      <c r="M125">
        <f t="shared" si="3"/>
        <v>0</v>
      </c>
    </row>
    <row r="126" spans="11:13" hidden="1" x14ac:dyDescent="0.25">
      <c r="K126" s="7">
        <f t="shared" si="4"/>
        <v>0</v>
      </c>
      <c r="L126" s="5">
        <f t="shared" si="5"/>
        <v>0</v>
      </c>
      <c r="M126">
        <f t="shared" si="3"/>
        <v>0</v>
      </c>
    </row>
    <row r="127" spans="11:13" hidden="1" x14ac:dyDescent="0.25">
      <c r="K127" s="7">
        <f t="shared" si="4"/>
        <v>0</v>
      </c>
      <c r="L127" s="5">
        <f t="shared" si="5"/>
        <v>0</v>
      </c>
      <c r="M127">
        <f t="shared" si="3"/>
        <v>0</v>
      </c>
    </row>
    <row r="128" spans="11:13" hidden="1" x14ac:dyDescent="0.25">
      <c r="K128" s="7">
        <f t="shared" si="4"/>
        <v>0</v>
      </c>
      <c r="L128" s="5">
        <f t="shared" si="5"/>
        <v>0</v>
      </c>
      <c r="M128">
        <f t="shared" si="3"/>
        <v>0</v>
      </c>
    </row>
    <row r="129" spans="11:13" hidden="1" x14ac:dyDescent="0.25">
      <c r="K129" s="7">
        <f t="shared" si="4"/>
        <v>0</v>
      </c>
      <c r="L129" s="5">
        <f t="shared" si="5"/>
        <v>0</v>
      </c>
      <c r="M129">
        <f t="shared" si="3"/>
        <v>0</v>
      </c>
    </row>
    <row r="130" spans="11:13" hidden="1" x14ac:dyDescent="0.25">
      <c r="K130" s="7">
        <f t="shared" si="4"/>
        <v>0</v>
      </c>
      <c r="L130" s="5">
        <f t="shared" si="5"/>
        <v>0</v>
      </c>
      <c r="M130">
        <f t="shared" si="3"/>
        <v>0</v>
      </c>
    </row>
    <row r="131" spans="11:13" hidden="1" x14ac:dyDescent="0.25">
      <c r="K131" s="7">
        <f t="shared" si="4"/>
        <v>0</v>
      </c>
      <c r="L131" s="5">
        <f t="shared" si="5"/>
        <v>0</v>
      </c>
      <c r="M131">
        <f t="shared" si="3"/>
        <v>0</v>
      </c>
    </row>
    <row r="132" spans="11:13" hidden="1" x14ac:dyDescent="0.25">
      <c r="K132" s="7">
        <f t="shared" si="4"/>
        <v>0</v>
      </c>
      <c r="L132" s="5">
        <f t="shared" si="5"/>
        <v>0</v>
      </c>
      <c r="M132">
        <f t="shared" si="3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si="3"/>
        <v>0</v>
      </c>
    </row>
    <row r="134" spans="11:13" hidden="1" x14ac:dyDescent="0.25">
      <c r="K134" s="7">
        <f t="shared" si="6"/>
        <v>0</v>
      </c>
      <c r="L134" s="5">
        <f t="shared" si="5"/>
        <v>0</v>
      </c>
      <c r="M134">
        <f t="shared" ref="M134:M197" si="7">SUM(K134*L134)</f>
        <v>0</v>
      </c>
    </row>
    <row r="135" spans="11:13" hidden="1" x14ac:dyDescent="0.25">
      <c r="K135" s="7">
        <f t="shared" si="6"/>
        <v>0</v>
      </c>
      <c r="L135" s="5">
        <f t="shared" si="5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5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5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5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5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5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5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5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5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5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ref="L145:L208" si="8">IF(D145="X",0,IF(E145="",0,IF(E145="H",0,VLOOKUP(E145,$F$539:$G$553,2))))</f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si="7"/>
        <v>0</v>
      </c>
    </row>
    <row r="198" spans="11:13" hidden="1" x14ac:dyDescent="0.25">
      <c r="K198" s="7">
        <f t="shared" si="9"/>
        <v>0</v>
      </c>
      <c r="L198" s="5">
        <f t="shared" si="8"/>
        <v>0</v>
      </c>
      <c r="M198">
        <f t="shared" ref="M198:M261" si="10">SUM(K198*L198)</f>
        <v>0</v>
      </c>
    </row>
    <row r="199" spans="11:13" hidden="1" x14ac:dyDescent="0.25">
      <c r="K199" s="7">
        <f t="shared" si="9"/>
        <v>0</v>
      </c>
      <c r="L199" s="5">
        <f t="shared" si="8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8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8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8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8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8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8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8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8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8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ref="L209:L272" si="11">IF(D209="X",0,IF(E209="",0,IF(E209="H",0,VLOOKUP(E209,$F$539:$G$553,2))))</f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si="10"/>
        <v>0</v>
      </c>
    </row>
    <row r="262" spans="11:13" hidden="1" x14ac:dyDescent="0.25">
      <c r="K262" s="7">
        <f t="shared" si="12"/>
        <v>0</v>
      </c>
      <c r="L262" s="5">
        <f t="shared" si="11"/>
        <v>0</v>
      </c>
      <c r="M262">
        <f t="shared" ref="M262:M325" si="13">SUM(K262*L262)</f>
        <v>0</v>
      </c>
    </row>
    <row r="263" spans="11:13" hidden="1" x14ac:dyDescent="0.25">
      <c r="K263" s="7">
        <f t="shared" si="12"/>
        <v>0</v>
      </c>
      <c r="L263" s="5">
        <f t="shared" si="11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1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1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1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1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1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1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1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1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1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ref="L273:L336" si="14">IF(D273="X",0,IF(E273="",0,IF(E273="H",0,VLOOKUP(E273,$F$539:$G$553,2))))</f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si="13"/>
        <v>0</v>
      </c>
    </row>
    <row r="326" spans="11:13" hidden="1" x14ac:dyDescent="0.25">
      <c r="K326" s="7">
        <f t="shared" si="15"/>
        <v>0</v>
      </c>
      <c r="L326" s="5">
        <f t="shared" si="14"/>
        <v>0</v>
      </c>
      <c r="M326">
        <f t="shared" ref="M326:M389" si="16">SUM(K326*L326)</f>
        <v>0</v>
      </c>
    </row>
    <row r="327" spans="11:13" hidden="1" x14ac:dyDescent="0.25">
      <c r="K327" s="7">
        <f t="shared" si="15"/>
        <v>0</v>
      </c>
      <c r="L327" s="5">
        <f t="shared" si="14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4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4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4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4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4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4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4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4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4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ref="L337:L400" si="17">IF(D337="X",0,IF(E337="",0,IF(E337="H",0,VLOOKUP(E337,$F$539:$G$553,2))))</f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si="16"/>
        <v>0</v>
      </c>
    </row>
    <row r="390" spans="11:13" hidden="1" x14ac:dyDescent="0.25">
      <c r="K390" s="7">
        <f t="shared" si="18"/>
        <v>0</v>
      </c>
      <c r="L390" s="5">
        <f t="shared" si="17"/>
        <v>0</v>
      </c>
      <c r="M390">
        <f t="shared" ref="M390:M453" si="19">SUM(K390*L390)</f>
        <v>0</v>
      </c>
    </row>
    <row r="391" spans="11:13" hidden="1" x14ac:dyDescent="0.25">
      <c r="K391" s="7">
        <f t="shared" si="18"/>
        <v>0</v>
      </c>
      <c r="L391" s="5">
        <f t="shared" si="17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17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17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17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17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17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17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17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17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17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ref="L401:L464" si="20">IF(D401="X",0,IF(E401="",0,IF(E401="H",0,VLOOKUP(E401,$F$539:$G$553,2))))</f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5" si="21">SUM(F453:J453)</f>
        <v>0</v>
      </c>
      <c r="L453" s="5">
        <f t="shared" si="20"/>
        <v>0</v>
      </c>
      <c r="M453">
        <f t="shared" si="19"/>
        <v>0</v>
      </c>
    </row>
    <row r="454" spans="11:13" hidden="1" x14ac:dyDescent="0.25">
      <c r="K454" s="7">
        <f t="shared" si="21"/>
        <v>0</v>
      </c>
      <c r="L454" s="5">
        <f t="shared" si="20"/>
        <v>0</v>
      </c>
      <c r="M454">
        <f t="shared" ref="M454:M495" si="22">SUM(K454*L454)</f>
        <v>0</v>
      </c>
    </row>
    <row r="455" spans="11:13" hidden="1" x14ac:dyDescent="0.25">
      <c r="K455" s="7">
        <f t="shared" si="21"/>
        <v>0</v>
      </c>
      <c r="L455" s="5">
        <f t="shared" si="20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0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0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0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0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0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0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0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0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0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ref="L465:L495" si="23">IF(D465="X",0,IF(E465="",0,IF(E465="H",0,VLOOKUP(E465,$F$539:$G$553,2))))</f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2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2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2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2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2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2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2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2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2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2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2:13" hidden="1" x14ac:dyDescent="0.25">
      <c r="K491" s="7">
        <f t="shared" si="21"/>
        <v>0</v>
      </c>
      <c r="L491" s="5">
        <f t="shared" si="23"/>
        <v>0</v>
      </c>
      <c r="M491">
        <f t="shared" si="22"/>
        <v>0</v>
      </c>
    </row>
    <row r="492" spans="2:13" hidden="1" x14ac:dyDescent="0.25">
      <c r="K492" s="7">
        <f t="shared" si="21"/>
        <v>0</v>
      </c>
      <c r="L492" s="5">
        <f t="shared" si="23"/>
        <v>0</v>
      </c>
      <c r="M492">
        <f t="shared" si="22"/>
        <v>0</v>
      </c>
    </row>
    <row r="493" spans="2:13" hidden="1" x14ac:dyDescent="0.25">
      <c r="K493" s="7">
        <f t="shared" si="21"/>
        <v>0</v>
      </c>
      <c r="L493" s="5">
        <f t="shared" si="23"/>
        <v>0</v>
      </c>
      <c r="M493">
        <f t="shared" si="22"/>
        <v>0</v>
      </c>
    </row>
    <row r="494" spans="2:13" hidden="1" x14ac:dyDescent="0.25">
      <c r="K494" s="7">
        <f t="shared" si="21"/>
        <v>0</v>
      </c>
      <c r="L494" s="5">
        <f t="shared" si="23"/>
        <v>0</v>
      </c>
      <c r="M494">
        <f t="shared" si="22"/>
        <v>0</v>
      </c>
    </row>
    <row r="495" spans="2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2:13" ht="15.75" hidden="1" thickBot="1" x14ac:dyDescent="0.3">
      <c r="B496" s="287"/>
      <c r="C496" s="275" t="s">
        <v>141</v>
      </c>
      <c r="D496" s="275"/>
      <c r="E496" s="275"/>
      <c r="F496" s="276">
        <f>SUM(F40:F70)</f>
        <v>0</v>
      </c>
      <c r="G496" s="276">
        <f t="shared" ref="G496:J496" si="24">SUM(G40:G70)</f>
        <v>0</v>
      </c>
      <c r="H496" s="276">
        <f t="shared" si="24"/>
        <v>0</v>
      </c>
      <c r="I496" s="276">
        <f t="shared" si="24"/>
        <v>0</v>
      </c>
      <c r="J496" s="276">
        <f t="shared" si="24"/>
        <v>0</v>
      </c>
      <c r="K496" s="305">
        <f>SUM(K40:K70)</f>
        <v>0</v>
      </c>
      <c r="L496" s="274"/>
      <c r="M496" s="276"/>
    </row>
    <row r="497" spans="3:13" ht="15.75" hidden="1" thickTop="1" x14ac:dyDescent="0.25">
      <c r="K497" s="7">
        <f t="shared" ref="K497:K498" si="25">SUM(F497:J497)</f>
        <v>0</v>
      </c>
      <c r="L497" s="5">
        <f t="shared" ref="L497:L498" si="26">IF(D497="X",0,IF(E497="",0,IF(E497="H",0,VLOOKUP(E497,$F$539:$G$553,2))))</f>
        <v>0</v>
      </c>
      <c r="M497">
        <f t="shared" ref="M497:M498" si="27">SUM(K497*L497)</f>
        <v>0</v>
      </c>
    </row>
    <row r="498" spans="3:13" hidden="1" x14ac:dyDescent="0.25">
      <c r="K498" s="7">
        <f t="shared" si="25"/>
        <v>0</v>
      </c>
      <c r="L498" s="5">
        <f t="shared" si="26"/>
        <v>0</v>
      </c>
      <c r="M498">
        <f t="shared" si="27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8">SUMPRODUCT(--($E$4:$E$498=C500),--($D$4:$D$498=""),$F$4:$F$498)</f>
        <v>#REF!</v>
      </c>
      <c r="G500" s="127" t="e">
        <f t="shared" ref="G500:G514" si="29">SUMPRODUCT(--($E$4:$E$498=C500),--($D$4:$D$498=""),$G$4:$G$498)</f>
        <v>#REF!</v>
      </c>
      <c r="H500" s="127" t="e">
        <f t="shared" ref="H500:H514" si="30">SUMPRODUCT(--($E$4:$E$498=C500),--($D$4:$D$498=""),$H$4:$H$498)</f>
        <v>#REF!</v>
      </c>
      <c r="I500" s="127" t="e">
        <f t="shared" ref="I500:I514" si="31">SUMPRODUCT(--($E$4:$E$498=C500),--($D$4:$D$498=""),$I$4:$I$498)</f>
        <v>#REF!</v>
      </c>
      <c r="J500" s="127" t="e">
        <f t="shared" ref="J500:J514" si="32">SUMPRODUCT(--($E$4:$E$498=C500),--($D$4:$D$498=""),$J$4:$J$498)</f>
        <v>#REF!</v>
      </c>
      <c r="K500" s="127" t="e">
        <f t="shared" ref="K500:K514" si="33">SUM(F500:J500)</f>
        <v>#REF!</v>
      </c>
      <c r="L500" s="127"/>
      <c r="M500" s="127" t="e">
        <f t="shared" ref="M500:M507" si="34">SUMPRODUCT(--($E$4:$E$498=C500),--($D$4:$D$498=""),$M$4:$M$498)</f>
        <v>#REF!</v>
      </c>
    </row>
    <row r="501" spans="3:13" hidden="1" x14ac:dyDescent="0.25">
      <c r="C501" s="127" t="e">
        <f t="shared" ref="C501:C514" si="35">IF(F540="","Vrije categorie",F540)</f>
        <v>#REF!</v>
      </c>
      <c r="D501" s="127"/>
      <c r="E501" s="127"/>
      <c r="F501" s="127" t="e">
        <f t="shared" si="28"/>
        <v>#REF!</v>
      </c>
      <c r="G501" s="127" t="e">
        <f t="shared" si="29"/>
        <v>#REF!</v>
      </c>
      <c r="H501" s="127" t="e">
        <f t="shared" si="30"/>
        <v>#REF!</v>
      </c>
      <c r="I501" s="127" t="e">
        <f t="shared" si="31"/>
        <v>#REF!</v>
      </c>
      <c r="J501" s="127" t="e">
        <f t="shared" si="32"/>
        <v>#REF!</v>
      </c>
      <c r="K501" s="127" t="e">
        <f t="shared" si="33"/>
        <v>#REF!</v>
      </c>
      <c r="L501" s="127"/>
      <c r="M501" s="127" t="e">
        <f t="shared" si="34"/>
        <v>#REF!</v>
      </c>
    </row>
    <row r="502" spans="3:13" hidden="1" x14ac:dyDescent="0.25">
      <c r="C502" s="127" t="e">
        <f t="shared" si="35"/>
        <v>#REF!</v>
      </c>
      <c r="D502" s="127"/>
      <c r="E502" s="127"/>
      <c r="F502" s="127" t="e">
        <f t="shared" si="28"/>
        <v>#REF!</v>
      </c>
      <c r="G502" s="127" t="e">
        <f t="shared" si="29"/>
        <v>#REF!</v>
      </c>
      <c r="H502" s="127" t="e">
        <f t="shared" si="30"/>
        <v>#REF!</v>
      </c>
      <c r="I502" s="127" t="e">
        <f t="shared" si="31"/>
        <v>#REF!</v>
      </c>
      <c r="J502" s="127" t="e">
        <f t="shared" si="32"/>
        <v>#REF!</v>
      </c>
      <c r="K502" s="127" t="e">
        <f t="shared" si="33"/>
        <v>#REF!</v>
      </c>
      <c r="L502" s="127"/>
      <c r="M502" s="127" t="e">
        <f t="shared" si="34"/>
        <v>#REF!</v>
      </c>
    </row>
    <row r="503" spans="3:13" hidden="1" x14ac:dyDescent="0.25">
      <c r="C503" s="127" t="e">
        <f t="shared" si="35"/>
        <v>#REF!</v>
      </c>
      <c r="D503" s="127"/>
      <c r="E503" s="127"/>
      <c r="F503" s="127" t="e">
        <f t="shared" si="28"/>
        <v>#REF!</v>
      </c>
      <c r="G503" s="127" t="e">
        <f t="shared" si="29"/>
        <v>#REF!</v>
      </c>
      <c r="H503" s="127" t="e">
        <f t="shared" si="30"/>
        <v>#REF!</v>
      </c>
      <c r="I503" s="127" t="e">
        <f t="shared" si="31"/>
        <v>#REF!</v>
      </c>
      <c r="J503" s="127" t="e">
        <f t="shared" si="32"/>
        <v>#REF!</v>
      </c>
      <c r="K503" s="127" t="e">
        <f t="shared" si="33"/>
        <v>#REF!</v>
      </c>
      <c r="L503" s="127"/>
      <c r="M503" s="127" t="e">
        <f t="shared" si="34"/>
        <v>#REF!</v>
      </c>
    </row>
    <row r="504" spans="3:13" hidden="1" x14ac:dyDescent="0.25">
      <c r="C504" s="127" t="e">
        <f t="shared" si="35"/>
        <v>#REF!</v>
      </c>
      <c r="D504" s="127"/>
      <c r="E504" s="127"/>
      <c r="F504" s="127" t="e">
        <f t="shared" si="28"/>
        <v>#REF!</v>
      </c>
      <c r="G504" s="127" t="e">
        <f t="shared" si="29"/>
        <v>#REF!</v>
      </c>
      <c r="H504" s="127" t="e">
        <f t="shared" si="30"/>
        <v>#REF!</v>
      </c>
      <c r="I504" s="127" t="e">
        <f t="shared" si="31"/>
        <v>#REF!</v>
      </c>
      <c r="J504" s="127" t="e">
        <f t="shared" si="32"/>
        <v>#REF!</v>
      </c>
      <c r="K504" s="127" t="e">
        <f t="shared" si="33"/>
        <v>#REF!</v>
      </c>
      <c r="L504" s="127"/>
      <c r="M504" s="127" t="e">
        <f t="shared" si="34"/>
        <v>#REF!</v>
      </c>
    </row>
    <row r="505" spans="3:13" hidden="1" x14ac:dyDescent="0.25">
      <c r="C505" s="127" t="e">
        <f t="shared" si="35"/>
        <v>#REF!</v>
      </c>
      <c r="D505" s="127"/>
      <c r="E505" s="127"/>
      <c r="F505" s="127" t="e">
        <f t="shared" si="28"/>
        <v>#REF!</v>
      </c>
      <c r="G505" s="127" t="e">
        <f t="shared" si="29"/>
        <v>#REF!</v>
      </c>
      <c r="H505" s="127" t="e">
        <f t="shared" si="30"/>
        <v>#REF!</v>
      </c>
      <c r="I505" s="127" t="e">
        <f t="shared" si="31"/>
        <v>#REF!</v>
      </c>
      <c r="J505" s="127" t="e">
        <f t="shared" si="32"/>
        <v>#REF!</v>
      </c>
      <c r="K505" s="127" t="e">
        <f t="shared" si="33"/>
        <v>#REF!</v>
      </c>
      <c r="L505" s="127"/>
      <c r="M505" s="127" t="e">
        <f t="shared" si="34"/>
        <v>#REF!</v>
      </c>
    </row>
    <row r="506" spans="3:13" hidden="1" x14ac:dyDescent="0.25">
      <c r="C506" s="127" t="e">
        <f t="shared" si="35"/>
        <v>#REF!</v>
      </c>
      <c r="D506" s="127"/>
      <c r="E506" s="127"/>
      <c r="F506" s="127" t="e">
        <f t="shared" si="28"/>
        <v>#REF!</v>
      </c>
      <c r="G506" s="127" t="e">
        <f t="shared" si="29"/>
        <v>#REF!</v>
      </c>
      <c r="H506" s="127" t="e">
        <f t="shared" si="30"/>
        <v>#REF!</v>
      </c>
      <c r="I506" s="127" t="e">
        <f t="shared" si="31"/>
        <v>#REF!</v>
      </c>
      <c r="J506" s="127" t="e">
        <f t="shared" si="32"/>
        <v>#REF!</v>
      </c>
      <c r="K506" s="127" t="e">
        <f t="shared" si="33"/>
        <v>#REF!</v>
      </c>
      <c r="L506" s="127"/>
      <c r="M506" s="127" t="e">
        <f t="shared" si="34"/>
        <v>#REF!</v>
      </c>
    </row>
    <row r="507" spans="3:13" hidden="1" x14ac:dyDescent="0.25">
      <c r="C507" s="127" t="e">
        <f t="shared" si="35"/>
        <v>#REF!</v>
      </c>
      <c r="D507" s="127"/>
      <c r="E507" s="127"/>
      <c r="F507" s="127" t="e">
        <f t="shared" si="28"/>
        <v>#REF!</v>
      </c>
      <c r="G507" s="127" t="e">
        <f t="shared" si="29"/>
        <v>#REF!</v>
      </c>
      <c r="H507" s="127" t="e">
        <f t="shared" si="30"/>
        <v>#REF!</v>
      </c>
      <c r="I507" s="127" t="e">
        <f t="shared" si="31"/>
        <v>#REF!</v>
      </c>
      <c r="J507" s="127" t="e">
        <f t="shared" si="32"/>
        <v>#REF!</v>
      </c>
      <c r="K507" s="127" t="e">
        <f t="shared" si="33"/>
        <v>#REF!</v>
      </c>
      <c r="L507" s="127"/>
      <c r="M507" s="127" t="e">
        <f t="shared" si="34"/>
        <v>#REF!</v>
      </c>
    </row>
    <row r="508" spans="3:13" hidden="1" x14ac:dyDescent="0.25">
      <c r="C508" s="127" t="e">
        <f t="shared" si="35"/>
        <v>#REF!</v>
      </c>
      <c r="D508" s="127"/>
      <c r="E508" s="127"/>
      <c r="F508" s="127" t="e">
        <f t="shared" si="28"/>
        <v>#REF!</v>
      </c>
      <c r="G508" s="127" t="e">
        <f t="shared" si="29"/>
        <v>#REF!</v>
      </c>
      <c r="H508" s="127" t="e">
        <f t="shared" si="30"/>
        <v>#REF!</v>
      </c>
      <c r="I508" s="127" t="e">
        <f t="shared" si="31"/>
        <v>#REF!</v>
      </c>
      <c r="J508" s="127" t="e">
        <f t="shared" si="32"/>
        <v>#REF!</v>
      </c>
      <c r="K508" s="127" t="e">
        <f t="shared" si="33"/>
        <v>#REF!</v>
      </c>
      <c r="L508" s="127"/>
      <c r="M508" s="127" t="e">
        <f t="shared" ref="M508:M513" si="36">SUMPRODUCT(--($E$4:$E$498=C508),--($D$4:$D$498=""),$M$4:$M$498)</f>
        <v>#REF!</v>
      </c>
    </row>
    <row r="509" spans="3:13" hidden="1" x14ac:dyDescent="0.25">
      <c r="C509" s="127" t="e">
        <f t="shared" si="35"/>
        <v>#REF!</v>
      </c>
      <c r="D509" s="127"/>
      <c r="E509" s="127"/>
      <c r="F509" s="127" t="e">
        <f t="shared" si="28"/>
        <v>#REF!</v>
      </c>
      <c r="G509" s="127" t="e">
        <f t="shared" si="29"/>
        <v>#REF!</v>
      </c>
      <c r="H509" s="127" t="e">
        <f t="shared" si="30"/>
        <v>#REF!</v>
      </c>
      <c r="I509" s="127" t="e">
        <f t="shared" si="31"/>
        <v>#REF!</v>
      </c>
      <c r="J509" s="127" t="e">
        <f t="shared" si="32"/>
        <v>#REF!</v>
      </c>
      <c r="K509" s="127" t="e">
        <f t="shared" si="33"/>
        <v>#REF!</v>
      </c>
      <c r="L509" s="127"/>
      <c r="M509" s="127" t="e">
        <f t="shared" si="36"/>
        <v>#REF!</v>
      </c>
    </row>
    <row r="510" spans="3:13" hidden="1" x14ac:dyDescent="0.25">
      <c r="C510" s="127" t="e">
        <f t="shared" si="35"/>
        <v>#REF!</v>
      </c>
      <c r="D510" s="127"/>
      <c r="E510" s="127"/>
      <c r="F510" s="127" t="e">
        <f t="shared" si="28"/>
        <v>#REF!</v>
      </c>
      <c r="G510" s="127" t="e">
        <f t="shared" si="29"/>
        <v>#REF!</v>
      </c>
      <c r="H510" s="127" t="e">
        <f t="shared" si="30"/>
        <v>#REF!</v>
      </c>
      <c r="I510" s="127" t="e">
        <f t="shared" si="31"/>
        <v>#REF!</v>
      </c>
      <c r="J510" s="127" t="e">
        <f t="shared" si="32"/>
        <v>#REF!</v>
      </c>
      <c r="K510" s="127" t="e">
        <f t="shared" si="33"/>
        <v>#REF!</v>
      </c>
      <c r="L510" s="127"/>
      <c r="M510" s="127" t="e">
        <f t="shared" si="36"/>
        <v>#REF!</v>
      </c>
    </row>
    <row r="511" spans="3:13" hidden="1" x14ac:dyDescent="0.25">
      <c r="C511" s="127" t="e">
        <f t="shared" si="35"/>
        <v>#REF!</v>
      </c>
      <c r="D511" s="127"/>
      <c r="E511" s="127"/>
      <c r="F511" s="127" t="e">
        <f t="shared" si="28"/>
        <v>#REF!</v>
      </c>
      <c r="G511" s="127" t="e">
        <f t="shared" si="29"/>
        <v>#REF!</v>
      </c>
      <c r="H511" s="127" t="e">
        <f t="shared" si="30"/>
        <v>#REF!</v>
      </c>
      <c r="I511" s="127" t="e">
        <f t="shared" si="31"/>
        <v>#REF!</v>
      </c>
      <c r="J511" s="127" t="e">
        <f t="shared" si="32"/>
        <v>#REF!</v>
      </c>
      <c r="K511" s="127" t="e">
        <f t="shared" si="33"/>
        <v>#REF!</v>
      </c>
      <c r="L511" s="127"/>
      <c r="M511" s="127" t="e">
        <f t="shared" si="36"/>
        <v>#REF!</v>
      </c>
    </row>
    <row r="512" spans="3:13" hidden="1" x14ac:dyDescent="0.25">
      <c r="C512" s="127" t="e">
        <f t="shared" si="35"/>
        <v>#REF!</v>
      </c>
      <c r="D512" s="127"/>
      <c r="E512" s="127"/>
      <c r="F512" s="127" t="e">
        <f t="shared" si="28"/>
        <v>#REF!</v>
      </c>
      <c r="G512" s="127" t="e">
        <f t="shared" si="29"/>
        <v>#REF!</v>
      </c>
      <c r="H512" s="127" t="e">
        <f t="shared" si="30"/>
        <v>#REF!</v>
      </c>
      <c r="I512" s="127" t="e">
        <f t="shared" si="31"/>
        <v>#REF!</v>
      </c>
      <c r="J512" s="127" t="e">
        <f t="shared" si="32"/>
        <v>#REF!</v>
      </c>
      <c r="K512" s="127" t="e">
        <f t="shared" si="33"/>
        <v>#REF!</v>
      </c>
      <c r="L512" s="127"/>
      <c r="M512" s="127" t="e">
        <f t="shared" si="36"/>
        <v>#REF!</v>
      </c>
    </row>
    <row r="513" spans="3:13" hidden="1" x14ac:dyDescent="0.25">
      <c r="C513" s="127" t="e">
        <f t="shared" si="35"/>
        <v>#REF!</v>
      </c>
      <c r="D513" s="127"/>
      <c r="E513" s="127"/>
      <c r="F513" s="127" t="e">
        <f t="shared" si="28"/>
        <v>#REF!</v>
      </c>
      <c r="G513" s="127" t="e">
        <f t="shared" si="29"/>
        <v>#REF!</v>
      </c>
      <c r="H513" s="127" t="e">
        <f t="shared" si="30"/>
        <v>#REF!</v>
      </c>
      <c r="I513" s="127" t="e">
        <f t="shared" si="31"/>
        <v>#REF!</v>
      </c>
      <c r="J513" s="127" t="e">
        <f t="shared" si="32"/>
        <v>#REF!</v>
      </c>
      <c r="K513" s="127" t="e">
        <f t="shared" si="33"/>
        <v>#REF!</v>
      </c>
      <c r="L513" s="127"/>
      <c r="M513" s="127" t="e">
        <f t="shared" si="36"/>
        <v>#REF!</v>
      </c>
    </row>
    <row r="514" spans="3:13" hidden="1" x14ac:dyDescent="0.25">
      <c r="C514" s="127" t="e">
        <f t="shared" si="35"/>
        <v>#REF!</v>
      </c>
      <c r="D514" s="127"/>
      <c r="E514" s="127"/>
      <c r="F514" s="127" t="e">
        <f t="shared" si="28"/>
        <v>#REF!</v>
      </c>
      <c r="G514" s="127" t="e">
        <f t="shared" si="29"/>
        <v>#REF!</v>
      </c>
      <c r="H514" s="127" t="e">
        <f t="shared" si="30"/>
        <v>#REF!</v>
      </c>
      <c r="I514" s="127" t="e">
        <f t="shared" si="31"/>
        <v>#REF!</v>
      </c>
      <c r="J514" s="127" t="e">
        <f t="shared" si="32"/>
        <v>#REF!</v>
      </c>
      <c r="K514" s="127" t="e">
        <f t="shared" si="33"/>
        <v>#REF!</v>
      </c>
      <c r="L514" s="127"/>
      <c r="M514" s="127" t="e">
        <f>SUMPRODUCT(--($E$4:$E$498=C514),--($D$4:$D$498=""),$M$4:$M$498)</f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7">SUM(G500:G514)</f>
        <v>#REF!</v>
      </c>
      <c r="H515" s="128" t="e">
        <f t="shared" si="37"/>
        <v>#REF!</v>
      </c>
      <c r="I515" s="128" t="e">
        <f t="shared" si="37"/>
        <v>#REF!</v>
      </c>
      <c r="J515" s="128" t="e">
        <f t="shared" si="37"/>
        <v>#REF!</v>
      </c>
      <c r="K515" s="128" t="e">
        <f t="shared" si="37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8">C500</f>
        <v>#REF!</v>
      </c>
      <c r="D520" s="9"/>
      <c r="E520" s="9"/>
      <c r="F520" s="9" t="e">
        <f t="shared" ref="F520:F534" si="39">SUMPRODUCT(--($E$4:$E$498=C520),--($D$4:$D$498="X"),$F$4:$F$498)</f>
        <v>#REF!</v>
      </c>
      <c r="G520" s="9" t="e">
        <f t="shared" ref="G520:G534" si="40">SUMPRODUCT(--($E$4:$E$498=C520),--($D$4:$D$498="X"),$G$4:$G$498)</f>
        <v>#REF!</v>
      </c>
      <c r="H520" s="9" t="e">
        <f t="shared" ref="H520:H534" si="41">SUMPRODUCT(--($E$4:$E$498=C520),--($D$4:$D$498="X"),$H$4:$H$498)</f>
        <v>#REF!</v>
      </c>
      <c r="I520" s="9" t="e">
        <f t="shared" ref="I520:I534" si="42">SUMPRODUCT(--($E$4:$E$498=C520),--($D$4:$D$498="X"),$I$4:$I$498)</f>
        <v>#REF!</v>
      </c>
      <c r="J520" s="9" t="e">
        <f t="shared" ref="J520:J534" si="43">SUMPRODUCT(--($E$4:$E$498=C520),--($D$4:$D$498="X"),$J$4:$J$498)</f>
        <v>#REF!</v>
      </c>
      <c r="K520" s="9" t="e">
        <f t="shared" ref="K520:K534" si="44">SUM(F520:J520)</f>
        <v>#REF!</v>
      </c>
    </row>
    <row r="521" spans="3:13" hidden="1" x14ac:dyDescent="0.25">
      <c r="C521" s="9" t="e">
        <f t="shared" si="38"/>
        <v>#REF!</v>
      </c>
      <c r="D521" s="9"/>
      <c r="E521" s="9"/>
      <c r="F521" s="9" t="e">
        <f t="shared" si="39"/>
        <v>#REF!</v>
      </c>
      <c r="G521" s="9" t="e">
        <f t="shared" si="40"/>
        <v>#REF!</v>
      </c>
      <c r="H521" s="9" t="e">
        <f t="shared" si="41"/>
        <v>#REF!</v>
      </c>
      <c r="I521" s="9" t="e">
        <f t="shared" si="42"/>
        <v>#REF!</v>
      </c>
      <c r="J521" s="9" t="e">
        <f t="shared" si="43"/>
        <v>#REF!</v>
      </c>
      <c r="K521" s="9" t="e">
        <f t="shared" si="44"/>
        <v>#REF!</v>
      </c>
    </row>
    <row r="522" spans="3:13" hidden="1" x14ac:dyDescent="0.25">
      <c r="C522" s="9" t="e">
        <f t="shared" si="38"/>
        <v>#REF!</v>
      </c>
      <c r="D522" s="9"/>
      <c r="E522" s="9"/>
      <c r="F522" s="9" t="e">
        <f t="shared" si="39"/>
        <v>#REF!</v>
      </c>
      <c r="G522" s="9" t="e">
        <f t="shared" si="40"/>
        <v>#REF!</v>
      </c>
      <c r="H522" s="9" t="e">
        <f t="shared" si="41"/>
        <v>#REF!</v>
      </c>
      <c r="I522" s="9" t="e">
        <f t="shared" si="42"/>
        <v>#REF!</v>
      </c>
      <c r="J522" s="9" t="e">
        <f t="shared" si="43"/>
        <v>#REF!</v>
      </c>
      <c r="K522" s="9" t="e">
        <f t="shared" si="44"/>
        <v>#REF!</v>
      </c>
    </row>
    <row r="523" spans="3:13" hidden="1" x14ac:dyDescent="0.25">
      <c r="C523" s="9" t="e">
        <f t="shared" si="38"/>
        <v>#REF!</v>
      </c>
      <c r="D523" s="9"/>
      <c r="E523" s="9"/>
      <c r="F523" s="9" t="e">
        <f t="shared" si="39"/>
        <v>#REF!</v>
      </c>
      <c r="G523" s="9" t="e">
        <f t="shared" si="40"/>
        <v>#REF!</v>
      </c>
      <c r="H523" s="9" t="e">
        <f t="shared" si="41"/>
        <v>#REF!</v>
      </c>
      <c r="I523" s="9" t="e">
        <f t="shared" si="42"/>
        <v>#REF!</v>
      </c>
      <c r="J523" s="9" t="e">
        <f t="shared" si="43"/>
        <v>#REF!</v>
      </c>
      <c r="K523" s="9" t="e">
        <f t="shared" si="44"/>
        <v>#REF!</v>
      </c>
    </row>
    <row r="524" spans="3:13" hidden="1" x14ac:dyDescent="0.25">
      <c r="C524" s="9" t="e">
        <f t="shared" si="38"/>
        <v>#REF!</v>
      </c>
      <c r="D524" s="9"/>
      <c r="E524" s="9"/>
      <c r="F524" s="9" t="e">
        <f t="shared" si="39"/>
        <v>#REF!</v>
      </c>
      <c r="G524" s="9" t="e">
        <f t="shared" si="40"/>
        <v>#REF!</v>
      </c>
      <c r="H524" s="9" t="e">
        <f t="shared" si="41"/>
        <v>#REF!</v>
      </c>
      <c r="I524" s="9" t="e">
        <f t="shared" si="42"/>
        <v>#REF!</v>
      </c>
      <c r="J524" s="9" t="e">
        <f t="shared" si="43"/>
        <v>#REF!</v>
      </c>
      <c r="K524" s="9" t="e">
        <f t="shared" si="44"/>
        <v>#REF!</v>
      </c>
    </row>
    <row r="525" spans="3:13" hidden="1" x14ac:dyDescent="0.25">
      <c r="C525" s="9" t="e">
        <f t="shared" si="38"/>
        <v>#REF!</v>
      </c>
      <c r="D525" s="9"/>
      <c r="E525" s="9"/>
      <c r="F525" s="9" t="e">
        <f t="shared" si="39"/>
        <v>#REF!</v>
      </c>
      <c r="G525" s="9" t="e">
        <f t="shared" si="40"/>
        <v>#REF!</v>
      </c>
      <c r="H525" s="9" t="e">
        <f t="shared" si="41"/>
        <v>#REF!</v>
      </c>
      <c r="I525" s="9" t="e">
        <f t="shared" si="42"/>
        <v>#REF!</v>
      </c>
      <c r="J525" s="9" t="e">
        <f t="shared" si="43"/>
        <v>#REF!</v>
      </c>
      <c r="K525" s="9" t="e">
        <f t="shared" si="44"/>
        <v>#REF!</v>
      </c>
    </row>
    <row r="526" spans="3:13" hidden="1" x14ac:dyDescent="0.25">
      <c r="C526" s="9" t="e">
        <f t="shared" si="38"/>
        <v>#REF!</v>
      </c>
      <c r="D526" s="9"/>
      <c r="E526" s="9"/>
      <c r="F526" s="9" t="e">
        <f t="shared" si="39"/>
        <v>#REF!</v>
      </c>
      <c r="G526" s="9" t="e">
        <f t="shared" si="40"/>
        <v>#REF!</v>
      </c>
      <c r="H526" s="9" t="e">
        <f t="shared" si="41"/>
        <v>#REF!</v>
      </c>
      <c r="I526" s="9" t="e">
        <f t="shared" si="42"/>
        <v>#REF!</v>
      </c>
      <c r="J526" s="9" t="e">
        <f t="shared" si="43"/>
        <v>#REF!</v>
      </c>
      <c r="K526" s="9" t="e">
        <f t="shared" si="44"/>
        <v>#REF!</v>
      </c>
    </row>
    <row r="527" spans="3:13" hidden="1" x14ac:dyDescent="0.25">
      <c r="C527" s="9" t="e">
        <f t="shared" si="38"/>
        <v>#REF!</v>
      </c>
      <c r="D527" s="9"/>
      <c r="E527" s="9"/>
      <c r="F527" s="9" t="e">
        <f t="shared" si="39"/>
        <v>#REF!</v>
      </c>
      <c r="G527" s="9" t="e">
        <f t="shared" si="40"/>
        <v>#REF!</v>
      </c>
      <c r="H527" s="9" t="e">
        <f t="shared" si="41"/>
        <v>#REF!</v>
      </c>
      <c r="I527" s="9" t="e">
        <f t="shared" si="42"/>
        <v>#REF!</v>
      </c>
      <c r="J527" s="9" t="e">
        <f t="shared" si="43"/>
        <v>#REF!</v>
      </c>
      <c r="K527" s="9" t="e">
        <f t="shared" si="44"/>
        <v>#REF!</v>
      </c>
    </row>
    <row r="528" spans="3:13" hidden="1" x14ac:dyDescent="0.25">
      <c r="C528" s="9" t="e">
        <f t="shared" si="38"/>
        <v>#REF!</v>
      </c>
      <c r="D528" s="9"/>
      <c r="E528" s="9"/>
      <c r="F528" s="9" t="e">
        <f t="shared" si="39"/>
        <v>#REF!</v>
      </c>
      <c r="G528" s="9" t="e">
        <f t="shared" si="40"/>
        <v>#REF!</v>
      </c>
      <c r="H528" s="9" t="e">
        <f t="shared" si="41"/>
        <v>#REF!</v>
      </c>
      <c r="I528" s="9" t="e">
        <f t="shared" si="42"/>
        <v>#REF!</v>
      </c>
      <c r="J528" s="9" t="e">
        <f t="shared" si="43"/>
        <v>#REF!</v>
      </c>
      <c r="K528" s="9" t="e">
        <f t="shared" si="44"/>
        <v>#REF!</v>
      </c>
    </row>
    <row r="529" spans="3:12" hidden="1" x14ac:dyDescent="0.25">
      <c r="C529" s="9" t="e">
        <f t="shared" si="38"/>
        <v>#REF!</v>
      </c>
      <c r="D529" s="9"/>
      <c r="E529" s="9"/>
      <c r="F529" s="9" t="e">
        <f t="shared" si="39"/>
        <v>#REF!</v>
      </c>
      <c r="G529" s="9" t="e">
        <f t="shared" si="40"/>
        <v>#REF!</v>
      </c>
      <c r="H529" s="9" t="e">
        <f t="shared" si="41"/>
        <v>#REF!</v>
      </c>
      <c r="I529" s="9" t="e">
        <f t="shared" si="42"/>
        <v>#REF!</v>
      </c>
      <c r="J529" s="9" t="e">
        <f t="shared" si="43"/>
        <v>#REF!</v>
      </c>
      <c r="K529" s="9" t="e">
        <f t="shared" si="44"/>
        <v>#REF!</v>
      </c>
    </row>
    <row r="530" spans="3:12" hidden="1" x14ac:dyDescent="0.25">
      <c r="C530" s="9" t="e">
        <f t="shared" si="38"/>
        <v>#REF!</v>
      </c>
      <c r="D530" s="9"/>
      <c r="E530" s="9"/>
      <c r="F530" s="9" t="e">
        <f t="shared" si="39"/>
        <v>#REF!</v>
      </c>
      <c r="G530" s="9" t="e">
        <f t="shared" si="40"/>
        <v>#REF!</v>
      </c>
      <c r="H530" s="9" t="e">
        <f t="shared" si="41"/>
        <v>#REF!</v>
      </c>
      <c r="I530" s="9" t="e">
        <f t="shared" si="42"/>
        <v>#REF!</v>
      </c>
      <c r="J530" s="9" t="e">
        <f t="shared" si="43"/>
        <v>#REF!</v>
      </c>
      <c r="K530" s="9" t="e">
        <f t="shared" si="44"/>
        <v>#REF!</v>
      </c>
    </row>
    <row r="531" spans="3:12" hidden="1" x14ac:dyDescent="0.25">
      <c r="C531" s="9" t="e">
        <f t="shared" si="38"/>
        <v>#REF!</v>
      </c>
      <c r="D531" s="9"/>
      <c r="E531" s="9"/>
      <c r="F531" s="9" t="e">
        <f t="shared" si="39"/>
        <v>#REF!</v>
      </c>
      <c r="G531" s="9" t="e">
        <f t="shared" si="40"/>
        <v>#REF!</v>
      </c>
      <c r="H531" s="9" t="e">
        <f t="shared" si="41"/>
        <v>#REF!</v>
      </c>
      <c r="I531" s="9" t="e">
        <f t="shared" si="42"/>
        <v>#REF!</v>
      </c>
      <c r="J531" s="9" t="e">
        <f t="shared" si="43"/>
        <v>#REF!</v>
      </c>
      <c r="K531" s="9" t="e">
        <f t="shared" si="44"/>
        <v>#REF!</v>
      </c>
    </row>
    <row r="532" spans="3:12" hidden="1" x14ac:dyDescent="0.25">
      <c r="C532" s="9" t="e">
        <f t="shared" si="38"/>
        <v>#REF!</v>
      </c>
      <c r="D532" s="9"/>
      <c r="E532" s="9"/>
      <c r="F532" s="9" t="e">
        <f t="shared" si="39"/>
        <v>#REF!</v>
      </c>
      <c r="G532" s="9" t="e">
        <f t="shared" si="40"/>
        <v>#REF!</v>
      </c>
      <c r="H532" s="9" t="e">
        <f t="shared" si="41"/>
        <v>#REF!</v>
      </c>
      <c r="I532" s="9" t="e">
        <f t="shared" si="42"/>
        <v>#REF!</v>
      </c>
      <c r="J532" s="9" t="e">
        <f t="shared" si="43"/>
        <v>#REF!</v>
      </c>
      <c r="K532" s="9" t="e">
        <f t="shared" si="44"/>
        <v>#REF!</v>
      </c>
    </row>
    <row r="533" spans="3:12" hidden="1" x14ac:dyDescent="0.25">
      <c r="C533" s="9" t="e">
        <f t="shared" si="38"/>
        <v>#REF!</v>
      </c>
      <c r="D533" s="9"/>
      <c r="E533" s="9"/>
      <c r="F533" s="9" t="e">
        <f t="shared" si="39"/>
        <v>#REF!</v>
      </c>
      <c r="G533" s="9" t="e">
        <f t="shared" si="40"/>
        <v>#REF!</v>
      </c>
      <c r="H533" s="9" t="e">
        <f t="shared" si="41"/>
        <v>#REF!</v>
      </c>
      <c r="I533" s="9" t="e">
        <f t="shared" si="42"/>
        <v>#REF!</v>
      </c>
      <c r="J533" s="9" t="e">
        <f t="shared" si="43"/>
        <v>#REF!</v>
      </c>
      <c r="K533" s="9" t="e">
        <f t="shared" si="44"/>
        <v>#REF!</v>
      </c>
    </row>
    <row r="534" spans="3:12" hidden="1" x14ac:dyDescent="0.25">
      <c r="C534" s="9" t="e">
        <f t="shared" si="38"/>
        <v>#REF!</v>
      </c>
      <c r="D534" s="9"/>
      <c r="E534" s="9"/>
      <c r="F534" s="9" t="e">
        <f t="shared" si="39"/>
        <v>#REF!</v>
      </c>
      <c r="G534" s="9" t="e">
        <f t="shared" si="40"/>
        <v>#REF!</v>
      </c>
      <c r="H534" s="9" t="e">
        <f t="shared" si="41"/>
        <v>#REF!</v>
      </c>
      <c r="I534" s="9" t="e">
        <f t="shared" si="42"/>
        <v>#REF!</v>
      </c>
      <c r="J534" s="9" t="e">
        <f t="shared" si="43"/>
        <v>#REF!</v>
      </c>
      <c r="K534" s="9" t="e">
        <f t="shared" si="44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5">SUM(F520:F534)</f>
        <v>#REF!</v>
      </c>
      <c r="G535" s="10" t="e">
        <f t="shared" si="45"/>
        <v>#REF!</v>
      </c>
      <c r="H535" s="10" t="e">
        <f t="shared" si="45"/>
        <v>#REF!</v>
      </c>
      <c r="I535" s="10" t="e">
        <f t="shared" si="45"/>
        <v>#REF!</v>
      </c>
      <c r="J535" s="10" t="e">
        <f t="shared" si="45"/>
        <v>#REF!</v>
      </c>
      <c r="K535" s="10" t="e">
        <f t="shared" si="45"/>
        <v>#REF!</v>
      </c>
    </row>
    <row r="536" spans="3:12" ht="15.75" hidden="1" thickTop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  <row r="555" spans="6:7" hidden="1" x14ac:dyDescent="0.25"/>
    <row r="556" spans="6:7" ht="15.75" thickTop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Blad48">
    <tabColor rgb="FFC2E76B"/>
  </sheetPr>
  <dimension ref="A1:O121"/>
  <sheetViews>
    <sheetView showGridLines="0" showZeros="0" topLeftCell="A35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23,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23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23a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74" priority="4" operator="equal">
      <formula>"Geen 100%"</formula>
    </cfRule>
  </conditionalFormatting>
  <conditionalFormatting sqref="G12">
    <cfRule type="containsText" dxfId="73" priority="2" operator="containsText" text="te laag">
      <formula>NOT(ISERROR(SEARCH("te laag",G12)))</formula>
    </cfRule>
  </conditionalFormatting>
  <conditionalFormatting sqref="G13">
    <cfRule type="containsText" dxfId="7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F60DD51-35CD-4B2C-833C-92A22B3B91C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49">
    <tabColor rgb="FF173583"/>
  </sheetPr>
  <dimension ref="A1:N555"/>
  <sheetViews>
    <sheetView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7.7109375" bestFit="1" customWidth="1"/>
  </cols>
  <sheetData>
    <row r="1" spans="1:14" x14ac:dyDescent="0.25">
      <c r="A1" s="28">
        <f>'23'!H4</f>
        <v>23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108" spans="2:14" x14ac:dyDescent="0.25">
      <c r="B108" s="306"/>
      <c r="C108" s="261"/>
      <c r="D108" s="261"/>
      <c r="E108" s="261"/>
      <c r="F108" s="154"/>
      <c r="G108" s="154"/>
      <c r="H108" s="154"/>
      <c r="I108" s="154"/>
      <c r="J108" s="154"/>
      <c r="K108" s="307"/>
      <c r="L108" s="306"/>
      <c r="M108" s="154"/>
      <c r="N108" s="154"/>
    </row>
    <row r="109" spans="2:14" hidden="1" x14ac:dyDescent="0.25">
      <c r="K109" s="7">
        <f t="shared" ref="K109:K132" si="0">SUM(F109:J109)</f>
        <v>0</v>
      </c>
      <c r="L109" s="5">
        <f t="shared" ref="L109:L133" si="1">IF(D109="X",0,IF(E109="",0,IF(E109="H",0,VLOOKUP(E109,$F$539:$G$553,2))))</f>
        <v>0</v>
      </c>
      <c r="M109">
        <f t="shared" ref="M109:M132" si="2">SUM(K109*L109)</f>
        <v>0</v>
      </c>
    </row>
    <row r="110" spans="2:14" hidden="1" x14ac:dyDescent="0.25">
      <c r="K110" s="7">
        <f t="shared" si="0"/>
        <v>0</v>
      </c>
      <c r="L110" s="5">
        <f t="shared" si="1"/>
        <v>0</v>
      </c>
      <c r="M110">
        <f t="shared" si="2"/>
        <v>0</v>
      </c>
    </row>
    <row r="111" spans="2:14" hidden="1" x14ac:dyDescent="0.25">
      <c r="K111" s="7">
        <f t="shared" si="0"/>
        <v>0</v>
      </c>
      <c r="L111" s="5">
        <f t="shared" si="1"/>
        <v>0</v>
      </c>
      <c r="M111">
        <f t="shared" si="2"/>
        <v>0</v>
      </c>
    </row>
    <row r="112" spans="2:14" hidden="1" x14ac:dyDescent="0.25">
      <c r="K112" s="7">
        <f t="shared" si="0"/>
        <v>0</v>
      </c>
      <c r="L112" s="5">
        <f t="shared" si="1"/>
        <v>0</v>
      </c>
      <c r="M112">
        <f t="shared" si="2"/>
        <v>0</v>
      </c>
    </row>
    <row r="113" spans="11:13" hidden="1" x14ac:dyDescent="0.25">
      <c r="K113" s="7">
        <f t="shared" si="0"/>
        <v>0</v>
      </c>
      <c r="L113" s="5">
        <f t="shared" si="1"/>
        <v>0</v>
      </c>
      <c r="M113">
        <f t="shared" si="2"/>
        <v>0</v>
      </c>
    </row>
    <row r="114" spans="11:13" hidden="1" x14ac:dyDescent="0.25">
      <c r="K114" s="7">
        <f t="shared" si="0"/>
        <v>0</v>
      </c>
      <c r="L114" s="5">
        <f t="shared" si="1"/>
        <v>0</v>
      </c>
      <c r="M114">
        <f t="shared" si="2"/>
        <v>0</v>
      </c>
    </row>
    <row r="115" spans="11:13" hidden="1" x14ac:dyDescent="0.25">
      <c r="K115" s="7">
        <f t="shared" si="0"/>
        <v>0</v>
      </c>
      <c r="L115" s="5">
        <f t="shared" si="1"/>
        <v>0</v>
      </c>
      <c r="M115">
        <f t="shared" si="2"/>
        <v>0</v>
      </c>
    </row>
    <row r="116" spans="11:13" hidden="1" x14ac:dyDescent="0.25">
      <c r="K116" s="7">
        <f t="shared" si="0"/>
        <v>0</v>
      </c>
      <c r="L116" s="5">
        <f t="shared" si="1"/>
        <v>0</v>
      </c>
      <c r="M116">
        <f t="shared" si="2"/>
        <v>0</v>
      </c>
    </row>
    <row r="117" spans="11:13" hidden="1" x14ac:dyDescent="0.25">
      <c r="K117" s="7">
        <f t="shared" si="0"/>
        <v>0</v>
      </c>
      <c r="L117" s="5">
        <f t="shared" si="1"/>
        <v>0</v>
      </c>
      <c r="M117">
        <f t="shared" si="2"/>
        <v>0</v>
      </c>
    </row>
    <row r="118" spans="11:13" hidden="1" x14ac:dyDescent="0.25">
      <c r="K118" s="7">
        <f t="shared" si="0"/>
        <v>0</v>
      </c>
      <c r="L118" s="5">
        <f t="shared" si="1"/>
        <v>0</v>
      </c>
      <c r="M118">
        <f t="shared" si="2"/>
        <v>0</v>
      </c>
    </row>
    <row r="119" spans="11:13" hidden="1" x14ac:dyDescent="0.25">
      <c r="K119" s="7">
        <f t="shared" si="0"/>
        <v>0</v>
      </c>
      <c r="L119" s="5">
        <f t="shared" si="1"/>
        <v>0</v>
      </c>
      <c r="M119">
        <f t="shared" si="2"/>
        <v>0</v>
      </c>
    </row>
    <row r="120" spans="11:13" hidden="1" x14ac:dyDescent="0.25">
      <c r="K120" s="7">
        <f t="shared" si="0"/>
        <v>0</v>
      </c>
      <c r="L120" s="5">
        <f t="shared" si="1"/>
        <v>0</v>
      </c>
      <c r="M120">
        <f t="shared" si="2"/>
        <v>0</v>
      </c>
    </row>
    <row r="121" spans="11:13" hidden="1" x14ac:dyDescent="0.25">
      <c r="K121" s="7">
        <f t="shared" si="0"/>
        <v>0</v>
      </c>
      <c r="L121" s="5">
        <f t="shared" si="1"/>
        <v>0</v>
      </c>
      <c r="M121">
        <f t="shared" si="2"/>
        <v>0</v>
      </c>
    </row>
    <row r="122" spans="11:13" hidden="1" x14ac:dyDescent="0.25">
      <c r="K122" s="7">
        <f t="shared" si="0"/>
        <v>0</v>
      </c>
      <c r="L122" s="5">
        <f t="shared" si="1"/>
        <v>0</v>
      </c>
      <c r="M122">
        <f t="shared" si="2"/>
        <v>0</v>
      </c>
    </row>
    <row r="123" spans="11:13" hidden="1" x14ac:dyDescent="0.25">
      <c r="K123" s="7">
        <f t="shared" si="0"/>
        <v>0</v>
      </c>
      <c r="L123" s="5">
        <f t="shared" si="1"/>
        <v>0</v>
      </c>
      <c r="M123">
        <f t="shared" si="2"/>
        <v>0</v>
      </c>
    </row>
    <row r="124" spans="11:13" hidden="1" x14ac:dyDescent="0.25">
      <c r="K124" s="7">
        <f t="shared" si="0"/>
        <v>0</v>
      </c>
      <c r="L124" s="5">
        <f t="shared" si="1"/>
        <v>0</v>
      </c>
      <c r="M124">
        <f t="shared" si="2"/>
        <v>0</v>
      </c>
    </row>
    <row r="125" spans="11:13" hidden="1" x14ac:dyDescent="0.25">
      <c r="K125" s="7">
        <f t="shared" si="0"/>
        <v>0</v>
      </c>
      <c r="L125" s="5">
        <f t="shared" si="1"/>
        <v>0</v>
      </c>
      <c r="M125">
        <f t="shared" si="2"/>
        <v>0</v>
      </c>
    </row>
    <row r="126" spans="11:13" hidden="1" x14ac:dyDescent="0.25">
      <c r="K126" s="7">
        <f t="shared" si="0"/>
        <v>0</v>
      </c>
      <c r="L126" s="5">
        <f t="shared" si="1"/>
        <v>0</v>
      </c>
      <c r="M126">
        <f t="shared" si="2"/>
        <v>0</v>
      </c>
    </row>
    <row r="127" spans="11:13" hidden="1" x14ac:dyDescent="0.25">
      <c r="K127" s="7">
        <f t="shared" si="0"/>
        <v>0</v>
      </c>
      <c r="L127" s="5">
        <f t="shared" si="1"/>
        <v>0</v>
      </c>
      <c r="M127">
        <f t="shared" si="2"/>
        <v>0</v>
      </c>
    </row>
    <row r="128" spans="11:13" hidden="1" x14ac:dyDescent="0.25">
      <c r="K128" s="7">
        <f t="shared" si="0"/>
        <v>0</v>
      </c>
      <c r="L128" s="5">
        <f t="shared" si="1"/>
        <v>0</v>
      </c>
      <c r="M128">
        <f t="shared" si="2"/>
        <v>0</v>
      </c>
    </row>
    <row r="129" spans="11:13" hidden="1" x14ac:dyDescent="0.25">
      <c r="K129" s="7">
        <f t="shared" si="0"/>
        <v>0</v>
      </c>
      <c r="L129" s="5">
        <f t="shared" si="1"/>
        <v>0</v>
      </c>
      <c r="M129">
        <f t="shared" si="2"/>
        <v>0</v>
      </c>
    </row>
    <row r="130" spans="11:13" hidden="1" x14ac:dyDescent="0.25">
      <c r="K130" s="7">
        <f t="shared" si="0"/>
        <v>0</v>
      </c>
      <c r="L130" s="5">
        <f t="shared" si="1"/>
        <v>0</v>
      </c>
      <c r="M130">
        <f t="shared" si="2"/>
        <v>0</v>
      </c>
    </row>
    <row r="131" spans="11:13" hidden="1" x14ac:dyDescent="0.25">
      <c r="K131" s="7">
        <f t="shared" si="0"/>
        <v>0</v>
      </c>
      <c r="L131" s="5">
        <f t="shared" si="1"/>
        <v>0</v>
      </c>
      <c r="M131">
        <f t="shared" si="2"/>
        <v>0</v>
      </c>
    </row>
    <row r="132" spans="11:13" hidden="1" x14ac:dyDescent="0.25">
      <c r="K132" s="7">
        <f t="shared" si="0"/>
        <v>0</v>
      </c>
      <c r="L132" s="5">
        <f t="shared" si="1"/>
        <v>0</v>
      </c>
      <c r="M132">
        <f t="shared" si="2"/>
        <v>0</v>
      </c>
    </row>
    <row r="133" spans="11:13" hidden="1" x14ac:dyDescent="0.25">
      <c r="K133" s="7">
        <f t="shared" ref="K133:K196" si="3">SUM(F133:J133)</f>
        <v>0</v>
      </c>
      <c r="L133" s="5">
        <f t="shared" si="1"/>
        <v>0</v>
      </c>
      <c r="M133">
        <f t="shared" ref="M133:M196" si="4">SUM(K133*L133)</f>
        <v>0</v>
      </c>
    </row>
    <row r="134" spans="11:13" hidden="1" x14ac:dyDescent="0.25">
      <c r="K134" s="7">
        <f t="shared" si="3"/>
        <v>0</v>
      </c>
      <c r="L134" s="5">
        <f t="shared" ref="L134:L197" si="5">IF(D134="X",0,IF(E134="",0,IF(E134="H",0,VLOOKUP(E134,$F$539:$G$553,2))))</f>
        <v>0</v>
      </c>
      <c r="M134">
        <f t="shared" si="4"/>
        <v>0</v>
      </c>
    </row>
    <row r="135" spans="11:13" hidden="1" x14ac:dyDescent="0.25">
      <c r="K135" s="7">
        <f t="shared" si="3"/>
        <v>0</v>
      </c>
      <c r="L135" s="5">
        <f t="shared" si="5"/>
        <v>0</v>
      </c>
      <c r="M135">
        <f t="shared" si="4"/>
        <v>0</v>
      </c>
    </row>
    <row r="136" spans="11:13" hidden="1" x14ac:dyDescent="0.25">
      <c r="K136" s="7">
        <f t="shared" si="3"/>
        <v>0</v>
      </c>
      <c r="L136" s="5">
        <f t="shared" si="5"/>
        <v>0</v>
      </c>
      <c r="M136">
        <f t="shared" si="4"/>
        <v>0</v>
      </c>
    </row>
    <row r="137" spans="11:13" hidden="1" x14ac:dyDescent="0.25">
      <c r="K137" s="7">
        <f t="shared" si="3"/>
        <v>0</v>
      </c>
      <c r="L137" s="5">
        <f t="shared" si="5"/>
        <v>0</v>
      </c>
      <c r="M137">
        <f t="shared" si="4"/>
        <v>0</v>
      </c>
    </row>
    <row r="138" spans="11:13" hidden="1" x14ac:dyDescent="0.25">
      <c r="K138" s="7">
        <f t="shared" si="3"/>
        <v>0</v>
      </c>
      <c r="L138" s="5">
        <f t="shared" si="5"/>
        <v>0</v>
      </c>
      <c r="M138">
        <f t="shared" si="4"/>
        <v>0</v>
      </c>
    </row>
    <row r="139" spans="11:13" hidden="1" x14ac:dyDescent="0.25">
      <c r="K139" s="7">
        <f t="shared" si="3"/>
        <v>0</v>
      </c>
      <c r="L139" s="5">
        <f t="shared" si="5"/>
        <v>0</v>
      </c>
      <c r="M139">
        <f t="shared" si="4"/>
        <v>0</v>
      </c>
    </row>
    <row r="140" spans="11:13" hidden="1" x14ac:dyDescent="0.25">
      <c r="K140" s="7">
        <f t="shared" si="3"/>
        <v>0</v>
      </c>
      <c r="L140" s="5">
        <f t="shared" si="5"/>
        <v>0</v>
      </c>
      <c r="M140">
        <f t="shared" si="4"/>
        <v>0</v>
      </c>
    </row>
    <row r="141" spans="11:13" hidden="1" x14ac:dyDescent="0.25">
      <c r="K141" s="7">
        <f t="shared" si="3"/>
        <v>0</v>
      </c>
      <c r="L141" s="5">
        <f t="shared" si="5"/>
        <v>0</v>
      </c>
      <c r="M141">
        <f t="shared" si="4"/>
        <v>0</v>
      </c>
    </row>
    <row r="142" spans="11:13" hidden="1" x14ac:dyDescent="0.25">
      <c r="K142" s="7">
        <f t="shared" si="3"/>
        <v>0</v>
      </c>
      <c r="L142" s="5">
        <f t="shared" si="5"/>
        <v>0</v>
      </c>
      <c r="M142">
        <f t="shared" si="4"/>
        <v>0</v>
      </c>
    </row>
    <row r="143" spans="11:13" hidden="1" x14ac:dyDescent="0.25">
      <c r="K143" s="7">
        <f t="shared" si="3"/>
        <v>0</v>
      </c>
      <c r="L143" s="5">
        <f t="shared" si="5"/>
        <v>0</v>
      </c>
      <c r="M143">
        <f t="shared" si="4"/>
        <v>0</v>
      </c>
    </row>
    <row r="144" spans="11:13" hidden="1" x14ac:dyDescent="0.25">
      <c r="K144" s="7">
        <f t="shared" si="3"/>
        <v>0</v>
      </c>
      <c r="L144" s="5">
        <f t="shared" si="5"/>
        <v>0</v>
      </c>
      <c r="M144">
        <f t="shared" si="4"/>
        <v>0</v>
      </c>
    </row>
    <row r="145" spans="11:13" hidden="1" x14ac:dyDescent="0.25">
      <c r="K145" s="7">
        <f t="shared" si="3"/>
        <v>0</v>
      </c>
      <c r="L145" s="5">
        <f t="shared" si="5"/>
        <v>0</v>
      </c>
      <c r="M145">
        <f t="shared" si="4"/>
        <v>0</v>
      </c>
    </row>
    <row r="146" spans="11:13" hidden="1" x14ac:dyDescent="0.25">
      <c r="K146" s="7">
        <f t="shared" si="3"/>
        <v>0</v>
      </c>
      <c r="L146" s="5">
        <f t="shared" si="5"/>
        <v>0</v>
      </c>
      <c r="M146">
        <f t="shared" si="4"/>
        <v>0</v>
      </c>
    </row>
    <row r="147" spans="11:13" hidden="1" x14ac:dyDescent="0.25">
      <c r="K147" s="7">
        <f t="shared" si="3"/>
        <v>0</v>
      </c>
      <c r="L147" s="5">
        <f t="shared" si="5"/>
        <v>0</v>
      </c>
      <c r="M147">
        <f t="shared" si="4"/>
        <v>0</v>
      </c>
    </row>
    <row r="148" spans="11:13" hidden="1" x14ac:dyDescent="0.25">
      <c r="K148" s="7">
        <f t="shared" si="3"/>
        <v>0</v>
      </c>
      <c r="L148" s="5">
        <f t="shared" si="5"/>
        <v>0</v>
      </c>
      <c r="M148">
        <f t="shared" si="4"/>
        <v>0</v>
      </c>
    </row>
    <row r="149" spans="11:13" hidden="1" x14ac:dyDescent="0.25">
      <c r="K149" s="7">
        <f t="shared" si="3"/>
        <v>0</v>
      </c>
      <c r="L149" s="5">
        <f t="shared" si="5"/>
        <v>0</v>
      </c>
      <c r="M149">
        <f t="shared" si="4"/>
        <v>0</v>
      </c>
    </row>
    <row r="150" spans="11:13" hidden="1" x14ac:dyDescent="0.25">
      <c r="K150" s="7">
        <f t="shared" si="3"/>
        <v>0</v>
      </c>
      <c r="L150" s="5">
        <f t="shared" si="5"/>
        <v>0</v>
      </c>
      <c r="M150">
        <f t="shared" si="4"/>
        <v>0</v>
      </c>
    </row>
    <row r="151" spans="11:13" hidden="1" x14ac:dyDescent="0.25">
      <c r="K151" s="7">
        <f t="shared" si="3"/>
        <v>0</v>
      </c>
      <c r="L151" s="5">
        <f t="shared" si="5"/>
        <v>0</v>
      </c>
      <c r="M151">
        <f t="shared" si="4"/>
        <v>0</v>
      </c>
    </row>
    <row r="152" spans="11:13" hidden="1" x14ac:dyDescent="0.25">
      <c r="K152" s="7">
        <f t="shared" si="3"/>
        <v>0</v>
      </c>
      <c r="L152" s="5">
        <f t="shared" si="5"/>
        <v>0</v>
      </c>
      <c r="M152">
        <f t="shared" si="4"/>
        <v>0</v>
      </c>
    </row>
    <row r="153" spans="11:13" hidden="1" x14ac:dyDescent="0.25">
      <c r="K153" s="7">
        <f t="shared" si="3"/>
        <v>0</v>
      </c>
      <c r="L153" s="5">
        <f t="shared" si="5"/>
        <v>0</v>
      </c>
      <c r="M153">
        <f t="shared" si="4"/>
        <v>0</v>
      </c>
    </row>
    <row r="154" spans="11:13" hidden="1" x14ac:dyDescent="0.25">
      <c r="K154" s="7">
        <f t="shared" si="3"/>
        <v>0</v>
      </c>
      <c r="L154" s="5">
        <f t="shared" si="5"/>
        <v>0</v>
      </c>
      <c r="M154">
        <f t="shared" si="4"/>
        <v>0</v>
      </c>
    </row>
    <row r="155" spans="11:13" hidden="1" x14ac:dyDescent="0.25">
      <c r="K155" s="7">
        <f t="shared" si="3"/>
        <v>0</v>
      </c>
      <c r="L155" s="5">
        <f t="shared" si="5"/>
        <v>0</v>
      </c>
      <c r="M155">
        <f t="shared" si="4"/>
        <v>0</v>
      </c>
    </row>
    <row r="156" spans="11:13" hidden="1" x14ac:dyDescent="0.25">
      <c r="K156" s="7">
        <f t="shared" si="3"/>
        <v>0</v>
      </c>
      <c r="L156" s="5">
        <f t="shared" si="5"/>
        <v>0</v>
      </c>
      <c r="M156">
        <f t="shared" si="4"/>
        <v>0</v>
      </c>
    </row>
    <row r="157" spans="11:13" hidden="1" x14ac:dyDescent="0.25">
      <c r="K157" s="7">
        <f t="shared" si="3"/>
        <v>0</v>
      </c>
      <c r="L157" s="5">
        <f t="shared" si="5"/>
        <v>0</v>
      </c>
      <c r="M157">
        <f t="shared" si="4"/>
        <v>0</v>
      </c>
    </row>
    <row r="158" spans="11:13" hidden="1" x14ac:dyDescent="0.25">
      <c r="K158" s="7">
        <f t="shared" si="3"/>
        <v>0</v>
      </c>
      <c r="L158" s="5">
        <f t="shared" si="5"/>
        <v>0</v>
      </c>
      <c r="M158">
        <f t="shared" si="4"/>
        <v>0</v>
      </c>
    </row>
    <row r="159" spans="11:13" hidden="1" x14ac:dyDescent="0.25">
      <c r="K159" s="7">
        <f t="shared" si="3"/>
        <v>0</v>
      </c>
      <c r="L159" s="5">
        <f t="shared" si="5"/>
        <v>0</v>
      </c>
      <c r="M159">
        <f t="shared" si="4"/>
        <v>0</v>
      </c>
    </row>
    <row r="160" spans="11:13" hidden="1" x14ac:dyDescent="0.25">
      <c r="K160" s="7">
        <f t="shared" si="3"/>
        <v>0</v>
      </c>
      <c r="L160" s="5">
        <f t="shared" si="5"/>
        <v>0</v>
      </c>
      <c r="M160">
        <f t="shared" si="4"/>
        <v>0</v>
      </c>
    </row>
    <row r="161" spans="11:13" hidden="1" x14ac:dyDescent="0.25">
      <c r="K161" s="7">
        <f t="shared" si="3"/>
        <v>0</v>
      </c>
      <c r="L161" s="5">
        <f t="shared" si="5"/>
        <v>0</v>
      </c>
      <c r="M161">
        <f t="shared" si="4"/>
        <v>0</v>
      </c>
    </row>
    <row r="162" spans="11:13" hidden="1" x14ac:dyDescent="0.25">
      <c r="K162" s="7">
        <f t="shared" si="3"/>
        <v>0</v>
      </c>
      <c r="L162" s="5">
        <f t="shared" si="5"/>
        <v>0</v>
      </c>
      <c r="M162">
        <f t="shared" si="4"/>
        <v>0</v>
      </c>
    </row>
    <row r="163" spans="11:13" hidden="1" x14ac:dyDescent="0.25">
      <c r="K163" s="7">
        <f t="shared" si="3"/>
        <v>0</v>
      </c>
      <c r="L163" s="5">
        <f t="shared" si="5"/>
        <v>0</v>
      </c>
      <c r="M163">
        <f t="shared" si="4"/>
        <v>0</v>
      </c>
    </row>
    <row r="164" spans="11:13" hidden="1" x14ac:dyDescent="0.25">
      <c r="K164" s="7">
        <f t="shared" si="3"/>
        <v>0</v>
      </c>
      <c r="L164" s="5">
        <f t="shared" si="5"/>
        <v>0</v>
      </c>
      <c r="M164">
        <f t="shared" si="4"/>
        <v>0</v>
      </c>
    </row>
    <row r="165" spans="11:13" hidden="1" x14ac:dyDescent="0.25">
      <c r="K165" s="7">
        <f t="shared" si="3"/>
        <v>0</v>
      </c>
      <c r="L165" s="5">
        <f t="shared" si="5"/>
        <v>0</v>
      </c>
      <c r="M165">
        <f t="shared" si="4"/>
        <v>0</v>
      </c>
    </row>
    <row r="166" spans="11:13" hidden="1" x14ac:dyDescent="0.25">
      <c r="K166" s="7">
        <f t="shared" si="3"/>
        <v>0</v>
      </c>
      <c r="L166" s="5">
        <f t="shared" si="5"/>
        <v>0</v>
      </c>
      <c r="M166">
        <f t="shared" si="4"/>
        <v>0</v>
      </c>
    </row>
    <row r="167" spans="11:13" hidden="1" x14ac:dyDescent="0.25">
      <c r="K167" s="7">
        <f t="shared" si="3"/>
        <v>0</v>
      </c>
      <c r="L167" s="5">
        <f t="shared" si="5"/>
        <v>0</v>
      </c>
      <c r="M167">
        <f t="shared" si="4"/>
        <v>0</v>
      </c>
    </row>
    <row r="168" spans="11:13" hidden="1" x14ac:dyDescent="0.25">
      <c r="K168" s="7">
        <f t="shared" si="3"/>
        <v>0</v>
      </c>
      <c r="L168" s="5">
        <f t="shared" si="5"/>
        <v>0</v>
      </c>
      <c r="M168">
        <f t="shared" si="4"/>
        <v>0</v>
      </c>
    </row>
    <row r="169" spans="11:13" hidden="1" x14ac:dyDescent="0.25">
      <c r="K169" s="7">
        <f t="shared" si="3"/>
        <v>0</v>
      </c>
      <c r="L169" s="5">
        <f t="shared" si="5"/>
        <v>0</v>
      </c>
      <c r="M169">
        <f t="shared" si="4"/>
        <v>0</v>
      </c>
    </row>
    <row r="170" spans="11:13" hidden="1" x14ac:dyDescent="0.25">
      <c r="K170" s="7">
        <f t="shared" si="3"/>
        <v>0</v>
      </c>
      <c r="L170" s="5">
        <f t="shared" si="5"/>
        <v>0</v>
      </c>
      <c r="M170">
        <f t="shared" si="4"/>
        <v>0</v>
      </c>
    </row>
    <row r="171" spans="11:13" hidden="1" x14ac:dyDescent="0.25">
      <c r="K171" s="7">
        <f t="shared" si="3"/>
        <v>0</v>
      </c>
      <c r="L171" s="5">
        <f t="shared" si="5"/>
        <v>0</v>
      </c>
      <c r="M171">
        <f t="shared" si="4"/>
        <v>0</v>
      </c>
    </row>
    <row r="172" spans="11:13" hidden="1" x14ac:dyDescent="0.25">
      <c r="K172" s="7">
        <f t="shared" si="3"/>
        <v>0</v>
      </c>
      <c r="L172" s="5">
        <f t="shared" si="5"/>
        <v>0</v>
      </c>
      <c r="M172">
        <f t="shared" si="4"/>
        <v>0</v>
      </c>
    </row>
    <row r="173" spans="11:13" hidden="1" x14ac:dyDescent="0.25">
      <c r="K173" s="7">
        <f t="shared" si="3"/>
        <v>0</v>
      </c>
      <c r="L173" s="5">
        <f t="shared" si="5"/>
        <v>0</v>
      </c>
      <c r="M173">
        <f t="shared" si="4"/>
        <v>0</v>
      </c>
    </row>
    <row r="174" spans="11:13" hidden="1" x14ac:dyDescent="0.25">
      <c r="K174" s="7">
        <f t="shared" si="3"/>
        <v>0</v>
      </c>
      <c r="L174" s="5">
        <f t="shared" si="5"/>
        <v>0</v>
      </c>
      <c r="M174">
        <f t="shared" si="4"/>
        <v>0</v>
      </c>
    </row>
    <row r="175" spans="11:13" hidden="1" x14ac:dyDescent="0.25">
      <c r="K175" s="7">
        <f t="shared" si="3"/>
        <v>0</v>
      </c>
      <c r="L175" s="5">
        <f t="shared" si="5"/>
        <v>0</v>
      </c>
      <c r="M175">
        <f t="shared" si="4"/>
        <v>0</v>
      </c>
    </row>
    <row r="176" spans="11:13" hidden="1" x14ac:dyDescent="0.25">
      <c r="K176" s="7">
        <f t="shared" si="3"/>
        <v>0</v>
      </c>
      <c r="L176" s="5">
        <f t="shared" si="5"/>
        <v>0</v>
      </c>
      <c r="M176">
        <f t="shared" si="4"/>
        <v>0</v>
      </c>
    </row>
    <row r="177" spans="11:13" hidden="1" x14ac:dyDescent="0.25">
      <c r="K177" s="7">
        <f t="shared" si="3"/>
        <v>0</v>
      </c>
      <c r="L177" s="5">
        <f t="shared" si="5"/>
        <v>0</v>
      </c>
      <c r="M177">
        <f t="shared" si="4"/>
        <v>0</v>
      </c>
    </row>
    <row r="178" spans="11:13" hidden="1" x14ac:dyDescent="0.25">
      <c r="K178" s="7">
        <f t="shared" si="3"/>
        <v>0</v>
      </c>
      <c r="L178" s="5">
        <f t="shared" si="5"/>
        <v>0</v>
      </c>
      <c r="M178">
        <f t="shared" si="4"/>
        <v>0</v>
      </c>
    </row>
    <row r="179" spans="11:13" hidden="1" x14ac:dyDescent="0.25">
      <c r="K179" s="7">
        <f t="shared" si="3"/>
        <v>0</v>
      </c>
      <c r="L179" s="5">
        <f t="shared" si="5"/>
        <v>0</v>
      </c>
      <c r="M179">
        <f t="shared" si="4"/>
        <v>0</v>
      </c>
    </row>
    <row r="180" spans="11:13" hidden="1" x14ac:dyDescent="0.25">
      <c r="K180" s="7">
        <f t="shared" si="3"/>
        <v>0</v>
      </c>
      <c r="L180" s="5">
        <f t="shared" si="5"/>
        <v>0</v>
      </c>
      <c r="M180">
        <f t="shared" si="4"/>
        <v>0</v>
      </c>
    </row>
    <row r="181" spans="11:13" hidden="1" x14ac:dyDescent="0.25">
      <c r="K181" s="7">
        <f t="shared" si="3"/>
        <v>0</v>
      </c>
      <c r="L181" s="5">
        <f t="shared" si="5"/>
        <v>0</v>
      </c>
      <c r="M181">
        <f t="shared" si="4"/>
        <v>0</v>
      </c>
    </row>
    <row r="182" spans="11:13" hidden="1" x14ac:dyDescent="0.25">
      <c r="K182" s="7">
        <f t="shared" si="3"/>
        <v>0</v>
      </c>
      <c r="L182" s="5">
        <f t="shared" si="5"/>
        <v>0</v>
      </c>
      <c r="M182">
        <f t="shared" si="4"/>
        <v>0</v>
      </c>
    </row>
    <row r="183" spans="11:13" hidden="1" x14ac:dyDescent="0.25">
      <c r="K183" s="7">
        <f t="shared" si="3"/>
        <v>0</v>
      </c>
      <c r="L183" s="5">
        <f t="shared" si="5"/>
        <v>0</v>
      </c>
      <c r="M183">
        <f t="shared" si="4"/>
        <v>0</v>
      </c>
    </row>
    <row r="184" spans="11:13" hidden="1" x14ac:dyDescent="0.25">
      <c r="K184" s="7">
        <f t="shared" si="3"/>
        <v>0</v>
      </c>
      <c r="L184" s="5">
        <f t="shared" si="5"/>
        <v>0</v>
      </c>
      <c r="M184">
        <f t="shared" si="4"/>
        <v>0</v>
      </c>
    </row>
    <row r="185" spans="11:13" hidden="1" x14ac:dyDescent="0.25">
      <c r="K185" s="7">
        <f t="shared" si="3"/>
        <v>0</v>
      </c>
      <c r="L185" s="5">
        <f t="shared" si="5"/>
        <v>0</v>
      </c>
      <c r="M185">
        <f t="shared" si="4"/>
        <v>0</v>
      </c>
    </row>
    <row r="186" spans="11:13" hidden="1" x14ac:dyDescent="0.25">
      <c r="K186" s="7">
        <f t="shared" si="3"/>
        <v>0</v>
      </c>
      <c r="L186" s="5">
        <f t="shared" si="5"/>
        <v>0</v>
      </c>
      <c r="M186">
        <f t="shared" si="4"/>
        <v>0</v>
      </c>
    </row>
    <row r="187" spans="11:13" hidden="1" x14ac:dyDescent="0.25">
      <c r="K187" s="7">
        <f t="shared" si="3"/>
        <v>0</v>
      </c>
      <c r="L187" s="5">
        <f t="shared" si="5"/>
        <v>0</v>
      </c>
      <c r="M187">
        <f t="shared" si="4"/>
        <v>0</v>
      </c>
    </row>
    <row r="188" spans="11:13" hidden="1" x14ac:dyDescent="0.25">
      <c r="K188" s="7">
        <f t="shared" si="3"/>
        <v>0</v>
      </c>
      <c r="L188" s="5">
        <f t="shared" si="5"/>
        <v>0</v>
      </c>
      <c r="M188">
        <f t="shared" si="4"/>
        <v>0</v>
      </c>
    </row>
    <row r="189" spans="11:13" hidden="1" x14ac:dyDescent="0.25">
      <c r="K189" s="7">
        <f t="shared" si="3"/>
        <v>0</v>
      </c>
      <c r="L189" s="5">
        <f t="shared" si="5"/>
        <v>0</v>
      </c>
      <c r="M189">
        <f t="shared" si="4"/>
        <v>0</v>
      </c>
    </row>
    <row r="190" spans="11:13" hidden="1" x14ac:dyDescent="0.25">
      <c r="K190" s="7">
        <f t="shared" si="3"/>
        <v>0</v>
      </c>
      <c r="L190" s="5">
        <f t="shared" si="5"/>
        <v>0</v>
      </c>
      <c r="M190">
        <f t="shared" si="4"/>
        <v>0</v>
      </c>
    </row>
    <row r="191" spans="11:13" hidden="1" x14ac:dyDescent="0.25">
      <c r="K191" s="7">
        <f t="shared" si="3"/>
        <v>0</v>
      </c>
      <c r="L191" s="5">
        <f t="shared" si="5"/>
        <v>0</v>
      </c>
      <c r="M191">
        <f t="shared" si="4"/>
        <v>0</v>
      </c>
    </row>
    <row r="192" spans="11:13" hidden="1" x14ac:dyDescent="0.25">
      <c r="K192" s="7">
        <f t="shared" si="3"/>
        <v>0</v>
      </c>
      <c r="L192" s="5">
        <f t="shared" si="5"/>
        <v>0</v>
      </c>
      <c r="M192">
        <f t="shared" si="4"/>
        <v>0</v>
      </c>
    </row>
    <row r="193" spans="11:13" hidden="1" x14ac:dyDescent="0.25">
      <c r="K193" s="7">
        <f t="shared" si="3"/>
        <v>0</v>
      </c>
      <c r="L193" s="5">
        <f t="shared" si="5"/>
        <v>0</v>
      </c>
      <c r="M193">
        <f t="shared" si="4"/>
        <v>0</v>
      </c>
    </row>
    <row r="194" spans="11:13" hidden="1" x14ac:dyDescent="0.25">
      <c r="K194" s="7">
        <f t="shared" si="3"/>
        <v>0</v>
      </c>
      <c r="L194" s="5">
        <f t="shared" si="5"/>
        <v>0</v>
      </c>
      <c r="M194">
        <f t="shared" si="4"/>
        <v>0</v>
      </c>
    </row>
    <row r="195" spans="11:13" hidden="1" x14ac:dyDescent="0.25">
      <c r="K195" s="7">
        <f t="shared" si="3"/>
        <v>0</v>
      </c>
      <c r="L195" s="5">
        <f t="shared" si="5"/>
        <v>0</v>
      </c>
      <c r="M195">
        <f t="shared" si="4"/>
        <v>0</v>
      </c>
    </row>
    <row r="196" spans="11:13" hidden="1" x14ac:dyDescent="0.25">
      <c r="K196" s="7">
        <f t="shared" si="3"/>
        <v>0</v>
      </c>
      <c r="L196" s="5">
        <f t="shared" si="5"/>
        <v>0</v>
      </c>
      <c r="M196">
        <f t="shared" si="4"/>
        <v>0</v>
      </c>
    </row>
    <row r="197" spans="11:13" hidden="1" x14ac:dyDescent="0.25">
      <c r="K197" s="7">
        <f t="shared" ref="K197:K260" si="6">SUM(F197:J197)</f>
        <v>0</v>
      </c>
      <c r="L197" s="5">
        <f t="shared" si="5"/>
        <v>0</v>
      </c>
      <c r="M197">
        <f t="shared" ref="M197:M260" si="7">SUM(K197*L197)</f>
        <v>0</v>
      </c>
    </row>
    <row r="198" spans="11:13" hidden="1" x14ac:dyDescent="0.25">
      <c r="K198" s="7">
        <f t="shared" si="6"/>
        <v>0</v>
      </c>
      <c r="L198" s="5">
        <f t="shared" ref="L198:L261" si="8">IF(D198="X",0,IF(E198="",0,IF(E198="H",0,VLOOKUP(E198,$F$539:$G$553,2))))</f>
        <v>0</v>
      </c>
      <c r="M198">
        <f t="shared" si="7"/>
        <v>0</v>
      </c>
    </row>
    <row r="199" spans="11:13" hidden="1" x14ac:dyDescent="0.25">
      <c r="K199" s="7">
        <f t="shared" si="6"/>
        <v>0</v>
      </c>
      <c r="L199" s="5">
        <f t="shared" si="8"/>
        <v>0</v>
      </c>
      <c r="M199">
        <f t="shared" si="7"/>
        <v>0</v>
      </c>
    </row>
    <row r="200" spans="11:13" hidden="1" x14ac:dyDescent="0.25">
      <c r="K200" s="7">
        <f t="shared" si="6"/>
        <v>0</v>
      </c>
      <c r="L200" s="5">
        <f t="shared" si="8"/>
        <v>0</v>
      </c>
      <c r="M200">
        <f t="shared" si="7"/>
        <v>0</v>
      </c>
    </row>
    <row r="201" spans="11:13" hidden="1" x14ac:dyDescent="0.25">
      <c r="K201" s="7">
        <f t="shared" si="6"/>
        <v>0</v>
      </c>
      <c r="L201" s="5">
        <f t="shared" si="8"/>
        <v>0</v>
      </c>
      <c r="M201">
        <f t="shared" si="7"/>
        <v>0</v>
      </c>
    </row>
    <row r="202" spans="11:13" hidden="1" x14ac:dyDescent="0.25">
      <c r="K202" s="7">
        <f t="shared" si="6"/>
        <v>0</v>
      </c>
      <c r="L202" s="5">
        <f t="shared" si="8"/>
        <v>0</v>
      </c>
      <c r="M202">
        <f t="shared" si="7"/>
        <v>0</v>
      </c>
    </row>
    <row r="203" spans="11:13" hidden="1" x14ac:dyDescent="0.25">
      <c r="K203" s="7">
        <f t="shared" si="6"/>
        <v>0</v>
      </c>
      <c r="L203" s="5">
        <f t="shared" si="8"/>
        <v>0</v>
      </c>
      <c r="M203">
        <f t="shared" si="7"/>
        <v>0</v>
      </c>
    </row>
    <row r="204" spans="11:13" hidden="1" x14ac:dyDescent="0.25">
      <c r="K204" s="7">
        <f t="shared" si="6"/>
        <v>0</v>
      </c>
      <c r="L204" s="5">
        <f t="shared" si="8"/>
        <v>0</v>
      </c>
      <c r="M204">
        <f t="shared" si="7"/>
        <v>0</v>
      </c>
    </row>
    <row r="205" spans="11:13" hidden="1" x14ac:dyDescent="0.25">
      <c r="K205" s="7">
        <f t="shared" si="6"/>
        <v>0</v>
      </c>
      <c r="L205" s="5">
        <f t="shared" si="8"/>
        <v>0</v>
      </c>
      <c r="M205">
        <f t="shared" si="7"/>
        <v>0</v>
      </c>
    </row>
    <row r="206" spans="11:13" hidden="1" x14ac:dyDescent="0.25">
      <c r="K206" s="7">
        <f t="shared" si="6"/>
        <v>0</v>
      </c>
      <c r="L206" s="5">
        <f t="shared" si="8"/>
        <v>0</v>
      </c>
      <c r="M206">
        <f t="shared" si="7"/>
        <v>0</v>
      </c>
    </row>
    <row r="207" spans="11:13" hidden="1" x14ac:dyDescent="0.25">
      <c r="K207" s="7">
        <f t="shared" si="6"/>
        <v>0</v>
      </c>
      <c r="L207" s="5">
        <f t="shared" si="8"/>
        <v>0</v>
      </c>
      <c r="M207">
        <f t="shared" si="7"/>
        <v>0</v>
      </c>
    </row>
    <row r="208" spans="11:13" hidden="1" x14ac:dyDescent="0.25">
      <c r="K208" s="7">
        <f t="shared" si="6"/>
        <v>0</v>
      </c>
      <c r="L208" s="5">
        <f t="shared" si="8"/>
        <v>0</v>
      </c>
      <c r="M208">
        <f t="shared" si="7"/>
        <v>0</v>
      </c>
    </row>
    <row r="209" spans="11:13" hidden="1" x14ac:dyDescent="0.25">
      <c r="K209" s="7">
        <f t="shared" si="6"/>
        <v>0</v>
      </c>
      <c r="L209" s="5">
        <f t="shared" si="8"/>
        <v>0</v>
      </c>
      <c r="M209">
        <f t="shared" si="7"/>
        <v>0</v>
      </c>
    </row>
    <row r="210" spans="11:13" hidden="1" x14ac:dyDescent="0.25">
      <c r="K210" s="7">
        <f t="shared" si="6"/>
        <v>0</v>
      </c>
      <c r="L210" s="5">
        <f t="shared" si="8"/>
        <v>0</v>
      </c>
      <c r="M210">
        <f t="shared" si="7"/>
        <v>0</v>
      </c>
    </row>
    <row r="211" spans="11:13" hidden="1" x14ac:dyDescent="0.25">
      <c r="K211" s="7">
        <f t="shared" si="6"/>
        <v>0</v>
      </c>
      <c r="L211" s="5">
        <f t="shared" si="8"/>
        <v>0</v>
      </c>
      <c r="M211">
        <f t="shared" si="7"/>
        <v>0</v>
      </c>
    </row>
    <row r="212" spans="11:13" hidden="1" x14ac:dyDescent="0.25">
      <c r="K212" s="7">
        <f t="shared" si="6"/>
        <v>0</v>
      </c>
      <c r="L212" s="5">
        <f t="shared" si="8"/>
        <v>0</v>
      </c>
      <c r="M212">
        <f t="shared" si="7"/>
        <v>0</v>
      </c>
    </row>
    <row r="213" spans="11:13" hidden="1" x14ac:dyDescent="0.25">
      <c r="K213" s="7">
        <f t="shared" si="6"/>
        <v>0</v>
      </c>
      <c r="L213" s="5">
        <f t="shared" si="8"/>
        <v>0</v>
      </c>
      <c r="M213">
        <f t="shared" si="7"/>
        <v>0</v>
      </c>
    </row>
    <row r="214" spans="11:13" hidden="1" x14ac:dyDescent="0.25">
      <c r="K214" s="7">
        <f t="shared" si="6"/>
        <v>0</v>
      </c>
      <c r="L214" s="5">
        <f t="shared" si="8"/>
        <v>0</v>
      </c>
      <c r="M214">
        <f t="shared" si="7"/>
        <v>0</v>
      </c>
    </row>
    <row r="215" spans="11:13" hidden="1" x14ac:dyDescent="0.25">
      <c r="K215" s="7">
        <f t="shared" si="6"/>
        <v>0</v>
      </c>
      <c r="L215" s="5">
        <f t="shared" si="8"/>
        <v>0</v>
      </c>
      <c r="M215">
        <f t="shared" si="7"/>
        <v>0</v>
      </c>
    </row>
    <row r="216" spans="11:13" hidden="1" x14ac:dyDescent="0.25">
      <c r="K216" s="7">
        <f t="shared" si="6"/>
        <v>0</v>
      </c>
      <c r="L216" s="5">
        <f t="shared" si="8"/>
        <v>0</v>
      </c>
      <c r="M216">
        <f t="shared" si="7"/>
        <v>0</v>
      </c>
    </row>
    <row r="217" spans="11:13" hidden="1" x14ac:dyDescent="0.25">
      <c r="K217" s="7">
        <f t="shared" si="6"/>
        <v>0</v>
      </c>
      <c r="L217" s="5">
        <f t="shared" si="8"/>
        <v>0</v>
      </c>
      <c r="M217">
        <f t="shared" si="7"/>
        <v>0</v>
      </c>
    </row>
    <row r="218" spans="11:13" hidden="1" x14ac:dyDescent="0.25">
      <c r="K218" s="7">
        <f t="shared" si="6"/>
        <v>0</v>
      </c>
      <c r="L218" s="5">
        <f t="shared" si="8"/>
        <v>0</v>
      </c>
      <c r="M218">
        <f t="shared" si="7"/>
        <v>0</v>
      </c>
    </row>
    <row r="219" spans="11:13" hidden="1" x14ac:dyDescent="0.25">
      <c r="K219" s="7">
        <f t="shared" si="6"/>
        <v>0</v>
      </c>
      <c r="L219" s="5">
        <f t="shared" si="8"/>
        <v>0</v>
      </c>
      <c r="M219">
        <f t="shared" si="7"/>
        <v>0</v>
      </c>
    </row>
    <row r="220" spans="11:13" hidden="1" x14ac:dyDescent="0.25">
      <c r="K220" s="7">
        <f t="shared" si="6"/>
        <v>0</v>
      </c>
      <c r="L220" s="5">
        <f t="shared" si="8"/>
        <v>0</v>
      </c>
      <c r="M220">
        <f t="shared" si="7"/>
        <v>0</v>
      </c>
    </row>
    <row r="221" spans="11:13" hidden="1" x14ac:dyDescent="0.25">
      <c r="K221" s="7">
        <f t="shared" si="6"/>
        <v>0</v>
      </c>
      <c r="L221" s="5">
        <f t="shared" si="8"/>
        <v>0</v>
      </c>
      <c r="M221">
        <f t="shared" si="7"/>
        <v>0</v>
      </c>
    </row>
    <row r="222" spans="11:13" hidden="1" x14ac:dyDescent="0.25">
      <c r="K222" s="7">
        <f t="shared" si="6"/>
        <v>0</v>
      </c>
      <c r="L222" s="5">
        <f t="shared" si="8"/>
        <v>0</v>
      </c>
      <c r="M222">
        <f t="shared" si="7"/>
        <v>0</v>
      </c>
    </row>
    <row r="223" spans="11:13" hidden="1" x14ac:dyDescent="0.25">
      <c r="K223" s="7">
        <f t="shared" si="6"/>
        <v>0</v>
      </c>
      <c r="L223" s="5">
        <f t="shared" si="8"/>
        <v>0</v>
      </c>
      <c r="M223">
        <f t="shared" si="7"/>
        <v>0</v>
      </c>
    </row>
    <row r="224" spans="11:13" hidden="1" x14ac:dyDescent="0.25">
      <c r="K224" s="7">
        <f t="shared" si="6"/>
        <v>0</v>
      </c>
      <c r="L224" s="5">
        <f t="shared" si="8"/>
        <v>0</v>
      </c>
      <c r="M224">
        <f t="shared" si="7"/>
        <v>0</v>
      </c>
    </row>
    <row r="225" spans="11:13" hidden="1" x14ac:dyDescent="0.25">
      <c r="K225" s="7">
        <f t="shared" si="6"/>
        <v>0</v>
      </c>
      <c r="L225" s="5">
        <f t="shared" si="8"/>
        <v>0</v>
      </c>
      <c r="M225">
        <f t="shared" si="7"/>
        <v>0</v>
      </c>
    </row>
    <row r="226" spans="11:13" hidden="1" x14ac:dyDescent="0.25">
      <c r="K226" s="7">
        <f t="shared" si="6"/>
        <v>0</v>
      </c>
      <c r="L226" s="5">
        <f t="shared" si="8"/>
        <v>0</v>
      </c>
      <c r="M226">
        <f t="shared" si="7"/>
        <v>0</v>
      </c>
    </row>
    <row r="227" spans="11:13" hidden="1" x14ac:dyDescent="0.25">
      <c r="K227" s="7">
        <f t="shared" si="6"/>
        <v>0</v>
      </c>
      <c r="L227" s="5">
        <f t="shared" si="8"/>
        <v>0</v>
      </c>
      <c r="M227">
        <f t="shared" si="7"/>
        <v>0</v>
      </c>
    </row>
    <row r="228" spans="11:13" hidden="1" x14ac:dyDescent="0.25">
      <c r="K228" s="7">
        <f t="shared" si="6"/>
        <v>0</v>
      </c>
      <c r="L228" s="5">
        <f t="shared" si="8"/>
        <v>0</v>
      </c>
      <c r="M228">
        <f t="shared" si="7"/>
        <v>0</v>
      </c>
    </row>
    <row r="229" spans="11:13" hidden="1" x14ac:dyDescent="0.25">
      <c r="K229" s="7">
        <f t="shared" si="6"/>
        <v>0</v>
      </c>
      <c r="L229" s="5">
        <f t="shared" si="8"/>
        <v>0</v>
      </c>
      <c r="M229">
        <f t="shared" si="7"/>
        <v>0</v>
      </c>
    </row>
    <row r="230" spans="11:13" hidden="1" x14ac:dyDescent="0.25">
      <c r="K230" s="7">
        <f t="shared" si="6"/>
        <v>0</v>
      </c>
      <c r="L230" s="5">
        <f t="shared" si="8"/>
        <v>0</v>
      </c>
      <c r="M230">
        <f t="shared" si="7"/>
        <v>0</v>
      </c>
    </row>
    <row r="231" spans="11:13" hidden="1" x14ac:dyDescent="0.25">
      <c r="K231" s="7">
        <f t="shared" si="6"/>
        <v>0</v>
      </c>
      <c r="L231" s="5">
        <f t="shared" si="8"/>
        <v>0</v>
      </c>
      <c r="M231">
        <f t="shared" si="7"/>
        <v>0</v>
      </c>
    </row>
    <row r="232" spans="11:13" hidden="1" x14ac:dyDescent="0.25">
      <c r="K232" s="7">
        <f t="shared" si="6"/>
        <v>0</v>
      </c>
      <c r="L232" s="5">
        <f t="shared" si="8"/>
        <v>0</v>
      </c>
      <c r="M232">
        <f t="shared" si="7"/>
        <v>0</v>
      </c>
    </row>
    <row r="233" spans="11:13" hidden="1" x14ac:dyDescent="0.25">
      <c r="K233" s="7">
        <f t="shared" si="6"/>
        <v>0</v>
      </c>
      <c r="L233" s="5">
        <f t="shared" si="8"/>
        <v>0</v>
      </c>
      <c r="M233">
        <f t="shared" si="7"/>
        <v>0</v>
      </c>
    </row>
    <row r="234" spans="11:13" hidden="1" x14ac:dyDescent="0.25">
      <c r="K234" s="7">
        <f t="shared" si="6"/>
        <v>0</v>
      </c>
      <c r="L234" s="5">
        <f t="shared" si="8"/>
        <v>0</v>
      </c>
      <c r="M234">
        <f t="shared" si="7"/>
        <v>0</v>
      </c>
    </row>
    <row r="235" spans="11:13" hidden="1" x14ac:dyDescent="0.25">
      <c r="K235" s="7">
        <f t="shared" si="6"/>
        <v>0</v>
      </c>
      <c r="L235" s="5">
        <f t="shared" si="8"/>
        <v>0</v>
      </c>
      <c r="M235">
        <f t="shared" si="7"/>
        <v>0</v>
      </c>
    </row>
    <row r="236" spans="11:13" hidden="1" x14ac:dyDescent="0.25">
      <c r="K236" s="7">
        <f t="shared" si="6"/>
        <v>0</v>
      </c>
      <c r="L236" s="5">
        <f t="shared" si="8"/>
        <v>0</v>
      </c>
      <c r="M236">
        <f t="shared" si="7"/>
        <v>0</v>
      </c>
    </row>
    <row r="237" spans="11:13" hidden="1" x14ac:dyDescent="0.25">
      <c r="K237" s="7">
        <f t="shared" si="6"/>
        <v>0</v>
      </c>
      <c r="L237" s="5">
        <f t="shared" si="8"/>
        <v>0</v>
      </c>
      <c r="M237">
        <f t="shared" si="7"/>
        <v>0</v>
      </c>
    </row>
    <row r="238" spans="11:13" hidden="1" x14ac:dyDescent="0.25">
      <c r="K238" s="7">
        <f t="shared" si="6"/>
        <v>0</v>
      </c>
      <c r="L238" s="5">
        <f t="shared" si="8"/>
        <v>0</v>
      </c>
      <c r="M238">
        <f t="shared" si="7"/>
        <v>0</v>
      </c>
    </row>
    <row r="239" spans="11:13" hidden="1" x14ac:dyDescent="0.25">
      <c r="K239" s="7">
        <f t="shared" si="6"/>
        <v>0</v>
      </c>
      <c r="L239" s="5">
        <f t="shared" si="8"/>
        <v>0</v>
      </c>
      <c r="M239">
        <f t="shared" si="7"/>
        <v>0</v>
      </c>
    </row>
    <row r="240" spans="11:13" hidden="1" x14ac:dyDescent="0.25">
      <c r="K240" s="7">
        <f t="shared" si="6"/>
        <v>0</v>
      </c>
      <c r="L240" s="5">
        <f t="shared" si="8"/>
        <v>0</v>
      </c>
      <c r="M240">
        <f t="shared" si="7"/>
        <v>0</v>
      </c>
    </row>
    <row r="241" spans="11:13" hidden="1" x14ac:dyDescent="0.25">
      <c r="K241" s="7">
        <f t="shared" si="6"/>
        <v>0</v>
      </c>
      <c r="L241" s="5">
        <f t="shared" si="8"/>
        <v>0</v>
      </c>
      <c r="M241">
        <f t="shared" si="7"/>
        <v>0</v>
      </c>
    </row>
    <row r="242" spans="11:13" hidden="1" x14ac:dyDescent="0.25">
      <c r="K242" s="7">
        <f t="shared" si="6"/>
        <v>0</v>
      </c>
      <c r="L242" s="5">
        <f t="shared" si="8"/>
        <v>0</v>
      </c>
      <c r="M242">
        <f t="shared" si="7"/>
        <v>0</v>
      </c>
    </row>
    <row r="243" spans="11:13" hidden="1" x14ac:dyDescent="0.25">
      <c r="K243" s="7">
        <f t="shared" si="6"/>
        <v>0</v>
      </c>
      <c r="L243" s="5">
        <f t="shared" si="8"/>
        <v>0</v>
      </c>
      <c r="M243">
        <f t="shared" si="7"/>
        <v>0</v>
      </c>
    </row>
    <row r="244" spans="11:13" hidden="1" x14ac:dyDescent="0.25">
      <c r="K244" s="7">
        <f t="shared" si="6"/>
        <v>0</v>
      </c>
      <c r="L244" s="5">
        <f t="shared" si="8"/>
        <v>0</v>
      </c>
      <c r="M244">
        <f t="shared" si="7"/>
        <v>0</v>
      </c>
    </row>
    <row r="245" spans="11:13" hidden="1" x14ac:dyDescent="0.25">
      <c r="K245" s="7">
        <f t="shared" si="6"/>
        <v>0</v>
      </c>
      <c r="L245" s="5">
        <f t="shared" si="8"/>
        <v>0</v>
      </c>
      <c r="M245">
        <f t="shared" si="7"/>
        <v>0</v>
      </c>
    </row>
    <row r="246" spans="11:13" hidden="1" x14ac:dyDescent="0.25">
      <c r="K246" s="7">
        <f t="shared" si="6"/>
        <v>0</v>
      </c>
      <c r="L246" s="5">
        <f t="shared" si="8"/>
        <v>0</v>
      </c>
      <c r="M246">
        <f t="shared" si="7"/>
        <v>0</v>
      </c>
    </row>
    <row r="247" spans="11:13" hidden="1" x14ac:dyDescent="0.25">
      <c r="K247" s="7">
        <f t="shared" si="6"/>
        <v>0</v>
      </c>
      <c r="L247" s="5">
        <f t="shared" si="8"/>
        <v>0</v>
      </c>
      <c r="M247">
        <f t="shared" si="7"/>
        <v>0</v>
      </c>
    </row>
    <row r="248" spans="11:13" hidden="1" x14ac:dyDescent="0.25">
      <c r="K248" s="7">
        <f t="shared" si="6"/>
        <v>0</v>
      </c>
      <c r="L248" s="5">
        <f t="shared" si="8"/>
        <v>0</v>
      </c>
      <c r="M248">
        <f t="shared" si="7"/>
        <v>0</v>
      </c>
    </row>
    <row r="249" spans="11:13" hidden="1" x14ac:dyDescent="0.25">
      <c r="K249" s="7">
        <f t="shared" si="6"/>
        <v>0</v>
      </c>
      <c r="L249" s="5">
        <f t="shared" si="8"/>
        <v>0</v>
      </c>
      <c r="M249">
        <f t="shared" si="7"/>
        <v>0</v>
      </c>
    </row>
    <row r="250" spans="11:13" hidden="1" x14ac:dyDescent="0.25">
      <c r="K250" s="7">
        <f t="shared" si="6"/>
        <v>0</v>
      </c>
      <c r="L250" s="5">
        <f t="shared" si="8"/>
        <v>0</v>
      </c>
      <c r="M250">
        <f t="shared" si="7"/>
        <v>0</v>
      </c>
    </row>
    <row r="251" spans="11:13" hidden="1" x14ac:dyDescent="0.25">
      <c r="K251" s="7">
        <f t="shared" si="6"/>
        <v>0</v>
      </c>
      <c r="L251" s="5">
        <f t="shared" si="8"/>
        <v>0</v>
      </c>
      <c r="M251">
        <f t="shared" si="7"/>
        <v>0</v>
      </c>
    </row>
    <row r="252" spans="11:13" hidden="1" x14ac:dyDescent="0.25">
      <c r="K252" s="7">
        <f t="shared" si="6"/>
        <v>0</v>
      </c>
      <c r="L252" s="5">
        <f t="shared" si="8"/>
        <v>0</v>
      </c>
      <c r="M252">
        <f t="shared" si="7"/>
        <v>0</v>
      </c>
    </row>
    <row r="253" spans="11:13" hidden="1" x14ac:dyDescent="0.25">
      <c r="K253" s="7">
        <f t="shared" si="6"/>
        <v>0</v>
      </c>
      <c r="L253" s="5">
        <f t="shared" si="8"/>
        <v>0</v>
      </c>
      <c r="M253">
        <f t="shared" si="7"/>
        <v>0</v>
      </c>
    </row>
    <row r="254" spans="11:13" hidden="1" x14ac:dyDescent="0.25">
      <c r="K254" s="7">
        <f t="shared" si="6"/>
        <v>0</v>
      </c>
      <c r="L254" s="5">
        <f t="shared" si="8"/>
        <v>0</v>
      </c>
      <c r="M254">
        <f t="shared" si="7"/>
        <v>0</v>
      </c>
    </row>
    <row r="255" spans="11:13" hidden="1" x14ac:dyDescent="0.25">
      <c r="K255" s="7">
        <f t="shared" si="6"/>
        <v>0</v>
      </c>
      <c r="L255" s="5">
        <f t="shared" si="8"/>
        <v>0</v>
      </c>
      <c r="M255">
        <f t="shared" si="7"/>
        <v>0</v>
      </c>
    </row>
    <row r="256" spans="11:13" hidden="1" x14ac:dyDescent="0.25">
      <c r="K256" s="7">
        <f t="shared" si="6"/>
        <v>0</v>
      </c>
      <c r="L256" s="5">
        <f t="shared" si="8"/>
        <v>0</v>
      </c>
      <c r="M256">
        <f t="shared" si="7"/>
        <v>0</v>
      </c>
    </row>
    <row r="257" spans="11:13" hidden="1" x14ac:dyDescent="0.25">
      <c r="K257" s="7">
        <f t="shared" si="6"/>
        <v>0</v>
      </c>
      <c r="L257" s="5">
        <f t="shared" si="8"/>
        <v>0</v>
      </c>
      <c r="M257">
        <f t="shared" si="7"/>
        <v>0</v>
      </c>
    </row>
    <row r="258" spans="11:13" hidden="1" x14ac:dyDescent="0.25">
      <c r="K258" s="7">
        <f t="shared" si="6"/>
        <v>0</v>
      </c>
      <c r="L258" s="5">
        <f t="shared" si="8"/>
        <v>0</v>
      </c>
      <c r="M258">
        <f t="shared" si="7"/>
        <v>0</v>
      </c>
    </row>
    <row r="259" spans="11:13" hidden="1" x14ac:dyDescent="0.25">
      <c r="K259" s="7">
        <f t="shared" si="6"/>
        <v>0</v>
      </c>
      <c r="L259" s="5">
        <f t="shared" si="8"/>
        <v>0</v>
      </c>
      <c r="M259">
        <f t="shared" si="7"/>
        <v>0</v>
      </c>
    </row>
    <row r="260" spans="11:13" hidden="1" x14ac:dyDescent="0.25">
      <c r="K260" s="7">
        <f t="shared" si="6"/>
        <v>0</v>
      </c>
      <c r="L260" s="5">
        <f t="shared" si="8"/>
        <v>0</v>
      </c>
      <c r="M260">
        <f t="shared" si="7"/>
        <v>0</v>
      </c>
    </row>
    <row r="261" spans="11:13" hidden="1" x14ac:dyDescent="0.25">
      <c r="K261" s="7">
        <f t="shared" ref="K261:K324" si="9">SUM(F261:J261)</f>
        <v>0</v>
      </c>
      <c r="L261" s="5">
        <f t="shared" si="8"/>
        <v>0</v>
      </c>
      <c r="M261">
        <f t="shared" ref="M261:M324" si="10">SUM(K261*L261)</f>
        <v>0</v>
      </c>
    </row>
    <row r="262" spans="11:13" hidden="1" x14ac:dyDescent="0.25">
      <c r="K262" s="7">
        <f t="shared" si="9"/>
        <v>0</v>
      </c>
      <c r="L262" s="5">
        <f t="shared" ref="L262:L325" si="11">IF(D262="X",0,IF(E262="",0,IF(E262="H",0,VLOOKUP(E262,$F$539:$G$553,2))))</f>
        <v>0</v>
      </c>
      <c r="M262">
        <f t="shared" si="10"/>
        <v>0</v>
      </c>
    </row>
    <row r="263" spans="11:13" hidden="1" x14ac:dyDescent="0.25">
      <c r="K263" s="7">
        <f t="shared" si="9"/>
        <v>0</v>
      </c>
      <c r="L263" s="5">
        <f t="shared" si="11"/>
        <v>0</v>
      </c>
      <c r="M263">
        <f t="shared" si="10"/>
        <v>0</v>
      </c>
    </row>
    <row r="264" spans="11:13" hidden="1" x14ac:dyDescent="0.25">
      <c r="K264" s="7">
        <f t="shared" si="9"/>
        <v>0</v>
      </c>
      <c r="L264" s="5">
        <f t="shared" si="11"/>
        <v>0</v>
      </c>
      <c r="M264">
        <f t="shared" si="10"/>
        <v>0</v>
      </c>
    </row>
    <row r="265" spans="11:13" hidden="1" x14ac:dyDescent="0.25">
      <c r="K265" s="7">
        <f t="shared" si="9"/>
        <v>0</v>
      </c>
      <c r="L265" s="5">
        <f t="shared" si="11"/>
        <v>0</v>
      </c>
      <c r="M265">
        <f t="shared" si="10"/>
        <v>0</v>
      </c>
    </row>
    <row r="266" spans="11:13" hidden="1" x14ac:dyDescent="0.25">
      <c r="K266" s="7">
        <f t="shared" si="9"/>
        <v>0</v>
      </c>
      <c r="L266" s="5">
        <f t="shared" si="11"/>
        <v>0</v>
      </c>
      <c r="M266">
        <f t="shared" si="10"/>
        <v>0</v>
      </c>
    </row>
    <row r="267" spans="11:13" hidden="1" x14ac:dyDescent="0.25">
      <c r="K267" s="7">
        <f t="shared" si="9"/>
        <v>0</v>
      </c>
      <c r="L267" s="5">
        <f t="shared" si="11"/>
        <v>0</v>
      </c>
      <c r="M267">
        <f t="shared" si="10"/>
        <v>0</v>
      </c>
    </row>
    <row r="268" spans="11:13" hidden="1" x14ac:dyDescent="0.25">
      <c r="K268" s="7">
        <f t="shared" si="9"/>
        <v>0</v>
      </c>
      <c r="L268" s="5">
        <f t="shared" si="11"/>
        <v>0</v>
      </c>
      <c r="M268">
        <f t="shared" si="10"/>
        <v>0</v>
      </c>
    </row>
    <row r="269" spans="11:13" hidden="1" x14ac:dyDescent="0.25">
      <c r="K269" s="7">
        <f t="shared" si="9"/>
        <v>0</v>
      </c>
      <c r="L269" s="5">
        <f t="shared" si="11"/>
        <v>0</v>
      </c>
      <c r="M269">
        <f t="shared" si="10"/>
        <v>0</v>
      </c>
    </row>
    <row r="270" spans="11:13" hidden="1" x14ac:dyDescent="0.25">
      <c r="K270" s="7">
        <f t="shared" si="9"/>
        <v>0</v>
      </c>
      <c r="L270" s="5">
        <f t="shared" si="11"/>
        <v>0</v>
      </c>
      <c r="M270">
        <f t="shared" si="10"/>
        <v>0</v>
      </c>
    </row>
    <row r="271" spans="11:13" hidden="1" x14ac:dyDescent="0.25">
      <c r="K271" s="7">
        <f t="shared" si="9"/>
        <v>0</v>
      </c>
      <c r="L271" s="5">
        <f t="shared" si="11"/>
        <v>0</v>
      </c>
      <c r="M271">
        <f t="shared" si="10"/>
        <v>0</v>
      </c>
    </row>
    <row r="272" spans="11:13" hidden="1" x14ac:dyDescent="0.25">
      <c r="K272" s="7">
        <f t="shared" si="9"/>
        <v>0</v>
      </c>
      <c r="L272" s="5">
        <f t="shared" si="11"/>
        <v>0</v>
      </c>
      <c r="M272">
        <f t="shared" si="10"/>
        <v>0</v>
      </c>
    </row>
    <row r="273" spans="11:13" hidden="1" x14ac:dyDescent="0.25">
      <c r="K273" s="7">
        <f t="shared" si="9"/>
        <v>0</v>
      </c>
      <c r="L273" s="5">
        <f t="shared" si="11"/>
        <v>0</v>
      </c>
      <c r="M273">
        <f t="shared" si="10"/>
        <v>0</v>
      </c>
    </row>
    <row r="274" spans="11:13" hidden="1" x14ac:dyDescent="0.25">
      <c r="K274" s="7">
        <f t="shared" si="9"/>
        <v>0</v>
      </c>
      <c r="L274" s="5">
        <f t="shared" si="11"/>
        <v>0</v>
      </c>
      <c r="M274">
        <f t="shared" si="10"/>
        <v>0</v>
      </c>
    </row>
    <row r="275" spans="11:13" hidden="1" x14ac:dyDescent="0.25">
      <c r="K275" s="7">
        <f t="shared" si="9"/>
        <v>0</v>
      </c>
      <c r="L275" s="5">
        <f t="shared" si="11"/>
        <v>0</v>
      </c>
      <c r="M275">
        <f t="shared" si="10"/>
        <v>0</v>
      </c>
    </row>
    <row r="276" spans="11:13" hidden="1" x14ac:dyDescent="0.25">
      <c r="K276" s="7">
        <f t="shared" si="9"/>
        <v>0</v>
      </c>
      <c r="L276" s="5">
        <f t="shared" si="11"/>
        <v>0</v>
      </c>
      <c r="M276">
        <f t="shared" si="10"/>
        <v>0</v>
      </c>
    </row>
    <row r="277" spans="11:13" hidden="1" x14ac:dyDescent="0.25">
      <c r="K277" s="7">
        <f t="shared" si="9"/>
        <v>0</v>
      </c>
      <c r="L277" s="5">
        <f t="shared" si="11"/>
        <v>0</v>
      </c>
      <c r="M277">
        <f t="shared" si="10"/>
        <v>0</v>
      </c>
    </row>
    <row r="278" spans="11:13" hidden="1" x14ac:dyDescent="0.25">
      <c r="K278" s="7">
        <f t="shared" si="9"/>
        <v>0</v>
      </c>
      <c r="L278" s="5">
        <f t="shared" si="11"/>
        <v>0</v>
      </c>
      <c r="M278">
        <f t="shared" si="10"/>
        <v>0</v>
      </c>
    </row>
    <row r="279" spans="11:13" hidden="1" x14ac:dyDescent="0.25">
      <c r="K279" s="7">
        <f t="shared" si="9"/>
        <v>0</v>
      </c>
      <c r="L279" s="5">
        <f t="shared" si="11"/>
        <v>0</v>
      </c>
      <c r="M279">
        <f t="shared" si="10"/>
        <v>0</v>
      </c>
    </row>
    <row r="280" spans="11:13" hidden="1" x14ac:dyDescent="0.25">
      <c r="K280" s="7">
        <f t="shared" si="9"/>
        <v>0</v>
      </c>
      <c r="L280" s="5">
        <f t="shared" si="11"/>
        <v>0</v>
      </c>
      <c r="M280">
        <f t="shared" si="10"/>
        <v>0</v>
      </c>
    </row>
    <row r="281" spans="11:13" hidden="1" x14ac:dyDescent="0.25">
      <c r="K281" s="7">
        <f t="shared" si="9"/>
        <v>0</v>
      </c>
      <c r="L281" s="5">
        <f t="shared" si="11"/>
        <v>0</v>
      </c>
      <c r="M281">
        <f t="shared" si="10"/>
        <v>0</v>
      </c>
    </row>
    <row r="282" spans="11:13" hidden="1" x14ac:dyDescent="0.25">
      <c r="K282" s="7">
        <f t="shared" si="9"/>
        <v>0</v>
      </c>
      <c r="L282" s="5">
        <f t="shared" si="11"/>
        <v>0</v>
      </c>
      <c r="M282">
        <f t="shared" si="10"/>
        <v>0</v>
      </c>
    </row>
    <row r="283" spans="11:13" hidden="1" x14ac:dyDescent="0.25">
      <c r="K283" s="7">
        <f t="shared" si="9"/>
        <v>0</v>
      </c>
      <c r="L283" s="5">
        <f t="shared" si="11"/>
        <v>0</v>
      </c>
      <c r="M283">
        <f t="shared" si="10"/>
        <v>0</v>
      </c>
    </row>
    <row r="284" spans="11:13" hidden="1" x14ac:dyDescent="0.25">
      <c r="K284" s="7">
        <f t="shared" si="9"/>
        <v>0</v>
      </c>
      <c r="L284" s="5">
        <f t="shared" si="11"/>
        <v>0</v>
      </c>
      <c r="M284">
        <f t="shared" si="10"/>
        <v>0</v>
      </c>
    </row>
    <row r="285" spans="11:13" hidden="1" x14ac:dyDescent="0.25">
      <c r="K285" s="7">
        <f t="shared" si="9"/>
        <v>0</v>
      </c>
      <c r="L285" s="5">
        <f t="shared" si="11"/>
        <v>0</v>
      </c>
      <c r="M285">
        <f t="shared" si="10"/>
        <v>0</v>
      </c>
    </row>
    <row r="286" spans="11:13" hidden="1" x14ac:dyDescent="0.25">
      <c r="K286" s="7">
        <f t="shared" si="9"/>
        <v>0</v>
      </c>
      <c r="L286" s="5">
        <f t="shared" si="11"/>
        <v>0</v>
      </c>
      <c r="M286">
        <f t="shared" si="10"/>
        <v>0</v>
      </c>
    </row>
    <row r="287" spans="11:13" hidden="1" x14ac:dyDescent="0.25">
      <c r="K287" s="7">
        <f t="shared" si="9"/>
        <v>0</v>
      </c>
      <c r="L287" s="5">
        <f t="shared" si="11"/>
        <v>0</v>
      </c>
      <c r="M287">
        <f t="shared" si="10"/>
        <v>0</v>
      </c>
    </row>
    <row r="288" spans="11:13" hidden="1" x14ac:dyDescent="0.25">
      <c r="K288" s="7">
        <f t="shared" si="9"/>
        <v>0</v>
      </c>
      <c r="L288" s="5">
        <f t="shared" si="11"/>
        <v>0</v>
      </c>
      <c r="M288">
        <f t="shared" si="10"/>
        <v>0</v>
      </c>
    </row>
    <row r="289" spans="11:13" hidden="1" x14ac:dyDescent="0.25">
      <c r="K289" s="7">
        <f t="shared" si="9"/>
        <v>0</v>
      </c>
      <c r="L289" s="5">
        <f t="shared" si="11"/>
        <v>0</v>
      </c>
      <c r="M289">
        <f t="shared" si="10"/>
        <v>0</v>
      </c>
    </row>
    <row r="290" spans="11:13" hidden="1" x14ac:dyDescent="0.25">
      <c r="K290" s="7">
        <f t="shared" si="9"/>
        <v>0</v>
      </c>
      <c r="L290" s="5">
        <f t="shared" si="11"/>
        <v>0</v>
      </c>
      <c r="M290">
        <f t="shared" si="10"/>
        <v>0</v>
      </c>
    </row>
    <row r="291" spans="11:13" hidden="1" x14ac:dyDescent="0.25">
      <c r="K291" s="7">
        <f t="shared" si="9"/>
        <v>0</v>
      </c>
      <c r="L291" s="5">
        <f t="shared" si="11"/>
        <v>0</v>
      </c>
      <c r="M291">
        <f t="shared" si="10"/>
        <v>0</v>
      </c>
    </row>
    <row r="292" spans="11:13" hidden="1" x14ac:dyDescent="0.25">
      <c r="K292" s="7">
        <f t="shared" si="9"/>
        <v>0</v>
      </c>
      <c r="L292" s="5">
        <f t="shared" si="11"/>
        <v>0</v>
      </c>
      <c r="M292">
        <f t="shared" si="10"/>
        <v>0</v>
      </c>
    </row>
    <row r="293" spans="11:13" hidden="1" x14ac:dyDescent="0.25">
      <c r="K293" s="7">
        <f t="shared" si="9"/>
        <v>0</v>
      </c>
      <c r="L293" s="5">
        <f t="shared" si="11"/>
        <v>0</v>
      </c>
      <c r="M293">
        <f t="shared" si="10"/>
        <v>0</v>
      </c>
    </row>
    <row r="294" spans="11:13" hidden="1" x14ac:dyDescent="0.25">
      <c r="K294" s="7">
        <f t="shared" si="9"/>
        <v>0</v>
      </c>
      <c r="L294" s="5">
        <f t="shared" si="11"/>
        <v>0</v>
      </c>
      <c r="M294">
        <f t="shared" si="10"/>
        <v>0</v>
      </c>
    </row>
    <row r="295" spans="11:13" hidden="1" x14ac:dyDescent="0.25">
      <c r="K295" s="7">
        <f t="shared" si="9"/>
        <v>0</v>
      </c>
      <c r="L295" s="5">
        <f t="shared" si="11"/>
        <v>0</v>
      </c>
      <c r="M295">
        <f t="shared" si="10"/>
        <v>0</v>
      </c>
    </row>
    <row r="296" spans="11:13" hidden="1" x14ac:dyDescent="0.25">
      <c r="K296" s="7">
        <f t="shared" si="9"/>
        <v>0</v>
      </c>
      <c r="L296" s="5">
        <f t="shared" si="11"/>
        <v>0</v>
      </c>
      <c r="M296">
        <f t="shared" si="10"/>
        <v>0</v>
      </c>
    </row>
    <row r="297" spans="11:13" hidden="1" x14ac:dyDescent="0.25">
      <c r="K297" s="7">
        <f t="shared" si="9"/>
        <v>0</v>
      </c>
      <c r="L297" s="5">
        <f t="shared" si="11"/>
        <v>0</v>
      </c>
      <c r="M297">
        <f t="shared" si="10"/>
        <v>0</v>
      </c>
    </row>
    <row r="298" spans="11:13" hidden="1" x14ac:dyDescent="0.25">
      <c r="K298" s="7">
        <f t="shared" si="9"/>
        <v>0</v>
      </c>
      <c r="L298" s="5">
        <f t="shared" si="11"/>
        <v>0</v>
      </c>
      <c r="M298">
        <f t="shared" si="10"/>
        <v>0</v>
      </c>
    </row>
    <row r="299" spans="11:13" hidden="1" x14ac:dyDescent="0.25">
      <c r="K299" s="7">
        <f t="shared" si="9"/>
        <v>0</v>
      </c>
      <c r="L299" s="5">
        <f t="shared" si="11"/>
        <v>0</v>
      </c>
      <c r="M299">
        <f t="shared" si="10"/>
        <v>0</v>
      </c>
    </row>
    <row r="300" spans="11:13" hidden="1" x14ac:dyDescent="0.25">
      <c r="K300" s="7">
        <f t="shared" si="9"/>
        <v>0</v>
      </c>
      <c r="L300" s="5">
        <f t="shared" si="11"/>
        <v>0</v>
      </c>
      <c r="M300">
        <f t="shared" si="10"/>
        <v>0</v>
      </c>
    </row>
    <row r="301" spans="11:13" hidden="1" x14ac:dyDescent="0.25">
      <c r="K301" s="7">
        <f t="shared" si="9"/>
        <v>0</v>
      </c>
      <c r="L301" s="5">
        <f t="shared" si="11"/>
        <v>0</v>
      </c>
      <c r="M301">
        <f t="shared" si="10"/>
        <v>0</v>
      </c>
    </row>
    <row r="302" spans="11:13" hidden="1" x14ac:dyDescent="0.25">
      <c r="K302" s="7">
        <f t="shared" si="9"/>
        <v>0</v>
      </c>
      <c r="L302" s="5">
        <f t="shared" si="11"/>
        <v>0</v>
      </c>
      <c r="M302">
        <f t="shared" si="10"/>
        <v>0</v>
      </c>
    </row>
    <row r="303" spans="11:13" hidden="1" x14ac:dyDescent="0.25">
      <c r="K303" s="7">
        <f t="shared" si="9"/>
        <v>0</v>
      </c>
      <c r="L303" s="5">
        <f t="shared" si="11"/>
        <v>0</v>
      </c>
      <c r="M303">
        <f t="shared" si="10"/>
        <v>0</v>
      </c>
    </row>
    <row r="304" spans="11:13" hidden="1" x14ac:dyDescent="0.25">
      <c r="K304" s="7">
        <f t="shared" si="9"/>
        <v>0</v>
      </c>
      <c r="L304" s="5">
        <f t="shared" si="11"/>
        <v>0</v>
      </c>
      <c r="M304">
        <f t="shared" si="10"/>
        <v>0</v>
      </c>
    </row>
    <row r="305" spans="11:13" hidden="1" x14ac:dyDescent="0.25">
      <c r="K305" s="7">
        <f t="shared" si="9"/>
        <v>0</v>
      </c>
      <c r="L305" s="5">
        <f t="shared" si="11"/>
        <v>0</v>
      </c>
      <c r="M305">
        <f t="shared" si="10"/>
        <v>0</v>
      </c>
    </row>
    <row r="306" spans="11:13" hidden="1" x14ac:dyDescent="0.25">
      <c r="K306" s="7">
        <f t="shared" si="9"/>
        <v>0</v>
      </c>
      <c r="L306" s="5">
        <f t="shared" si="11"/>
        <v>0</v>
      </c>
      <c r="M306">
        <f t="shared" si="10"/>
        <v>0</v>
      </c>
    </row>
    <row r="307" spans="11:13" hidden="1" x14ac:dyDescent="0.25">
      <c r="K307" s="7">
        <f t="shared" si="9"/>
        <v>0</v>
      </c>
      <c r="L307" s="5">
        <f t="shared" si="11"/>
        <v>0</v>
      </c>
      <c r="M307">
        <f t="shared" si="10"/>
        <v>0</v>
      </c>
    </row>
    <row r="308" spans="11:13" hidden="1" x14ac:dyDescent="0.25">
      <c r="K308" s="7">
        <f t="shared" si="9"/>
        <v>0</v>
      </c>
      <c r="L308" s="5">
        <f t="shared" si="11"/>
        <v>0</v>
      </c>
      <c r="M308">
        <f t="shared" si="10"/>
        <v>0</v>
      </c>
    </row>
    <row r="309" spans="11:13" hidden="1" x14ac:dyDescent="0.25">
      <c r="K309" s="7">
        <f t="shared" si="9"/>
        <v>0</v>
      </c>
      <c r="L309" s="5">
        <f t="shared" si="11"/>
        <v>0</v>
      </c>
      <c r="M309">
        <f t="shared" si="10"/>
        <v>0</v>
      </c>
    </row>
    <row r="310" spans="11:13" hidden="1" x14ac:dyDescent="0.25">
      <c r="K310" s="7">
        <f t="shared" si="9"/>
        <v>0</v>
      </c>
      <c r="L310" s="5">
        <f t="shared" si="11"/>
        <v>0</v>
      </c>
      <c r="M310">
        <f t="shared" si="10"/>
        <v>0</v>
      </c>
    </row>
    <row r="311" spans="11:13" hidden="1" x14ac:dyDescent="0.25">
      <c r="K311" s="7">
        <f t="shared" si="9"/>
        <v>0</v>
      </c>
      <c r="L311" s="5">
        <f t="shared" si="11"/>
        <v>0</v>
      </c>
      <c r="M311">
        <f t="shared" si="10"/>
        <v>0</v>
      </c>
    </row>
    <row r="312" spans="11:13" hidden="1" x14ac:dyDescent="0.25">
      <c r="K312" s="7">
        <f t="shared" si="9"/>
        <v>0</v>
      </c>
      <c r="L312" s="5">
        <f t="shared" si="11"/>
        <v>0</v>
      </c>
      <c r="M312">
        <f t="shared" si="10"/>
        <v>0</v>
      </c>
    </row>
    <row r="313" spans="11:13" hidden="1" x14ac:dyDescent="0.25">
      <c r="K313" s="7">
        <f t="shared" si="9"/>
        <v>0</v>
      </c>
      <c r="L313" s="5">
        <f t="shared" si="11"/>
        <v>0</v>
      </c>
      <c r="M313">
        <f t="shared" si="10"/>
        <v>0</v>
      </c>
    </row>
    <row r="314" spans="11:13" hidden="1" x14ac:dyDescent="0.25">
      <c r="K314" s="7">
        <f t="shared" si="9"/>
        <v>0</v>
      </c>
      <c r="L314" s="5">
        <f t="shared" si="11"/>
        <v>0</v>
      </c>
      <c r="M314">
        <f t="shared" si="10"/>
        <v>0</v>
      </c>
    </row>
    <row r="315" spans="11:13" hidden="1" x14ac:dyDescent="0.25">
      <c r="K315" s="7">
        <f t="shared" si="9"/>
        <v>0</v>
      </c>
      <c r="L315" s="5">
        <f t="shared" si="11"/>
        <v>0</v>
      </c>
      <c r="M315">
        <f t="shared" si="10"/>
        <v>0</v>
      </c>
    </row>
    <row r="316" spans="11:13" hidden="1" x14ac:dyDescent="0.25">
      <c r="K316" s="7">
        <f t="shared" si="9"/>
        <v>0</v>
      </c>
      <c r="L316" s="5">
        <f t="shared" si="11"/>
        <v>0</v>
      </c>
      <c r="M316">
        <f t="shared" si="10"/>
        <v>0</v>
      </c>
    </row>
    <row r="317" spans="11:13" hidden="1" x14ac:dyDescent="0.25">
      <c r="K317" s="7">
        <f t="shared" si="9"/>
        <v>0</v>
      </c>
      <c r="L317" s="5">
        <f t="shared" si="11"/>
        <v>0</v>
      </c>
      <c r="M317">
        <f t="shared" si="10"/>
        <v>0</v>
      </c>
    </row>
    <row r="318" spans="11:13" hidden="1" x14ac:dyDescent="0.25">
      <c r="K318" s="7">
        <f t="shared" si="9"/>
        <v>0</v>
      </c>
      <c r="L318" s="5">
        <f t="shared" si="11"/>
        <v>0</v>
      </c>
      <c r="M318">
        <f t="shared" si="10"/>
        <v>0</v>
      </c>
    </row>
    <row r="319" spans="11:13" hidden="1" x14ac:dyDescent="0.25">
      <c r="K319" s="7">
        <f t="shared" si="9"/>
        <v>0</v>
      </c>
      <c r="L319" s="5">
        <f t="shared" si="11"/>
        <v>0</v>
      </c>
      <c r="M319">
        <f t="shared" si="10"/>
        <v>0</v>
      </c>
    </row>
    <row r="320" spans="11:13" hidden="1" x14ac:dyDescent="0.25">
      <c r="K320" s="7">
        <f t="shared" si="9"/>
        <v>0</v>
      </c>
      <c r="L320" s="5">
        <f t="shared" si="11"/>
        <v>0</v>
      </c>
      <c r="M320">
        <f t="shared" si="10"/>
        <v>0</v>
      </c>
    </row>
    <row r="321" spans="11:13" hidden="1" x14ac:dyDescent="0.25">
      <c r="K321" s="7">
        <f t="shared" si="9"/>
        <v>0</v>
      </c>
      <c r="L321" s="5">
        <f t="shared" si="11"/>
        <v>0</v>
      </c>
      <c r="M321">
        <f t="shared" si="10"/>
        <v>0</v>
      </c>
    </row>
    <row r="322" spans="11:13" hidden="1" x14ac:dyDescent="0.25">
      <c r="K322" s="7">
        <f t="shared" si="9"/>
        <v>0</v>
      </c>
      <c r="L322" s="5">
        <f t="shared" si="11"/>
        <v>0</v>
      </c>
      <c r="M322">
        <f t="shared" si="10"/>
        <v>0</v>
      </c>
    </row>
    <row r="323" spans="11:13" hidden="1" x14ac:dyDescent="0.25">
      <c r="K323" s="7">
        <f t="shared" si="9"/>
        <v>0</v>
      </c>
      <c r="L323" s="5">
        <f t="shared" si="11"/>
        <v>0</v>
      </c>
      <c r="M323">
        <f t="shared" si="10"/>
        <v>0</v>
      </c>
    </row>
    <row r="324" spans="11:13" hidden="1" x14ac:dyDescent="0.25">
      <c r="K324" s="7">
        <f t="shared" si="9"/>
        <v>0</v>
      </c>
      <c r="L324" s="5">
        <f t="shared" si="11"/>
        <v>0</v>
      </c>
      <c r="M324">
        <f t="shared" si="10"/>
        <v>0</v>
      </c>
    </row>
    <row r="325" spans="11:13" hidden="1" x14ac:dyDescent="0.25">
      <c r="K325" s="7">
        <f t="shared" ref="K325:K388" si="12">SUM(F325:J325)</f>
        <v>0</v>
      </c>
      <c r="L325" s="5">
        <f t="shared" si="11"/>
        <v>0</v>
      </c>
      <c r="M325">
        <f t="shared" ref="M325:M388" si="13">SUM(K325*L325)</f>
        <v>0</v>
      </c>
    </row>
    <row r="326" spans="11:13" hidden="1" x14ac:dyDescent="0.25">
      <c r="K326" s="7">
        <f t="shared" si="12"/>
        <v>0</v>
      </c>
      <c r="L326" s="5">
        <f t="shared" ref="L326:L389" si="14">IF(D326="X",0,IF(E326="",0,IF(E326="H",0,VLOOKUP(E326,$F$539:$G$553,2))))</f>
        <v>0</v>
      </c>
      <c r="M326">
        <f t="shared" si="13"/>
        <v>0</v>
      </c>
    </row>
    <row r="327" spans="11:13" hidden="1" x14ac:dyDescent="0.25">
      <c r="K327" s="7">
        <f t="shared" si="12"/>
        <v>0</v>
      </c>
      <c r="L327" s="5">
        <f t="shared" si="14"/>
        <v>0</v>
      </c>
      <c r="M327">
        <f t="shared" si="13"/>
        <v>0</v>
      </c>
    </row>
    <row r="328" spans="11:13" hidden="1" x14ac:dyDescent="0.25">
      <c r="K328" s="7">
        <f t="shared" si="12"/>
        <v>0</v>
      </c>
      <c r="L328" s="5">
        <f t="shared" si="14"/>
        <v>0</v>
      </c>
      <c r="M328">
        <f t="shared" si="13"/>
        <v>0</v>
      </c>
    </row>
    <row r="329" spans="11:13" hidden="1" x14ac:dyDescent="0.25">
      <c r="K329" s="7">
        <f t="shared" si="12"/>
        <v>0</v>
      </c>
      <c r="L329" s="5">
        <f t="shared" si="14"/>
        <v>0</v>
      </c>
      <c r="M329">
        <f t="shared" si="13"/>
        <v>0</v>
      </c>
    </row>
    <row r="330" spans="11:13" hidden="1" x14ac:dyDescent="0.25">
      <c r="K330" s="7">
        <f t="shared" si="12"/>
        <v>0</v>
      </c>
      <c r="L330" s="5">
        <f t="shared" si="14"/>
        <v>0</v>
      </c>
      <c r="M330">
        <f t="shared" si="13"/>
        <v>0</v>
      </c>
    </row>
    <row r="331" spans="11:13" hidden="1" x14ac:dyDescent="0.25">
      <c r="K331" s="7">
        <f t="shared" si="12"/>
        <v>0</v>
      </c>
      <c r="L331" s="5">
        <f t="shared" si="14"/>
        <v>0</v>
      </c>
      <c r="M331">
        <f t="shared" si="13"/>
        <v>0</v>
      </c>
    </row>
    <row r="332" spans="11:13" hidden="1" x14ac:dyDescent="0.25">
      <c r="K332" s="7">
        <f t="shared" si="12"/>
        <v>0</v>
      </c>
      <c r="L332" s="5">
        <f t="shared" si="14"/>
        <v>0</v>
      </c>
      <c r="M332">
        <f t="shared" si="13"/>
        <v>0</v>
      </c>
    </row>
    <row r="333" spans="11:13" hidden="1" x14ac:dyDescent="0.25">
      <c r="K333" s="7">
        <f t="shared" si="12"/>
        <v>0</v>
      </c>
      <c r="L333" s="5">
        <f t="shared" si="14"/>
        <v>0</v>
      </c>
      <c r="M333">
        <f t="shared" si="13"/>
        <v>0</v>
      </c>
    </row>
    <row r="334" spans="11:13" hidden="1" x14ac:dyDescent="0.25">
      <c r="K334" s="7">
        <f t="shared" si="12"/>
        <v>0</v>
      </c>
      <c r="L334" s="5">
        <f t="shared" si="14"/>
        <v>0</v>
      </c>
      <c r="M334">
        <f t="shared" si="13"/>
        <v>0</v>
      </c>
    </row>
    <row r="335" spans="11:13" hidden="1" x14ac:dyDescent="0.25">
      <c r="K335" s="7">
        <f t="shared" si="12"/>
        <v>0</v>
      </c>
      <c r="L335" s="5">
        <f t="shared" si="14"/>
        <v>0</v>
      </c>
      <c r="M335">
        <f t="shared" si="13"/>
        <v>0</v>
      </c>
    </row>
    <row r="336" spans="11:13" hidden="1" x14ac:dyDescent="0.25">
      <c r="K336" s="7">
        <f t="shared" si="12"/>
        <v>0</v>
      </c>
      <c r="L336" s="5">
        <f t="shared" si="14"/>
        <v>0</v>
      </c>
      <c r="M336">
        <f t="shared" si="13"/>
        <v>0</v>
      </c>
    </row>
    <row r="337" spans="11:13" hidden="1" x14ac:dyDescent="0.25">
      <c r="K337" s="7">
        <f t="shared" si="12"/>
        <v>0</v>
      </c>
      <c r="L337" s="5">
        <f t="shared" si="14"/>
        <v>0</v>
      </c>
      <c r="M337">
        <f t="shared" si="13"/>
        <v>0</v>
      </c>
    </row>
    <row r="338" spans="11:13" hidden="1" x14ac:dyDescent="0.25">
      <c r="K338" s="7">
        <f t="shared" si="12"/>
        <v>0</v>
      </c>
      <c r="L338" s="5">
        <f t="shared" si="14"/>
        <v>0</v>
      </c>
      <c r="M338">
        <f t="shared" si="13"/>
        <v>0</v>
      </c>
    </row>
    <row r="339" spans="11:13" hidden="1" x14ac:dyDescent="0.25">
      <c r="K339" s="7">
        <f t="shared" si="12"/>
        <v>0</v>
      </c>
      <c r="L339" s="5">
        <f t="shared" si="14"/>
        <v>0</v>
      </c>
      <c r="M339">
        <f t="shared" si="13"/>
        <v>0</v>
      </c>
    </row>
    <row r="340" spans="11:13" hidden="1" x14ac:dyDescent="0.25">
      <c r="K340" s="7">
        <f t="shared" si="12"/>
        <v>0</v>
      </c>
      <c r="L340" s="5">
        <f t="shared" si="14"/>
        <v>0</v>
      </c>
      <c r="M340">
        <f t="shared" si="13"/>
        <v>0</v>
      </c>
    </row>
    <row r="341" spans="11:13" hidden="1" x14ac:dyDescent="0.25">
      <c r="K341" s="7">
        <f t="shared" si="12"/>
        <v>0</v>
      </c>
      <c r="L341" s="5">
        <f t="shared" si="14"/>
        <v>0</v>
      </c>
      <c r="M341">
        <f t="shared" si="13"/>
        <v>0</v>
      </c>
    </row>
    <row r="342" spans="11:13" hidden="1" x14ac:dyDescent="0.25">
      <c r="K342" s="7">
        <f t="shared" si="12"/>
        <v>0</v>
      </c>
      <c r="L342" s="5">
        <f t="shared" si="14"/>
        <v>0</v>
      </c>
      <c r="M342">
        <f t="shared" si="13"/>
        <v>0</v>
      </c>
    </row>
    <row r="343" spans="11:13" hidden="1" x14ac:dyDescent="0.25">
      <c r="K343" s="7">
        <f t="shared" si="12"/>
        <v>0</v>
      </c>
      <c r="L343" s="5">
        <f t="shared" si="14"/>
        <v>0</v>
      </c>
      <c r="M343">
        <f t="shared" si="13"/>
        <v>0</v>
      </c>
    </row>
    <row r="344" spans="11:13" hidden="1" x14ac:dyDescent="0.25">
      <c r="K344" s="7">
        <f t="shared" si="12"/>
        <v>0</v>
      </c>
      <c r="L344" s="5">
        <f t="shared" si="14"/>
        <v>0</v>
      </c>
      <c r="M344">
        <f t="shared" si="13"/>
        <v>0</v>
      </c>
    </row>
    <row r="345" spans="11:13" hidden="1" x14ac:dyDescent="0.25">
      <c r="K345" s="7">
        <f t="shared" si="12"/>
        <v>0</v>
      </c>
      <c r="L345" s="5">
        <f t="shared" si="14"/>
        <v>0</v>
      </c>
      <c r="M345">
        <f t="shared" si="13"/>
        <v>0</v>
      </c>
    </row>
    <row r="346" spans="11:13" hidden="1" x14ac:dyDescent="0.25">
      <c r="K346" s="7">
        <f t="shared" si="12"/>
        <v>0</v>
      </c>
      <c r="L346" s="5">
        <f t="shared" si="14"/>
        <v>0</v>
      </c>
      <c r="M346">
        <f t="shared" si="13"/>
        <v>0</v>
      </c>
    </row>
    <row r="347" spans="11:13" hidden="1" x14ac:dyDescent="0.25">
      <c r="K347" s="7">
        <f t="shared" si="12"/>
        <v>0</v>
      </c>
      <c r="L347" s="5">
        <f t="shared" si="14"/>
        <v>0</v>
      </c>
      <c r="M347">
        <f t="shared" si="13"/>
        <v>0</v>
      </c>
    </row>
    <row r="348" spans="11:13" hidden="1" x14ac:dyDescent="0.25">
      <c r="K348" s="7">
        <f t="shared" si="12"/>
        <v>0</v>
      </c>
      <c r="L348" s="5">
        <f t="shared" si="14"/>
        <v>0</v>
      </c>
      <c r="M348">
        <f t="shared" si="13"/>
        <v>0</v>
      </c>
    </row>
    <row r="349" spans="11:13" hidden="1" x14ac:dyDescent="0.25">
      <c r="K349" s="7">
        <f t="shared" si="12"/>
        <v>0</v>
      </c>
      <c r="L349" s="5">
        <f t="shared" si="14"/>
        <v>0</v>
      </c>
      <c r="M349">
        <f t="shared" si="13"/>
        <v>0</v>
      </c>
    </row>
    <row r="350" spans="11:13" hidden="1" x14ac:dyDescent="0.25">
      <c r="K350" s="7">
        <f t="shared" si="12"/>
        <v>0</v>
      </c>
      <c r="L350" s="5">
        <f t="shared" si="14"/>
        <v>0</v>
      </c>
      <c r="M350">
        <f t="shared" si="13"/>
        <v>0</v>
      </c>
    </row>
    <row r="351" spans="11:13" hidden="1" x14ac:dyDescent="0.25">
      <c r="K351" s="7">
        <f t="shared" si="12"/>
        <v>0</v>
      </c>
      <c r="L351" s="5">
        <f t="shared" si="14"/>
        <v>0</v>
      </c>
      <c r="M351">
        <f t="shared" si="13"/>
        <v>0</v>
      </c>
    </row>
    <row r="352" spans="11:13" hidden="1" x14ac:dyDescent="0.25">
      <c r="K352" s="7">
        <f t="shared" si="12"/>
        <v>0</v>
      </c>
      <c r="L352" s="5">
        <f t="shared" si="14"/>
        <v>0</v>
      </c>
      <c r="M352">
        <f t="shared" si="13"/>
        <v>0</v>
      </c>
    </row>
    <row r="353" spans="11:13" hidden="1" x14ac:dyDescent="0.25">
      <c r="K353" s="7">
        <f t="shared" si="12"/>
        <v>0</v>
      </c>
      <c r="L353" s="5">
        <f t="shared" si="14"/>
        <v>0</v>
      </c>
      <c r="M353">
        <f t="shared" si="13"/>
        <v>0</v>
      </c>
    </row>
    <row r="354" spans="11:13" hidden="1" x14ac:dyDescent="0.25">
      <c r="K354" s="7">
        <f t="shared" si="12"/>
        <v>0</v>
      </c>
      <c r="L354" s="5">
        <f t="shared" si="14"/>
        <v>0</v>
      </c>
      <c r="M354">
        <f t="shared" si="13"/>
        <v>0</v>
      </c>
    </row>
    <row r="355" spans="11:13" hidden="1" x14ac:dyDescent="0.25">
      <c r="K355" s="7">
        <f t="shared" si="12"/>
        <v>0</v>
      </c>
      <c r="L355" s="5">
        <f t="shared" si="14"/>
        <v>0</v>
      </c>
      <c r="M355">
        <f t="shared" si="13"/>
        <v>0</v>
      </c>
    </row>
    <row r="356" spans="11:13" hidden="1" x14ac:dyDescent="0.25">
      <c r="K356" s="7">
        <f t="shared" si="12"/>
        <v>0</v>
      </c>
      <c r="L356" s="5">
        <f t="shared" si="14"/>
        <v>0</v>
      </c>
      <c r="M356">
        <f t="shared" si="13"/>
        <v>0</v>
      </c>
    </row>
    <row r="357" spans="11:13" hidden="1" x14ac:dyDescent="0.25">
      <c r="K357" s="7">
        <f t="shared" si="12"/>
        <v>0</v>
      </c>
      <c r="L357" s="5">
        <f t="shared" si="14"/>
        <v>0</v>
      </c>
      <c r="M357">
        <f t="shared" si="13"/>
        <v>0</v>
      </c>
    </row>
    <row r="358" spans="11:13" hidden="1" x14ac:dyDescent="0.25">
      <c r="K358" s="7">
        <f t="shared" si="12"/>
        <v>0</v>
      </c>
      <c r="L358" s="5">
        <f t="shared" si="14"/>
        <v>0</v>
      </c>
      <c r="M358">
        <f t="shared" si="13"/>
        <v>0</v>
      </c>
    </row>
    <row r="359" spans="11:13" hidden="1" x14ac:dyDescent="0.25">
      <c r="K359" s="7">
        <f t="shared" si="12"/>
        <v>0</v>
      </c>
      <c r="L359" s="5">
        <f t="shared" si="14"/>
        <v>0</v>
      </c>
      <c r="M359">
        <f t="shared" si="13"/>
        <v>0</v>
      </c>
    </row>
    <row r="360" spans="11:13" hidden="1" x14ac:dyDescent="0.25">
      <c r="K360" s="7">
        <f t="shared" si="12"/>
        <v>0</v>
      </c>
      <c r="L360" s="5">
        <f t="shared" si="14"/>
        <v>0</v>
      </c>
      <c r="M360">
        <f t="shared" si="13"/>
        <v>0</v>
      </c>
    </row>
    <row r="361" spans="11:13" hidden="1" x14ac:dyDescent="0.25">
      <c r="K361" s="7">
        <f t="shared" si="12"/>
        <v>0</v>
      </c>
      <c r="L361" s="5">
        <f t="shared" si="14"/>
        <v>0</v>
      </c>
      <c r="M361">
        <f t="shared" si="13"/>
        <v>0</v>
      </c>
    </row>
    <row r="362" spans="11:13" hidden="1" x14ac:dyDescent="0.25">
      <c r="K362" s="7">
        <f t="shared" si="12"/>
        <v>0</v>
      </c>
      <c r="L362" s="5">
        <f t="shared" si="14"/>
        <v>0</v>
      </c>
      <c r="M362">
        <f t="shared" si="13"/>
        <v>0</v>
      </c>
    </row>
    <row r="363" spans="11:13" hidden="1" x14ac:dyDescent="0.25">
      <c r="K363" s="7">
        <f t="shared" si="12"/>
        <v>0</v>
      </c>
      <c r="L363" s="5">
        <f t="shared" si="14"/>
        <v>0</v>
      </c>
      <c r="M363">
        <f t="shared" si="13"/>
        <v>0</v>
      </c>
    </row>
    <row r="364" spans="11:13" hidden="1" x14ac:dyDescent="0.25">
      <c r="K364" s="7">
        <f t="shared" si="12"/>
        <v>0</v>
      </c>
      <c r="L364" s="5">
        <f t="shared" si="14"/>
        <v>0</v>
      </c>
      <c r="M364">
        <f t="shared" si="13"/>
        <v>0</v>
      </c>
    </row>
    <row r="365" spans="11:13" hidden="1" x14ac:dyDescent="0.25">
      <c r="K365" s="7">
        <f t="shared" si="12"/>
        <v>0</v>
      </c>
      <c r="L365" s="5">
        <f t="shared" si="14"/>
        <v>0</v>
      </c>
      <c r="M365">
        <f t="shared" si="13"/>
        <v>0</v>
      </c>
    </row>
    <row r="366" spans="11:13" hidden="1" x14ac:dyDescent="0.25">
      <c r="K366" s="7">
        <f t="shared" si="12"/>
        <v>0</v>
      </c>
      <c r="L366" s="5">
        <f t="shared" si="14"/>
        <v>0</v>
      </c>
      <c r="M366">
        <f t="shared" si="13"/>
        <v>0</v>
      </c>
    </row>
    <row r="367" spans="11:13" hidden="1" x14ac:dyDescent="0.25">
      <c r="K367" s="7">
        <f t="shared" si="12"/>
        <v>0</v>
      </c>
      <c r="L367" s="5">
        <f t="shared" si="14"/>
        <v>0</v>
      </c>
      <c r="M367">
        <f t="shared" si="13"/>
        <v>0</v>
      </c>
    </row>
    <row r="368" spans="11:13" hidden="1" x14ac:dyDescent="0.25">
      <c r="K368" s="7">
        <f t="shared" si="12"/>
        <v>0</v>
      </c>
      <c r="L368" s="5">
        <f t="shared" si="14"/>
        <v>0</v>
      </c>
      <c r="M368">
        <f t="shared" si="13"/>
        <v>0</v>
      </c>
    </row>
    <row r="369" spans="11:13" hidden="1" x14ac:dyDescent="0.25">
      <c r="K369" s="7">
        <f t="shared" si="12"/>
        <v>0</v>
      </c>
      <c r="L369" s="5">
        <f t="shared" si="14"/>
        <v>0</v>
      </c>
      <c r="M369">
        <f t="shared" si="13"/>
        <v>0</v>
      </c>
    </row>
    <row r="370" spans="11:13" hidden="1" x14ac:dyDescent="0.25">
      <c r="K370" s="7">
        <f t="shared" si="12"/>
        <v>0</v>
      </c>
      <c r="L370" s="5">
        <f t="shared" si="14"/>
        <v>0</v>
      </c>
      <c r="M370">
        <f t="shared" si="13"/>
        <v>0</v>
      </c>
    </row>
    <row r="371" spans="11:13" hidden="1" x14ac:dyDescent="0.25">
      <c r="K371" s="7">
        <f t="shared" si="12"/>
        <v>0</v>
      </c>
      <c r="L371" s="5">
        <f t="shared" si="14"/>
        <v>0</v>
      </c>
      <c r="M371">
        <f t="shared" si="13"/>
        <v>0</v>
      </c>
    </row>
    <row r="372" spans="11:13" hidden="1" x14ac:dyDescent="0.25">
      <c r="K372" s="7">
        <f t="shared" si="12"/>
        <v>0</v>
      </c>
      <c r="L372" s="5">
        <f t="shared" si="14"/>
        <v>0</v>
      </c>
      <c r="M372">
        <f t="shared" si="13"/>
        <v>0</v>
      </c>
    </row>
    <row r="373" spans="11:13" hidden="1" x14ac:dyDescent="0.25">
      <c r="K373" s="7">
        <f t="shared" si="12"/>
        <v>0</v>
      </c>
      <c r="L373" s="5">
        <f t="shared" si="14"/>
        <v>0</v>
      </c>
      <c r="M373">
        <f t="shared" si="13"/>
        <v>0</v>
      </c>
    </row>
    <row r="374" spans="11:13" hidden="1" x14ac:dyDescent="0.25">
      <c r="K374" s="7">
        <f t="shared" si="12"/>
        <v>0</v>
      </c>
      <c r="L374" s="5">
        <f t="shared" si="14"/>
        <v>0</v>
      </c>
      <c r="M374">
        <f t="shared" si="13"/>
        <v>0</v>
      </c>
    </row>
    <row r="375" spans="11:13" hidden="1" x14ac:dyDescent="0.25">
      <c r="K375" s="7">
        <f t="shared" si="12"/>
        <v>0</v>
      </c>
      <c r="L375" s="5">
        <f t="shared" si="14"/>
        <v>0</v>
      </c>
      <c r="M375">
        <f t="shared" si="13"/>
        <v>0</v>
      </c>
    </row>
    <row r="376" spans="11:13" hidden="1" x14ac:dyDescent="0.25">
      <c r="K376" s="7">
        <f t="shared" si="12"/>
        <v>0</v>
      </c>
      <c r="L376" s="5">
        <f t="shared" si="14"/>
        <v>0</v>
      </c>
      <c r="M376">
        <f t="shared" si="13"/>
        <v>0</v>
      </c>
    </row>
    <row r="377" spans="11:13" hidden="1" x14ac:dyDescent="0.25">
      <c r="K377" s="7">
        <f t="shared" si="12"/>
        <v>0</v>
      </c>
      <c r="L377" s="5">
        <f t="shared" si="14"/>
        <v>0</v>
      </c>
      <c r="M377">
        <f t="shared" si="13"/>
        <v>0</v>
      </c>
    </row>
    <row r="378" spans="11:13" hidden="1" x14ac:dyDescent="0.25">
      <c r="K378" s="7">
        <f t="shared" si="12"/>
        <v>0</v>
      </c>
      <c r="L378" s="5">
        <f t="shared" si="14"/>
        <v>0</v>
      </c>
      <c r="M378">
        <f t="shared" si="13"/>
        <v>0</v>
      </c>
    </row>
    <row r="379" spans="11:13" hidden="1" x14ac:dyDescent="0.25">
      <c r="K379" s="7">
        <f t="shared" si="12"/>
        <v>0</v>
      </c>
      <c r="L379" s="5">
        <f t="shared" si="14"/>
        <v>0</v>
      </c>
      <c r="M379">
        <f t="shared" si="13"/>
        <v>0</v>
      </c>
    </row>
    <row r="380" spans="11:13" hidden="1" x14ac:dyDescent="0.25">
      <c r="K380" s="7">
        <f t="shared" si="12"/>
        <v>0</v>
      </c>
      <c r="L380" s="5">
        <f t="shared" si="14"/>
        <v>0</v>
      </c>
      <c r="M380">
        <f t="shared" si="13"/>
        <v>0</v>
      </c>
    </row>
    <row r="381" spans="11:13" hidden="1" x14ac:dyDescent="0.25">
      <c r="K381" s="7">
        <f t="shared" si="12"/>
        <v>0</v>
      </c>
      <c r="L381" s="5">
        <f t="shared" si="14"/>
        <v>0</v>
      </c>
      <c r="M381">
        <f t="shared" si="13"/>
        <v>0</v>
      </c>
    </row>
    <row r="382" spans="11:13" hidden="1" x14ac:dyDescent="0.25">
      <c r="K382" s="7">
        <f t="shared" si="12"/>
        <v>0</v>
      </c>
      <c r="L382" s="5">
        <f t="shared" si="14"/>
        <v>0</v>
      </c>
      <c r="M382">
        <f t="shared" si="13"/>
        <v>0</v>
      </c>
    </row>
    <row r="383" spans="11:13" hidden="1" x14ac:dyDescent="0.25">
      <c r="K383" s="7">
        <f t="shared" si="12"/>
        <v>0</v>
      </c>
      <c r="L383" s="5">
        <f t="shared" si="14"/>
        <v>0</v>
      </c>
      <c r="M383">
        <f t="shared" si="13"/>
        <v>0</v>
      </c>
    </row>
    <row r="384" spans="11:13" hidden="1" x14ac:dyDescent="0.25">
      <c r="K384" s="7">
        <f t="shared" si="12"/>
        <v>0</v>
      </c>
      <c r="L384" s="5">
        <f t="shared" si="14"/>
        <v>0</v>
      </c>
      <c r="M384">
        <f t="shared" si="13"/>
        <v>0</v>
      </c>
    </row>
    <row r="385" spans="11:13" hidden="1" x14ac:dyDescent="0.25">
      <c r="K385" s="7">
        <f t="shared" si="12"/>
        <v>0</v>
      </c>
      <c r="L385" s="5">
        <f t="shared" si="14"/>
        <v>0</v>
      </c>
      <c r="M385">
        <f t="shared" si="13"/>
        <v>0</v>
      </c>
    </row>
    <row r="386" spans="11:13" hidden="1" x14ac:dyDescent="0.25">
      <c r="K386" s="7">
        <f t="shared" si="12"/>
        <v>0</v>
      </c>
      <c r="L386" s="5">
        <f t="shared" si="14"/>
        <v>0</v>
      </c>
      <c r="M386">
        <f t="shared" si="13"/>
        <v>0</v>
      </c>
    </row>
    <row r="387" spans="11:13" hidden="1" x14ac:dyDescent="0.25">
      <c r="K387" s="7">
        <f t="shared" si="12"/>
        <v>0</v>
      </c>
      <c r="L387" s="5">
        <f t="shared" si="14"/>
        <v>0</v>
      </c>
      <c r="M387">
        <f t="shared" si="13"/>
        <v>0</v>
      </c>
    </row>
    <row r="388" spans="11:13" hidden="1" x14ac:dyDescent="0.25">
      <c r="K388" s="7">
        <f t="shared" si="12"/>
        <v>0</v>
      </c>
      <c r="L388" s="5">
        <f t="shared" si="14"/>
        <v>0</v>
      </c>
      <c r="M388">
        <f t="shared" si="13"/>
        <v>0</v>
      </c>
    </row>
    <row r="389" spans="11:13" hidden="1" x14ac:dyDescent="0.25">
      <c r="K389" s="7">
        <f t="shared" ref="K389:K452" si="15">SUM(F389:J389)</f>
        <v>0</v>
      </c>
      <c r="L389" s="5">
        <f t="shared" si="14"/>
        <v>0</v>
      </c>
      <c r="M389">
        <f t="shared" ref="M389:M452" si="16">SUM(K389*L389)</f>
        <v>0</v>
      </c>
    </row>
    <row r="390" spans="11:13" hidden="1" x14ac:dyDescent="0.25">
      <c r="K390" s="7">
        <f t="shared" si="15"/>
        <v>0</v>
      </c>
      <c r="L390" s="5">
        <f t="shared" ref="L390:L453" si="17">IF(D390="X",0,IF(E390="",0,IF(E390="H",0,VLOOKUP(E390,$F$539:$G$553,2))))</f>
        <v>0</v>
      </c>
      <c r="M390">
        <f t="shared" si="16"/>
        <v>0</v>
      </c>
    </row>
    <row r="391" spans="11:13" hidden="1" x14ac:dyDescent="0.25">
      <c r="K391" s="7">
        <f t="shared" si="15"/>
        <v>0</v>
      </c>
      <c r="L391" s="5">
        <f t="shared" si="17"/>
        <v>0</v>
      </c>
      <c r="M391">
        <f t="shared" si="16"/>
        <v>0</v>
      </c>
    </row>
    <row r="392" spans="11:13" hidden="1" x14ac:dyDescent="0.25">
      <c r="K392" s="7">
        <f t="shared" si="15"/>
        <v>0</v>
      </c>
      <c r="L392" s="5">
        <f t="shared" si="17"/>
        <v>0</v>
      </c>
      <c r="M392">
        <f t="shared" si="16"/>
        <v>0</v>
      </c>
    </row>
    <row r="393" spans="11:13" hidden="1" x14ac:dyDescent="0.25">
      <c r="K393" s="7">
        <f t="shared" si="15"/>
        <v>0</v>
      </c>
      <c r="L393" s="5">
        <f t="shared" si="17"/>
        <v>0</v>
      </c>
      <c r="M393">
        <f t="shared" si="16"/>
        <v>0</v>
      </c>
    </row>
    <row r="394" spans="11:13" hidden="1" x14ac:dyDescent="0.25">
      <c r="K394" s="7">
        <f t="shared" si="15"/>
        <v>0</v>
      </c>
      <c r="L394" s="5">
        <f t="shared" si="17"/>
        <v>0</v>
      </c>
      <c r="M394">
        <f t="shared" si="16"/>
        <v>0</v>
      </c>
    </row>
    <row r="395" spans="11:13" hidden="1" x14ac:dyDescent="0.25">
      <c r="K395" s="7">
        <f t="shared" si="15"/>
        <v>0</v>
      </c>
      <c r="L395" s="5">
        <f t="shared" si="17"/>
        <v>0</v>
      </c>
      <c r="M395">
        <f t="shared" si="16"/>
        <v>0</v>
      </c>
    </row>
    <row r="396" spans="11:13" hidden="1" x14ac:dyDescent="0.25">
      <c r="K396" s="7">
        <f t="shared" si="15"/>
        <v>0</v>
      </c>
      <c r="L396" s="5">
        <f t="shared" si="17"/>
        <v>0</v>
      </c>
      <c r="M396">
        <f t="shared" si="16"/>
        <v>0</v>
      </c>
    </row>
    <row r="397" spans="11:13" hidden="1" x14ac:dyDescent="0.25">
      <c r="K397" s="7">
        <f t="shared" si="15"/>
        <v>0</v>
      </c>
      <c r="L397" s="5">
        <f t="shared" si="17"/>
        <v>0</v>
      </c>
      <c r="M397">
        <f t="shared" si="16"/>
        <v>0</v>
      </c>
    </row>
    <row r="398" spans="11:13" hidden="1" x14ac:dyDescent="0.25">
      <c r="K398" s="7">
        <f t="shared" si="15"/>
        <v>0</v>
      </c>
      <c r="L398" s="5">
        <f t="shared" si="17"/>
        <v>0</v>
      </c>
      <c r="M398">
        <f t="shared" si="16"/>
        <v>0</v>
      </c>
    </row>
    <row r="399" spans="11:13" hidden="1" x14ac:dyDescent="0.25">
      <c r="K399" s="7">
        <f t="shared" si="15"/>
        <v>0</v>
      </c>
      <c r="L399" s="5">
        <f t="shared" si="17"/>
        <v>0</v>
      </c>
      <c r="M399">
        <f t="shared" si="16"/>
        <v>0</v>
      </c>
    </row>
    <row r="400" spans="11:13" hidden="1" x14ac:dyDescent="0.25">
      <c r="K400" s="7">
        <f t="shared" si="15"/>
        <v>0</v>
      </c>
      <c r="L400" s="5">
        <f t="shared" si="17"/>
        <v>0</v>
      </c>
      <c r="M400">
        <f t="shared" si="16"/>
        <v>0</v>
      </c>
    </row>
    <row r="401" spans="11:13" hidden="1" x14ac:dyDescent="0.25">
      <c r="K401" s="7">
        <f t="shared" si="15"/>
        <v>0</v>
      </c>
      <c r="L401" s="5">
        <f t="shared" si="17"/>
        <v>0</v>
      </c>
      <c r="M401">
        <f t="shared" si="16"/>
        <v>0</v>
      </c>
    </row>
    <row r="402" spans="11:13" hidden="1" x14ac:dyDescent="0.25">
      <c r="K402" s="7">
        <f t="shared" si="15"/>
        <v>0</v>
      </c>
      <c r="L402" s="5">
        <f t="shared" si="17"/>
        <v>0</v>
      </c>
      <c r="M402">
        <f t="shared" si="16"/>
        <v>0</v>
      </c>
    </row>
    <row r="403" spans="11:13" hidden="1" x14ac:dyDescent="0.25">
      <c r="K403" s="7">
        <f t="shared" si="15"/>
        <v>0</v>
      </c>
      <c r="L403" s="5">
        <f t="shared" si="17"/>
        <v>0</v>
      </c>
      <c r="M403">
        <f t="shared" si="16"/>
        <v>0</v>
      </c>
    </row>
    <row r="404" spans="11:13" hidden="1" x14ac:dyDescent="0.25">
      <c r="K404" s="7">
        <f t="shared" si="15"/>
        <v>0</v>
      </c>
      <c r="L404" s="5">
        <f t="shared" si="17"/>
        <v>0</v>
      </c>
      <c r="M404">
        <f t="shared" si="16"/>
        <v>0</v>
      </c>
    </row>
    <row r="405" spans="11:13" hidden="1" x14ac:dyDescent="0.25">
      <c r="K405" s="7">
        <f t="shared" si="15"/>
        <v>0</v>
      </c>
      <c r="L405" s="5">
        <f t="shared" si="17"/>
        <v>0</v>
      </c>
      <c r="M405">
        <f t="shared" si="16"/>
        <v>0</v>
      </c>
    </row>
    <row r="406" spans="11:13" hidden="1" x14ac:dyDescent="0.25">
      <c r="K406" s="7">
        <f t="shared" si="15"/>
        <v>0</v>
      </c>
      <c r="L406" s="5">
        <f t="shared" si="17"/>
        <v>0</v>
      </c>
      <c r="M406">
        <f t="shared" si="16"/>
        <v>0</v>
      </c>
    </row>
    <row r="407" spans="11:13" hidden="1" x14ac:dyDescent="0.25">
      <c r="K407" s="7">
        <f t="shared" si="15"/>
        <v>0</v>
      </c>
      <c r="L407" s="5">
        <f t="shared" si="17"/>
        <v>0</v>
      </c>
      <c r="M407">
        <f t="shared" si="16"/>
        <v>0</v>
      </c>
    </row>
    <row r="408" spans="11:13" hidden="1" x14ac:dyDescent="0.25">
      <c r="K408" s="7">
        <f t="shared" si="15"/>
        <v>0</v>
      </c>
      <c r="L408" s="5">
        <f t="shared" si="17"/>
        <v>0</v>
      </c>
      <c r="M408">
        <f t="shared" si="16"/>
        <v>0</v>
      </c>
    </row>
    <row r="409" spans="11:13" hidden="1" x14ac:dyDescent="0.25">
      <c r="K409" s="7">
        <f t="shared" si="15"/>
        <v>0</v>
      </c>
      <c r="L409" s="5">
        <f t="shared" si="17"/>
        <v>0</v>
      </c>
      <c r="M409">
        <f t="shared" si="16"/>
        <v>0</v>
      </c>
    </row>
    <row r="410" spans="11:13" hidden="1" x14ac:dyDescent="0.25">
      <c r="K410" s="7">
        <f t="shared" si="15"/>
        <v>0</v>
      </c>
      <c r="L410" s="5">
        <f t="shared" si="17"/>
        <v>0</v>
      </c>
      <c r="M410">
        <f t="shared" si="16"/>
        <v>0</v>
      </c>
    </row>
    <row r="411" spans="11:13" hidden="1" x14ac:dyDescent="0.25">
      <c r="K411" s="7">
        <f t="shared" si="15"/>
        <v>0</v>
      </c>
      <c r="L411" s="5">
        <f t="shared" si="17"/>
        <v>0</v>
      </c>
      <c r="M411">
        <f t="shared" si="16"/>
        <v>0</v>
      </c>
    </row>
    <row r="412" spans="11:13" hidden="1" x14ac:dyDescent="0.25">
      <c r="K412" s="7">
        <f t="shared" si="15"/>
        <v>0</v>
      </c>
      <c r="L412" s="5">
        <f t="shared" si="17"/>
        <v>0</v>
      </c>
      <c r="M412">
        <f t="shared" si="16"/>
        <v>0</v>
      </c>
    </row>
    <row r="413" spans="11:13" hidden="1" x14ac:dyDescent="0.25">
      <c r="K413" s="7">
        <f t="shared" si="15"/>
        <v>0</v>
      </c>
      <c r="L413" s="5">
        <f t="shared" si="17"/>
        <v>0</v>
      </c>
      <c r="M413">
        <f t="shared" si="16"/>
        <v>0</v>
      </c>
    </row>
    <row r="414" spans="11:13" hidden="1" x14ac:dyDescent="0.25">
      <c r="K414" s="7">
        <f t="shared" si="15"/>
        <v>0</v>
      </c>
      <c r="L414" s="5">
        <f t="shared" si="17"/>
        <v>0</v>
      </c>
      <c r="M414">
        <f t="shared" si="16"/>
        <v>0</v>
      </c>
    </row>
    <row r="415" spans="11:13" hidden="1" x14ac:dyDescent="0.25">
      <c r="K415" s="7">
        <f t="shared" si="15"/>
        <v>0</v>
      </c>
      <c r="L415" s="5">
        <f t="shared" si="17"/>
        <v>0</v>
      </c>
      <c r="M415">
        <f t="shared" si="16"/>
        <v>0</v>
      </c>
    </row>
    <row r="416" spans="11:13" hidden="1" x14ac:dyDescent="0.25">
      <c r="K416" s="7">
        <f t="shared" si="15"/>
        <v>0</v>
      </c>
      <c r="L416" s="5">
        <f t="shared" si="17"/>
        <v>0</v>
      </c>
      <c r="M416">
        <f t="shared" si="16"/>
        <v>0</v>
      </c>
    </row>
    <row r="417" spans="11:13" hidden="1" x14ac:dyDescent="0.25">
      <c r="K417" s="7">
        <f t="shared" si="15"/>
        <v>0</v>
      </c>
      <c r="L417" s="5">
        <f t="shared" si="17"/>
        <v>0</v>
      </c>
      <c r="M417">
        <f t="shared" si="16"/>
        <v>0</v>
      </c>
    </row>
    <row r="418" spans="11:13" hidden="1" x14ac:dyDescent="0.25">
      <c r="K418" s="7">
        <f t="shared" si="15"/>
        <v>0</v>
      </c>
      <c r="L418" s="5">
        <f t="shared" si="17"/>
        <v>0</v>
      </c>
      <c r="M418">
        <f t="shared" si="16"/>
        <v>0</v>
      </c>
    </row>
    <row r="419" spans="11:13" hidden="1" x14ac:dyDescent="0.25">
      <c r="K419" s="7">
        <f t="shared" si="15"/>
        <v>0</v>
      </c>
      <c r="L419" s="5">
        <f t="shared" si="17"/>
        <v>0</v>
      </c>
      <c r="M419">
        <f t="shared" si="16"/>
        <v>0</v>
      </c>
    </row>
    <row r="420" spans="11:13" hidden="1" x14ac:dyDescent="0.25">
      <c r="K420" s="7">
        <f t="shared" si="15"/>
        <v>0</v>
      </c>
      <c r="L420" s="5">
        <f t="shared" si="17"/>
        <v>0</v>
      </c>
      <c r="M420">
        <f t="shared" si="16"/>
        <v>0</v>
      </c>
    </row>
    <row r="421" spans="11:13" hidden="1" x14ac:dyDescent="0.25">
      <c r="K421" s="7">
        <f t="shared" si="15"/>
        <v>0</v>
      </c>
      <c r="L421" s="5">
        <f t="shared" si="17"/>
        <v>0</v>
      </c>
      <c r="M421">
        <f t="shared" si="16"/>
        <v>0</v>
      </c>
    </row>
    <row r="422" spans="11:13" hidden="1" x14ac:dyDescent="0.25">
      <c r="K422" s="7">
        <f t="shared" si="15"/>
        <v>0</v>
      </c>
      <c r="L422" s="5">
        <f t="shared" si="17"/>
        <v>0</v>
      </c>
      <c r="M422">
        <f t="shared" si="16"/>
        <v>0</v>
      </c>
    </row>
    <row r="423" spans="11:13" hidden="1" x14ac:dyDescent="0.25">
      <c r="K423" s="7">
        <f t="shared" si="15"/>
        <v>0</v>
      </c>
      <c r="L423" s="5">
        <f t="shared" si="17"/>
        <v>0</v>
      </c>
      <c r="M423">
        <f t="shared" si="16"/>
        <v>0</v>
      </c>
    </row>
    <row r="424" spans="11:13" hidden="1" x14ac:dyDescent="0.25">
      <c r="K424" s="7">
        <f t="shared" si="15"/>
        <v>0</v>
      </c>
      <c r="L424" s="5">
        <f t="shared" si="17"/>
        <v>0</v>
      </c>
      <c r="M424">
        <f t="shared" si="16"/>
        <v>0</v>
      </c>
    </row>
    <row r="425" spans="11:13" hidden="1" x14ac:dyDescent="0.25">
      <c r="K425" s="7">
        <f t="shared" si="15"/>
        <v>0</v>
      </c>
      <c r="L425" s="5">
        <f t="shared" si="17"/>
        <v>0</v>
      </c>
      <c r="M425">
        <f t="shared" si="16"/>
        <v>0</v>
      </c>
    </row>
    <row r="426" spans="11:13" hidden="1" x14ac:dyDescent="0.25">
      <c r="K426" s="7">
        <f t="shared" si="15"/>
        <v>0</v>
      </c>
      <c r="L426" s="5">
        <f t="shared" si="17"/>
        <v>0</v>
      </c>
      <c r="M426">
        <f t="shared" si="16"/>
        <v>0</v>
      </c>
    </row>
    <row r="427" spans="11:13" hidden="1" x14ac:dyDescent="0.25">
      <c r="K427" s="7">
        <f t="shared" si="15"/>
        <v>0</v>
      </c>
      <c r="L427" s="5">
        <f t="shared" si="17"/>
        <v>0</v>
      </c>
      <c r="M427">
        <f t="shared" si="16"/>
        <v>0</v>
      </c>
    </row>
    <row r="428" spans="11:13" hidden="1" x14ac:dyDescent="0.25">
      <c r="K428" s="7">
        <f t="shared" si="15"/>
        <v>0</v>
      </c>
      <c r="L428" s="5">
        <f t="shared" si="17"/>
        <v>0</v>
      </c>
      <c r="M428">
        <f t="shared" si="16"/>
        <v>0</v>
      </c>
    </row>
    <row r="429" spans="11:13" hidden="1" x14ac:dyDescent="0.25">
      <c r="K429" s="7">
        <f t="shared" si="15"/>
        <v>0</v>
      </c>
      <c r="L429" s="5">
        <f t="shared" si="17"/>
        <v>0</v>
      </c>
      <c r="M429">
        <f t="shared" si="16"/>
        <v>0</v>
      </c>
    </row>
    <row r="430" spans="11:13" hidden="1" x14ac:dyDescent="0.25">
      <c r="K430" s="7">
        <f t="shared" si="15"/>
        <v>0</v>
      </c>
      <c r="L430" s="5">
        <f t="shared" si="17"/>
        <v>0</v>
      </c>
      <c r="M430">
        <f t="shared" si="16"/>
        <v>0</v>
      </c>
    </row>
    <row r="431" spans="11:13" hidden="1" x14ac:dyDescent="0.25">
      <c r="K431" s="7">
        <f t="shared" si="15"/>
        <v>0</v>
      </c>
      <c r="L431" s="5">
        <f t="shared" si="17"/>
        <v>0</v>
      </c>
      <c r="M431">
        <f t="shared" si="16"/>
        <v>0</v>
      </c>
    </row>
    <row r="432" spans="11:13" hidden="1" x14ac:dyDescent="0.25">
      <c r="K432" s="7">
        <f t="shared" si="15"/>
        <v>0</v>
      </c>
      <c r="L432" s="5">
        <f t="shared" si="17"/>
        <v>0</v>
      </c>
      <c r="M432">
        <f t="shared" si="16"/>
        <v>0</v>
      </c>
    </row>
    <row r="433" spans="11:13" hidden="1" x14ac:dyDescent="0.25">
      <c r="K433" s="7">
        <f t="shared" si="15"/>
        <v>0</v>
      </c>
      <c r="L433" s="5">
        <f t="shared" si="17"/>
        <v>0</v>
      </c>
      <c r="M433">
        <f t="shared" si="16"/>
        <v>0</v>
      </c>
    </row>
    <row r="434" spans="11:13" hidden="1" x14ac:dyDescent="0.25">
      <c r="K434" s="7">
        <f t="shared" si="15"/>
        <v>0</v>
      </c>
      <c r="L434" s="5">
        <f t="shared" si="17"/>
        <v>0</v>
      </c>
      <c r="M434">
        <f t="shared" si="16"/>
        <v>0</v>
      </c>
    </row>
    <row r="435" spans="11:13" hidden="1" x14ac:dyDescent="0.25">
      <c r="K435" s="7">
        <f t="shared" si="15"/>
        <v>0</v>
      </c>
      <c r="L435" s="5">
        <f t="shared" si="17"/>
        <v>0</v>
      </c>
      <c r="M435">
        <f t="shared" si="16"/>
        <v>0</v>
      </c>
    </row>
    <row r="436" spans="11:13" hidden="1" x14ac:dyDescent="0.25">
      <c r="K436" s="7">
        <f t="shared" si="15"/>
        <v>0</v>
      </c>
      <c r="L436" s="5">
        <f t="shared" si="17"/>
        <v>0</v>
      </c>
      <c r="M436">
        <f t="shared" si="16"/>
        <v>0</v>
      </c>
    </row>
    <row r="437" spans="11:13" hidden="1" x14ac:dyDescent="0.25">
      <c r="K437" s="7">
        <f t="shared" si="15"/>
        <v>0</v>
      </c>
      <c r="L437" s="5">
        <f t="shared" si="17"/>
        <v>0</v>
      </c>
      <c r="M437">
        <f t="shared" si="16"/>
        <v>0</v>
      </c>
    </row>
    <row r="438" spans="11:13" hidden="1" x14ac:dyDescent="0.25">
      <c r="K438" s="7">
        <f t="shared" si="15"/>
        <v>0</v>
      </c>
      <c r="L438" s="5">
        <f t="shared" si="17"/>
        <v>0</v>
      </c>
      <c r="M438">
        <f t="shared" si="16"/>
        <v>0</v>
      </c>
    </row>
    <row r="439" spans="11:13" hidden="1" x14ac:dyDescent="0.25">
      <c r="K439" s="7">
        <f t="shared" si="15"/>
        <v>0</v>
      </c>
      <c r="L439" s="5">
        <f t="shared" si="17"/>
        <v>0</v>
      </c>
      <c r="M439">
        <f t="shared" si="16"/>
        <v>0</v>
      </c>
    </row>
    <row r="440" spans="11:13" hidden="1" x14ac:dyDescent="0.25">
      <c r="K440" s="7">
        <f t="shared" si="15"/>
        <v>0</v>
      </c>
      <c r="L440" s="5">
        <f t="shared" si="17"/>
        <v>0</v>
      </c>
      <c r="M440">
        <f t="shared" si="16"/>
        <v>0</v>
      </c>
    </row>
    <row r="441" spans="11:13" hidden="1" x14ac:dyDescent="0.25">
      <c r="K441" s="7">
        <f t="shared" si="15"/>
        <v>0</v>
      </c>
      <c r="L441" s="5">
        <f t="shared" si="17"/>
        <v>0</v>
      </c>
      <c r="M441">
        <f t="shared" si="16"/>
        <v>0</v>
      </c>
    </row>
    <row r="442" spans="11:13" hidden="1" x14ac:dyDescent="0.25">
      <c r="K442" s="7">
        <f t="shared" si="15"/>
        <v>0</v>
      </c>
      <c r="L442" s="5">
        <f t="shared" si="17"/>
        <v>0</v>
      </c>
      <c r="M442">
        <f t="shared" si="16"/>
        <v>0</v>
      </c>
    </row>
    <row r="443" spans="11:13" hidden="1" x14ac:dyDescent="0.25">
      <c r="K443" s="7">
        <f t="shared" si="15"/>
        <v>0</v>
      </c>
      <c r="L443" s="5">
        <f t="shared" si="17"/>
        <v>0</v>
      </c>
      <c r="M443">
        <f t="shared" si="16"/>
        <v>0</v>
      </c>
    </row>
    <row r="444" spans="11:13" hidden="1" x14ac:dyDescent="0.25">
      <c r="K444" s="7">
        <f t="shared" si="15"/>
        <v>0</v>
      </c>
      <c r="L444" s="5">
        <f t="shared" si="17"/>
        <v>0</v>
      </c>
      <c r="M444">
        <f t="shared" si="16"/>
        <v>0</v>
      </c>
    </row>
    <row r="445" spans="11:13" hidden="1" x14ac:dyDescent="0.25">
      <c r="K445" s="7">
        <f t="shared" si="15"/>
        <v>0</v>
      </c>
      <c r="L445" s="5">
        <f t="shared" si="17"/>
        <v>0</v>
      </c>
      <c r="M445">
        <f t="shared" si="16"/>
        <v>0</v>
      </c>
    </row>
    <row r="446" spans="11:13" hidden="1" x14ac:dyDescent="0.25">
      <c r="K446" s="7">
        <f t="shared" si="15"/>
        <v>0</v>
      </c>
      <c r="L446" s="5">
        <f t="shared" si="17"/>
        <v>0</v>
      </c>
      <c r="M446">
        <f t="shared" si="16"/>
        <v>0</v>
      </c>
    </row>
    <row r="447" spans="11:13" hidden="1" x14ac:dyDescent="0.25">
      <c r="K447" s="7">
        <f t="shared" si="15"/>
        <v>0</v>
      </c>
      <c r="L447" s="5">
        <f t="shared" si="17"/>
        <v>0</v>
      </c>
      <c r="M447">
        <f t="shared" si="16"/>
        <v>0</v>
      </c>
    </row>
    <row r="448" spans="11:13" hidden="1" x14ac:dyDescent="0.25">
      <c r="K448" s="7">
        <f t="shared" si="15"/>
        <v>0</v>
      </c>
      <c r="L448" s="5">
        <f t="shared" si="17"/>
        <v>0</v>
      </c>
      <c r="M448">
        <f t="shared" si="16"/>
        <v>0</v>
      </c>
    </row>
    <row r="449" spans="11:13" hidden="1" x14ac:dyDescent="0.25">
      <c r="K449" s="7">
        <f t="shared" si="15"/>
        <v>0</v>
      </c>
      <c r="L449" s="5">
        <f t="shared" si="17"/>
        <v>0</v>
      </c>
      <c r="M449">
        <f t="shared" si="16"/>
        <v>0</v>
      </c>
    </row>
    <row r="450" spans="11:13" hidden="1" x14ac:dyDescent="0.25">
      <c r="K450" s="7">
        <f t="shared" si="15"/>
        <v>0</v>
      </c>
      <c r="L450" s="5">
        <f t="shared" si="17"/>
        <v>0</v>
      </c>
      <c r="M450">
        <f t="shared" si="16"/>
        <v>0</v>
      </c>
    </row>
    <row r="451" spans="11:13" hidden="1" x14ac:dyDescent="0.25">
      <c r="K451" s="7">
        <f t="shared" si="15"/>
        <v>0</v>
      </c>
      <c r="L451" s="5">
        <f t="shared" si="17"/>
        <v>0</v>
      </c>
      <c r="M451">
        <f t="shared" si="16"/>
        <v>0</v>
      </c>
    </row>
    <row r="452" spans="11:13" hidden="1" x14ac:dyDescent="0.25">
      <c r="K452" s="7">
        <f t="shared" si="15"/>
        <v>0</v>
      </c>
      <c r="L452" s="5">
        <f t="shared" si="17"/>
        <v>0</v>
      </c>
      <c r="M452">
        <f t="shared" si="16"/>
        <v>0</v>
      </c>
    </row>
    <row r="453" spans="11:13" hidden="1" x14ac:dyDescent="0.25">
      <c r="K453" s="7">
        <f t="shared" ref="K453:K498" si="18">SUM(F453:J453)</f>
        <v>0</v>
      </c>
      <c r="L453" s="5">
        <f t="shared" si="17"/>
        <v>0</v>
      </c>
      <c r="M453">
        <f t="shared" ref="M453:M498" si="19">SUM(K453*L453)</f>
        <v>0</v>
      </c>
    </row>
    <row r="454" spans="11:13" hidden="1" x14ac:dyDescent="0.25">
      <c r="K454" s="7">
        <f t="shared" si="18"/>
        <v>0</v>
      </c>
      <c r="L454" s="5">
        <f t="shared" ref="L454:L498" si="20">IF(D454="X",0,IF(E454="",0,IF(E454="H",0,VLOOKUP(E454,$F$539:$G$553,2))))</f>
        <v>0</v>
      </c>
      <c r="M454">
        <f t="shared" si="19"/>
        <v>0</v>
      </c>
    </row>
    <row r="455" spans="11:13" hidden="1" x14ac:dyDescent="0.25">
      <c r="K455" s="7">
        <f t="shared" si="18"/>
        <v>0</v>
      </c>
      <c r="L455" s="5">
        <f t="shared" si="20"/>
        <v>0</v>
      </c>
      <c r="M455">
        <f t="shared" si="19"/>
        <v>0</v>
      </c>
    </row>
    <row r="456" spans="11:13" hidden="1" x14ac:dyDescent="0.25">
      <c r="K456" s="7">
        <f t="shared" si="18"/>
        <v>0</v>
      </c>
      <c r="L456" s="5">
        <f t="shared" si="20"/>
        <v>0</v>
      </c>
      <c r="M456">
        <f t="shared" si="19"/>
        <v>0</v>
      </c>
    </row>
    <row r="457" spans="11:13" hidden="1" x14ac:dyDescent="0.25">
      <c r="K457" s="7">
        <f t="shared" si="18"/>
        <v>0</v>
      </c>
      <c r="L457" s="5">
        <f t="shared" si="20"/>
        <v>0</v>
      </c>
      <c r="M457">
        <f t="shared" si="19"/>
        <v>0</v>
      </c>
    </row>
    <row r="458" spans="11:13" hidden="1" x14ac:dyDescent="0.25">
      <c r="K458" s="7">
        <f t="shared" si="18"/>
        <v>0</v>
      </c>
      <c r="L458" s="5">
        <f t="shared" si="20"/>
        <v>0</v>
      </c>
      <c r="M458">
        <f t="shared" si="19"/>
        <v>0</v>
      </c>
    </row>
    <row r="459" spans="11:13" hidden="1" x14ac:dyDescent="0.25">
      <c r="K459" s="7">
        <f t="shared" si="18"/>
        <v>0</v>
      </c>
      <c r="L459" s="5">
        <f t="shared" si="20"/>
        <v>0</v>
      </c>
      <c r="M459">
        <f t="shared" si="19"/>
        <v>0</v>
      </c>
    </row>
    <row r="460" spans="11:13" hidden="1" x14ac:dyDescent="0.25">
      <c r="K460" s="7">
        <f t="shared" si="18"/>
        <v>0</v>
      </c>
      <c r="L460" s="5">
        <f t="shared" si="20"/>
        <v>0</v>
      </c>
      <c r="M460">
        <f t="shared" si="19"/>
        <v>0</v>
      </c>
    </row>
    <row r="461" spans="11:13" hidden="1" x14ac:dyDescent="0.25">
      <c r="K461" s="7">
        <f t="shared" si="18"/>
        <v>0</v>
      </c>
      <c r="L461" s="5">
        <f t="shared" si="20"/>
        <v>0</v>
      </c>
      <c r="M461">
        <f t="shared" si="19"/>
        <v>0</v>
      </c>
    </row>
    <row r="462" spans="11:13" hidden="1" x14ac:dyDescent="0.25">
      <c r="K462" s="7">
        <f t="shared" si="18"/>
        <v>0</v>
      </c>
      <c r="L462" s="5">
        <f t="shared" si="20"/>
        <v>0</v>
      </c>
      <c r="M462">
        <f t="shared" si="19"/>
        <v>0</v>
      </c>
    </row>
    <row r="463" spans="11:13" hidden="1" x14ac:dyDescent="0.25">
      <c r="K463" s="7">
        <f t="shared" si="18"/>
        <v>0</v>
      </c>
      <c r="L463" s="5">
        <f t="shared" si="20"/>
        <v>0</v>
      </c>
      <c r="M463">
        <f t="shared" si="19"/>
        <v>0</v>
      </c>
    </row>
    <row r="464" spans="11:13" hidden="1" x14ac:dyDescent="0.25">
      <c r="K464" s="7">
        <f t="shared" si="18"/>
        <v>0</v>
      </c>
      <c r="L464" s="5">
        <f t="shared" si="20"/>
        <v>0</v>
      </c>
      <c r="M464">
        <f t="shared" si="19"/>
        <v>0</v>
      </c>
    </row>
    <row r="465" spans="11:13" hidden="1" x14ac:dyDescent="0.25">
      <c r="K465" s="7">
        <f t="shared" si="18"/>
        <v>0</v>
      </c>
      <c r="L465" s="5">
        <f t="shared" si="20"/>
        <v>0</v>
      </c>
      <c r="M465">
        <f t="shared" si="19"/>
        <v>0</v>
      </c>
    </row>
    <row r="466" spans="11:13" hidden="1" x14ac:dyDescent="0.25">
      <c r="K466" s="7">
        <f t="shared" si="18"/>
        <v>0</v>
      </c>
      <c r="L466" s="5">
        <f t="shared" si="20"/>
        <v>0</v>
      </c>
      <c r="M466">
        <f t="shared" si="19"/>
        <v>0</v>
      </c>
    </row>
    <row r="467" spans="11:13" hidden="1" x14ac:dyDescent="0.25">
      <c r="K467" s="7">
        <f t="shared" si="18"/>
        <v>0</v>
      </c>
      <c r="L467" s="5">
        <f t="shared" si="20"/>
        <v>0</v>
      </c>
      <c r="M467">
        <f t="shared" si="19"/>
        <v>0</v>
      </c>
    </row>
    <row r="468" spans="11:13" hidden="1" x14ac:dyDescent="0.25">
      <c r="K468" s="7">
        <f t="shared" si="18"/>
        <v>0</v>
      </c>
      <c r="L468" s="5">
        <f t="shared" si="20"/>
        <v>0</v>
      </c>
      <c r="M468">
        <f t="shared" si="19"/>
        <v>0</v>
      </c>
    </row>
    <row r="469" spans="11:13" hidden="1" x14ac:dyDescent="0.25">
      <c r="K469" s="7">
        <f t="shared" si="18"/>
        <v>0</v>
      </c>
      <c r="L469" s="5">
        <f t="shared" si="20"/>
        <v>0</v>
      </c>
      <c r="M469">
        <f t="shared" si="19"/>
        <v>0</v>
      </c>
    </row>
    <row r="470" spans="11:13" hidden="1" x14ac:dyDescent="0.25">
      <c r="K470" s="7">
        <f t="shared" si="18"/>
        <v>0</v>
      </c>
      <c r="L470" s="5">
        <f t="shared" si="20"/>
        <v>0</v>
      </c>
      <c r="M470">
        <f t="shared" si="19"/>
        <v>0</v>
      </c>
    </row>
    <row r="471" spans="11:13" hidden="1" x14ac:dyDescent="0.25">
      <c r="K471" s="7">
        <f t="shared" si="18"/>
        <v>0</v>
      </c>
      <c r="L471" s="5">
        <f t="shared" si="20"/>
        <v>0</v>
      </c>
      <c r="M471">
        <f t="shared" si="19"/>
        <v>0</v>
      </c>
    </row>
    <row r="472" spans="11:13" hidden="1" x14ac:dyDescent="0.25">
      <c r="K472" s="7">
        <f t="shared" si="18"/>
        <v>0</v>
      </c>
      <c r="L472" s="5">
        <f t="shared" si="20"/>
        <v>0</v>
      </c>
      <c r="M472">
        <f t="shared" si="19"/>
        <v>0</v>
      </c>
    </row>
    <row r="473" spans="11:13" hidden="1" x14ac:dyDescent="0.25">
      <c r="K473" s="7">
        <f t="shared" si="18"/>
        <v>0</v>
      </c>
      <c r="L473" s="5">
        <f t="shared" si="20"/>
        <v>0</v>
      </c>
      <c r="M473">
        <f t="shared" si="19"/>
        <v>0</v>
      </c>
    </row>
    <row r="474" spans="11:13" hidden="1" x14ac:dyDescent="0.25">
      <c r="K474" s="7">
        <f t="shared" si="18"/>
        <v>0</v>
      </c>
      <c r="L474" s="5">
        <f t="shared" si="20"/>
        <v>0</v>
      </c>
      <c r="M474">
        <f t="shared" si="19"/>
        <v>0</v>
      </c>
    </row>
    <row r="475" spans="11:13" hidden="1" x14ac:dyDescent="0.25">
      <c r="K475" s="7">
        <f t="shared" si="18"/>
        <v>0</v>
      </c>
      <c r="L475" s="5">
        <f t="shared" si="20"/>
        <v>0</v>
      </c>
      <c r="M475">
        <f t="shared" si="19"/>
        <v>0</v>
      </c>
    </row>
    <row r="476" spans="11:13" hidden="1" x14ac:dyDescent="0.25">
      <c r="K476" s="7">
        <f t="shared" si="18"/>
        <v>0</v>
      </c>
      <c r="L476" s="5">
        <f t="shared" si="20"/>
        <v>0</v>
      </c>
      <c r="M476">
        <f t="shared" si="19"/>
        <v>0</v>
      </c>
    </row>
    <row r="477" spans="11:13" hidden="1" x14ac:dyDescent="0.25">
      <c r="K477" s="7">
        <f t="shared" si="18"/>
        <v>0</v>
      </c>
      <c r="L477" s="5">
        <f t="shared" si="20"/>
        <v>0</v>
      </c>
      <c r="M477">
        <f t="shared" si="19"/>
        <v>0</v>
      </c>
    </row>
    <row r="478" spans="11:13" hidden="1" x14ac:dyDescent="0.25">
      <c r="K478" s="7">
        <f t="shared" si="18"/>
        <v>0</v>
      </c>
      <c r="L478" s="5">
        <f t="shared" si="20"/>
        <v>0</v>
      </c>
      <c r="M478">
        <f t="shared" si="19"/>
        <v>0</v>
      </c>
    </row>
    <row r="479" spans="11:13" hidden="1" x14ac:dyDescent="0.25">
      <c r="K479" s="7">
        <f t="shared" si="18"/>
        <v>0</v>
      </c>
      <c r="L479" s="5">
        <f t="shared" si="20"/>
        <v>0</v>
      </c>
      <c r="M479">
        <f t="shared" si="19"/>
        <v>0</v>
      </c>
    </row>
    <row r="480" spans="11:13" hidden="1" x14ac:dyDescent="0.25">
      <c r="K480" s="7">
        <f t="shared" si="18"/>
        <v>0</v>
      </c>
      <c r="L480" s="5">
        <f t="shared" si="20"/>
        <v>0</v>
      </c>
      <c r="M480">
        <f t="shared" si="19"/>
        <v>0</v>
      </c>
    </row>
    <row r="481" spans="11:13" hidden="1" x14ac:dyDescent="0.25">
      <c r="K481" s="7">
        <f t="shared" si="18"/>
        <v>0</v>
      </c>
      <c r="L481" s="5">
        <f t="shared" si="20"/>
        <v>0</v>
      </c>
      <c r="M481">
        <f t="shared" si="19"/>
        <v>0</v>
      </c>
    </row>
    <row r="482" spans="11:13" hidden="1" x14ac:dyDescent="0.25">
      <c r="K482" s="7">
        <f t="shared" si="18"/>
        <v>0</v>
      </c>
      <c r="L482" s="5">
        <f t="shared" si="20"/>
        <v>0</v>
      </c>
      <c r="M482">
        <f t="shared" si="19"/>
        <v>0</v>
      </c>
    </row>
    <row r="483" spans="11:13" hidden="1" x14ac:dyDescent="0.25">
      <c r="K483" s="7">
        <f t="shared" si="18"/>
        <v>0</v>
      </c>
      <c r="L483" s="5">
        <f t="shared" si="20"/>
        <v>0</v>
      </c>
      <c r="M483">
        <f t="shared" si="19"/>
        <v>0</v>
      </c>
    </row>
    <row r="484" spans="11:13" hidden="1" x14ac:dyDescent="0.25">
      <c r="K484" s="7">
        <f t="shared" si="18"/>
        <v>0</v>
      </c>
      <c r="L484" s="5">
        <f t="shared" si="20"/>
        <v>0</v>
      </c>
      <c r="M484">
        <f t="shared" si="19"/>
        <v>0</v>
      </c>
    </row>
    <row r="485" spans="11:13" hidden="1" x14ac:dyDescent="0.25">
      <c r="K485" s="7">
        <f t="shared" si="18"/>
        <v>0</v>
      </c>
      <c r="L485" s="5">
        <f t="shared" si="20"/>
        <v>0</v>
      </c>
      <c r="M485">
        <f t="shared" si="19"/>
        <v>0</v>
      </c>
    </row>
    <row r="486" spans="11:13" hidden="1" x14ac:dyDescent="0.25">
      <c r="K486" s="7">
        <f t="shared" si="18"/>
        <v>0</v>
      </c>
      <c r="L486" s="5">
        <f t="shared" si="20"/>
        <v>0</v>
      </c>
      <c r="M486">
        <f t="shared" si="19"/>
        <v>0</v>
      </c>
    </row>
    <row r="487" spans="11:13" hidden="1" x14ac:dyDescent="0.25">
      <c r="K487" s="7">
        <f t="shared" si="18"/>
        <v>0</v>
      </c>
      <c r="L487" s="5">
        <f t="shared" si="20"/>
        <v>0</v>
      </c>
      <c r="M487">
        <f t="shared" si="19"/>
        <v>0</v>
      </c>
    </row>
    <row r="488" spans="11:13" hidden="1" x14ac:dyDescent="0.25">
      <c r="K488" s="7">
        <f t="shared" si="18"/>
        <v>0</v>
      </c>
      <c r="L488" s="5">
        <f t="shared" si="20"/>
        <v>0</v>
      </c>
      <c r="M488">
        <f t="shared" si="19"/>
        <v>0</v>
      </c>
    </row>
    <row r="489" spans="11:13" hidden="1" x14ac:dyDescent="0.25">
      <c r="K489" s="7">
        <f t="shared" si="18"/>
        <v>0</v>
      </c>
      <c r="L489" s="5">
        <f t="shared" si="20"/>
        <v>0</v>
      </c>
      <c r="M489">
        <f t="shared" si="19"/>
        <v>0</v>
      </c>
    </row>
    <row r="490" spans="11:13" hidden="1" x14ac:dyDescent="0.25">
      <c r="K490" s="7">
        <f t="shared" si="18"/>
        <v>0</v>
      </c>
      <c r="L490" s="5">
        <f t="shared" si="20"/>
        <v>0</v>
      </c>
      <c r="M490">
        <f t="shared" si="19"/>
        <v>0</v>
      </c>
    </row>
    <row r="491" spans="11:13" hidden="1" x14ac:dyDescent="0.25">
      <c r="K491" s="7">
        <f t="shared" ref="K491:K494" si="21">SUM(F491:J491)</f>
        <v>0</v>
      </c>
      <c r="L491" s="5">
        <f t="shared" si="20"/>
        <v>0</v>
      </c>
      <c r="M491">
        <f t="shared" ref="M491:M494" si="22">SUM(K491*L491)</f>
        <v>0</v>
      </c>
    </row>
    <row r="492" spans="11:13" hidden="1" x14ac:dyDescent="0.25">
      <c r="K492" s="7">
        <f t="shared" si="21"/>
        <v>0</v>
      </c>
      <c r="L492" s="5">
        <f t="shared" si="20"/>
        <v>0</v>
      </c>
      <c r="M492">
        <f t="shared" si="22"/>
        <v>0</v>
      </c>
    </row>
    <row r="493" spans="11:13" hidden="1" x14ac:dyDescent="0.25">
      <c r="K493" s="7">
        <f t="shared" si="21"/>
        <v>0</v>
      </c>
      <c r="L493" s="5">
        <f t="shared" si="20"/>
        <v>0</v>
      </c>
      <c r="M493">
        <f t="shared" si="22"/>
        <v>0</v>
      </c>
    </row>
    <row r="494" spans="11:13" hidden="1" x14ac:dyDescent="0.25">
      <c r="K494" s="7">
        <f t="shared" si="21"/>
        <v>0</v>
      </c>
      <c r="L494" s="5">
        <f t="shared" si="20"/>
        <v>0</v>
      </c>
      <c r="M494">
        <f t="shared" si="22"/>
        <v>0</v>
      </c>
    </row>
    <row r="495" spans="11:13" hidden="1" x14ac:dyDescent="0.25">
      <c r="K495" s="7">
        <f t="shared" si="18"/>
        <v>0</v>
      </c>
      <c r="L495" s="5">
        <f t="shared" si="20"/>
        <v>0</v>
      </c>
      <c r="M495">
        <f t="shared" si="19"/>
        <v>0</v>
      </c>
    </row>
    <row r="496" spans="11:13" hidden="1" x14ac:dyDescent="0.25">
      <c r="K496" s="7">
        <f t="shared" si="18"/>
        <v>0</v>
      </c>
      <c r="L496" s="5">
        <f t="shared" si="20"/>
        <v>0</v>
      </c>
      <c r="M496">
        <f t="shared" si="19"/>
        <v>0</v>
      </c>
    </row>
    <row r="497" spans="3:13" hidden="1" x14ac:dyDescent="0.25">
      <c r="K497" s="7">
        <f t="shared" si="18"/>
        <v>0</v>
      </c>
      <c r="L497" s="5">
        <f t="shared" si="20"/>
        <v>0</v>
      </c>
      <c r="M497">
        <f t="shared" si="19"/>
        <v>0</v>
      </c>
    </row>
    <row r="498" spans="3:13" hidden="1" x14ac:dyDescent="0.25">
      <c r="K498" s="7">
        <f t="shared" si="18"/>
        <v>0</v>
      </c>
      <c r="L498" s="5">
        <f t="shared" si="20"/>
        <v>0</v>
      </c>
      <c r="M498">
        <f t="shared" si="19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3">SUMPRODUCT(--($E$4:$E$498=C500),--($D$4:$D$498=""),$F$4:$F$498)</f>
        <v>#REF!</v>
      </c>
      <c r="G500" s="127" t="e">
        <f t="shared" ref="G500:G514" si="24">SUMPRODUCT(--($E$4:$E$498=C500),--($D$4:$D$498=""),$G$4:$G$498)</f>
        <v>#REF!</v>
      </c>
      <c r="H500" s="127" t="e">
        <f t="shared" ref="H500:H514" si="25">SUMPRODUCT(--($E$4:$E$498=C500),--($D$4:$D$498=""),$H$4:$H$498)</f>
        <v>#REF!</v>
      </c>
      <c r="I500" s="127" t="e">
        <f t="shared" ref="I500:I514" si="26">SUMPRODUCT(--($E$4:$E$498=C500),--($D$4:$D$498=""),$I$4:$I$498)</f>
        <v>#REF!</v>
      </c>
      <c r="J500" s="127" t="e">
        <f t="shared" ref="J500:J514" si="27">SUMPRODUCT(--($E$4:$E$498=C500),--($D$4:$D$498=""),$J$4:$J$498)</f>
        <v>#REF!</v>
      </c>
      <c r="K500" s="127" t="e">
        <f t="shared" ref="K500:K514" si="28">SUM(F500:J500)</f>
        <v>#REF!</v>
      </c>
      <c r="L500" s="127"/>
      <c r="M500" s="127" t="e">
        <f t="shared" ref="M500:M507" si="29">SUMPRODUCT(--($E$4:$E$498=C500),--($D$4:$D$498=""),$M$4:$M$498)</f>
        <v>#REF!</v>
      </c>
    </row>
    <row r="501" spans="3:13" hidden="1" x14ac:dyDescent="0.25">
      <c r="C501" s="127" t="e">
        <f t="shared" ref="C501:C514" si="30">IF(F540="","Vrije categorie",F540)</f>
        <v>#REF!</v>
      </c>
      <c r="D501" s="127"/>
      <c r="E501" s="127"/>
      <c r="F501" s="127" t="e">
        <f t="shared" si="23"/>
        <v>#REF!</v>
      </c>
      <c r="G501" s="127" t="e">
        <f t="shared" si="24"/>
        <v>#REF!</v>
      </c>
      <c r="H501" s="127" t="e">
        <f t="shared" si="25"/>
        <v>#REF!</v>
      </c>
      <c r="I501" s="127" t="e">
        <f t="shared" si="26"/>
        <v>#REF!</v>
      </c>
      <c r="J501" s="127" t="e">
        <f t="shared" si="27"/>
        <v>#REF!</v>
      </c>
      <c r="K501" s="127" t="e">
        <f t="shared" si="28"/>
        <v>#REF!</v>
      </c>
      <c r="L501" s="127"/>
      <c r="M501" s="127" t="e">
        <f t="shared" si="29"/>
        <v>#REF!</v>
      </c>
    </row>
    <row r="502" spans="3:13" hidden="1" x14ac:dyDescent="0.25">
      <c r="C502" s="127" t="e">
        <f t="shared" si="30"/>
        <v>#REF!</v>
      </c>
      <c r="D502" s="127"/>
      <c r="E502" s="127"/>
      <c r="F502" s="127" t="e">
        <f t="shared" si="23"/>
        <v>#REF!</v>
      </c>
      <c r="G502" s="127" t="e">
        <f t="shared" si="24"/>
        <v>#REF!</v>
      </c>
      <c r="H502" s="127" t="e">
        <f t="shared" si="25"/>
        <v>#REF!</v>
      </c>
      <c r="I502" s="127" t="e">
        <f t="shared" si="26"/>
        <v>#REF!</v>
      </c>
      <c r="J502" s="127" t="e">
        <f t="shared" si="27"/>
        <v>#REF!</v>
      </c>
      <c r="K502" s="127" t="e">
        <f t="shared" si="28"/>
        <v>#REF!</v>
      </c>
      <c r="L502" s="127"/>
      <c r="M502" s="127" t="e">
        <f t="shared" si="29"/>
        <v>#REF!</v>
      </c>
    </row>
    <row r="503" spans="3:13" hidden="1" x14ac:dyDescent="0.25">
      <c r="C503" s="127" t="e">
        <f t="shared" si="30"/>
        <v>#REF!</v>
      </c>
      <c r="D503" s="127"/>
      <c r="E503" s="127"/>
      <c r="F503" s="127" t="e">
        <f t="shared" si="23"/>
        <v>#REF!</v>
      </c>
      <c r="G503" s="127" t="e">
        <f t="shared" si="24"/>
        <v>#REF!</v>
      </c>
      <c r="H503" s="127" t="e">
        <f t="shared" si="25"/>
        <v>#REF!</v>
      </c>
      <c r="I503" s="127" t="e">
        <f t="shared" si="26"/>
        <v>#REF!</v>
      </c>
      <c r="J503" s="127" t="e">
        <f t="shared" si="27"/>
        <v>#REF!</v>
      </c>
      <c r="K503" s="127" t="e">
        <f t="shared" si="28"/>
        <v>#REF!</v>
      </c>
      <c r="L503" s="127"/>
      <c r="M503" s="127" t="e">
        <f t="shared" si="29"/>
        <v>#REF!</v>
      </c>
    </row>
    <row r="504" spans="3:13" hidden="1" x14ac:dyDescent="0.25">
      <c r="C504" s="127" t="e">
        <f t="shared" si="30"/>
        <v>#REF!</v>
      </c>
      <c r="D504" s="127"/>
      <c r="E504" s="127"/>
      <c r="F504" s="127" t="e">
        <f t="shared" si="23"/>
        <v>#REF!</v>
      </c>
      <c r="G504" s="127" t="e">
        <f t="shared" si="24"/>
        <v>#REF!</v>
      </c>
      <c r="H504" s="127" t="e">
        <f t="shared" si="25"/>
        <v>#REF!</v>
      </c>
      <c r="I504" s="127" t="e">
        <f t="shared" si="26"/>
        <v>#REF!</v>
      </c>
      <c r="J504" s="127" t="e">
        <f t="shared" si="27"/>
        <v>#REF!</v>
      </c>
      <c r="K504" s="127" t="e">
        <f t="shared" si="28"/>
        <v>#REF!</v>
      </c>
      <c r="L504" s="127"/>
      <c r="M504" s="127" t="e">
        <f t="shared" si="29"/>
        <v>#REF!</v>
      </c>
    </row>
    <row r="505" spans="3:13" hidden="1" x14ac:dyDescent="0.25">
      <c r="C505" s="127" t="e">
        <f t="shared" si="30"/>
        <v>#REF!</v>
      </c>
      <c r="D505" s="127"/>
      <c r="E505" s="127"/>
      <c r="F505" s="127" t="e">
        <f t="shared" si="23"/>
        <v>#REF!</v>
      </c>
      <c r="G505" s="127" t="e">
        <f t="shared" si="24"/>
        <v>#REF!</v>
      </c>
      <c r="H505" s="127" t="e">
        <f t="shared" si="25"/>
        <v>#REF!</v>
      </c>
      <c r="I505" s="127" t="e">
        <f t="shared" si="26"/>
        <v>#REF!</v>
      </c>
      <c r="J505" s="127" t="e">
        <f t="shared" si="27"/>
        <v>#REF!</v>
      </c>
      <c r="K505" s="127" t="e">
        <f t="shared" si="28"/>
        <v>#REF!</v>
      </c>
      <c r="L505" s="127"/>
      <c r="M505" s="127" t="e">
        <f t="shared" si="29"/>
        <v>#REF!</v>
      </c>
    </row>
    <row r="506" spans="3:13" hidden="1" x14ac:dyDescent="0.25">
      <c r="C506" s="127" t="e">
        <f t="shared" si="30"/>
        <v>#REF!</v>
      </c>
      <c r="D506" s="127"/>
      <c r="E506" s="127"/>
      <c r="F506" s="127" t="e">
        <f t="shared" si="23"/>
        <v>#REF!</v>
      </c>
      <c r="G506" s="127" t="e">
        <f t="shared" si="24"/>
        <v>#REF!</v>
      </c>
      <c r="H506" s="127" t="e">
        <f t="shared" si="25"/>
        <v>#REF!</v>
      </c>
      <c r="I506" s="127" t="e">
        <f t="shared" si="26"/>
        <v>#REF!</v>
      </c>
      <c r="J506" s="127" t="e">
        <f t="shared" si="27"/>
        <v>#REF!</v>
      </c>
      <c r="K506" s="127" t="e">
        <f t="shared" si="28"/>
        <v>#REF!</v>
      </c>
      <c r="L506" s="127"/>
      <c r="M506" s="127" t="e">
        <f t="shared" si="29"/>
        <v>#REF!</v>
      </c>
    </row>
    <row r="507" spans="3:13" hidden="1" x14ac:dyDescent="0.25">
      <c r="C507" s="127" t="e">
        <f t="shared" si="30"/>
        <v>#REF!</v>
      </c>
      <c r="D507" s="127"/>
      <c r="E507" s="127"/>
      <c r="F507" s="127" t="e">
        <f t="shared" si="23"/>
        <v>#REF!</v>
      </c>
      <c r="G507" s="127" t="e">
        <f t="shared" si="24"/>
        <v>#REF!</v>
      </c>
      <c r="H507" s="127" t="e">
        <f t="shared" si="25"/>
        <v>#REF!</v>
      </c>
      <c r="I507" s="127" t="e">
        <f t="shared" si="26"/>
        <v>#REF!</v>
      </c>
      <c r="J507" s="127" t="e">
        <f t="shared" si="27"/>
        <v>#REF!</v>
      </c>
      <c r="K507" s="127" t="e">
        <f t="shared" si="28"/>
        <v>#REF!</v>
      </c>
      <c r="L507" s="127"/>
      <c r="M507" s="127" t="e">
        <f t="shared" si="29"/>
        <v>#REF!</v>
      </c>
    </row>
    <row r="508" spans="3:13" hidden="1" x14ac:dyDescent="0.25">
      <c r="C508" s="127" t="e">
        <f t="shared" si="30"/>
        <v>#REF!</v>
      </c>
      <c r="D508" s="127"/>
      <c r="E508" s="127"/>
      <c r="F508" s="127" t="e">
        <f t="shared" si="23"/>
        <v>#REF!</v>
      </c>
      <c r="G508" s="127" t="e">
        <f t="shared" si="24"/>
        <v>#REF!</v>
      </c>
      <c r="H508" s="127" t="e">
        <f t="shared" si="25"/>
        <v>#REF!</v>
      </c>
      <c r="I508" s="127" t="e">
        <f t="shared" si="26"/>
        <v>#REF!</v>
      </c>
      <c r="J508" s="127" t="e">
        <f t="shared" si="27"/>
        <v>#REF!</v>
      </c>
      <c r="K508" s="127" t="e">
        <f t="shared" si="28"/>
        <v>#REF!</v>
      </c>
      <c r="L508" s="127"/>
      <c r="M508" s="127" t="e">
        <f t="shared" ref="M508:M513" si="31">SUMPRODUCT(--($E$4:$E$498=C508),--($D$4:$D$498=""),$M$4:$M$498)</f>
        <v>#REF!</v>
      </c>
    </row>
    <row r="509" spans="3:13" hidden="1" x14ac:dyDescent="0.25">
      <c r="C509" s="127" t="e">
        <f t="shared" si="30"/>
        <v>#REF!</v>
      </c>
      <c r="D509" s="127"/>
      <c r="E509" s="127"/>
      <c r="F509" s="127" t="e">
        <f t="shared" si="23"/>
        <v>#REF!</v>
      </c>
      <c r="G509" s="127" t="e">
        <f t="shared" si="24"/>
        <v>#REF!</v>
      </c>
      <c r="H509" s="127" t="e">
        <f t="shared" si="25"/>
        <v>#REF!</v>
      </c>
      <c r="I509" s="127" t="e">
        <f t="shared" si="26"/>
        <v>#REF!</v>
      </c>
      <c r="J509" s="127" t="e">
        <f t="shared" si="27"/>
        <v>#REF!</v>
      </c>
      <c r="K509" s="127" t="e">
        <f t="shared" si="28"/>
        <v>#REF!</v>
      </c>
      <c r="L509" s="127"/>
      <c r="M509" s="127" t="e">
        <f t="shared" si="31"/>
        <v>#REF!</v>
      </c>
    </row>
    <row r="510" spans="3:13" hidden="1" x14ac:dyDescent="0.25">
      <c r="C510" s="127" t="e">
        <f t="shared" si="30"/>
        <v>#REF!</v>
      </c>
      <c r="D510" s="127"/>
      <c r="E510" s="127"/>
      <c r="F510" s="127" t="e">
        <f t="shared" si="23"/>
        <v>#REF!</v>
      </c>
      <c r="G510" s="127" t="e">
        <f t="shared" si="24"/>
        <v>#REF!</v>
      </c>
      <c r="H510" s="127" t="e">
        <f t="shared" si="25"/>
        <v>#REF!</v>
      </c>
      <c r="I510" s="127" t="e">
        <f t="shared" si="26"/>
        <v>#REF!</v>
      </c>
      <c r="J510" s="127" t="e">
        <f t="shared" si="27"/>
        <v>#REF!</v>
      </c>
      <c r="K510" s="127" t="e">
        <f t="shared" si="28"/>
        <v>#REF!</v>
      </c>
      <c r="L510" s="127"/>
      <c r="M510" s="127" t="e">
        <f t="shared" si="31"/>
        <v>#REF!</v>
      </c>
    </row>
    <row r="511" spans="3:13" hidden="1" x14ac:dyDescent="0.25">
      <c r="C511" s="127" t="e">
        <f t="shared" si="30"/>
        <v>#REF!</v>
      </c>
      <c r="D511" s="127"/>
      <c r="E511" s="127"/>
      <c r="F511" s="127" t="e">
        <f t="shared" si="23"/>
        <v>#REF!</v>
      </c>
      <c r="G511" s="127" t="e">
        <f t="shared" si="24"/>
        <v>#REF!</v>
      </c>
      <c r="H511" s="127" t="e">
        <f t="shared" si="25"/>
        <v>#REF!</v>
      </c>
      <c r="I511" s="127" t="e">
        <f t="shared" si="26"/>
        <v>#REF!</v>
      </c>
      <c r="J511" s="127" t="e">
        <f t="shared" si="27"/>
        <v>#REF!</v>
      </c>
      <c r="K511" s="127" t="e">
        <f t="shared" si="28"/>
        <v>#REF!</v>
      </c>
      <c r="L511" s="127"/>
      <c r="M511" s="127" t="e">
        <f t="shared" si="31"/>
        <v>#REF!</v>
      </c>
    </row>
    <row r="512" spans="3:13" hidden="1" x14ac:dyDescent="0.25">
      <c r="C512" s="127" t="e">
        <f t="shared" si="30"/>
        <v>#REF!</v>
      </c>
      <c r="D512" s="127"/>
      <c r="E512" s="127"/>
      <c r="F512" s="127" t="e">
        <f t="shared" si="23"/>
        <v>#REF!</v>
      </c>
      <c r="G512" s="127" t="e">
        <f t="shared" si="24"/>
        <v>#REF!</v>
      </c>
      <c r="H512" s="127" t="e">
        <f t="shared" si="25"/>
        <v>#REF!</v>
      </c>
      <c r="I512" s="127" t="e">
        <f t="shared" si="26"/>
        <v>#REF!</v>
      </c>
      <c r="J512" s="127" t="e">
        <f t="shared" si="27"/>
        <v>#REF!</v>
      </c>
      <c r="K512" s="127" t="e">
        <f t="shared" si="28"/>
        <v>#REF!</v>
      </c>
      <c r="L512" s="127"/>
      <c r="M512" s="127" t="e">
        <f t="shared" si="31"/>
        <v>#REF!</v>
      </c>
    </row>
    <row r="513" spans="3:13" hidden="1" x14ac:dyDescent="0.25">
      <c r="C513" s="127" t="e">
        <f t="shared" si="30"/>
        <v>#REF!</v>
      </c>
      <c r="D513" s="127"/>
      <c r="E513" s="127"/>
      <c r="F513" s="127" t="e">
        <f t="shared" si="23"/>
        <v>#REF!</v>
      </c>
      <c r="G513" s="127" t="e">
        <f t="shared" si="24"/>
        <v>#REF!</v>
      </c>
      <c r="H513" s="127" t="e">
        <f t="shared" si="25"/>
        <v>#REF!</v>
      </c>
      <c r="I513" s="127" t="e">
        <f t="shared" si="26"/>
        <v>#REF!</v>
      </c>
      <c r="J513" s="127" t="e">
        <f t="shared" si="27"/>
        <v>#REF!</v>
      </c>
      <c r="K513" s="127" t="e">
        <f t="shared" si="28"/>
        <v>#REF!</v>
      </c>
      <c r="L513" s="127"/>
      <c r="M513" s="127" t="e">
        <f t="shared" si="31"/>
        <v>#REF!</v>
      </c>
    </row>
    <row r="514" spans="3:13" hidden="1" x14ac:dyDescent="0.25">
      <c r="C514" s="127" t="e">
        <f t="shared" si="30"/>
        <v>#REF!</v>
      </c>
      <c r="D514" s="127"/>
      <c r="E514" s="127"/>
      <c r="F514" s="127" t="e">
        <f t="shared" si="23"/>
        <v>#REF!</v>
      </c>
      <c r="G514" s="127" t="e">
        <f t="shared" si="24"/>
        <v>#REF!</v>
      </c>
      <c r="H514" s="127" t="e">
        <f t="shared" si="25"/>
        <v>#REF!</v>
      </c>
      <c r="I514" s="127" t="e">
        <f t="shared" si="26"/>
        <v>#REF!</v>
      </c>
      <c r="J514" s="127" t="e">
        <f t="shared" si="27"/>
        <v>#REF!</v>
      </c>
      <c r="K514" s="127" t="e">
        <f t="shared" si="28"/>
        <v>#REF!</v>
      </c>
      <c r="L514" s="127"/>
      <c r="M514" s="127" t="e">
        <f>SUMPRODUCT(--($E$4:$E$498=C514),--($D$4:$D$498=""),$M$4:$M$498)</f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2">SUM(G500:G514)</f>
        <v>#REF!</v>
      </c>
      <c r="H515" s="128" t="e">
        <f t="shared" si="32"/>
        <v>#REF!</v>
      </c>
      <c r="I515" s="128" t="e">
        <f t="shared" si="32"/>
        <v>#REF!</v>
      </c>
      <c r="J515" s="128" t="e">
        <f t="shared" si="32"/>
        <v>#REF!</v>
      </c>
      <c r="K515" s="128" t="e">
        <f t="shared" si="32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3">C500</f>
        <v>#REF!</v>
      </c>
      <c r="D520" s="9"/>
      <c r="E520" s="9"/>
      <c r="F520" s="9" t="e">
        <f t="shared" ref="F520:F534" si="34">SUMPRODUCT(--($E$4:$E$498=C520),--($D$4:$D$498="X"),$F$4:$F$498)</f>
        <v>#REF!</v>
      </c>
      <c r="G520" s="9" t="e">
        <f t="shared" ref="G520:G534" si="35">SUMPRODUCT(--($E$4:$E$498=C520),--($D$4:$D$498="X"),$G$4:$G$498)</f>
        <v>#REF!</v>
      </c>
      <c r="H520" s="9" t="e">
        <f t="shared" ref="H520:H534" si="36">SUMPRODUCT(--($E$4:$E$498=C520),--($D$4:$D$498="X"),$H$4:$H$498)</f>
        <v>#REF!</v>
      </c>
      <c r="I520" s="9" t="e">
        <f t="shared" ref="I520:I534" si="37">SUMPRODUCT(--($E$4:$E$498=C520),--($D$4:$D$498="X"),$I$4:$I$498)</f>
        <v>#REF!</v>
      </c>
      <c r="J520" s="9" t="e">
        <f t="shared" ref="J520:J534" si="38">SUMPRODUCT(--($E$4:$E$498=C520),--($D$4:$D$498="X"),$J$4:$J$498)</f>
        <v>#REF!</v>
      </c>
      <c r="K520" s="9" t="e">
        <f t="shared" ref="K520:K534" si="39">SUM(F520:J520)</f>
        <v>#REF!</v>
      </c>
    </row>
    <row r="521" spans="3:13" hidden="1" x14ac:dyDescent="0.25">
      <c r="C521" s="9" t="e">
        <f t="shared" si="33"/>
        <v>#REF!</v>
      </c>
      <c r="D521" s="9"/>
      <c r="E521" s="9"/>
      <c r="F521" s="9" t="e">
        <f t="shared" si="34"/>
        <v>#REF!</v>
      </c>
      <c r="G521" s="9" t="e">
        <f t="shared" si="35"/>
        <v>#REF!</v>
      </c>
      <c r="H521" s="9" t="e">
        <f t="shared" si="36"/>
        <v>#REF!</v>
      </c>
      <c r="I521" s="9" t="e">
        <f t="shared" si="37"/>
        <v>#REF!</v>
      </c>
      <c r="J521" s="9" t="e">
        <f t="shared" si="38"/>
        <v>#REF!</v>
      </c>
      <c r="K521" s="9" t="e">
        <f t="shared" si="39"/>
        <v>#REF!</v>
      </c>
    </row>
    <row r="522" spans="3:13" hidden="1" x14ac:dyDescent="0.25">
      <c r="C522" s="9" t="e">
        <f t="shared" si="33"/>
        <v>#REF!</v>
      </c>
      <c r="D522" s="9"/>
      <c r="E522" s="9"/>
      <c r="F522" s="9" t="e">
        <f t="shared" si="34"/>
        <v>#REF!</v>
      </c>
      <c r="G522" s="9" t="e">
        <f t="shared" si="35"/>
        <v>#REF!</v>
      </c>
      <c r="H522" s="9" t="e">
        <f t="shared" si="36"/>
        <v>#REF!</v>
      </c>
      <c r="I522" s="9" t="e">
        <f t="shared" si="37"/>
        <v>#REF!</v>
      </c>
      <c r="J522" s="9" t="e">
        <f t="shared" si="38"/>
        <v>#REF!</v>
      </c>
      <c r="K522" s="9" t="e">
        <f t="shared" si="39"/>
        <v>#REF!</v>
      </c>
    </row>
    <row r="523" spans="3:13" hidden="1" x14ac:dyDescent="0.25">
      <c r="C523" s="9" t="e">
        <f t="shared" si="33"/>
        <v>#REF!</v>
      </c>
      <c r="D523" s="9"/>
      <c r="E523" s="9"/>
      <c r="F523" s="9" t="e">
        <f t="shared" si="34"/>
        <v>#REF!</v>
      </c>
      <c r="G523" s="9" t="e">
        <f t="shared" si="35"/>
        <v>#REF!</v>
      </c>
      <c r="H523" s="9" t="e">
        <f t="shared" si="36"/>
        <v>#REF!</v>
      </c>
      <c r="I523" s="9" t="e">
        <f t="shared" si="37"/>
        <v>#REF!</v>
      </c>
      <c r="J523" s="9" t="e">
        <f t="shared" si="38"/>
        <v>#REF!</v>
      </c>
      <c r="K523" s="9" t="e">
        <f t="shared" si="39"/>
        <v>#REF!</v>
      </c>
    </row>
    <row r="524" spans="3:13" hidden="1" x14ac:dyDescent="0.25">
      <c r="C524" s="9" t="e">
        <f t="shared" si="33"/>
        <v>#REF!</v>
      </c>
      <c r="D524" s="9"/>
      <c r="E524" s="9"/>
      <c r="F524" s="9" t="e">
        <f t="shared" si="34"/>
        <v>#REF!</v>
      </c>
      <c r="G524" s="9" t="e">
        <f t="shared" si="35"/>
        <v>#REF!</v>
      </c>
      <c r="H524" s="9" t="e">
        <f t="shared" si="36"/>
        <v>#REF!</v>
      </c>
      <c r="I524" s="9" t="e">
        <f t="shared" si="37"/>
        <v>#REF!</v>
      </c>
      <c r="J524" s="9" t="e">
        <f t="shared" si="38"/>
        <v>#REF!</v>
      </c>
      <c r="K524" s="9" t="e">
        <f t="shared" si="39"/>
        <v>#REF!</v>
      </c>
    </row>
    <row r="525" spans="3:13" hidden="1" x14ac:dyDescent="0.25">
      <c r="C525" s="9" t="e">
        <f t="shared" si="33"/>
        <v>#REF!</v>
      </c>
      <c r="D525" s="9"/>
      <c r="E525" s="9"/>
      <c r="F525" s="9" t="e">
        <f t="shared" si="34"/>
        <v>#REF!</v>
      </c>
      <c r="G525" s="9" t="e">
        <f t="shared" si="35"/>
        <v>#REF!</v>
      </c>
      <c r="H525" s="9" t="e">
        <f t="shared" si="36"/>
        <v>#REF!</v>
      </c>
      <c r="I525" s="9" t="e">
        <f t="shared" si="37"/>
        <v>#REF!</v>
      </c>
      <c r="J525" s="9" t="e">
        <f t="shared" si="38"/>
        <v>#REF!</v>
      </c>
      <c r="K525" s="9" t="e">
        <f t="shared" si="39"/>
        <v>#REF!</v>
      </c>
    </row>
    <row r="526" spans="3:13" hidden="1" x14ac:dyDescent="0.25">
      <c r="C526" s="9" t="e">
        <f t="shared" si="33"/>
        <v>#REF!</v>
      </c>
      <c r="D526" s="9"/>
      <c r="E526" s="9"/>
      <c r="F526" s="9" t="e">
        <f t="shared" si="34"/>
        <v>#REF!</v>
      </c>
      <c r="G526" s="9" t="e">
        <f t="shared" si="35"/>
        <v>#REF!</v>
      </c>
      <c r="H526" s="9" t="e">
        <f t="shared" si="36"/>
        <v>#REF!</v>
      </c>
      <c r="I526" s="9" t="e">
        <f t="shared" si="37"/>
        <v>#REF!</v>
      </c>
      <c r="J526" s="9" t="e">
        <f t="shared" si="38"/>
        <v>#REF!</v>
      </c>
      <c r="K526" s="9" t="e">
        <f t="shared" si="39"/>
        <v>#REF!</v>
      </c>
    </row>
    <row r="527" spans="3:13" hidden="1" x14ac:dyDescent="0.25">
      <c r="C527" s="9" t="e">
        <f t="shared" si="33"/>
        <v>#REF!</v>
      </c>
      <c r="D527" s="9"/>
      <c r="E527" s="9"/>
      <c r="F527" s="9" t="e">
        <f t="shared" si="34"/>
        <v>#REF!</v>
      </c>
      <c r="G527" s="9" t="e">
        <f t="shared" si="35"/>
        <v>#REF!</v>
      </c>
      <c r="H527" s="9" t="e">
        <f t="shared" si="36"/>
        <v>#REF!</v>
      </c>
      <c r="I527" s="9" t="e">
        <f t="shared" si="37"/>
        <v>#REF!</v>
      </c>
      <c r="J527" s="9" t="e">
        <f t="shared" si="38"/>
        <v>#REF!</v>
      </c>
      <c r="K527" s="9" t="e">
        <f t="shared" si="39"/>
        <v>#REF!</v>
      </c>
    </row>
    <row r="528" spans="3:13" hidden="1" x14ac:dyDescent="0.25">
      <c r="C528" s="9" t="e">
        <f t="shared" si="33"/>
        <v>#REF!</v>
      </c>
      <c r="D528" s="9"/>
      <c r="E528" s="9"/>
      <c r="F528" s="9" t="e">
        <f t="shared" si="34"/>
        <v>#REF!</v>
      </c>
      <c r="G528" s="9" t="e">
        <f t="shared" si="35"/>
        <v>#REF!</v>
      </c>
      <c r="H528" s="9" t="e">
        <f t="shared" si="36"/>
        <v>#REF!</v>
      </c>
      <c r="I528" s="9" t="e">
        <f t="shared" si="37"/>
        <v>#REF!</v>
      </c>
      <c r="J528" s="9" t="e">
        <f t="shared" si="38"/>
        <v>#REF!</v>
      </c>
      <c r="K528" s="9" t="e">
        <f t="shared" si="39"/>
        <v>#REF!</v>
      </c>
    </row>
    <row r="529" spans="3:12" hidden="1" x14ac:dyDescent="0.25">
      <c r="C529" s="9" t="e">
        <f t="shared" si="33"/>
        <v>#REF!</v>
      </c>
      <c r="D529" s="9"/>
      <c r="E529" s="9"/>
      <c r="F529" s="9" t="e">
        <f t="shared" si="34"/>
        <v>#REF!</v>
      </c>
      <c r="G529" s="9" t="e">
        <f t="shared" si="35"/>
        <v>#REF!</v>
      </c>
      <c r="H529" s="9" t="e">
        <f t="shared" si="36"/>
        <v>#REF!</v>
      </c>
      <c r="I529" s="9" t="e">
        <f t="shared" si="37"/>
        <v>#REF!</v>
      </c>
      <c r="J529" s="9" t="e">
        <f t="shared" si="38"/>
        <v>#REF!</v>
      </c>
      <c r="K529" s="9" t="e">
        <f t="shared" si="39"/>
        <v>#REF!</v>
      </c>
    </row>
    <row r="530" spans="3:12" hidden="1" x14ac:dyDescent="0.25">
      <c r="C530" s="9" t="e">
        <f t="shared" si="33"/>
        <v>#REF!</v>
      </c>
      <c r="D530" s="9"/>
      <c r="E530" s="9"/>
      <c r="F530" s="9" t="e">
        <f t="shared" si="34"/>
        <v>#REF!</v>
      </c>
      <c r="G530" s="9" t="e">
        <f t="shared" si="35"/>
        <v>#REF!</v>
      </c>
      <c r="H530" s="9" t="e">
        <f t="shared" si="36"/>
        <v>#REF!</v>
      </c>
      <c r="I530" s="9" t="e">
        <f t="shared" si="37"/>
        <v>#REF!</v>
      </c>
      <c r="J530" s="9" t="e">
        <f t="shared" si="38"/>
        <v>#REF!</v>
      </c>
      <c r="K530" s="9" t="e">
        <f t="shared" si="39"/>
        <v>#REF!</v>
      </c>
    </row>
    <row r="531" spans="3:12" hidden="1" x14ac:dyDescent="0.25">
      <c r="C531" s="9" t="e">
        <f t="shared" si="33"/>
        <v>#REF!</v>
      </c>
      <c r="D531" s="9"/>
      <c r="E531" s="9"/>
      <c r="F531" s="9" t="e">
        <f t="shared" si="34"/>
        <v>#REF!</v>
      </c>
      <c r="G531" s="9" t="e">
        <f t="shared" si="35"/>
        <v>#REF!</v>
      </c>
      <c r="H531" s="9" t="e">
        <f t="shared" si="36"/>
        <v>#REF!</v>
      </c>
      <c r="I531" s="9" t="e">
        <f t="shared" si="37"/>
        <v>#REF!</v>
      </c>
      <c r="J531" s="9" t="e">
        <f t="shared" si="38"/>
        <v>#REF!</v>
      </c>
      <c r="K531" s="9" t="e">
        <f t="shared" si="39"/>
        <v>#REF!</v>
      </c>
    </row>
    <row r="532" spans="3:12" hidden="1" x14ac:dyDescent="0.25">
      <c r="C532" s="9" t="e">
        <f t="shared" si="33"/>
        <v>#REF!</v>
      </c>
      <c r="D532" s="9"/>
      <c r="E532" s="9"/>
      <c r="F532" s="9" t="e">
        <f t="shared" si="34"/>
        <v>#REF!</v>
      </c>
      <c r="G532" s="9" t="e">
        <f t="shared" si="35"/>
        <v>#REF!</v>
      </c>
      <c r="H532" s="9" t="e">
        <f t="shared" si="36"/>
        <v>#REF!</v>
      </c>
      <c r="I532" s="9" t="e">
        <f t="shared" si="37"/>
        <v>#REF!</v>
      </c>
      <c r="J532" s="9" t="e">
        <f t="shared" si="38"/>
        <v>#REF!</v>
      </c>
      <c r="K532" s="9" t="e">
        <f t="shared" si="39"/>
        <v>#REF!</v>
      </c>
    </row>
    <row r="533" spans="3:12" hidden="1" x14ac:dyDescent="0.25">
      <c r="C533" s="9" t="e">
        <f t="shared" si="33"/>
        <v>#REF!</v>
      </c>
      <c r="D533" s="9"/>
      <c r="E533" s="9"/>
      <c r="F533" s="9" t="e">
        <f t="shared" si="34"/>
        <v>#REF!</v>
      </c>
      <c r="G533" s="9" t="e">
        <f t="shared" si="35"/>
        <v>#REF!</v>
      </c>
      <c r="H533" s="9" t="e">
        <f t="shared" si="36"/>
        <v>#REF!</v>
      </c>
      <c r="I533" s="9" t="e">
        <f t="shared" si="37"/>
        <v>#REF!</v>
      </c>
      <c r="J533" s="9" t="e">
        <f t="shared" si="38"/>
        <v>#REF!</v>
      </c>
      <c r="K533" s="9" t="e">
        <f t="shared" si="39"/>
        <v>#REF!</v>
      </c>
    </row>
    <row r="534" spans="3:12" hidden="1" x14ac:dyDescent="0.25">
      <c r="C534" s="9" t="e">
        <f t="shared" si="33"/>
        <v>#REF!</v>
      </c>
      <c r="D534" s="9"/>
      <c r="E534" s="9"/>
      <c r="F534" s="9" t="e">
        <f t="shared" si="34"/>
        <v>#REF!</v>
      </c>
      <c r="G534" s="9" t="e">
        <f t="shared" si="35"/>
        <v>#REF!</v>
      </c>
      <c r="H534" s="9" t="e">
        <f t="shared" si="36"/>
        <v>#REF!</v>
      </c>
      <c r="I534" s="9" t="e">
        <f t="shared" si="37"/>
        <v>#REF!</v>
      </c>
      <c r="J534" s="9" t="e">
        <f t="shared" si="38"/>
        <v>#REF!</v>
      </c>
      <c r="K534" s="9" t="e">
        <f t="shared" si="39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0">SUM(F520:F534)</f>
        <v>#REF!</v>
      </c>
      <c r="G535" s="10" t="e">
        <f t="shared" si="40"/>
        <v>#REF!</v>
      </c>
      <c r="H535" s="10" t="e">
        <f t="shared" si="40"/>
        <v>#REF!</v>
      </c>
      <c r="I535" s="10" t="e">
        <f t="shared" si="40"/>
        <v>#REF!</v>
      </c>
      <c r="J535" s="10" t="e">
        <f t="shared" si="40"/>
        <v>#REF!</v>
      </c>
      <c r="K535" s="10" t="e">
        <f t="shared" si="40"/>
        <v>#REF!</v>
      </c>
    </row>
    <row r="536" spans="3:12" ht="15.75" hidden="1" thickTop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  <row r="555" spans="6:7" hidden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173583"/>
  </sheetPr>
  <dimension ref="A1:D553"/>
  <sheetViews>
    <sheetView zoomScaleNormal="100" workbookViewId="0">
      <selection activeCell="B37" sqref="B37"/>
    </sheetView>
  </sheetViews>
  <sheetFormatPr defaultRowHeight="15" x14ac:dyDescent="0.25"/>
  <cols>
    <col min="1" max="1" width="9.85546875" style="5" bestFit="1" customWidth="1"/>
    <col min="2" max="2" width="36.7109375" style="5" bestFit="1" customWidth="1"/>
    <col min="3" max="3" width="18.7109375" style="3" bestFit="1" customWidth="1"/>
    <col min="4" max="4" width="31.5703125" style="3" bestFit="1" customWidth="1"/>
  </cols>
  <sheetData>
    <row r="1" spans="1:4" x14ac:dyDescent="0.25">
      <c r="A1" s="28">
        <f>'1'!H4</f>
        <v>1</v>
      </c>
      <c r="B1" s="26" t="s">
        <v>3</v>
      </c>
      <c r="C1" s="449" t="str">
        <f>IF(VLOOKUP(A1,Verzamelblad!A5:E54,3)=0,"",VLOOKUP(A1,Verzamelblad!A5:E54,3))</f>
        <v>Eye Filmmuseum</v>
      </c>
      <c r="D1" s="449"/>
    </row>
    <row r="2" spans="1:4" x14ac:dyDescent="0.25">
      <c r="B2" s="344" t="s">
        <v>18</v>
      </c>
      <c r="C2" s="449" t="str">
        <f>IF(CONCATENATE(VLOOKUP(A1,Verzamelblad!A5:E54,4)," te ",VLOOKUP(A1,Verzamelblad!A5:E54,5))=" te ","",CONCATENATE(VLOOKUP(A1,Verzamelblad!A5:E54,4)," te ",VLOOKUP(A1,Verzamelblad!A5:E54,5)))</f>
        <v>Ijpromenade 1 te Amsterdam</v>
      </c>
      <c r="D2" s="449"/>
    </row>
    <row r="3" spans="1:4" x14ac:dyDescent="0.25">
      <c r="A3" s="345" t="s">
        <v>166</v>
      </c>
      <c r="B3" s="345" t="s">
        <v>170</v>
      </c>
      <c r="C3" s="351" t="s">
        <v>167</v>
      </c>
      <c r="D3" s="351" t="s">
        <v>169</v>
      </c>
    </row>
    <row r="4" spans="1:4" x14ac:dyDescent="0.25">
      <c r="A4" s="346">
        <v>1</v>
      </c>
      <c r="B4" s="346" t="s">
        <v>171</v>
      </c>
      <c r="C4" s="385">
        <v>2147</v>
      </c>
      <c r="D4" s="387">
        <v>1220.5999999999999</v>
      </c>
    </row>
    <row r="5" spans="1:4" x14ac:dyDescent="0.25">
      <c r="A5" s="346">
        <v>2</v>
      </c>
      <c r="B5" s="346" t="s">
        <v>171</v>
      </c>
      <c r="C5" s="354">
        <v>1252</v>
      </c>
      <c r="D5" s="387">
        <v>711.9</v>
      </c>
    </row>
    <row r="6" spans="1:4" x14ac:dyDescent="0.25">
      <c r="A6" s="346">
        <v>3</v>
      </c>
      <c r="B6" s="346" t="s">
        <v>171</v>
      </c>
      <c r="C6" s="354">
        <v>898</v>
      </c>
      <c r="D6" s="387">
        <v>510.3</v>
      </c>
    </row>
    <row r="7" spans="1:4" x14ac:dyDescent="0.25">
      <c r="A7" s="346">
        <v>4</v>
      </c>
      <c r="B7" s="346" t="s">
        <v>171</v>
      </c>
      <c r="C7" s="354">
        <v>213</v>
      </c>
      <c r="D7" s="387">
        <v>121.2</v>
      </c>
    </row>
    <row r="8" spans="1:4" x14ac:dyDescent="0.25">
      <c r="A8" s="346">
        <v>5</v>
      </c>
      <c r="B8" s="346" t="s">
        <v>171</v>
      </c>
      <c r="C8" s="354">
        <v>1268</v>
      </c>
      <c r="D8" s="387">
        <v>720.6</v>
      </c>
    </row>
    <row r="9" spans="1:4" x14ac:dyDescent="0.25">
      <c r="A9" s="348">
        <v>6</v>
      </c>
      <c r="B9" s="348" t="s">
        <v>171</v>
      </c>
      <c r="C9" s="347">
        <v>413</v>
      </c>
      <c r="D9" s="387">
        <v>235</v>
      </c>
    </row>
    <row r="10" spans="1:4" x14ac:dyDescent="0.25">
      <c r="A10" s="346">
        <v>7</v>
      </c>
      <c r="B10" s="346" t="s">
        <v>171</v>
      </c>
      <c r="C10" s="354">
        <v>1602</v>
      </c>
      <c r="D10" s="387">
        <v>910.4</v>
      </c>
    </row>
    <row r="11" spans="1:4" x14ac:dyDescent="0.25">
      <c r="A11" s="346">
        <v>8</v>
      </c>
      <c r="B11" s="346" t="s">
        <v>172</v>
      </c>
      <c r="C11" s="354">
        <v>833</v>
      </c>
      <c r="D11" s="387">
        <v>473.4</v>
      </c>
    </row>
    <row r="12" spans="1:4" x14ac:dyDescent="0.25">
      <c r="A12" s="346">
        <v>9</v>
      </c>
      <c r="B12" s="346" t="s">
        <v>173</v>
      </c>
      <c r="C12" s="354">
        <v>83</v>
      </c>
      <c r="D12" s="387">
        <v>47.4</v>
      </c>
    </row>
    <row r="13" spans="1:4" x14ac:dyDescent="0.25">
      <c r="A13" s="346">
        <v>10</v>
      </c>
      <c r="B13" s="346" t="s">
        <v>174</v>
      </c>
      <c r="C13" s="354">
        <v>886</v>
      </c>
      <c r="D13" s="387">
        <v>503.8</v>
      </c>
    </row>
    <row r="14" spans="1:4" x14ac:dyDescent="0.25">
      <c r="A14" s="346">
        <v>11</v>
      </c>
      <c r="B14" s="346" t="s">
        <v>175</v>
      </c>
      <c r="C14" s="354">
        <v>335</v>
      </c>
      <c r="D14" s="387">
        <v>190.3</v>
      </c>
    </row>
    <row r="15" spans="1:4" x14ac:dyDescent="0.25">
      <c r="A15" s="346">
        <v>12</v>
      </c>
      <c r="B15" s="346" t="s">
        <v>176</v>
      </c>
      <c r="C15" s="354">
        <v>117</v>
      </c>
      <c r="D15" s="387">
        <v>66.400000000000006</v>
      </c>
    </row>
    <row r="16" spans="1:4" x14ac:dyDescent="0.25">
      <c r="A16" s="346">
        <v>13</v>
      </c>
      <c r="B16" s="346" t="s">
        <v>177</v>
      </c>
      <c r="C16" s="354">
        <v>146</v>
      </c>
      <c r="D16" s="387">
        <v>83</v>
      </c>
    </row>
    <row r="17" spans="1:4" x14ac:dyDescent="0.25">
      <c r="A17" s="386" t="s">
        <v>194</v>
      </c>
      <c r="B17" s="346" t="s">
        <v>177</v>
      </c>
      <c r="C17" s="354">
        <v>96</v>
      </c>
      <c r="D17" s="387">
        <v>54.7</v>
      </c>
    </row>
    <row r="18" spans="1:4" x14ac:dyDescent="0.25">
      <c r="A18" s="346">
        <v>15</v>
      </c>
      <c r="B18" s="346" t="s">
        <v>178</v>
      </c>
      <c r="C18" s="354">
        <v>346</v>
      </c>
      <c r="D18" s="387">
        <v>196.4</v>
      </c>
    </row>
    <row r="19" spans="1:4" x14ac:dyDescent="0.25">
      <c r="A19" s="346">
        <v>16</v>
      </c>
      <c r="B19" s="346" t="s">
        <v>179</v>
      </c>
      <c r="C19" s="354">
        <v>1546</v>
      </c>
      <c r="D19" s="387">
        <v>878.9</v>
      </c>
    </row>
    <row r="20" spans="1:4" x14ac:dyDescent="0.25">
      <c r="A20" s="346">
        <v>17</v>
      </c>
      <c r="B20" s="346" t="s">
        <v>179</v>
      </c>
      <c r="C20" s="354">
        <v>894</v>
      </c>
      <c r="D20" s="387">
        <v>508.1</v>
      </c>
    </row>
    <row r="21" spans="1:4" x14ac:dyDescent="0.25">
      <c r="A21" s="346">
        <v>18</v>
      </c>
      <c r="B21" s="346" t="s">
        <v>180</v>
      </c>
      <c r="C21" s="354">
        <v>328</v>
      </c>
      <c r="D21" s="387">
        <v>186.3</v>
      </c>
    </row>
    <row r="22" spans="1:4" x14ac:dyDescent="0.25">
      <c r="A22" s="346">
        <v>19</v>
      </c>
      <c r="B22" s="346" t="s">
        <v>181</v>
      </c>
      <c r="C22" s="354">
        <v>1055</v>
      </c>
      <c r="D22" s="387">
        <v>599.9</v>
      </c>
    </row>
    <row r="23" spans="1:4" x14ac:dyDescent="0.25">
      <c r="A23" s="346">
        <v>20</v>
      </c>
      <c r="B23" s="346" t="s">
        <v>182</v>
      </c>
      <c r="C23" s="354">
        <v>290</v>
      </c>
      <c r="D23" s="387">
        <v>165</v>
      </c>
    </row>
    <row r="24" spans="1:4" x14ac:dyDescent="0.25">
      <c r="A24" s="346">
        <v>21</v>
      </c>
      <c r="B24" s="346" t="s">
        <v>182</v>
      </c>
      <c r="C24" s="354">
        <v>497</v>
      </c>
      <c r="D24" s="387">
        <v>282.7</v>
      </c>
    </row>
    <row r="25" spans="1:4" x14ac:dyDescent="0.25">
      <c r="A25" s="346">
        <v>31</v>
      </c>
      <c r="B25" s="346" t="s">
        <v>183</v>
      </c>
      <c r="C25" s="354">
        <v>3</v>
      </c>
      <c r="D25" s="387">
        <v>1.8</v>
      </c>
    </row>
    <row r="26" spans="1:4" x14ac:dyDescent="0.25">
      <c r="A26" s="346">
        <v>34</v>
      </c>
      <c r="B26" s="346" t="s">
        <v>184</v>
      </c>
      <c r="C26" s="354">
        <v>1</v>
      </c>
      <c r="D26" s="387">
        <v>0.7</v>
      </c>
    </row>
    <row r="27" spans="1:4" x14ac:dyDescent="0.25">
      <c r="A27" s="346">
        <v>35</v>
      </c>
      <c r="B27" s="346" t="s">
        <v>185</v>
      </c>
      <c r="C27" s="354">
        <v>47</v>
      </c>
      <c r="D27" s="387">
        <v>26.9</v>
      </c>
    </row>
    <row r="28" spans="1:4" x14ac:dyDescent="0.25">
      <c r="A28" s="346">
        <v>36</v>
      </c>
      <c r="B28" s="346" t="s">
        <v>195</v>
      </c>
      <c r="C28" s="354">
        <v>138</v>
      </c>
      <c r="D28" s="387">
        <v>78.2</v>
      </c>
    </row>
    <row r="29" spans="1:4" x14ac:dyDescent="0.25">
      <c r="A29" s="346">
        <v>37</v>
      </c>
      <c r="B29" s="346" t="s">
        <v>186</v>
      </c>
      <c r="C29" s="354">
        <v>123</v>
      </c>
      <c r="D29" s="387">
        <v>70.099999999999994</v>
      </c>
    </row>
    <row r="30" spans="1:4" x14ac:dyDescent="0.25">
      <c r="A30" s="346">
        <v>38</v>
      </c>
      <c r="B30" s="346" t="s">
        <v>187</v>
      </c>
      <c r="C30" s="354">
        <v>4</v>
      </c>
      <c r="D30" s="387">
        <v>2.2999999999999998</v>
      </c>
    </row>
    <row r="31" spans="1:4" x14ac:dyDescent="0.25">
      <c r="A31" s="346">
        <v>39</v>
      </c>
      <c r="B31" s="346" t="s">
        <v>187</v>
      </c>
      <c r="C31" s="354">
        <v>146</v>
      </c>
      <c r="D31" s="387">
        <v>83.2</v>
      </c>
    </row>
    <row r="32" spans="1:4" x14ac:dyDescent="0.25">
      <c r="A32" s="346">
        <v>40</v>
      </c>
      <c r="B32" s="346" t="s">
        <v>185</v>
      </c>
      <c r="C32" s="354">
        <v>52</v>
      </c>
      <c r="D32" s="387">
        <v>29.6</v>
      </c>
    </row>
    <row r="33" spans="1:4" x14ac:dyDescent="0.25">
      <c r="A33" s="346">
        <v>42</v>
      </c>
      <c r="B33" s="346" t="s">
        <v>188</v>
      </c>
      <c r="C33" s="354">
        <v>22</v>
      </c>
      <c r="D33" s="387">
        <v>12.4</v>
      </c>
    </row>
    <row r="34" spans="1:4" x14ac:dyDescent="0.25">
      <c r="A34" s="346">
        <v>44</v>
      </c>
      <c r="B34" s="346" t="s">
        <v>189</v>
      </c>
      <c r="C34" s="354">
        <v>54</v>
      </c>
      <c r="D34" s="387">
        <v>30.6</v>
      </c>
    </row>
    <row r="35" spans="1:4" x14ac:dyDescent="0.25">
      <c r="A35" s="346">
        <v>45</v>
      </c>
      <c r="B35" s="346" t="s">
        <v>190</v>
      </c>
      <c r="C35" s="354">
        <v>2</v>
      </c>
      <c r="D35" s="387">
        <v>1.2</v>
      </c>
    </row>
    <row r="36" spans="1:4" x14ac:dyDescent="0.25">
      <c r="A36" s="346">
        <v>46</v>
      </c>
      <c r="B36" s="346" t="s">
        <v>191</v>
      </c>
      <c r="C36" s="354">
        <v>362</v>
      </c>
      <c r="D36" s="387">
        <v>205.6</v>
      </c>
    </row>
    <row r="37" spans="1:4" x14ac:dyDescent="0.25">
      <c r="A37" s="346">
        <v>47</v>
      </c>
      <c r="B37" s="346" t="s">
        <v>196</v>
      </c>
      <c r="C37" s="354">
        <v>35</v>
      </c>
      <c r="D37" s="387">
        <v>19.7</v>
      </c>
    </row>
    <row r="38" spans="1:4" x14ac:dyDescent="0.25">
      <c r="A38" s="346">
        <v>48</v>
      </c>
      <c r="B38" s="346" t="s">
        <v>192</v>
      </c>
      <c r="C38" s="354">
        <v>6</v>
      </c>
      <c r="D38" s="387">
        <v>3.5</v>
      </c>
    </row>
    <row r="39" spans="1:4" x14ac:dyDescent="0.25">
      <c r="A39" s="346">
        <v>51</v>
      </c>
      <c r="B39" s="346" t="s">
        <v>193</v>
      </c>
      <c r="C39" s="354">
        <v>274</v>
      </c>
      <c r="D39" s="387">
        <v>155.69999999999999</v>
      </c>
    </row>
    <row r="40" spans="1:4" x14ac:dyDescent="0.25">
      <c r="A40" s="382" t="s">
        <v>168</v>
      </c>
      <c r="B40" s="382"/>
      <c r="C40" s="383">
        <f>SUM(C4:C39)</f>
        <v>16514</v>
      </c>
      <c r="D40" s="383">
        <f>SUM(D4:D39)</f>
        <v>9387.8000000000029</v>
      </c>
    </row>
    <row r="41" spans="1:4" x14ac:dyDescent="0.25">
      <c r="C41" s="261"/>
    </row>
    <row r="58" spans="1:4" ht="15.75" thickBot="1" x14ac:dyDescent="0.3">
      <c r="A58" s="262"/>
      <c r="B58" s="262"/>
      <c r="C58" s="263"/>
      <c r="D58" s="263"/>
    </row>
    <row r="59" spans="1:4" ht="15.75" thickTop="1" x14ac:dyDescent="0.25"/>
    <row r="60" spans="1:4" hidden="1" x14ac:dyDescent="0.25"/>
    <row r="61" spans="1:4" hidden="1" x14ac:dyDescent="0.25"/>
    <row r="62" spans="1:4" hidden="1" x14ac:dyDescent="0.25"/>
    <row r="63" spans="1:4" hidden="1" x14ac:dyDescent="0.25"/>
    <row r="64" spans="1: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4" hidden="1" x14ac:dyDescent="0.25"/>
    <row r="498" spans="3:4" hidden="1" x14ac:dyDescent="0.25">
      <c r="C498" s="127" t="s">
        <v>30</v>
      </c>
      <c r="D498" s="127"/>
    </row>
    <row r="499" spans="3:4" hidden="1" x14ac:dyDescent="0.25">
      <c r="C499" s="127" t="e">
        <f>IF(#REF!="","Vrije categorie",#REF!)</f>
        <v>#REF!</v>
      </c>
      <c r="D499" s="127"/>
    </row>
    <row r="500" spans="3:4" hidden="1" x14ac:dyDescent="0.25">
      <c r="C500" s="127" t="e">
        <f>IF(#REF!="","Vrije categorie",#REF!)</f>
        <v>#REF!</v>
      </c>
      <c r="D500" s="127"/>
    </row>
    <row r="501" spans="3:4" hidden="1" x14ac:dyDescent="0.25">
      <c r="C501" s="127" t="e">
        <f>IF(#REF!="","Vrije categorie",#REF!)</f>
        <v>#REF!</v>
      </c>
      <c r="D501" s="127"/>
    </row>
    <row r="502" spans="3:4" hidden="1" x14ac:dyDescent="0.25">
      <c r="C502" s="127" t="e">
        <f>IF(#REF!="","Vrije categorie",#REF!)</f>
        <v>#REF!</v>
      </c>
      <c r="D502" s="127"/>
    </row>
    <row r="503" spans="3:4" hidden="1" x14ac:dyDescent="0.25">
      <c r="C503" s="127" t="e">
        <f>IF(#REF!="","Vrije categorie",#REF!)</f>
        <v>#REF!</v>
      </c>
      <c r="D503" s="127"/>
    </row>
    <row r="504" spans="3:4" hidden="1" x14ac:dyDescent="0.25">
      <c r="C504" s="127" t="e">
        <f>IF(#REF!="","Vrije categorie",#REF!)</f>
        <v>#REF!</v>
      </c>
      <c r="D504" s="127"/>
    </row>
    <row r="505" spans="3:4" hidden="1" x14ac:dyDescent="0.25">
      <c r="C505" s="127" t="e">
        <f>IF(#REF!="","Vrije categorie",#REF!)</f>
        <v>#REF!</v>
      </c>
      <c r="D505" s="127"/>
    </row>
    <row r="506" spans="3:4" hidden="1" x14ac:dyDescent="0.25">
      <c r="C506" s="127" t="e">
        <f>IF(#REF!="","Vrije categorie",#REF!)</f>
        <v>#REF!</v>
      </c>
      <c r="D506" s="127"/>
    </row>
    <row r="507" spans="3:4" hidden="1" x14ac:dyDescent="0.25">
      <c r="C507" s="127" t="e">
        <f>IF(#REF!="","Vrije categorie",#REF!)</f>
        <v>#REF!</v>
      </c>
      <c r="D507" s="127"/>
    </row>
    <row r="508" spans="3:4" hidden="1" x14ac:dyDescent="0.25">
      <c r="C508" s="127" t="e">
        <f>IF(#REF!="","Vrije categorie",#REF!)</f>
        <v>#REF!</v>
      </c>
      <c r="D508" s="127"/>
    </row>
    <row r="509" spans="3:4" hidden="1" x14ac:dyDescent="0.25">
      <c r="C509" s="127" t="e">
        <f>IF(#REF!="","Vrije categorie",#REF!)</f>
        <v>#REF!</v>
      </c>
      <c r="D509" s="127"/>
    </row>
    <row r="510" spans="3:4" hidden="1" x14ac:dyDescent="0.25">
      <c r="C510" s="127" t="e">
        <f>IF(#REF!="","Vrije categorie",#REF!)</f>
        <v>#REF!</v>
      </c>
      <c r="D510" s="127"/>
    </row>
    <row r="511" spans="3:4" hidden="1" x14ac:dyDescent="0.25">
      <c r="C511" s="127" t="e">
        <f>IF(#REF!="","Vrije categorie",#REF!)</f>
        <v>#REF!</v>
      </c>
      <c r="D511" s="127"/>
    </row>
    <row r="512" spans="3:4" hidden="1" x14ac:dyDescent="0.25">
      <c r="C512" s="127" t="e">
        <f>IF(#REF!="","Vrije categorie",#REF!)</f>
        <v>#REF!</v>
      </c>
      <c r="D512" s="127"/>
    </row>
    <row r="513" spans="3:4" hidden="1" x14ac:dyDescent="0.25">
      <c r="C513" s="127" t="e">
        <f>IF(#REF!="","Vrije categorie",#REF!)</f>
        <v>#REF!</v>
      </c>
      <c r="D513" s="127"/>
    </row>
    <row r="514" spans="3:4" ht="15.75" hidden="1" thickBot="1" x14ac:dyDescent="0.3">
      <c r="C514" s="128" t="s">
        <v>33</v>
      </c>
      <c r="D514" s="128"/>
    </row>
    <row r="515" spans="3:4" hidden="1" x14ac:dyDescent="0.25">
      <c r="C515" s="129"/>
      <c r="D515" s="129"/>
    </row>
    <row r="516" spans="3:4" ht="15.75" hidden="1" thickBot="1" x14ac:dyDescent="0.3">
      <c r="C516" s="128" t="s">
        <v>34</v>
      </c>
      <c r="D516" s="128"/>
    </row>
    <row r="517" spans="3:4" hidden="1" x14ac:dyDescent="0.25"/>
    <row r="518" spans="3:4" hidden="1" x14ac:dyDescent="0.25">
      <c r="C518" s="9" t="s">
        <v>57</v>
      </c>
      <c r="D518" s="9"/>
    </row>
    <row r="519" spans="3:4" hidden="1" x14ac:dyDescent="0.25">
      <c r="C519" s="9" t="e">
        <f t="shared" ref="C519:C524" si="0">C499</f>
        <v>#REF!</v>
      </c>
      <c r="D519" s="9"/>
    </row>
    <row r="520" spans="3:4" hidden="1" x14ac:dyDescent="0.25">
      <c r="C520" s="9" t="e">
        <f t="shared" si="0"/>
        <v>#REF!</v>
      </c>
      <c r="D520" s="9"/>
    </row>
    <row r="521" spans="3:4" hidden="1" x14ac:dyDescent="0.25">
      <c r="C521" s="9" t="e">
        <f t="shared" si="0"/>
        <v>#REF!</v>
      </c>
      <c r="D521" s="9"/>
    </row>
    <row r="522" spans="3:4" hidden="1" x14ac:dyDescent="0.25">
      <c r="C522" s="9" t="e">
        <f t="shared" si="0"/>
        <v>#REF!</v>
      </c>
      <c r="D522" s="9"/>
    </row>
    <row r="523" spans="3:4" hidden="1" x14ac:dyDescent="0.25">
      <c r="C523" s="9" t="e">
        <f t="shared" si="0"/>
        <v>#REF!</v>
      </c>
      <c r="D523" s="9"/>
    </row>
    <row r="524" spans="3:4" hidden="1" x14ac:dyDescent="0.25">
      <c r="C524" s="9" t="e">
        <f t="shared" si="0"/>
        <v>#REF!</v>
      </c>
      <c r="D524" s="9"/>
    </row>
    <row r="525" spans="3:4" hidden="1" x14ac:dyDescent="0.25">
      <c r="C525" s="9" t="e">
        <f t="shared" ref="C525:C533" si="1">C505</f>
        <v>#REF!</v>
      </c>
      <c r="D525" s="9"/>
    </row>
    <row r="526" spans="3:4" hidden="1" x14ac:dyDescent="0.25">
      <c r="C526" s="9" t="e">
        <f t="shared" si="1"/>
        <v>#REF!</v>
      </c>
      <c r="D526" s="9"/>
    </row>
    <row r="527" spans="3:4" hidden="1" x14ac:dyDescent="0.25">
      <c r="C527" s="9" t="e">
        <f t="shared" si="1"/>
        <v>#REF!</v>
      </c>
      <c r="D527" s="9"/>
    </row>
    <row r="528" spans="3:4" hidden="1" x14ac:dyDescent="0.25">
      <c r="C528" s="9" t="e">
        <f t="shared" si="1"/>
        <v>#REF!</v>
      </c>
      <c r="D528" s="9"/>
    </row>
    <row r="529" spans="3:4" hidden="1" x14ac:dyDescent="0.25">
      <c r="C529" s="9" t="e">
        <f t="shared" si="1"/>
        <v>#REF!</v>
      </c>
      <c r="D529" s="9"/>
    </row>
    <row r="530" spans="3:4" hidden="1" x14ac:dyDescent="0.25">
      <c r="C530" s="9" t="e">
        <f t="shared" si="1"/>
        <v>#REF!</v>
      </c>
      <c r="D530" s="9"/>
    </row>
    <row r="531" spans="3:4" hidden="1" x14ac:dyDescent="0.25">
      <c r="C531" s="9" t="e">
        <f t="shared" si="1"/>
        <v>#REF!</v>
      </c>
      <c r="D531" s="9"/>
    </row>
    <row r="532" spans="3:4" hidden="1" x14ac:dyDescent="0.25">
      <c r="C532" s="9" t="e">
        <f t="shared" si="1"/>
        <v>#REF!</v>
      </c>
      <c r="D532" s="9"/>
    </row>
    <row r="533" spans="3:4" hidden="1" x14ac:dyDescent="0.25">
      <c r="C533" s="9" t="e">
        <f t="shared" si="1"/>
        <v>#REF!</v>
      </c>
      <c r="D533" s="9"/>
    </row>
    <row r="534" spans="3:4" ht="15.75" hidden="1" thickBot="1" x14ac:dyDescent="0.3">
      <c r="C534" s="10" t="s">
        <v>56</v>
      </c>
      <c r="D534" s="10"/>
    </row>
    <row r="535" spans="3:4" hidden="1" x14ac:dyDescent="0.25">
      <c r="C535" s="17"/>
    </row>
    <row r="536" spans="3:4" hidden="1" x14ac:dyDescent="0.25">
      <c r="C536" s="17"/>
    </row>
    <row r="537" spans="3:4" hidden="1" x14ac:dyDescent="0.25"/>
    <row r="538" spans="3:4" hidden="1" x14ac:dyDescent="0.25"/>
    <row r="539" spans="3:4" hidden="1" x14ac:dyDescent="0.25"/>
    <row r="540" spans="3:4" hidden="1" x14ac:dyDescent="0.25"/>
    <row r="541" spans="3:4" hidden="1" x14ac:dyDescent="0.25"/>
    <row r="542" spans="3:4" hidden="1" x14ac:dyDescent="0.25"/>
    <row r="543" spans="3:4" hidden="1" x14ac:dyDescent="0.25"/>
    <row r="544" spans="3: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</sheetData>
  <mergeCells count="2">
    <mergeCell ref="C1:D1"/>
    <mergeCell ref="C2:D2"/>
  </mergeCells>
  <printOptions gridLines="1"/>
  <pageMargins left="0.70866141732283472" right="0.70866141732283472" top="0.94488188976377963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50">
    <tabColor rgb="FFF07512"/>
  </sheetPr>
  <dimension ref="A1:O121"/>
  <sheetViews>
    <sheetView showGridLines="0" showZeros="0" topLeftCell="A7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24,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24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24a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70" priority="4" operator="equal">
      <formula>"Geen 100%"</formula>
    </cfRule>
  </conditionalFormatting>
  <conditionalFormatting sqref="G12">
    <cfRule type="containsText" dxfId="69" priority="2" operator="containsText" text="te laag">
      <formula>NOT(ISERROR(SEARCH("te laag",G12)))</formula>
    </cfRule>
  </conditionalFormatting>
  <conditionalFormatting sqref="G13">
    <cfRule type="containsText" dxfId="6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A98D13A-58D7-44AF-9424-480ED06376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51">
    <tabColor rgb="FF1F1770"/>
  </sheetPr>
  <dimension ref="A1:M553"/>
  <sheetViews>
    <sheetView topLeftCell="A522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'24'!H4</f>
        <v>24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53">
    <tabColor rgb="FFF07512"/>
  </sheetPr>
  <dimension ref="A1:O121"/>
  <sheetViews>
    <sheetView showGridLines="0" showZeros="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25,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25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25a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66" priority="4" operator="equal">
      <formula>"Geen 100%"</formula>
    </cfRule>
  </conditionalFormatting>
  <conditionalFormatting sqref="G12">
    <cfRule type="containsText" dxfId="65" priority="2" operator="containsText" text="te laag">
      <formula>NOT(ISERROR(SEARCH("te laag",G12)))</formula>
    </cfRule>
  </conditionalFormatting>
  <conditionalFormatting sqref="G13">
    <cfRule type="containsText" dxfId="6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54F6D43-A0B0-483D-9C20-E85CE441AC8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54">
    <tabColor rgb="FF1F1770"/>
  </sheetPr>
  <dimension ref="A1:M553"/>
  <sheetViews>
    <sheetView topLeftCell="A519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'25'!H4</f>
        <v>25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55">
    <tabColor rgb="FFF07512"/>
  </sheetPr>
  <dimension ref="A1:O121"/>
  <sheetViews>
    <sheetView showGridLines="0" showZeros="0" topLeftCell="A1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26,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26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26a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62" priority="4" operator="equal">
      <formula>"Geen 100%"</formula>
    </cfRule>
  </conditionalFormatting>
  <conditionalFormatting sqref="G12">
    <cfRule type="containsText" dxfId="61" priority="2" operator="containsText" text="te laag">
      <formula>NOT(ISERROR(SEARCH("te laag",G12)))</formula>
    </cfRule>
  </conditionalFormatting>
  <conditionalFormatting sqref="G13">
    <cfRule type="containsText" dxfId="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30BD00A-2398-494C-AAFB-74FAF1F942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56">
    <tabColor rgb="FF1F1770"/>
  </sheetPr>
  <dimension ref="A1:M553"/>
  <sheetViews>
    <sheetView topLeftCell="A522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'26'!H4</f>
        <v>26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57">
    <tabColor rgb="FFF07512"/>
  </sheetPr>
  <dimension ref="A1:O121"/>
  <sheetViews>
    <sheetView showGridLines="0" showZeros="0" topLeftCell="A37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27,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27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27a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58" priority="4" operator="equal">
      <formula>"Geen 100%"</formula>
    </cfRule>
  </conditionalFormatting>
  <conditionalFormatting sqref="G12">
    <cfRule type="containsText" dxfId="57" priority="2" operator="containsText" text="te laag">
      <formula>NOT(ISERROR(SEARCH("te laag",G12)))</formula>
    </cfRule>
  </conditionalFormatting>
  <conditionalFormatting sqref="G13">
    <cfRule type="containsText" dxfId="5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EF3C67-ADDB-4722-9963-FA3C4435B4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58">
    <tabColor rgb="FF1F1770"/>
  </sheetPr>
  <dimension ref="A1:M553"/>
  <sheetViews>
    <sheetView topLeftCell="A522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'27'!H4</f>
        <v>27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59">
    <tabColor rgb="FFF07512"/>
  </sheetPr>
  <dimension ref="A1:O121"/>
  <sheetViews>
    <sheetView showGridLines="0" showZeros="0" topLeftCell="A1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28,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28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28a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54" priority="4" operator="equal">
      <formula>"Geen 100%"</formula>
    </cfRule>
  </conditionalFormatting>
  <conditionalFormatting sqref="G12">
    <cfRule type="containsText" dxfId="53" priority="2" operator="containsText" text="te laag">
      <formula>NOT(ISERROR(SEARCH("te laag",G12)))</formula>
    </cfRule>
  </conditionalFormatting>
  <conditionalFormatting sqref="G13">
    <cfRule type="containsText" dxfId="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5D8448A-B818-473F-A078-7BD6DE6188B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60">
    <tabColor rgb="FF1F1770"/>
  </sheetPr>
  <dimension ref="A1:M553"/>
  <sheetViews>
    <sheetView topLeftCell="A522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'28'!H4</f>
        <v>28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4" width="17.710937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5.8554687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2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2a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17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17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17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#N/A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str">
        <f ca="1">IF(INDIRECT("'"&amp;$H$5&amp;"'!F539")="H","",IF(INDIRECT("'"&amp;$H$5&amp;"'!F539")="Vrije categorie","",INDIRECT("'"&amp;$H$5&amp;"'!F539")))</f>
        <v>Categorie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235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236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236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236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236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236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236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237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hidden="1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1"/>
      <c r="C47" s="61"/>
      <c r="D47" s="61"/>
      <c r="E47" s="235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73"/>
      <c r="C48" s="73"/>
      <c r="D48" s="73"/>
      <c r="E48" s="236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73"/>
      <c r="C49" s="73"/>
      <c r="D49" s="73"/>
      <c r="E49" s="236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73"/>
      <c r="C50" s="73"/>
      <c r="D50" s="73"/>
      <c r="E50" s="236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236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236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236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236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456">
        <f>VLOOKUP($H$4,Verzamelblad!$A$5:$EK$54,92,0)</f>
        <v>0</v>
      </c>
      <c r="B55" s="457"/>
      <c r="C55" s="457"/>
      <c r="D55" s="458"/>
      <c r="E55" s="236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453">
        <f>VLOOKUP($H$4,Verzamelblad!$A$5:$EK$54,94,0)</f>
        <v>0</v>
      </c>
      <c r="B56" s="454"/>
      <c r="C56" s="454"/>
      <c r="D56" s="455"/>
      <c r="E56" s="237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.75" thickTop="1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str">
        <f t="shared" ref="A85:A99" ca="1" si="7">IF(K19=0,"",K19)</f>
        <v>Categorie</v>
      </c>
      <c r="D85" t="e">
        <f t="shared" ref="D85:D99" ca="1" si="8">IF(A85="",0,VLOOKUP(A85,INDIRECT("'"&amp;$H$5&amp;"'!C500:M515"),11,0))</f>
        <v>#N/A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#N/A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7">
    <mergeCell ref="K17:K18"/>
    <mergeCell ref="L17:L18"/>
    <mergeCell ref="E19:F19"/>
    <mergeCell ref="A71:I71"/>
    <mergeCell ref="A72:I72"/>
    <mergeCell ref="A73:I73"/>
    <mergeCell ref="F6:G6"/>
    <mergeCell ref="A70:I70"/>
    <mergeCell ref="A69:I69"/>
    <mergeCell ref="A56:D56"/>
    <mergeCell ref="A55:D55"/>
    <mergeCell ref="A19:C19"/>
    <mergeCell ref="F4:G4"/>
    <mergeCell ref="F5:G5"/>
    <mergeCell ref="B6:E6"/>
    <mergeCell ref="B5:E5"/>
    <mergeCell ref="B4:E4"/>
  </mergeCells>
  <conditionalFormatting sqref="G12">
    <cfRule type="containsText" dxfId="158" priority="4" operator="containsText" text="te laag">
      <formula>NOT(ISERROR(SEARCH("te laag",G12)))</formula>
    </cfRule>
  </conditionalFormatting>
  <conditionalFormatting sqref="G13">
    <cfRule type="containsText" dxfId="157" priority="3" operator="containsText" text="te laag">
      <formula>NOT(ISERROR(SEARCH("te laag",G13)))</formula>
    </cfRule>
  </conditionalFormatting>
  <conditionalFormatting sqref="K14">
    <cfRule type="cellIs" dxfId="156" priority="1" operator="equal">
      <formula>"Geen 100%"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Blad61">
    <tabColor rgb="FFF07512"/>
  </sheetPr>
  <dimension ref="A1:O121"/>
  <sheetViews>
    <sheetView showGridLines="0" showZeros="0" topLeftCell="A1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29,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29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29a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50" priority="4" operator="equal">
      <formula>"Geen 100%"</formula>
    </cfRule>
  </conditionalFormatting>
  <conditionalFormatting sqref="G12">
    <cfRule type="containsText" dxfId="49" priority="2" operator="containsText" text="te laag">
      <formula>NOT(ISERROR(SEARCH("te laag",G12)))</formula>
    </cfRule>
  </conditionalFormatting>
  <conditionalFormatting sqref="G13">
    <cfRule type="containsText" dxfId="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9C4819B-926F-4238-89BD-66D03B69460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Blad62">
    <tabColor rgb="FF1F1770"/>
  </sheetPr>
  <dimension ref="A1:M553"/>
  <sheetViews>
    <sheetView topLeftCell="A519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'29'!H4</f>
        <v>29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Blad63">
    <tabColor rgb="FFF07512"/>
  </sheetPr>
  <dimension ref="A1:O121"/>
  <sheetViews>
    <sheetView showGridLines="0" showZeros="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30,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30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30a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46" priority="4" operator="equal">
      <formula>"Geen 100%"</formula>
    </cfRule>
  </conditionalFormatting>
  <conditionalFormatting sqref="G12">
    <cfRule type="containsText" dxfId="45" priority="2" operator="containsText" text="te laag">
      <formula>NOT(ISERROR(SEARCH("te laag",G12)))</formula>
    </cfRule>
  </conditionalFormatting>
  <conditionalFormatting sqref="G13">
    <cfRule type="containsText" dxfId="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A99CE8E-880E-452D-88EA-79F747DE9E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Blad64">
    <tabColor rgb="FF1F1770"/>
  </sheetPr>
  <dimension ref="A1:M553"/>
  <sheetViews>
    <sheetView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'30'!H4</f>
        <v>30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6">SUMPRODUCT(--($E$4:$E$498=C500),--($D$4:$D$498=""),$F$4:$F$498)</f>
        <v>#REF!</v>
      </c>
      <c r="G500" s="127" t="e">
        <f t="shared" ref="G500:G514" si="27">SUMPRODUCT(--($E$4:$E$498=C500),--($D$4:$D$498=""),$G$4:$G$498)</f>
        <v>#REF!</v>
      </c>
      <c r="H500" s="127" t="e">
        <f t="shared" ref="H500:H514" si="28">SUMPRODUCT(--($E$4:$E$498=C500),--($D$4:$D$498=""),$H$4:$H$498)</f>
        <v>#REF!</v>
      </c>
      <c r="I500" s="127" t="e">
        <f t="shared" ref="I500:I514" si="29">SUMPRODUCT(--($E$4:$E$498=C500),--($D$4:$D$498=""),$I$4:$I$498)</f>
        <v>#REF!</v>
      </c>
      <c r="J500" s="127" t="e">
        <f t="shared" ref="J500:J514" si="30">SUMPRODUCT(--($E$4:$E$498=C500),--($D$4:$D$498=""),$J$4:$J$498)</f>
        <v>#REF!</v>
      </c>
      <c r="K500" s="127" t="e">
        <f t="shared" ref="K500:K514" si="31">SUM(F500:J500)</f>
        <v>#REF!</v>
      </c>
      <c r="L500" s="127"/>
      <c r="M500" s="127" t="e">
        <f t="shared" ref="M500:M507" si="32">SUMPRODUCT(--($E$4:$E$498=C500),--($D$4:$D$498=""),$M$4:$M$498)</f>
        <v>#REF!</v>
      </c>
    </row>
    <row r="501" spans="3:13" x14ac:dyDescent="0.25">
      <c r="C501" s="127" t="e">
        <f t="shared" ref="C501:C514" si="33">IF(F540="","Vrije categorie",F540)</f>
        <v>#REF!</v>
      </c>
      <c r="D501" s="127"/>
      <c r="E501" s="127"/>
      <c r="F501" s="127" t="e">
        <f t="shared" si="26"/>
        <v>#REF!</v>
      </c>
      <c r="G501" s="127" t="e">
        <f t="shared" si="27"/>
        <v>#REF!</v>
      </c>
      <c r="H501" s="127" t="e">
        <f t="shared" si="28"/>
        <v>#REF!</v>
      </c>
      <c r="I501" s="127" t="e">
        <f t="shared" si="29"/>
        <v>#REF!</v>
      </c>
      <c r="J501" s="127" t="e">
        <f t="shared" si="30"/>
        <v>#REF!</v>
      </c>
      <c r="K501" s="127" t="e">
        <f t="shared" si="31"/>
        <v>#REF!</v>
      </c>
      <c r="L501" s="127"/>
      <c r="M501" s="127" t="e">
        <f t="shared" si="32"/>
        <v>#REF!</v>
      </c>
    </row>
    <row r="502" spans="3:13" x14ac:dyDescent="0.25">
      <c r="C502" s="127" t="e">
        <f t="shared" si="33"/>
        <v>#REF!</v>
      </c>
      <c r="D502" s="127"/>
      <c r="E502" s="127"/>
      <c r="F502" s="127" t="e">
        <f t="shared" si="26"/>
        <v>#REF!</v>
      </c>
      <c r="G502" s="127" t="e">
        <f t="shared" si="27"/>
        <v>#REF!</v>
      </c>
      <c r="H502" s="127" t="e">
        <f t="shared" si="28"/>
        <v>#REF!</v>
      </c>
      <c r="I502" s="127" t="e">
        <f t="shared" si="29"/>
        <v>#REF!</v>
      </c>
      <c r="J502" s="127" t="e">
        <f t="shared" si="30"/>
        <v>#REF!</v>
      </c>
      <c r="K502" s="127" t="e">
        <f t="shared" si="31"/>
        <v>#REF!</v>
      </c>
      <c r="L502" s="127"/>
      <c r="M502" s="127" t="e">
        <f t="shared" si="32"/>
        <v>#REF!</v>
      </c>
    </row>
    <row r="503" spans="3:13" x14ac:dyDescent="0.25">
      <c r="C503" s="127" t="e">
        <f t="shared" si="33"/>
        <v>#REF!</v>
      </c>
      <c r="D503" s="127"/>
      <c r="E503" s="127"/>
      <c r="F503" s="127" t="e">
        <f t="shared" si="26"/>
        <v>#REF!</v>
      </c>
      <c r="G503" s="127" t="e">
        <f t="shared" si="27"/>
        <v>#REF!</v>
      </c>
      <c r="H503" s="127" t="e">
        <f t="shared" si="28"/>
        <v>#REF!</v>
      </c>
      <c r="I503" s="127" t="e">
        <f t="shared" si="29"/>
        <v>#REF!</v>
      </c>
      <c r="J503" s="127" t="e">
        <f t="shared" si="30"/>
        <v>#REF!</v>
      </c>
      <c r="K503" s="127" t="e">
        <f t="shared" si="31"/>
        <v>#REF!</v>
      </c>
      <c r="L503" s="127"/>
      <c r="M503" s="127" t="e">
        <f t="shared" si="32"/>
        <v>#REF!</v>
      </c>
    </row>
    <row r="504" spans="3:13" x14ac:dyDescent="0.25">
      <c r="C504" s="127" t="e">
        <f t="shared" si="33"/>
        <v>#REF!</v>
      </c>
      <c r="D504" s="127"/>
      <c r="E504" s="127"/>
      <c r="F504" s="127" t="e">
        <f t="shared" si="26"/>
        <v>#REF!</v>
      </c>
      <c r="G504" s="127" t="e">
        <f t="shared" si="27"/>
        <v>#REF!</v>
      </c>
      <c r="H504" s="127" t="e">
        <f t="shared" si="28"/>
        <v>#REF!</v>
      </c>
      <c r="I504" s="127" t="e">
        <f t="shared" si="29"/>
        <v>#REF!</v>
      </c>
      <c r="J504" s="127" t="e">
        <f t="shared" si="30"/>
        <v>#REF!</v>
      </c>
      <c r="K504" s="127" t="e">
        <f t="shared" si="31"/>
        <v>#REF!</v>
      </c>
      <c r="L504" s="127"/>
      <c r="M504" s="127" t="e">
        <f t="shared" si="32"/>
        <v>#REF!</v>
      </c>
    </row>
    <row r="505" spans="3:13" x14ac:dyDescent="0.25">
      <c r="C505" s="127" t="e">
        <f t="shared" si="33"/>
        <v>#REF!</v>
      </c>
      <c r="D505" s="127"/>
      <c r="E505" s="127"/>
      <c r="F505" s="127" t="e">
        <f t="shared" si="26"/>
        <v>#REF!</v>
      </c>
      <c r="G505" s="127" t="e">
        <f t="shared" si="27"/>
        <v>#REF!</v>
      </c>
      <c r="H505" s="127" t="e">
        <f t="shared" si="28"/>
        <v>#REF!</v>
      </c>
      <c r="I505" s="127" t="e">
        <f t="shared" si="29"/>
        <v>#REF!</v>
      </c>
      <c r="J505" s="127" t="e">
        <f t="shared" si="30"/>
        <v>#REF!</v>
      </c>
      <c r="K505" s="127" t="e">
        <f t="shared" si="31"/>
        <v>#REF!</v>
      </c>
      <c r="L505" s="127"/>
      <c r="M505" s="127" t="e">
        <f t="shared" si="32"/>
        <v>#REF!</v>
      </c>
    </row>
    <row r="506" spans="3:13" x14ac:dyDescent="0.25">
      <c r="C506" s="127" t="e">
        <f t="shared" si="33"/>
        <v>#REF!</v>
      </c>
      <c r="D506" s="127"/>
      <c r="E506" s="127"/>
      <c r="F506" s="127" t="e">
        <f t="shared" si="26"/>
        <v>#REF!</v>
      </c>
      <c r="G506" s="127" t="e">
        <f t="shared" si="27"/>
        <v>#REF!</v>
      </c>
      <c r="H506" s="127" t="e">
        <f t="shared" si="28"/>
        <v>#REF!</v>
      </c>
      <c r="I506" s="127" t="e">
        <f t="shared" si="29"/>
        <v>#REF!</v>
      </c>
      <c r="J506" s="127" t="e">
        <f t="shared" si="30"/>
        <v>#REF!</v>
      </c>
      <c r="K506" s="127" t="e">
        <f t="shared" si="31"/>
        <v>#REF!</v>
      </c>
      <c r="L506" s="127"/>
      <c r="M506" s="127" t="e">
        <f t="shared" si="32"/>
        <v>#REF!</v>
      </c>
    </row>
    <row r="507" spans="3:13" x14ac:dyDescent="0.25">
      <c r="C507" s="127" t="e">
        <f t="shared" si="33"/>
        <v>#REF!</v>
      </c>
      <c r="D507" s="127"/>
      <c r="E507" s="127"/>
      <c r="F507" s="127" t="e">
        <f t="shared" si="26"/>
        <v>#REF!</v>
      </c>
      <c r="G507" s="127" t="e">
        <f t="shared" si="27"/>
        <v>#REF!</v>
      </c>
      <c r="H507" s="127" t="e">
        <f t="shared" si="28"/>
        <v>#REF!</v>
      </c>
      <c r="I507" s="127" t="e">
        <f t="shared" si="29"/>
        <v>#REF!</v>
      </c>
      <c r="J507" s="127" t="e">
        <f t="shared" si="30"/>
        <v>#REF!</v>
      </c>
      <c r="K507" s="127" t="e">
        <f t="shared" si="31"/>
        <v>#REF!</v>
      </c>
      <c r="L507" s="127"/>
      <c r="M507" s="127" t="e">
        <f t="shared" si="32"/>
        <v>#REF!</v>
      </c>
    </row>
    <row r="508" spans="3:13" x14ac:dyDescent="0.25">
      <c r="C508" s="127" t="e">
        <f t="shared" si="33"/>
        <v>#REF!</v>
      </c>
      <c r="D508" s="127"/>
      <c r="E508" s="127"/>
      <c r="F508" s="127" t="e">
        <f t="shared" si="26"/>
        <v>#REF!</v>
      </c>
      <c r="G508" s="127" t="e">
        <f t="shared" si="27"/>
        <v>#REF!</v>
      </c>
      <c r="H508" s="127" t="e">
        <f t="shared" si="28"/>
        <v>#REF!</v>
      </c>
      <c r="I508" s="127" t="e">
        <f t="shared" si="29"/>
        <v>#REF!</v>
      </c>
      <c r="J508" s="127" t="e">
        <f t="shared" si="30"/>
        <v>#REF!</v>
      </c>
      <c r="K508" s="127" t="e">
        <f t="shared" si="31"/>
        <v>#REF!</v>
      </c>
      <c r="L508" s="127"/>
      <c r="M508" s="127" t="e">
        <f t="shared" ref="M508:M513" si="34">SUMPRODUCT(--($E$4:$E$498=C508),--($D$4:$D$498=""),$M$4:$M$498)</f>
        <v>#REF!</v>
      </c>
    </row>
    <row r="509" spans="3:13" x14ac:dyDescent="0.25">
      <c r="C509" s="127" t="e">
        <f t="shared" si="33"/>
        <v>#REF!</v>
      </c>
      <c r="D509" s="127"/>
      <c r="E509" s="127"/>
      <c r="F509" s="127" t="e">
        <f t="shared" si="26"/>
        <v>#REF!</v>
      </c>
      <c r="G509" s="127" t="e">
        <f t="shared" si="27"/>
        <v>#REF!</v>
      </c>
      <c r="H509" s="127" t="e">
        <f t="shared" si="28"/>
        <v>#REF!</v>
      </c>
      <c r="I509" s="127" t="e">
        <f t="shared" si="29"/>
        <v>#REF!</v>
      </c>
      <c r="J509" s="127" t="e">
        <f t="shared" si="30"/>
        <v>#REF!</v>
      </c>
      <c r="K509" s="127" t="e">
        <f t="shared" si="31"/>
        <v>#REF!</v>
      </c>
      <c r="L509" s="127"/>
      <c r="M509" s="127" t="e">
        <f t="shared" si="34"/>
        <v>#REF!</v>
      </c>
    </row>
    <row r="510" spans="3:13" x14ac:dyDescent="0.25">
      <c r="C510" s="127" t="e">
        <f t="shared" si="33"/>
        <v>#REF!</v>
      </c>
      <c r="D510" s="127"/>
      <c r="E510" s="127"/>
      <c r="F510" s="127" t="e">
        <f t="shared" si="26"/>
        <v>#REF!</v>
      </c>
      <c r="G510" s="127" t="e">
        <f t="shared" si="27"/>
        <v>#REF!</v>
      </c>
      <c r="H510" s="127" t="e">
        <f t="shared" si="28"/>
        <v>#REF!</v>
      </c>
      <c r="I510" s="127" t="e">
        <f t="shared" si="29"/>
        <v>#REF!</v>
      </c>
      <c r="J510" s="127" t="e">
        <f t="shared" si="30"/>
        <v>#REF!</v>
      </c>
      <c r="K510" s="127" t="e">
        <f t="shared" si="31"/>
        <v>#REF!</v>
      </c>
      <c r="L510" s="127"/>
      <c r="M510" s="127" t="e">
        <f t="shared" si="34"/>
        <v>#REF!</v>
      </c>
    </row>
    <row r="511" spans="3:13" x14ac:dyDescent="0.25">
      <c r="C511" s="127" t="e">
        <f t="shared" si="33"/>
        <v>#REF!</v>
      </c>
      <c r="D511" s="127"/>
      <c r="E511" s="127"/>
      <c r="F511" s="127" t="e">
        <f t="shared" si="26"/>
        <v>#REF!</v>
      </c>
      <c r="G511" s="127" t="e">
        <f t="shared" si="27"/>
        <v>#REF!</v>
      </c>
      <c r="H511" s="127" t="e">
        <f t="shared" si="28"/>
        <v>#REF!</v>
      </c>
      <c r="I511" s="127" t="e">
        <f t="shared" si="29"/>
        <v>#REF!</v>
      </c>
      <c r="J511" s="127" t="e">
        <f t="shared" si="30"/>
        <v>#REF!</v>
      </c>
      <c r="K511" s="127" t="e">
        <f t="shared" si="31"/>
        <v>#REF!</v>
      </c>
      <c r="L511" s="127"/>
      <c r="M511" s="127" t="e">
        <f t="shared" si="34"/>
        <v>#REF!</v>
      </c>
    </row>
    <row r="512" spans="3:13" x14ac:dyDescent="0.25">
      <c r="C512" s="127" t="e">
        <f t="shared" si="33"/>
        <v>#REF!</v>
      </c>
      <c r="D512" s="127"/>
      <c r="E512" s="127"/>
      <c r="F512" s="127" t="e">
        <f t="shared" si="26"/>
        <v>#REF!</v>
      </c>
      <c r="G512" s="127" t="e">
        <f t="shared" si="27"/>
        <v>#REF!</v>
      </c>
      <c r="H512" s="127" t="e">
        <f t="shared" si="28"/>
        <v>#REF!</v>
      </c>
      <c r="I512" s="127" t="e">
        <f t="shared" si="29"/>
        <v>#REF!</v>
      </c>
      <c r="J512" s="127" t="e">
        <f t="shared" si="30"/>
        <v>#REF!</v>
      </c>
      <c r="K512" s="127" t="e">
        <f t="shared" si="31"/>
        <v>#REF!</v>
      </c>
      <c r="L512" s="127"/>
      <c r="M512" s="127" t="e">
        <f t="shared" si="34"/>
        <v>#REF!</v>
      </c>
    </row>
    <row r="513" spans="3:13" x14ac:dyDescent="0.25">
      <c r="C513" s="127" t="e">
        <f t="shared" si="33"/>
        <v>#REF!</v>
      </c>
      <c r="D513" s="127"/>
      <c r="E513" s="127"/>
      <c r="F513" s="127" t="e">
        <f t="shared" si="26"/>
        <v>#REF!</v>
      </c>
      <c r="G513" s="127" t="e">
        <f t="shared" si="27"/>
        <v>#REF!</v>
      </c>
      <c r="H513" s="127" t="e">
        <f t="shared" si="28"/>
        <v>#REF!</v>
      </c>
      <c r="I513" s="127" t="e">
        <f t="shared" si="29"/>
        <v>#REF!</v>
      </c>
      <c r="J513" s="127" t="e">
        <f t="shared" si="30"/>
        <v>#REF!</v>
      </c>
      <c r="K513" s="127" t="e">
        <f t="shared" si="31"/>
        <v>#REF!</v>
      </c>
      <c r="L513" s="127"/>
      <c r="M513" s="127" t="e">
        <f t="shared" si="34"/>
        <v>#REF!</v>
      </c>
    </row>
    <row r="514" spans="3:13" x14ac:dyDescent="0.25">
      <c r="C514" s="127" t="e">
        <f t="shared" si="33"/>
        <v>#REF!</v>
      </c>
      <c r="D514" s="127"/>
      <c r="E514" s="127"/>
      <c r="F514" s="127" t="e">
        <f t="shared" si="26"/>
        <v>#REF!</v>
      </c>
      <c r="G514" s="127" t="e">
        <f t="shared" si="27"/>
        <v>#REF!</v>
      </c>
      <c r="H514" s="127" t="e">
        <f t="shared" si="28"/>
        <v>#REF!</v>
      </c>
      <c r="I514" s="127" t="e">
        <f t="shared" si="29"/>
        <v>#REF!</v>
      </c>
      <c r="J514" s="127" t="e">
        <f t="shared" si="30"/>
        <v>#REF!</v>
      </c>
      <c r="K514" s="127" t="e">
        <f t="shared" si="31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5">SUM(G500:G514)</f>
        <v>#REF!</v>
      </c>
      <c r="H515" s="128" t="e">
        <f t="shared" si="35"/>
        <v>#REF!</v>
      </c>
      <c r="I515" s="128" t="e">
        <f t="shared" si="35"/>
        <v>#REF!</v>
      </c>
      <c r="J515" s="128" t="e">
        <f t="shared" si="35"/>
        <v>#REF!</v>
      </c>
      <c r="K515" s="128" t="e">
        <f t="shared" si="35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6">C500</f>
        <v>#REF!</v>
      </c>
      <c r="D520" s="9"/>
      <c r="E520" s="9"/>
      <c r="F520" s="9" t="e">
        <f t="shared" ref="F520:F534" si="37">SUMPRODUCT(--($E$4:$E$498=C520),--($D$4:$D$498="X"),$F$4:$F$498)</f>
        <v>#REF!</v>
      </c>
      <c r="G520" s="9" t="e">
        <f t="shared" ref="G520:G534" si="38">SUMPRODUCT(--($E$4:$E$498=C520),--($D$4:$D$498="X"),$G$4:$G$498)</f>
        <v>#REF!</v>
      </c>
      <c r="H520" s="9" t="e">
        <f t="shared" ref="H520:H534" si="39">SUMPRODUCT(--($E$4:$E$498=C520),--($D$4:$D$498="X"),$H$4:$H$498)</f>
        <v>#REF!</v>
      </c>
      <c r="I520" s="9" t="e">
        <f t="shared" ref="I520:I534" si="40">SUMPRODUCT(--($E$4:$E$498=C520),--($D$4:$D$498="X"),$I$4:$I$498)</f>
        <v>#REF!</v>
      </c>
      <c r="J520" s="9" t="e">
        <f t="shared" ref="J520:J534" si="41">SUMPRODUCT(--($E$4:$E$498=C520),--($D$4:$D$498="X"),$J$4:$J$498)</f>
        <v>#REF!</v>
      </c>
      <c r="K520" s="9" t="e">
        <f t="shared" ref="K520:K534" si="42">SUM(F520:J520)</f>
        <v>#REF!</v>
      </c>
    </row>
    <row r="521" spans="3:13" x14ac:dyDescent="0.25">
      <c r="C521" s="9" t="e">
        <f t="shared" si="36"/>
        <v>#REF!</v>
      </c>
      <c r="D521" s="9"/>
      <c r="E521" s="9"/>
      <c r="F521" s="9" t="e">
        <f t="shared" si="37"/>
        <v>#REF!</v>
      </c>
      <c r="G521" s="9" t="e">
        <f t="shared" si="38"/>
        <v>#REF!</v>
      </c>
      <c r="H521" s="9" t="e">
        <f t="shared" si="39"/>
        <v>#REF!</v>
      </c>
      <c r="I521" s="9" t="e">
        <f t="shared" si="40"/>
        <v>#REF!</v>
      </c>
      <c r="J521" s="9" t="e">
        <f t="shared" si="41"/>
        <v>#REF!</v>
      </c>
      <c r="K521" s="9" t="e">
        <f t="shared" si="42"/>
        <v>#REF!</v>
      </c>
    </row>
    <row r="522" spans="3:13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3">SUM(F520:F534)</f>
        <v>#REF!</v>
      </c>
      <c r="G535" s="10" t="e">
        <f t="shared" si="43"/>
        <v>#REF!</v>
      </c>
      <c r="H535" s="10" t="e">
        <f t="shared" si="43"/>
        <v>#REF!</v>
      </c>
      <c r="I535" s="10" t="e">
        <f t="shared" si="43"/>
        <v>#REF!</v>
      </c>
      <c r="J535" s="10" t="e">
        <f t="shared" si="43"/>
        <v>#REF!</v>
      </c>
      <c r="K535" s="10" t="e">
        <f t="shared" si="43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F07512"/>
  </sheetPr>
  <dimension ref="A1:O121"/>
  <sheetViews>
    <sheetView showGridLines="0" showZeros="0" topLeftCell="A7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31,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31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31a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42" priority="4" operator="equal">
      <formula>"Geen 100%"</formula>
    </cfRule>
  </conditionalFormatting>
  <conditionalFormatting sqref="G12">
    <cfRule type="containsText" dxfId="41" priority="2" operator="containsText" text="te laag">
      <formula>NOT(ISERROR(SEARCH("te laag",G12)))</formula>
    </cfRule>
  </conditionalFormatting>
  <conditionalFormatting sqref="G13">
    <cfRule type="containsText" dxfId="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AFCD14E-9276-4DDD-BE17-97DE2F82F2F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1F1770"/>
  </sheetPr>
  <dimension ref="A1:M553"/>
  <sheetViews>
    <sheetView topLeftCell="A523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'31'!H4</f>
        <v>31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07512"/>
  </sheetPr>
  <dimension ref="A1:O121"/>
  <sheetViews>
    <sheetView showGridLines="0" showZeros="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32,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32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32a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38" priority="4" operator="equal">
      <formula>"Geen 100%"</formula>
    </cfRule>
  </conditionalFormatting>
  <conditionalFormatting sqref="G12">
    <cfRule type="containsText" dxfId="37" priority="2" operator="containsText" text="te laag">
      <formula>NOT(ISERROR(SEARCH("te laag",G12)))</formula>
    </cfRule>
  </conditionalFormatting>
  <conditionalFormatting sqref="G13">
    <cfRule type="containsText" dxfId="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1893E8C-B0C2-4AB5-A90D-7E2DDA16B2E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1F1770"/>
  </sheetPr>
  <dimension ref="A1:M553"/>
  <sheetViews>
    <sheetView topLeftCell="A520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'32'!H4</f>
        <v>32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F07512"/>
  </sheetPr>
  <dimension ref="A1:O121"/>
  <sheetViews>
    <sheetView showGridLines="0" showZeros="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33,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33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33a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34" priority="4" operator="equal">
      <formula>"Geen 100%"</formula>
    </cfRule>
  </conditionalFormatting>
  <conditionalFormatting sqref="G12">
    <cfRule type="containsText" dxfId="33" priority="2" operator="containsText" text="te laag">
      <formula>NOT(ISERROR(SEARCH("te laag",G12)))</formula>
    </cfRule>
  </conditionalFormatting>
  <conditionalFormatting sqref="G13">
    <cfRule type="containsText" dxfId="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B27F573-3207-44B6-BCDB-F8DFB993F9E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1F1770"/>
  </sheetPr>
  <dimension ref="A1:M553"/>
  <sheetViews>
    <sheetView topLeftCell="A526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'33'!H4</f>
        <v>33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>
    <tabColor rgb="FF173583"/>
  </sheetPr>
  <dimension ref="A1:N558"/>
  <sheetViews>
    <sheetView topLeftCell="A93" zoomScaleNormal="100" workbookViewId="0">
      <selection activeCell="F36" sqref="F36:F43"/>
    </sheetView>
  </sheetViews>
  <sheetFormatPr defaultRowHeight="15" x14ac:dyDescent="0.25"/>
  <cols>
    <col min="1" max="1" width="6" style="164" customWidth="1"/>
    <col min="2" max="2" width="13.85546875" style="164" bestFit="1" customWidth="1"/>
    <col min="3" max="3" width="20.85546875" style="167" customWidth="1"/>
    <col min="4" max="4" width="3" style="167" hidden="1" customWidth="1"/>
    <col min="5" max="5" width="3.7109375" style="167" hidden="1" customWidth="1"/>
    <col min="6" max="6" width="9.42578125" style="151" customWidth="1"/>
    <col min="7" max="7" width="10.5703125" style="151" customWidth="1"/>
    <col min="8" max="10" width="8.7109375" style="151" customWidth="1"/>
    <col min="11" max="11" width="10.7109375" style="169" customWidth="1"/>
    <col min="12" max="12" width="5.7109375" style="164" hidden="1" customWidth="1"/>
    <col min="13" max="13" width="10.7109375" style="151" hidden="1" customWidth="1"/>
    <col min="14" max="14" width="18.140625" style="151" customWidth="1"/>
    <col min="15" max="16384" width="9.140625" style="151"/>
  </cols>
  <sheetData>
    <row r="1" spans="1:14" x14ac:dyDescent="0.25">
      <c r="A1" s="157">
        <f>'2'!H4</f>
        <v>2</v>
      </c>
      <c r="B1" s="158" t="s">
        <v>3</v>
      </c>
      <c r="C1" s="159"/>
      <c r="D1" s="160" t="str">
        <f>IF(VLOOKUP(A1,Verzamelblad!A5:E54,3)=0,"",VLOOKUP(A1,Verzamelblad!A5:E54,3))</f>
        <v/>
      </c>
      <c r="E1" s="161"/>
      <c r="F1" s="162"/>
      <c r="G1" s="162"/>
      <c r="H1" s="162"/>
      <c r="I1" s="162"/>
      <c r="J1" s="162"/>
      <c r="K1" s="163"/>
    </row>
    <row r="2" spans="1:14" x14ac:dyDescent="0.25">
      <c r="B2" s="158" t="s">
        <v>18</v>
      </c>
      <c r="C2" s="165"/>
      <c r="D2" s="160" t="str">
        <f>IF(CONCATENATE(VLOOKUP(A1,Verzamelblad!A5:E54,4)," te ",VLOOKUP(A1,Verzamelblad!A5:E54,5))=" te ","",CONCATENATE(VLOOKUP(A1,Verzamelblad!A5:E54,4)," te ",VLOOKUP(A1,Verzamelblad!A5:E54,5)))</f>
        <v/>
      </c>
      <c r="E2" s="161"/>
      <c r="F2" s="162"/>
      <c r="G2" s="162"/>
      <c r="H2" s="162"/>
      <c r="I2" s="162"/>
      <c r="J2" s="162"/>
      <c r="K2" s="163"/>
    </row>
    <row r="3" spans="1:14" ht="30" x14ac:dyDescent="0.25">
      <c r="A3" s="166" t="s">
        <v>80</v>
      </c>
      <c r="B3" s="166" t="s">
        <v>19</v>
      </c>
      <c r="C3" s="167" t="s">
        <v>20</v>
      </c>
      <c r="D3" s="167" t="s">
        <v>21</v>
      </c>
      <c r="E3" s="167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168" t="s">
        <v>1</v>
      </c>
      <c r="L3" s="166" t="s">
        <v>27</v>
      </c>
      <c r="M3" s="167" t="s">
        <v>28</v>
      </c>
      <c r="N3" s="151" t="s">
        <v>143</v>
      </c>
    </row>
    <row r="4" spans="1:14" x14ac:dyDescent="0.25">
      <c r="A4" s="277"/>
      <c r="B4" s="278"/>
      <c r="C4" s="279"/>
      <c r="D4" s="279"/>
      <c r="E4" s="279"/>
      <c r="F4" s="280"/>
      <c r="G4" s="280"/>
      <c r="H4" s="280"/>
      <c r="I4" s="280"/>
      <c r="J4" s="280"/>
      <c r="K4" s="281"/>
      <c r="L4" s="278"/>
      <c r="M4" s="280"/>
    </row>
    <row r="5" spans="1:14" x14ac:dyDescent="0.25">
      <c r="A5" s="277"/>
      <c r="B5" s="278"/>
      <c r="C5" s="279"/>
      <c r="D5" s="279"/>
      <c r="E5" s="279"/>
      <c r="F5" s="280"/>
      <c r="G5" s="280"/>
      <c r="H5" s="280"/>
      <c r="I5" s="280"/>
      <c r="J5" s="280"/>
      <c r="K5" s="281"/>
      <c r="L5" s="278"/>
      <c r="M5" s="280"/>
    </row>
    <row r="6" spans="1:14" x14ac:dyDescent="0.25">
      <c r="A6" s="277"/>
      <c r="B6" s="278"/>
      <c r="C6" s="279"/>
      <c r="D6" s="279"/>
      <c r="E6" s="279"/>
      <c r="F6" s="280"/>
      <c r="G6" s="280"/>
      <c r="H6" s="280"/>
      <c r="I6" s="280"/>
      <c r="J6" s="280"/>
      <c r="K6" s="281"/>
      <c r="L6" s="278"/>
      <c r="M6" s="280"/>
    </row>
    <row r="7" spans="1:14" x14ac:dyDescent="0.25">
      <c r="A7" s="277"/>
      <c r="B7" s="278"/>
      <c r="C7" s="279"/>
      <c r="D7" s="279"/>
      <c r="E7" s="279"/>
      <c r="F7" s="280"/>
      <c r="G7" s="280"/>
      <c r="H7" s="280"/>
      <c r="I7" s="280"/>
      <c r="J7" s="280"/>
      <c r="K7" s="281"/>
      <c r="L7" s="278"/>
      <c r="M7" s="280"/>
    </row>
    <row r="8" spans="1:14" x14ac:dyDescent="0.25">
      <c r="A8" s="277"/>
      <c r="B8" s="278"/>
      <c r="C8" s="279"/>
      <c r="D8" s="279"/>
      <c r="E8" s="279"/>
      <c r="F8" s="280"/>
      <c r="G8" s="280"/>
      <c r="H8" s="280"/>
      <c r="I8" s="280"/>
      <c r="J8" s="280"/>
      <c r="K8" s="281"/>
      <c r="L8" s="278"/>
      <c r="M8" s="280"/>
    </row>
    <row r="9" spans="1:14" x14ac:dyDescent="0.25">
      <c r="A9" s="277"/>
      <c r="B9" s="278"/>
      <c r="C9" s="279"/>
      <c r="D9" s="279"/>
      <c r="E9" s="279"/>
      <c r="F9" s="280"/>
      <c r="G9" s="280"/>
      <c r="H9" s="280"/>
      <c r="I9" s="280"/>
      <c r="J9" s="280"/>
      <c r="K9" s="281"/>
      <c r="L9" s="278"/>
      <c r="M9" s="280"/>
    </row>
    <row r="10" spans="1:14" x14ac:dyDescent="0.25">
      <c r="A10" s="277"/>
      <c r="B10" s="278"/>
      <c r="C10" s="279"/>
      <c r="D10" s="279"/>
      <c r="E10" s="279"/>
      <c r="F10" s="280"/>
      <c r="G10" s="280"/>
      <c r="H10" s="280"/>
      <c r="I10" s="280"/>
      <c r="J10" s="280"/>
      <c r="K10" s="281"/>
      <c r="L10" s="278"/>
      <c r="M10" s="280"/>
    </row>
    <row r="11" spans="1:14" x14ac:dyDescent="0.25">
      <c r="A11" s="277"/>
      <c r="B11" s="278"/>
      <c r="C11" s="279"/>
      <c r="D11" s="279"/>
      <c r="E11" s="279"/>
      <c r="F11" s="280"/>
      <c r="G11" s="280"/>
      <c r="H11" s="280"/>
      <c r="I11" s="280"/>
      <c r="J11" s="280"/>
      <c r="K11" s="281"/>
      <c r="L11" s="278"/>
      <c r="M11" s="280"/>
    </row>
    <row r="12" spans="1:14" x14ac:dyDescent="0.25">
      <c r="A12" s="277"/>
      <c r="B12" s="278"/>
      <c r="C12" s="279"/>
      <c r="D12" s="279"/>
      <c r="E12" s="279"/>
      <c r="F12" s="280"/>
      <c r="G12" s="280"/>
      <c r="H12" s="280"/>
      <c r="I12" s="280"/>
      <c r="J12" s="280"/>
      <c r="K12" s="281"/>
      <c r="L12" s="278"/>
      <c r="M12" s="280"/>
    </row>
    <row r="13" spans="1:14" x14ac:dyDescent="0.25">
      <c r="A13" s="277"/>
      <c r="B13" s="278"/>
      <c r="C13" s="279"/>
      <c r="D13" s="279"/>
      <c r="E13" s="279"/>
      <c r="F13" s="280"/>
      <c r="G13" s="280"/>
      <c r="H13" s="280"/>
      <c r="I13" s="280"/>
      <c r="J13" s="280"/>
      <c r="K13" s="281"/>
      <c r="L13" s="278"/>
      <c r="M13" s="280"/>
    </row>
    <row r="14" spans="1:14" x14ac:dyDescent="0.25">
      <c r="A14" s="277"/>
      <c r="B14" s="278"/>
      <c r="C14" s="279"/>
      <c r="D14" s="279"/>
      <c r="E14" s="279"/>
      <c r="F14" s="280"/>
      <c r="G14" s="280"/>
      <c r="H14" s="280"/>
      <c r="I14" s="280"/>
      <c r="J14" s="280"/>
      <c r="K14" s="281"/>
      <c r="L14" s="278"/>
      <c r="M14" s="280"/>
    </row>
    <row r="15" spans="1:14" x14ac:dyDescent="0.25">
      <c r="A15" s="277"/>
      <c r="B15" s="278"/>
      <c r="C15" s="279"/>
      <c r="D15" s="279"/>
      <c r="E15" s="279"/>
      <c r="F15" s="280"/>
      <c r="G15" s="280"/>
      <c r="H15" s="280"/>
      <c r="I15" s="280"/>
      <c r="J15" s="280"/>
      <c r="K15" s="281"/>
      <c r="L15" s="278"/>
      <c r="M15" s="280"/>
    </row>
    <row r="16" spans="1:14" x14ac:dyDescent="0.25">
      <c r="A16" s="277"/>
      <c r="B16" s="278"/>
      <c r="C16" s="279"/>
      <c r="D16" s="279"/>
      <c r="E16" s="279"/>
      <c r="F16" s="280"/>
      <c r="G16" s="280"/>
      <c r="H16" s="280"/>
      <c r="I16" s="280"/>
      <c r="J16" s="280"/>
      <c r="K16" s="281"/>
      <c r="L16" s="278"/>
      <c r="M16" s="280"/>
    </row>
    <row r="17" spans="1:14" x14ac:dyDescent="0.25">
      <c r="A17" s="277"/>
      <c r="B17" s="278"/>
      <c r="C17" s="279"/>
      <c r="D17" s="279"/>
      <c r="E17" s="279"/>
      <c r="F17" s="280"/>
      <c r="G17" s="280"/>
      <c r="H17" s="280"/>
      <c r="I17" s="280"/>
      <c r="J17" s="280"/>
      <c r="K17" s="281"/>
      <c r="L17" s="278"/>
      <c r="M17" s="280"/>
    </row>
    <row r="18" spans="1:14" x14ac:dyDescent="0.25">
      <c r="A18" s="277"/>
      <c r="B18" s="278"/>
      <c r="C18" s="279"/>
      <c r="D18" s="279"/>
      <c r="E18" s="279"/>
      <c r="F18" s="280"/>
      <c r="G18" s="280"/>
      <c r="H18" s="280"/>
      <c r="I18" s="280"/>
      <c r="J18" s="280"/>
      <c r="K18" s="281"/>
      <c r="L18" s="278"/>
      <c r="M18" s="280"/>
    </row>
    <row r="19" spans="1:14" x14ac:dyDescent="0.25">
      <c r="A19" s="277"/>
      <c r="B19" s="278"/>
      <c r="C19" s="279"/>
      <c r="D19" s="279"/>
      <c r="E19" s="279"/>
      <c r="F19" s="280"/>
      <c r="G19" s="280"/>
      <c r="H19" s="280"/>
      <c r="I19" s="280"/>
      <c r="J19" s="280"/>
      <c r="K19" s="281"/>
      <c r="L19" s="278"/>
      <c r="M19" s="280"/>
    </row>
    <row r="20" spans="1:14" x14ac:dyDescent="0.25">
      <c r="A20" s="277"/>
      <c r="B20" s="278"/>
      <c r="C20" s="279"/>
      <c r="D20" s="279"/>
      <c r="E20" s="279"/>
      <c r="F20" s="280"/>
      <c r="G20" s="280"/>
      <c r="H20" s="280"/>
      <c r="I20" s="280"/>
      <c r="J20" s="280"/>
      <c r="K20" s="281"/>
      <c r="L20" s="278"/>
      <c r="M20" s="280"/>
    </row>
    <row r="21" spans="1:14" x14ac:dyDescent="0.25">
      <c r="A21" s="277"/>
      <c r="B21" s="278"/>
      <c r="C21" s="279"/>
      <c r="D21" s="279"/>
      <c r="E21" s="279"/>
      <c r="F21" s="280"/>
      <c r="G21" s="280"/>
      <c r="H21" s="280"/>
      <c r="I21" s="280"/>
      <c r="J21" s="280"/>
      <c r="K21" s="281"/>
      <c r="L21" s="278"/>
      <c r="M21" s="280"/>
    </row>
    <row r="22" spans="1:14" x14ac:dyDescent="0.25">
      <c r="A22" s="277"/>
      <c r="B22" s="278"/>
      <c r="C22" s="279"/>
      <c r="D22" s="279"/>
      <c r="E22" s="279"/>
      <c r="F22" s="280"/>
      <c r="G22" s="280"/>
      <c r="H22" s="280"/>
      <c r="I22" s="280"/>
      <c r="J22" s="280"/>
      <c r="K22" s="281"/>
      <c r="L22" s="278"/>
      <c r="M22" s="280"/>
    </row>
    <row r="23" spans="1:14" x14ac:dyDescent="0.25">
      <c r="A23" s="277"/>
      <c r="B23" s="278"/>
      <c r="C23" s="279"/>
      <c r="D23" s="279"/>
      <c r="E23" s="279"/>
      <c r="F23" s="280"/>
      <c r="G23" s="280"/>
      <c r="H23" s="280"/>
      <c r="I23" s="280"/>
      <c r="J23" s="280"/>
      <c r="K23" s="281"/>
      <c r="L23" s="278"/>
      <c r="M23" s="280"/>
    </row>
    <row r="24" spans="1:14" x14ac:dyDescent="0.25">
      <c r="A24" s="277"/>
      <c r="B24" s="278"/>
      <c r="C24" s="279"/>
      <c r="D24" s="279"/>
      <c r="E24" s="279"/>
      <c r="F24" s="280"/>
      <c r="G24" s="280"/>
      <c r="H24" s="280"/>
      <c r="I24" s="280"/>
      <c r="J24" s="280"/>
      <c r="K24" s="281"/>
      <c r="L24" s="278"/>
      <c r="M24" s="280"/>
    </row>
    <row r="25" spans="1:14" x14ac:dyDescent="0.25">
      <c r="A25" s="277"/>
      <c r="B25" s="278"/>
      <c r="C25" s="279"/>
      <c r="D25" s="279"/>
      <c r="E25" s="279"/>
      <c r="F25" s="280"/>
      <c r="G25" s="280"/>
      <c r="H25" s="280"/>
      <c r="I25" s="280"/>
      <c r="J25" s="280"/>
      <c r="K25" s="281"/>
      <c r="L25" s="278"/>
      <c r="M25" s="280"/>
    </row>
    <row r="26" spans="1:14" x14ac:dyDescent="0.25">
      <c r="A26" s="277"/>
      <c r="B26" s="278"/>
      <c r="C26" s="279"/>
      <c r="D26" s="279"/>
      <c r="E26" s="279"/>
      <c r="F26" s="280"/>
      <c r="G26" s="280"/>
      <c r="H26" s="280"/>
      <c r="I26" s="280"/>
      <c r="J26" s="280"/>
      <c r="K26" s="281"/>
      <c r="L26" s="278"/>
      <c r="M26" s="280"/>
    </row>
    <row r="27" spans="1:14" x14ac:dyDescent="0.25">
      <c r="A27" s="277"/>
      <c r="B27" s="278"/>
      <c r="C27" s="279"/>
      <c r="D27" s="279"/>
      <c r="E27" s="279"/>
      <c r="F27" s="280"/>
      <c r="G27" s="280"/>
      <c r="H27" s="280"/>
      <c r="I27" s="280"/>
      <c r="J27" s="280"/>
      <c r="K27" s="281"/>
      <c r="L27" s="278"/>
      <c r="M27" s="280"/>
    </row>
    <row r="28" spans="1:14" x14ac:dyDescent="0.25">
      <c r="A28" s="277"/>
      <c r="B28" s="278"/>
      <c r="C28" s="279"/>
      <c r="D28" s="279"/>
      <c r="E28" s="279"/>
      <c r="F28" s="280"/>
      <c r="G28" s="280"/>
      <c r="H28" s="280"/>
      <c r="I28" s="280"/>
      <c r="J28" s="280"/>
      <c r="K28" s="281"/>
      <c r="L28" s="278"/>
      <c r="M28" s="280"/>
    </row>
    <row r="29" spans="1:14" s="154" customFormat="1" x14ac:dyDescent="0.25">
      <c r="A29" s="277"/>
      <c r="B29" s="278"/>
      <c r="C29" s="279"/>
      <c r="D29" s="279"/>
      <c r="E29" s="279"/>
      <c r="F29" s="280"/>
      <c r="G29" s="280"/>
      <c r="H29" s="280"/>
      <c r="I29" s="280"/>
      <c r="J29" s="280"/>
      <c r="K29" s="281"/>
      <c r="L29" s="278"/>
      <c r="M29" s="280"/>
      <c r="N29" s="151"/>
    </row>
    <row r="30" spans="1:14" s="154" customFormat="1" x14ac:dyDescent="0.25">
      <c r="A30" s="277"/>
      <c r="B30" s="278"/>
      <c r="C30" s="279"/>
      <c r="D30" s="279"/>
      <c r="E30" s="279"/>
      <c r="F30" s="280"/>
      <c r="G30" s="280"/>
      <c r="H30" s="280"/>
      <c r="I30" s="280"/>
      <c r="J30" s="280"/>
      <c r="K30" s="281"/>
      <c r="L30" s="278"/>
      <c r="M30" s="280"/>
      <c r="N30" s="151"/>
    </row>
    <row r="31" spans="1:14" x14ac:dyDescent="0.25">
      <c r="A31" s="277"/>
      <c r="B31" s="278"/>
      <c r="C31" s="279"/>
      <c r="D31" s="279"/>
      <c r="E31" s="279"/>
      <c r="F31" s="280"/>
      <c r="G31" s="280"/>
      <c r="H31" s="280"/>
      <c r="I31" s="280"/>
      <c r="J31" s="280"/>
      <c r="K31" s="281"/>
      <c r="L31" s="278"/>
      <c r="M31" s="280"/>
    </row>
    <row r="32" spans="1:14" x14ac:dyDescent="0.25">
      <c r="A32" s="277"/>
      <c r="B32" s="278"/>
      <c r="C32" s="279"/>
      <c r="D32" s="279"/>
      <c r="E32" s="279"/>
      <c r="F32" s="280"/>
      <c r="G32" s="280"/>
      <c r="H32" s="280"/>
      <c r="I32" s="280"/>
      <c r="J32" s="280"/>
      <c r="K32" s="281"/>
      <c r="L32" s="278"/>
      <c r="M32" s="280"/>
    </row>
    <row r="33" spans="1:14" x14ac:dyDescent="0.25">
      <c r="A33" s="277"/>
      <c r="B33" s="278"/>
      <c r="C33" s="279"/>
      <c r="D33" s="279"/>
      <c r="E33" s="279"/>
      <c r="F33" s="280"/>
      <c r="G33" s="280"/>
      <c r="H33" s="280"/>
      <c r="I33" s="280"/>
      <c r="J33" s="280"/>
      <c r="K33" s="281"/>
      <c r="L33" s="278"/>
      <c r="M33" s="280"/>
    </row>
    <row r="34" spans="1:14" x14ac:dyDescent="0.25">
      <c r="A34" s="277"/>
      <c r="B34" s="278"/>
      <c r="C34" s="279"/>
      <c r="D34" s="279"/>
      <c r="E34" s="279"/>
      <c r="F34" s="280"/>
      <c r="G34" s="280"/>
      <c r="H34" s="280"/>
      <c r="I34" s="280"/>
      <c r="J34" s="280"/>
      <c r="K34" s="281"/>
      <c r="L34" s="278"/>
      <c r="M34" s="280"/>
    </row>
    <row r="35" spans="1:14" x14ac:dyDescent="0.25">
      <c r="A35" s="277"/>
      <c r="B35" s="278"/>
      <c r="C35" s="279"/>
      <c r="D35" s="279"/>
      <c r="E35" s="279"/>
      <c r="F35" s="280"/>
      <c r="G35" s="280"/>
      <c r="H35" s="280"/>
      <c r="I35" s="280"/>
      <c r="J35" s="280"/>
      <c r="K35" s="281"/>
      <c r="L35" s="278"/>
      <c r="M35" s="280"/>
    </row>
    <row r="36" spans="1:14" x14ac:dyDescent="0.25">
      <c r="A36" s="277"/>
      <c r="B36" s="278"/>
      <c r="C36" s="279"/>
      <c r="D36" s="279"/>
      <c r="E36" s="279"/>
      <c r="F36" s="280"/>
      <c r="G36" s="280"/>
      <c r="H36" s="280"/>
      <c r="I36" s="280"/>
      <c r="J36" s="280"/>
      <c r="K36" s="281"/>
      <c r="L36" s="278"/>
      <c r="M36" s="280"/>
    </row>
    <row r="37" spans="1:14" x14ac:dyDescent="0.25">
      <c r="A37" s="277"/>
      <c r="B37" s="278"/>
      <c r="C37" s="279"/>
      <c r="D37" s="279"/>
      <c r="E37" s="279"/>
      <c r="F37" s="280"/>
      <c r="G37" s="280"/>
      <c r="H37" s="280"/>
      <c r="I37" s="280"/>
      <c r="J37" s="280"/>
      <c r="K37" s="281"/>
      <c r="L37" s="278"/>
      <c r="M37" s="280"/>
    </row>
    <row r="38" spans="1:14" x14ac:dyDescent="0.25">
      <c r="A38" s="277"/>
      <c r="B38" s="278"/>
      <c r="C38" s="279"/>
      <c r="D38" s="279"/>
      <c r="E38" s="279"/>
      <c r="F38" s="280"/>
      <c r="G38" s="280"/>
      <c r="H38" s="280"/>
      <c r="I38" s="280"/>
      <c r="J38" s="280"/>
      <c r="K38" s="281"/>
      <c r="L38" s="278"/>
      <c r="M38" s="280"/>
    </row>
    <row r="39" spans="1:14" x14ac:dyDescent="0.25">
      <c r="A39" s="277"/>
      <c r="B39" s="278"/>
      <c r="C39" s="279"/>
      <c r="D39" s="279"/>
      <c r="E39" s="279"/>
      <c r="F39" s="280"/>
      <c r="G39" s="280"/>
      <c r="H39" s="280"/>
      <c r="I39" s="280"/>
      <c r="J39" s="280"/>
      <c r="K39" s="281"/>
      <c r="L39" s="278"/>
      <c r="M39" s="280"/>
    </row>
    <row r="40" spans="1:14" x14ac:dyDescent="0.25">
      <c r="A40" s="277"/>
      <c r="B40" s="278"/>
      <c r="C40" s="279"/>
      <c r="D40" s="279"/>
      <c r="E40" s="279"/>
      <c r="F40" s="280"/>
      <c r="G40" s="280"/>
      <c r="H40" s="280"/>
      <c r="I40" s="280"/>
      <c r="J40" s="280"/>
      <c r="K40" s="281"/>
      <c r="L40" s="278"/>
      <c r="M40" s="280"/>
    </row>
    <row r="41" spans="1:14" s="154" customFormat="1" x14ac:dyDescent="0.25">
      <c r="A41" s="277"/>
      <c r="B41" s="278"/>
      <c r="C41" s="279"/>
      <c r="D41" s="279"/>
      <c r="E41" s="279"/>
      <c r="F41" s="280"/>
      <c r="G41" s="280"/>
      <c r="H41" s="280"/>
      <c r="I41" s="280"/>
      <c r="J41" s="280"/>
      <c r="K41" s="281"/>
      <c r="L41" s="278"/>
      <c r="M41" s="280"/>
      <c r="N41" s="151"/>
    </row>
    <row r="42" spans="1:14" x14ac:dyDescent="0.25">
      <c r="A42" s="277"/>
      <c r="B42" s="278"/>
      <c r="C42" s="279"/>
      <c r="D42" s="279"/>
      <c r="E42" s="279"/>
      <c r="F42" s="280"/>
      <c r="G42" s="280"/>
      <c r="H42" s="280"/>
      <c r="I42" s="280"/>
      <c r="J42" s="280"/>
      <c r="K42" s="281"/>
      <c r="L42" s="278"/>
      <c r="M42" s="280"/>
    </row>
    <row r="43" spans="1:14" x14ac:dyDescent="0.25">
      <c r="A43" s="277"/>
      <c r="B43" s="278"/>
      <c r="C43" s="279"/>
      <c r="D43" s="279"/>
      <c r="E43" s="279"/>
      <c r="F43" s="280"/>
      <c r="G43" s="280"/>
      <c r="H43" s="280"/>
      <c r="I43" s="280"/>
      <c r="J43" s="280"/>
      <c r="K43" s="281"/>
      <c r="L43" s="278"/>
      <c r="M43" s="280"/>
    </row>
    <row r="44" spans="1:14" x14ac:dyDescent="0.25">
      <c r="A44" s="277"/>
      <c r="B44" s="278"/>
      <c r="C44" s="279"/>
      <c r="D44" s="279"/>
      <c r="E44" s="279"/>
      <c r="F44" s="280"/>
      <c r="G44" s="280"/>
      <c r="H44" s="280"/>
      <c r="I44" s="280"/>
      <c r="J44" s="280"/>
      <c r="K44" s="281"/>
      <c r="L44" s="278"/>
      <c r="M44" s="280"/>
    </row>
    <row r="45" spans="1:14" x14ac:dyDescent="0.25">
      <c r="A45" s="277"/>
      <c r="B45" s="278"/>
      <c r="C45" s="279"/>
      <c r="D45" s="279"/>
      <c r="E45" s="279"/>
      <c r="F45" s="280"/>
      <c r="G45" s="280"/>
      <c r="H45" s="280"/>
      <c r="I45" s="280"/>
      <c r="J45" s="280"/>
      <c r="K45" s="281"/>
      <c r="L45" s="278"/>
      <c r="M45" s="280"/>
    </row>
    <row r="46" spans="1:14" x14ac:dyDescent="0.25">
      <c r="A46" s="277"/>
      <c r="B46" s="278"/>
      <c r="C46" s="279"/>
      <c r="D46" s="279"/>
      <c r="E46" s="279"/>
      <c r="F46" s="280"/>
      <c r="G46" s="280"/>
      <c r="H46" s="280"/>
      <c r="I46" s="280"/>
      <c r="J46" s="280"/>
      <c r="K46" s="281"/>
      <c r="L46" s="278"/>
      <c r="M46" s="280"/>
    </row>
    <row r="47" spans="1:14" x14ac:dyDescent="0.25">
      <c r="A47" s="277"/>
      <c r="B47" s="278"/>
      <c r="C47" s="279"/>
      <c r="D47" s="279"/>
      <c r="E47" s="279"/>
      <c r="F47" s="280"/>
      <c r="G47" s="280"/>
      <c r="H47" s="280"/>
      <c r="I47" s="280"/>
      <c r="J47" s="280"/>
      <c r="K47" s="281"/>
      <c r="L47" s="278"/>
      <c r="M47" s="280"/>
    </row>
    <row r="48" spans="1:14" x14ac:dyDescent="0.25">
      <c r="A48" s="277"/>
      <c r="B48" s="278"/>
      <c r="C48" s="279"/>
      <c r="D48" s="279"/>
      <c r="E48" s="279"/>
      <c r="F48" s="280"/>
      <c r="G48" s="280"/>
      <c r="H48" s="280"/>
      <c r="I48" s="280"/>
      <c r="J48" s="280"/>
      <c r="K48" s="281"/>
      <c r="L48" s="278"/>
      <c r="M48" s="280"/>
    </row>
    <row r="49" spans="1:13" x14ac:dyDescent="0.25">
      <c r="A49" s="277"/>
      <c r="B49" s="278"/>
      <c r="C49" s="279"/>
      <c r="D49" s="279"/>
      <c r="E49" s="279"/>
      <c r="F49" s="280"/>
      <c r="G49" s="280"/>
      <c r="H49" s="280"/>
      <c r="I49" s="280"/>
      <c r="J49" s="280"/>
      <c r="K49" s="281"/>
      <c r="L49" s="278"/>
      <c r="M49" s="280"/>
    </row>
    <row r="50" spans="1:13" x14ac:dyDescent="0.25">
      <c r="A50" s="277"/>
      <c r="B50" s="278"/>
      <c r="C50" s="279"/>
      <c r="D50" s="279"/>
      <c r="E50" s="279"/>
      <c r="F50" s="280"/>
      <c r="G50" s="280"/>
      <c r="H50" s="280"/>
      <c r="I50" s="280"/>
      <c r="J50" s="280"/>
      <c r="K50" s="281"/>
      <c r="L50" s="278"/>
      <c r="M50" s="280"/>
    </row>
    <row r="51" spans="1:13" x14ac:dyDescent="0.25">
      <c r="A51" s="277"/>
      <c r="B51" s="278"/>
      <c r="C51" s="279"/>
      <c r="D51" s="279"/>
      <c r="E51" s="279"/>
      <c r="F51" s="280"/>
      <c r="G51" s="280"/>
      <c r="H51" s="280"/>
      <c r="I51" s="280"/>
      <c r="J51" s="280"/>
      <c r="K51" s="281"/>
      <c r="L51" s="278"/>
      <c r="M51" s="280"/>
    </row>
    <row r="52" spans="1:13" x14ac:dyDescent="0.25">
      <c r="A52" s="277"/>
      <c r="B52" s="278"/>
      <c r="C52" s="279"/>
      <c r="D52" s="279"/>
      <c r="E52" s="279"/>
      <c r="F52" s="280"/>
      <c r="G52" s="280"/>
      <c r="H52" s="280"/>
      <c r="I52" s="280"/>
      <c r="J52" s="280"/>
      <c r="K52" s="281"/>
      <c r="L52" s="278"/>
      <c r="M52" s="280"/>
    </row>
    <row r="53" spans="1:13" x14ac:dyDescent="0.25">
      <c r="A53" s="277"/>
      <c r="B53" s="278"/>
      <c r="C53" s="279"/>
      <c r="D53" s="279"/>
      <c r="E53" s="279"/>
      <c r="F53" s="280"/>
      <c r="G53" s="280"/>
      <c r="H53" s="280"/>
      <c r="I53" s="280"/>
      <c r="J53" s="280"/>
      <c r="K53" s="281"/>
      <c r="L53" s="278"/>
      <c r="M53" s="280"/>
    </row>
    <row r="54" spans="1:13" x14ac:dyDescent="0.25">
      <c r="A54" s="277"/>
      <c r="B54" s="278"/>
      <c r="C54" s="279"/>
      <c r="D54" s="279"/>
      <c r="E54" s="279"/>
      <c r="F54" s="280"/>
      <c r="G54" s="280"/>
      <c r="H54" s="280"/>
      <c r="I54" s="280"/>
      <c r="J54" s="280"/>
      <c r="K54" s="281"/>
      <c r="L54" s="278"/>
      <c r="M54" s="280"/>
    </row>
    <row r="55" spans="1:13" x14ac:dyDescent="0.25">
      <c r="A55" s="277"/>
      <c r="B55" s="278"/>
      <c r="C55" s="279"/>
      <c r="D55" s="279"/>
      <c r="E55" s="279"/>
      <c r="F55" s="280"/>
      <c r="G55" s="280"/>
      <c r="H55" s="280"/>
      <c r="I55" s="280"/>
      <c r="J55" s="280"/>
      <c r="K55" s="281"/>
      <c r="L55" s="278"/>
      <c r="M55" s="280"/>
    </row>
    <row r="56" spans="1:13" x14ac:dyDescent="0.25">
      <c r="A56" s="277"/>
      <c r="B56" s="278"/>
      <c r="C56" s="279"/>
      <c r="D56" s="279"/>
      <c r="E56" s="279"/>
      <c r="F56" s="280"/>
      <c r="G56" s="280"/>
      <c r="H56" s="280"/>
      <c r="I56" s="280"/>
      <c r="J56" s="280"/>
      <c r="K56" s="281"/>
      <c r="L56" s="278"/>
      <c r="M56" s="280"/>
    </row>
    <row r="57" spans="1:13" x14ac:dyDescent="0.25">
      <c r="A57" s="277"/>
      <c r="B57" s="278"/>
      <c r="C57" s="279"/>
      <c r="D57" s="279"/>
      <c r="E57" s="279"/>
      <c r="F57" s="280"/>
      <c r="G57" s="280"/>
      <c r="H57" s="280"/>
      <c r="I57" s="280"/>
      <c r="J57" s="280"/>
      <c r="K57" s="281"/>
      <c r="L57" s="278"/>
      <c r="M57" s="280"/>
    </row>
    <row r="58" spans="1:13" x14ac:dyDescent="0.25">
      <c r="A58" s="277"/>
      <c r="B58" s="278"/>
      <c r="C58" s="279"/>
      <c r="D58" s="279"/>
      <c r="E58" s="279"/>
      <c r="F58" s="280"/>
      <c r="G58" s="280"/>
      <c r="H58" s="280"/>
      <c r="I58" s="280"/>
      <c r="J58" s="280"/>
      <c r="K58" s="281"/>
      <c r="L58" s="278"/>
      <c r="M58" s="280"/>
    </row>
    <row r="59" spans="1:13" x14ac:dyDescent="0.25">
      <c r="A59" s="277"/>
      <c r="B59" s="278"/>
      <c r="C59" s="279"/>
      <c r="D59" s="279"/>
      <c r="E59" s="279"/>
      <c r="F59" s="280"/>
      <c r="G59" s="280"/>
      <c r="H59" s="280"/>
      <c r="I59" s="280"/>
      <c r="J59" s="280"/>
      <c r="K59" s="281"/>
      <c r="L59" s="278"/>
      <c r="M59" s="280"/>
    </row>
    <row r="60" spans="1:13" x14ac:dyDescent="0.25">
      <c r="A60" s="277"/>
      <c r="B60" s="278"/>
      <c r="C60" s="279"/>
      <c r="D60" s="279"/>
      <c r="E60" s="279"/>
      <c r="F60" s="280"/>
      <c r="G60" s="280"/>
      <c r="H60" s="280"/>
      <c r="I60" s="280"/>
      <c r="J60" s="280"/>
      <c r="K60" s="281"/>
      <c r="L60" s="278"/>
      <c r="M60" s="280"/>
    </row>
    <row r="61" spans="1:13" x14ac:dyDescent="0.25">
      <c r="A61" s="277"/>
      <c r="B61" s="278"/>
      <c r="C61" s="279"/>
      <c r="D61" s="279"/>
      <c r="E61" s="279"/>
      <c r="F61" s="280"/>
      <c r="G61" s="280"/>
      <c r="H61" s="280"/>
      <c r="I61" s="280"/>
      <c r="J61" s="280"/>
      <c r="K61" s="281"/>
      <c r="L61" s="278"/>
      <c r="M61" s="280"/>
    </row>
    <row r="62" spans="1:13" x14ac:dyDescent="0.25">
      <c r="A62" s="277"/>
      <c r="B62" s="278"/>
      <c r="C62" s="279"/>
      <c r="D62" s="279"/>
      <c r="E62" s="279"/>
      <c r="F62" s="280"/>
      <c r="G62" s="280"/>
      <c r="H62" s="280"/>
      <c r="I62" s="280"/>
      <c r="J62" s="280"/>
      <c r="K62" s="281"/>
      <c r="L62" s="278"/>
      <c r="M62" s="280"/>
    </row>
    <row r="63" spans="1:13" x14ac:dyDescent="0.25">
      <c r="A63" s="277"/>
      <c r="B63" s="278"/>
      <c r="C63" s="279"/>
      <c r="D63" s="279"/>
      <c r="E63" s="279"/>
      <c r="F63" s="280"/>
      <c r="G63" s="280"/>
      <c r="H63" s="280"/>
      <c r="I63" s="280"/>
      <c r="J63" s="280"/>
      <c r="K63" s="281"/>
      <c r="L63" s="278"/>
      <c r="M63" s="280"/>
    </row>
    <row r="64" spans="1:13" x14ac:dyDescent="0.25">
      <c r="A64" s="277"/>
      <c r="B64" s="278"/>
      <c r="C64" s="279"/>
      <c r="D64" s="279"/>
      <c r="E64" s="279"/>
      <c r="F64" s="280"/>
      <c r="G64" s="280"/>
      <c r="H64" s="280"/>
      <c r="I64" s="280"/>
      <c r="J64" s="280"/>
      <c r="K64" s="281"/>
      <c r="L64" s="278"/>
      <c r="M64" s="280"/>
    </row>
    <row r="65" spans="1:13" x14ac:dyDescent="0.25">
      <c r="A65" s="277"/>
      <c r="B65" s="278"/>
      <c r="C65" s="279"/>
      <c r="D65" s="279"/>
      <c r="E65" s="279"/>
      <c r="F65" s="280"/>
      <c r="G65" s="280"/>
      <c r="H65" s="280"/>
      <c r="I65" s="280"/>
      <c r="J65" s="280"/>
      <c r="K65" s="281"/>
      <c r="L65" s="278"/>
      <c r="M65" s="280"/>
    </row>
    <row r="66" spans="1:13" x14ac:dyDescent="0.25">
      <c r="A66" s="277"/>
      <c r="B66" s="278"/>
      <c r="C66" s="279"/>
      <c r="D66" s="279"/>
      <c r="E66" s="279"/>
      <c r="F66" s="280"/>
      <c r="G66" s="280"/>
      <c r="H66" s="280"/>
      <c r="I66" s="280"/>
      <c r="J66" s="280"/>
      <c r="K66" s="281"/>
      <c r="L66" s="278"/>
      <c r="M66" s="280"/>
    </row>
    <row r="67" spans="1:13" x14ac:dyDescent="0.25">
      <c r="A67" s="277"/>
      <c r="B67" s="278"/>
      <c r="C67" s="279"/>
      <c r="D67" s="279"/>
      <c r="E67" s="279"/>
      <c r="F67" s="280"/>
      <c r="G67" s="280"/>
      <c r="H67" s="280"/>
      <c r="I67" s="280"/>
      <c r="J67" s="280"/>
      <c r="K67" s="281"/>
      <c r="L67" s="278"/>
      <c r="M67" s="280"/>
    </row>
    <row r="68" spans="1:13" x14ac:dyDescent="0.25">
      <c r="A68" s="277"/>
      <c r="B68" s="278"/>
      <c r="C68" s="279"/>
      <c r="D68" s="279"/>
      <c r="E68" s="279"/>
      <c r="F68" s="280"/>
      <c r="G68" s="280"/>
      <c r="H68" s="280"/>
      <c r="I68" s="280"/>
      <c r="J68" s="280"/>
      <c r="K68" s="281"/>
      <c r="L68" s="278"/>
      <c r="M68" s="280"/>
    </row>
    <row r="69" spans="1:13" x14ac:dyDescent="0.25">
      <c r="A69" s="277"/>
      <c r="B69" s="278"/>
      <c r="C69" s="279"/>
      <c r="D69" s="279"/>
      <c r="E69" s="279"/>
      <c r="F69" s="280"/>
      <c r="G69" s="280"/>
      <c r="H69" s="280"/>
      <c r="I69" s="280"/>
      <c r="J69" s="280"/>
      <c r="K69" s="281"/>
      <c r="L69" s="278"/>
      <c r="M69" s="280"/>
    </row>
    <row r="70" spans="1:13" x14ac:dyDescent="0.25">
      <c r="A70" s="277"/>
      <c r="B70" s="278"/>
      <c r="C70" s="279"/>
      <c r="D70" s="279"/>
      <c r="E70" s="279"/>
      <c r="F70" s="280"/>
      <c r="G70" s="280"/>
      <c r="H70" s="280"/>
      <c r="I70" s="280"/>
      <c r="J70" s="280"/>
      <c r="K70" s="281"/>
      <c r="L70" s="278"/>
      <c r="M70" s="280"/>
    </row>
    <row r="71" spans="1:13" x14ac:dyDescent="0.25">
      <c r="A71" s="277"/>
      <c r="B71" s="278"/>
      <c r="C71" s="279"/>
      <c r="D71" s="279"/>
      <c r="E71" s="279"/>
      <c r="F71" s="280"/>
      <c r="G71" s="280"/>
      <c r="H71" s="280"/>
      <c r="I71" s="280"/>
      <c r="J71" s="280"/>
      <c r="K71" s="281"/>
      <c r="L71" s="278"/>
      <c r="M71" s="280"/>
    </row>
    <row r="72" spans="1:13" x14ac:dyDescent="0.25">
      <c r="A72" s="277"/>
      <c r="B72" s="278"/>
      <c r="C72" s="279"/>
      <c r="D72" s="279"/>
      <c r="E72" s="279"/>
      <c r="F72" s="280"/>
      <c r="G72" s="280"/>
      <c r="H72" s="280"/>
      <c r="I72" s="280"/>
      <c r="J72" s="280"/>
      <c r="K72" s="281"/>
      <c r="L72" s="278"/>
      <c r="M72" s="280"/>
    </row>
    <row r="73" spans="1:13" x14ac:dyDescent="0.25">
      <c r="A73" s="277"/>
      <c r="B73" s="278"/>
      <c r="C73" s="279"/>
      <c r="D73" s="279"/>
      <c r="E73" s="279"/>
      <c r="F73" s="280"/>
      <c r="G73" s="280"/>
      <c r="H73" s="280"/>
      <c r="I73" s="280"/>
      <c r="J73" s="280"/>
      <c r="K73" s="281"/>
      <c r="L73" s="278"/>
      <c r="M73" s="280"/>
    </row>
    <row r="74" spans="1:13" x14ac:dyDescent="0.25">
      <c r="A74" s="277"/>
      <c r="B74" s="278"/>
      <c r="C74" s="279"/>
      <c r="D74" s="279"/>
      <c r="E74" s="279"/>
      <c r="F74" s="280"/>
      <c r="G74" s="280"/>
      <c r="H74" s="280"/>
      <c r="I74" s="280"/>
      <c r="J74" s="280"/>
      <c r="K74" s="281"/>
      <c r="L74" s="278"/>
      <c r="M74" s="280"/>
    </row>
    <row r="75" spans="1:13" x14ac:dyDescent="0.25">
      <c r="A75" s="277"/>
      <c r="B75" s="278"/>
      <c r="C75" s="279"/>
      <c r="D75" s="279"/>
      <c r="E75" s="279"/>
      <c r="F75" s="280"/>
      <c r="G75" s="280"/>
      <c r="H75" s="280"/>
      <c r="I75" s="280"/>
      <c r="J75" s="280"/>
      <c r="K75" s="281"/>
      <c r="L75" s="278"/>
      <c r="M75" s="280"/>
    </row>
    <row r="76" spans="1:13" x14ac:dyDescent="0.25">
      <c r="A76" s="277"/>
      <c r="B76" s="278"/>
      <c r="C76" s="279"/>
      <c r="D76" s="279"/>
      <c r="E76" s="279"/>
      <c r="F76" s="280"/>
      <c r="G76" s="280"/>
      <c r="H76" s="280"/>
      <c r="I76" s="280"/>
      <c r="J76" s="280"/>
      <c r="K76" s="281"/>
      <c r="L76" s="278"/>
      <c r="M76" s="280"/>
    </row>
    <row r="77" spans="1:13" x14ac:dyDescent="0.25">
      <c r="A77" s="277"/>
      <c r="B77" s="278"/>
      <c r="C77" s="279"/>
      <c r="D77" s="279"/>
      <c r="E77" s="279"/>
      <c r="F77" s="280"/>
      <c r="G77" s="280"/>
      <c r="H77" s="280"/>
      <c r="I77" s="280"/>
      <c r="J77" s="280"/>
      <c r="K77" s="281"/>
      <c r="L77" s="278"/>
      <c r="M77" s="280"/>
    </row>
    <row r="78" spans="1:13" x14ac:dyDescent="0.25">
      <c r="A78" s="277"/>
      <c r="B78" s="278"/>
      <c r="C78" s="279"/>
      <c r="D78" s="279"/>
      <c r="E78" s="279"/>
      <c r="F78" s="280"/>
      <c r="G78" s="280"/>
      <c r="H78" s="280"/>
      <c r="I78" s="280"/>
      <c r="J78" s="280"/>
      <c r="K78" s="281"/>
      <c r="L78" s="278"/>
      <c r="M78" s="280"/>
    </row>
    <row r="79" spans="1:13" x14ac:dyDescent="0.25">
      <c r="A79" s="277"/>
      <c r="B79" s="278"/>
      <c r="C79" s="279"/>
      <c r="D79" s="279"/>
      <c r="E79" s="279"/>
      <c r="F79" s="280"/>
      <c r="G79" s="280"/>
      <c r="H79" s="280"/>
      <c r="I79" s="280"/>
      <c r="J79" s="280"/>
      <c r="K79" s="281"/>
      <c r="L79" s="278"/>
      <c r="M79" s="280"/>
    </row>
    <row r="80" spans="1:13" x14ac:dyDescent="0.25">
      <c r="A80" s="277"/>
      <c r="B80" s="278"/>
      <c r="C80" s="279"/>
      <c r="D80" s="279"/>
      <c r="E80" s="279"/>
      <c r="F80" s="280"/>
      <c r="G80" s="280"/>
      <c r="H80" s="280"/>
      <c r="I80" s="280"/>
      <c r="J80" s="280"/>
      <c r="K80" s="281"/>
      <c r="L80" s="278"/>
      <c r="M80" s="280"/>
    </row>
    <row r="81" spans="1:13" x14ac:dyDescent="0.25">
      <c r="A81" s="277"/>
      <c r="B81" s="278"/>
      <c r="C81" s="279"/>
      <c r="D81" s="279"/>
      <c r="E81" s="279"/>
      <c r="F81" s="280"/>
      <c r="G81" s="280"/>
      <c r="H81" s="280"/>
      <c r="I81" s="280"/>
      <c r="J81" s="280"/>
      <c r="K81" s="281"/>
      <c r="L81" s="278"/>
      <c r="M81" s="280"/>
    </row>
    <row r="82" spans="1:13" x14ac:dyDescent="0.25">
      <c r="A82" s="277"/>
      <c r="B82" s="278"/>
      <c r="C82" s="279"/>
      <c r="D82" s="279"/>
      <c r="E82" s="279"/>
      <c r="F82" s="280"/>
      <c r="G82" s="280"/>
      <c r="H82" s="280"/>
      <c r="I82" s="280"/>
      <c r="J82" s="280"/>
      <c r="K82" s="281"/>
      <c r="L82" s="278"/>
      <c r="M82" s="280"/>
    </row>
    <row r="83" spans="1:13" x14ac:dyDescent="0.25">
      <c r="A83" s="277"/>
      <c r="B83" s="278"/>
      <c r="C83" s="279"/>
      <c r="D83" s="279"/>
      <c r="E83" s="279"/>
      <c r="F83" s="280"/>
      <c r="G83" s="280"/>
      <c r="H83" s="280"/>
      <c r="I83" s="280"/>
      <c r="J83" s="280"/>
      <c r="K83" s="281"/>
      <c r="L83" s="278"/>
      <c r="M83" s="280"/>
    </row>
    <row r="84" spans="1:13" x14ac:dyDescent="0.25">
      <c r="A84" s="277"/>
      <c r="B84" s="278"/>
      <c r="C84" s="279"/>
      <c r="D84" s="279"/>
      <c r="E84" s="279"/>
      <c r="F84" s="280"/>
      <c r="G84" s="280"/>
      <c r="H84" s="280"/>
      <c r="I84" s="280"/>
      <c r="J84" s="280"/>
      <c r="K84" s="281"/>
      <c r="L84" s="278"/>
      <c r="M84" s="280"/>
    </row>
    <row r="85" spans="1:13" x14ac:dyDescent="0.25">
      <c r="A85" s="277"/>
      <c r="B85" s="278"/>
      <c r="C85" s="279"/>
      <c r="D85" s="279"/>
      <c r="E85" s="279"/>
      <c r="F85" s="280"/>
      <c r="G85" s="280"/>
      <c r="H85" s="280"/>
      <c r="I85" s="280"/>
      <c r="J85" s="280"/>
      <c r="K85" s="281"/>
      <c r="L85" s="278"/>
      <c r="M85" s="280"/>
    </row>
    <row r="86" spans="1:13" x14ac:dyDescent="0.25">
      <c r="A86" s="277"/>
      <c r="B86" s="278"/>
      <c r="C86" s="279"/>
      <c r="D86" s="279"/>
      <c r="E86" s="279"/>
      <c r="F86" s="280"/>
      <c r="G86" s="280"/>
      <c r="H86" s="280"/>
      <c r="I86" s="280"/>
      <c r="J86" s="280"/>
      <c r="K86" s="281"/>
      <c r="L86" s="278"/>
      <c r="M86" s="280"/>
    </row>
    <row r="87" spans="1:13" x14ac:dyDescent="0.25">
      <c r="A87" s="277"/>
      <c r="B87" s="278"/>
      <c r="C87" s="279"/>
      <c r="D87" s="279"/>
      <c r="E87" s="279"/>
      <c r="F87" s="280"/>
      <c r="G87" s="280"/>
      <c r="H87" s="280"/>
      <c r="I87" s="280"/>
      <c r="J87" s="280"/>
      <c r="K87" s="281"/>
      <c r="L87" s="278"/>
      <c r="M87" s="280"/>
    </row>
    <row r="88" spans="1:13" x14ac:dyDescent="0.25">
      <c r="A88" s="277"/>
      <c r="B88" s="278"/>
      <c r="C88" s="279"/>
      <c r="D88" s="279"/>
      <c r="E88" s="279"/>
      <c r="F88" s="280"/>
      <c r="G88" s="280"/>
      <c r="H88" s="280"/>
      <c r="I88" s="280"/>
      <c r="J88" s="280"/>
      <c r="K88" s="281"/>
      <c r="L88" s="278"/>
      <c r="M88" s="280"/>
    </row>
    <row r="89" spans="1:13" x14ac:dyDescent="0.25">
      <c r="A89" s="277"/>
      <c r="B89" s="278"/>
      <c r="C89" s="279"/>
      <c r="D89" s="279"/>
      <c r="E89" s="279"/>
      <c r="F89" s="280"/>
      <c r="G89" s="280"/>
      <c r="H89" s="280"/>
      <c r="I89" s="280"/>
      <c r="J89" s="280"/>
      <c r="K89" s="281"/>
      <c r="L89" s="278"/>
      <c r="M89" s="280"/>
    </row>
    <row r="90" spans="1:13" x14ac:dyDescent="0.25">
      <c r="A90" s="277"/>
      <c r="B90" s="278"/>
      <c r="C90" s="279"/>
      <c r="D90" s="279"/>
      <c r="E90" s="279"/>
      <c r="F90" s="280"/>
      <c r="G90" s="280"/>
      <c r="H90" s="280"/>
      <c r="I90" s="280"/>
      <c r="J90" s="280"/>
      <c r="K90" s="281"/>
      <c r="L90" s="278"/>
      <c r="M90" s="280"/>
    </row>
    <row r="91" spans="1:13" x14ac:dyDescent="0.25">
      <c r="A91" s="277"/>
      <c r="B91" s="278"/>
      <c r="C91" s="279"/>
      <c r="D91" s="279"/>
      <c r="E91" s="279"/>
      <c r="F91" s="280"/>
      <c r="G91" s="280"/>
      <c r="H91" s="280"/>
      <c r="I91" s="280"/>
      <c r="J91" s="280"/>
      <c r="K91" s="281"/>
      <c r="L91" s="278"/>
      <c r="M91" s="280"/>
    </row>
    <row r="92" spans="1:13" x14ac:dyDescent="0.25">
      <c r="A92" s="277"/>
      <c r="B92" s="278"/>
      <c r="C92" s="279"/>
      <c r="D92" s="279"/>
      <c r="E92" s="279"/>
      <c r="F92" s="280"/>
      <c r="G92" s="280"/>
      <c r="H92" s="280"/>
      <c r="I92" s="280"/>
      <c r="J92" s="280"/>
      <c r="K92" s="281"/>
      <c r="L92" s="278"/>
      <c r="M92" s="280"/>
    </row>
    <row r="93" spans="1:13" x14ac:dyDescent="0.25">
      <c r="A93" s="277"/>
      <c r="B93" s="278"/>
      <c r="C93" s="279"/>
      <c r="D93" s="279"/>
      <c r="E93" s="279"/>
      <c r="F93" s="280"/>
      <c r="G93" s="280"/>
      <c r="H93" s="280"/>
      <c r="I93" s="280"/>
      <c r="J93" s="280"/>
      <c r="K93" s="281"/>
      <c r="L93" s="278"/>
      <c r="M93" s="280"/>
    </row>
    <row r="94" spans="1:13" x14ac:dyDescent="0.25">
      <c r="A94" s="277"/>
      <c r="B94" s="278"/>
      <c r="C94" s="279"/>
      <c r="D94" s="279"/>
      <c r="E94" s="279"/>
      <c r="F94" s="280"/>
      <c r="G94" s="280"/>
      <c r="H94" s="280"/>
      <c r="I94" s="280"/>
      <c r="J94" s="280"/>
      <c r="K94" s="281"/>
      <c r="L94" s="278"/>
      <c r="M94" s="280"/>
    </row>
    <row r="95" spans="1:13" x14ac:dyDescent="0.25">
      <c r="A95" s="277"/>
      <c r="B95" s="278"/>
      <c r="C95" s="279"/>
      <c r="D95" s="279"/>
      <c r="E95" s="279"/>
      <c r="F95" s="280"/>
      <c r="G95" s="280"/>
      <c r="H95" s="280"/>
      <c r="I95" s="280"/>
      <c r="J95" s="280"/>
      <c r="K95" s="281"/>
      <c r="L95" s="278"/>
      <c r="M95" s="280"/>
    </row>
    <row r="96" spans="1:13" x14ac:dyDescent="0.25">
      <c r="A96" s="277"/>
      <c r="B96" s="278"/>
      <c r="C96" s="279"/>
      <c r="D96" s="279"/>
      <c r="E96" s="279"/>
      <c r="F96" s="280"/>
      <c r="G96" s="280"/>
      <c r="H96" s="280"/>
      <c r="I96" s="280"/>
      <c r="J96" s="280"/>
      <c r="K96" s="281"/>
      <c r="L96" s="278"/>
      <c r="M96" s="280"/>
    </row>
    <row r="97" spans="1:14" x14ac:dyDescent="0.25">
      <c r="A97" s="277"/>
      <c r="B97" s="278"/>
      <c r="C97" s="279"/>
      <c r="D97" s="279"/>
      <c r="E97" s="279"/>
      <c r="F97" s="280"/>
      <c r="G97" s="280"/>
      <c r="H97" s="280"/>
      <c r="I97" s="280"/>
      <c r="J97" s="280"/>
      <c r="K97" s="281"/>
      <c r="L97" s="278"/>
      <c r="M97" s="280"/>
    </row>
    <row r="98" spans="1:14" x14ac:dyDescent="0.25">
      <c r="A98" s="277"/>
      <c r="B98" s="278"/>
      <c r="C98" s="279"/>
      <c r="D98" s="279"/>
      <c r="E98" s="279"/>
      <c r="F98" s="280"/>
      <c r="G98" s="280"/>
      <c r="H98" s="280"/>
      <c r="I98" s="280"/>
      <c r="J98" s="280"/>
      <c r="K98" s="281"/>
      <c r="L98" s="278"/>
      <c r="M98" s="280"/>
    </row>
    <row r="99" spans="1:14" x14ac:dyDescent="0.25">
      <c r="A99" s="277"/>
      <c r="B99" s="278"/>
      <c r="C99" s="279"/>
      <c r="D99" s="279"/>
      <c r="E99" s="279"/>
      <c r="F99" s="280"/>
      <c r="G99" s="280"/>
      <c r="H99" s="280"/>
      <c r="I99" s="280"/>
      <c r="J99" s="280"/>
      <c r="K99" s="281"/>
      <c r="L99" s="278"/>
      <c r="M99" s="280"/>
    </row>
    <row r="100" spans="1:14" x14ac:dyDescent="0.25">
      <c r="A100" s="277"/>
      <c r="B100" s="278"/>
      <c r="C100" s="279"/>
      <c r="D100" s="279"/>
      <c r="E100" s="279"/>
      <c r="F100" s="280"/>
      <c r="G100" s="280"/>
      <c r="H100" s="280"/>
      <c r="I100" s="280"/>
      <c r="J100" s="280"/>
      <c r="K100" s="281"/>
      <c r="L100" s="278"/>
      <c r="M100" s="280"/>
    </row>
    <row r="101" spans="1:14" x14ac:dyDescent="0.25">
      <c r="A101" s="277"/>
      <c r="B101" s="278"/>
      <c r="C101" s="279"/>
      <c r="D101" s="279"/>
      <c r="E101" s="279"/>
      <c r="F101" s="280"/>
      <c r="G101" s="280"/>
      <c r="H101" s="280"/>
      <c r="I101" s="280"/>
      <c r="J101" s="280"/>
      <c r="K101" s="281"/>
      <c r="L101" s="278"/>
      <c r="M101" s="280"/>
    </row>
    <row r="102" spans="1:14" x14ac:dyDescent="0.25">
      <c r="A102" s="277"/>
      <c r="B102" s="278"/>
      <c r="C102" s="279"/>
      <c r="D102" s="279"/>
      <c r="E102" s="279"/>
      <c r="F102" s="280"/>
      <c r="G102" s="280"/>
      <c r="H102" s="280"/>
      <c r="I102" s="280"/>
      <c r="J102" s="280"/>
      <c r="K102" s="281"/>
      <c r="L102" s="278"/>
      <c r="M102" s="280"/>
    </row>
    <row r="103" spans="1:14" x14ac:dyDescent="0.25">
      <c r="A103" s="277"/>
      <c r="B103" s="278"/>
      <c r="C103" s="279"/>
      <c r="D103" s="279"/>
      <c r="E103" s="279"/>
      <c r="F103" s="280"/>
      <c r="G103" s="280"/>
      <c r="H103" s="280"/>
      <c r="I103" s="280"/>
      <c r="J103" s="280"/>
      <c r="K103" s="281"/>
      <c r="L103" s="278"/>
      <c r="M103" s="280"/>
    </row>
    <row r="104" spans="1:14" x14ac:dyDescent="0.25">
      <c r="A104" s="277"/>
      <c r="B104" s="278"/>
      <c r="C104" s="279"/>
      <c r="D104" s="279"/>
      <c r="E104" s="279"/>
      <c r="F104" s="280"/>
      <c r="G104" s="280"/>
      <c r="H104" s="280"/>
      <c r="I104" s="280"/>
      <c r="J104" s="280"/>
      <c r="K104" s="281"/>
      <c r="L104" s="278"/>
      <c r="M104" s="280"/>
    </row>
    <row r="105" spans="1:14" customFormat="1" ht="15.75" thickBot="1" x14ac:dyDescent="0.3">
      <c r="A105" s="262"/>
      <c r="B105" s="262"/>
      <c r="C105" s="263"/>
      <c r="D105" s="263"/>
      <c r="E105" s="263"/>
      <c r="F105" s="269"/>
      <c r="G105" s="269"/>
      <c r="H105" s="269"/>
      <c r="I105" s="269"/>
      <c r="J105" s="269"/>
      <c r="K105" s="269"/>
      <c r="L105" s="262"/>
      <c r="M105" s="264"/>
    </row>
    <row r="106" spans="1:14" customFormat="1" ht="16.5" hidden="1" thickTop="1" thickBot="1" x14ac:dyDescent="0.3">
      <c r="A106" s="262"/>
      <c r="B106" s="262"/>
      <c r="C106" s="263"/>
      <c r="D106" s="263"/>
      <c r="E106" s="263"/>
      <c r="F106" s="269"/>
      <c r="G106" s="269"/>
      <c r="H106" s="269"/>
      <c r="I106" s="269"/>
      <c r="J106" s="269"/>
      <c r="K106" s="269"/>
      <c r="L106" s="262"/>
      <c r="M106" s="264"/>
    </row>
    <row r="107" spans="1:14" ht="15.75" hidden="1" thickTop="1" x14ac:dyDescent="0.25">
      <c r="K107" s="169">
        <f t="shared" ref="K107:K108" si="0">SUM(F107:J107)</f>
        <v>0</v>
      </c>
      <c r="L107" s="164">
        <f t="shared" ref="L107:L147" si="1">IF(D107="X",0,IF(E107="",0,IF(E107="H",0,VLOOKUP(E107,$F$540:$G$554,2))))</f>
        <v>0</v>
      </c>
      <c r="M107" s="151">
        <f t="shared" ref="M107:M108" si="2">SUM(K107*L107)</f>
        <v>0</v>
      </c>
      <c r="N107" s="151" t="s">
        <v>144</v>
      </c>
    </row>
    <row r="108" spans="1:14" hidden="1" x14ac:dyDescent="0.25">
      <c r="K108" s="169">
        <f t="shared" si="0"/>
        <v>0</v>
      </c>
      <c r="L108" s="164">
        <f t="shared" si="1"/>
        <v>0</v>
      </c>
      <c r="M108" s="151">
        <f t="shared" si="2"/>
        <v>0</v>
      </c>
      <c r="N108" s="151" t="s">
        <v>144</v>
      </c>
    </row>
    <row r="109" spans="1:14" hidden="1" x14ac:dyDescent="0.25">
      <c r="K109" s="169">
        <f t="shared" ref="K109:K137" si="3">SUM(F109:J109)</f>
        <v>0</v>
      </c>
      <c r="L109" s="164">
        <f t="shared" si="1"/>
        <v>0</v>
      </c>
      <c r="M109" s="151">
        <f t="shared" ref="M109:M137" si="4">SUM(K109*L109)</f>
        <v>0</v>
      </c>
      <c r="N109" s="151" t="s">
        <v>144</v>
      </c>
    </row>
    <row r="110" spans="1:14" hidden="1" x14ac:dyDescent="0.25">
      <c r="K110" s="169">
        <f t="shared" si="3"/>
        <v>0</v>
      </c>
      <c r="L110" s="164">
        <f t="shared" si="1"/>
        <v>0</v>
      </c>
      <c r="M110" s="151">
        <f t="shared" si="4"/>
        <v>0</v>
      </c>
      <c r="N110" s="151" t="s">
        <v>144</v>
      </c>
    </row>
    <row r="111" spans="1:14" hidden="1" x14ac:dyDescent="0.25">
      <c r="K111" s="169">
        <f t="shared" si="3"/>
        <v>0</v>
      </c>
      <c r="L111" s="164">
        <f t="shared" si="1"/>
        <v>0</v>
      </c>
      <c r="M111" s="151">
        <f t="shared" si="4"/>
        <v>0</v>
      </c>
      <c r="N111" s="151" t="s">
        <v>144</v>
      </c>
    </row>
    <row r="112" spans="1:14" hidden="1" x14ac:dyDescent="0.25">
      <c r="K112" s="169">
        <f t="shared" si="3"/>
        <v>0</v>
      </c>
      <c r="L112" s="164">
        <f t="shared" si="1"/>
        <v>0</v>
      </c>
      <c r="M112" s="151">
        <f t="shared" si="4"/>
        <v>0</v>
      </c>
      <c r="N112" s="151" t="s">
        <v>144</v>
      </c>
    </row>
    <row r="113" spans="11:14" hidden="1" x14ac:dyDescent="0.25">
      <c r="K113" s="169">
        <f t="shared" si="3"/>
        <v>0</v>
      </c>
      <c r="L113" s="164">
        <f t="shared" si="1"/>
        <v>0</v>
      </c>
      <c r="M113" s="151">
        <f t="shared" si="4"/>
        <v>0</v>
      </c>
      <c r="N113" s="151" t="s">
        <v>144</v>
      </c>
    </row>
    <row r="114" spans="11:14" hidden="1" x14ac:dyDescent="0.25">
      <c r="K114" s="169">
        <f t="shared" si="3"/>
        <v>0</v>
      </c>
      <c r="L114" s="164">
        <f t="shared" si="1"/>
        <v>0</v>
      </c>
      <c r="M114" s="151">
        <f t="shared" si="4"/>
        <v>0</v>
      </c>
      <c r="N114" s="151" t="s">
        <v>144</v>
      </c>
    </row>
    <row r="115" spans="11:14" hidden="1" x14ac:dyDescent="0.25">
      <c r="K115" s="169">
        <f t="shared" si="3"/>
        <v>0</v>
      </c>
      <c r="L115" s="164">
        <f t="shared" si="1"/>
        <v>0</v>
      </c>
      <c r="M115" s="151">
        <f t="shared" si="4"/>
        <v>0</v>
      </c>
      <c r="N115" s="151" t="s">
        <v>144</v>
      </c>
    </row>
    <row r="116" spans="11:14" hidden="1" x14ac:dyDescent="0.25">
      <c r="K116" s="169">
        <f t="shared" si="3"/>
        <v>0</v>
      </c>
      <c r="L116" s="164">
        <f t="shared" si="1"/>
        <v>0</v>
      </c>
      <c r="M116" s="151">
        <f t="shared" si="4"/>
        <v>0</v>
      </c>
      <c r="N116" s="151" t="s">
        <v>144</v>
      </c>
    </row>
    <row r="117" spans="11:14" hidden="1" x14ac:dyDescent="0.25">
      <c r="K117" s="169">
        <f t="shared" si="3"/>
        <v>0</v>
      </c>
      <c r="L117" s="164">
        <f t="shared" si="1"/>
        <v>0</v>
      </c>
      <c r="M117" s="151">
        <f t="shared" si="4"/>
        <v>0</v>
      </c>
      <c r="N117" s="151" t="s">
        <v>144</v>
      </c>
    </row>
    <row r="118" spans="11:14" hidden="1" x14ac:dyDescent="0.25">
      <c r="K118" s="169">
        <f t="shared" si="3"/>
        <v>0</v>
      </c>
      <c r="L118" s="164">
        <f t="shared" si="1"/>
        <v>0</v>
      </c>
      <c r="M118" s="151">
        <f t="shared" si="4"/>
        <v>0</v>
      </c>
      <c r="N118" s="151" t="s">
        <v>144</v>
      </c>
    </row>
    <row r="119" spans="11:14" hidden="1" x14ac:dyDescent="0.25">
      <c r="K119" s="169">
        <f t="shared" si="3"/>
        <v>0</v>
      </c>
      <c r="L119" s="164">
        <f t="shared" si="1"/>
        <v>0</v>
      </c>
      <c r="M119" s="151">
        <f t="shared" si="4"/>
        <v>0</v>
      </c>
      <c r="N119" s="151" t="s">
        <v>144</v>
      </c>
    </row>
    <row r="120" spans="11:14" hidden="1" x14ac:dyDescent="0.25">
      <c r="K120" s="169">
        <f t="shared" si="3"/>
        <v>0</v>
      </c>
      <c r="L120" s="164">
        <f t="shared" si="1"/>
        <v>0</v>
      </c>
      <c r="M120" s="151">
        <f t="shared" si="4"/>
        <v>0</v>
      </c>
      <c r="N120" s="151" t="s">
        <v>144</v>
      </c>
    </row>
    <row r="121" spans="11:14" hidden="1" x14ac:dyDescent="0.25">
      <c r="K121" s="169">
        <f t="shared" si="3"/>
        <v>0</v>
      </c>
      <c r="L121" s="164">
        <f t="shared" si="1"/>
        <v>0</v>
      </c>
      <c r="M121" s="151">
        <f t="shared" si="4"/>
        <v>0</v>
      </c>
      <c r="N121" s="151" t="s">
        <v>144</v>
      </c>
    </row>
    <row r="122" spans="11:14" hidden="1" x14ac:dyDescent="0.25">
      <c r="K122" s="169">
        <f t="shared" si="3"/>
        <v>0</v>
      </c>
      <c r="L122" s="164">
        <f t="shared" si="1"/>
        <v>0</v>
      </c>
      <c r="M122" s="151">
        <f t="shared" si="4"/>
        <v>0</v>
      </c>
      <c r="N122" s="151" t="s">
        <v>144</v>
      </c>
    </row>
    <row r="123" spans="11:14" hidden="1" x14ac:dyDescent="0.25">
      <c r="K123" s="169">
        <f t="shared" si="3"/>
        <v>0</v>
      </c>
      <c r="L123" s="164">
        <f t="shared" si="1"/>
        <v>0</v>
      </c>
      <c r="M123" s="151">
        <f t="shared" si="4"/>
        <v>0</v>
      </c>
      <c r="N123" s="151" t="s">
        <v>144</v>
      </c>
    </row>
    <row r="124" spans="11:14" hidden="1" x14ac:dyDescent="0.25">
      <c r="K124" s="169">
        <f t="shared" si="3"/>
        <v>0</v>
      </c>
      <c r="L124" s="164">
        <f t="shared" si="1"/>
        <v>0</v>
      </c>
      <c r="M124" s="151">
        <f t="shared" si="4"/>
        <v>0</v>
      </c>
      <c r="N124" s="151" t="s">
        <v>144</v>
      </c>
    </row>
    <row r="125" spans="11:14" hidden="1" x14ac:dyDescent="0.25">
      <c r="K125" s="169">
        <f t="shared" si="3"/>
        <v>0</v>
      </c>
      <c r="L125" s="164">
        <f t="shared" si="1"/>
        <v>0</v>
      </c>
      <c r="M125" s="151">
        <f t="shared" si="4"/>
        <v>0</v>
      </c>
      <c r="N125" s="151" t="s">
        <v>144</v>
      </c>
    </row>
    <row r="126" spans="11:14" hidden="1" x14ac:dyDescent="0.25">
      <c r="K126" s="169">
        <f t="shared" si="3"/>
        <v>0</v>
      </c>
      <c r="L126" s="164">
        <f t="shared" si="1"/>
        <v>0</v>
      </c>
      <c r="M126" s="151">
        <f t="shared" si="4"/>
        <v>0</v>
      </c>
      <c r="N126" s="151" t="s">
        <v>144</v>
      </c>
    </row>
    <row r="127" spans="11:14" hidden="1" x14ac:dyDescent="0.25">
      <c r="K127" s="169">
        <f t="shared" si="3"/>
        <v>0</v>
      </c>
      <c r="L127" s="164">
        <f t="shared" si="1"/>
        <v>0</v>
      </c>
      <c r="M127" s="151">
        <f t="shared" si="4"/>
        <v>0</v>
      </c>
      <c r="N127" s="151" t="s">
        <v>144</v>
      </c>
    </row>
    <row r="128" spans="11:14" hidden="1" x14ac:dyDescent="0.25">
      <c r="K128" s="169">
        <f t="shared" si="3"/>
        <v>0</v>
      </c>
      <c r="L128" s="164">
        <f t="shared" si="1"/>
        <v>0</v>
      </c>
      <c r="M128" s="151">
        <f t="shared" si="4"/>
        <v>0</v>
      </c>
      <c r="N128" s="151" t="s">
        <v>144</v>
      </c>
    </row>
    <row r="129" spans="11:14" hidden="1" x14ac:dyDescent="0.25">
      <c r="K129" s="169">
        <f t="shared" si="3"/>
        <v>0</v>
      </c>
      <c r="L129" s="164">
        <f t="shared" si="1"/>
        <v>0</v>
      </c>
      <c r="M129" s="151">
        <f t="shared" si="4"/>
        <v>0</v>
      </c>
      <c r="N129" s="151" t="s">
        <v>144</v>
      </c>
    </row>
    <row r="130" spans="11:14" hidden="1" x14ac:dyDescent="0.25">
      <c r="K130" s="169">
        <f t="shared" si="3"/>
        <v>0</v>
      </c>
      <c r="L130" s="164">
        <f t="shared" si="1"/>
        <v>0</v>
      </c>
      <c r="M130" s="151">
        <f t="shared" si="4"/>
        <v>0</v>
      </c>
      <c r="N130" s="151" t="s">
        <v>144</v>
      </c>
    </row>
    <row r="131" spans="11:14" hidden="1" x14ac:dyDescent="0.25">
      <c r="K131" s="169">
        <f t="shared" si="3"/>
        <v>0</v>
      </c>
      <c r="L131" s="164">
        <f t="shared" si="1"/>
        <v>0</v>
      </c>
      <c r="M131" s="151">
        <f t="shared" si="4"/>
        <v>0</v>
      </c>
      <c r="N131" s="151" t="s">
        <v>144</v>
      </c>
    </row>
    <row r="132" spans="11:14" hidden="1" x14ac:dyDescent="0.25">
      <c r="K132" s="169">
        <f t="shared" si="3"/>
        <v>0</v>
      </c>
      <c r="L132" s="164">
        <f t="shared" si="1"/>
        <v>0</v>
      </c>
      <c r="M132" s="151">
        <f t="shared" si="4"/>
        <v>0</v>
      </c>
      <c r="N132" s="151" t="s">
        <v>144</v>
      </c>
    </row>
    <row r="133" spans="11:14" hidden="1" x14ac:dyDescent="0.25">
      <c r="K133" s="169">
        <f t="shared" si="3"/>
        <v>0</v>
      </c>
      <c r="L133" s="164">
        <f t="shared" si="1"/>
        <v>0</v>
      </c>
      <c r="M133" s="151">
        <f t="shared" si="4"/>
        <v>0</v>
      </c>
      <c r="N133" s="151" t="s">
        <v>144</v>
      </c>
    </row>
    <row r="134" spans="11:14" hidden="1" x14ac:dyDescent="0.25">
      <c r="K134" s="169">
        <f t="shared" si="3"/>
        <v>0</v>
      </c>
      <c r="L134" s="164">
        <f t="shared" si="1"/>
        <v>0</v>
      </c>
      <c r="M134" s="151">
        <f t="shared" si="4"/>
        <v>0</v>
      </c>
      <c r="N134" s="151" t="s">
        <v>144</v>
      </c>
    </row>
    <row r="135" spans="11:14" hidden="1" x14ac:dyDescent="0.25">
      <c r="K135" s="169">
        <f t="shared" si="3"/>
        <v>0</v>
      </c>
      <c r="L135" s="164">
        <f t="shared" si="1"/>
        <v>0</v>
      </c>
      <c r="M135" s="151">
        <f t="shared" si="4"/>
        <v>0</v>
      </c>
      <c r="N135" s="151" t="s">
        <v>144</v>
      </c>
    </row>
    <row r="136" spans="11:14" hidden="1" x14ac:dyDescent="0.25">
      <c r="K136" s="169">
        <f t="shared" si="3"/>
        <v>0</v>
      </c>
      <c r="L136" s="164">
        <f t="shared" si="1"/>
        <v>0</v>
      </c>
      <c r="M136" s="151">
        <f t="shared" si="4"/>
        <v>0</v>
      </c>
      <c r="N136" s="151" t="s">
        <v>144</v>
      </c>
    </row>
    <row r="137" spans="11:14" hidden="1" x14ac:dyDescent="0.25">
      <c r="K137" s="169">
        <f t="shared" si="3"/>
        <v>0</v>
      </c>
      <c r="L137" s="164">
        <f t="shared" si="1"/>
        <v>0</v>
      </c>
      <c r="M137" s="151">
        <f t="shared" si="4"/>
        <v>0</v>
      </c>
      <c r="N137" s="151" t="s">
        <v>144</v>
      </c>
    </row>
    <row r="138" spans="11:14" hidden="1" x14ac:dyDescent="0.25">
      <c r="K138" s="169">
        <f t="shared" ref="K138:K201" si="5">SUM(F138:J138)</f>
        <v>0</v>
      </c>
      <c r="L138" s="164">
        <f t="shared" si="1"/>
        <v>0</v>
      </c>
      <c r="M138" s="151">
        <f t="shared" ref="M138:M201" si="6">SUM(K138*L138)</f>
        <v>0</v>
      </c>
      <c r="N138" s="151" t="s">
        <v>144</v>
      </c>
    </row>
    <row r="139" spans="11:14" hidden="1" x14ac:dyDescent="0.25">
      <c r="K139" s="169">
        <f t="shared" si="5"/>
        <v>0</v>
      </c>
      <c r="L139" s="164">
        <f t="shared" si="1"/>
        <v>0</v>
      </c>
      <c r="M139" s="151">
        <f t="shared" si="6"/>
        <v>0</v>
      </c>
      <c r="N139" s="151" t="s">
        <v>144</v>
      </c>
    </row>
    <row r="140" spans="11:14" hidden="1" x14ac:dyDescent="0.25">
      <c r="K140" s="169">
        <f t="shared" si="5"/>
        <v>0</v>
      </c>
      <c r="L140" s="164">
        <f t="shared" si="1"/>
        <v>0</v>
      </c>
      <c r="M140" s="151">
        <f t="shared" si="6"/>
        <v>0</v>
      </c>
      <c r="N140" s="151" t="s">
        <v>144</v>
      </c>
    </row>
    <row r="141" spans="11:14" hidden="1" x14ac:dyDescent="0.25">
      <c r="K141" s="169">
        <f t="shared" si="5"/>
        <v>0</v>
      </c>
      <c r="L141" s="164">
        <f t="shared" si="1"/>
        <v>0</v>
      </c>
      <c r="M141" s="151">
        <f t="shared" si="6"/>
        <v>0</v>
      </c>
      <c r="N141" s="151" t="s">
        <v>144</v>
      </c>
    </row>
    <row r="142" spans="11:14" hidden="1" x14ac:dyDescent="0.25">
      <c r="K142" s="169">
        <f t="shared" si="5"/>
        <v>0</v>
      </c>
      <c r="L142" s="164">
        <f t="shared" si="1"/>
        <v>0</v>
      </c>
      <c r="M142" s="151">
        <f t="shared" si="6"/>
        <v>0</v>
      </c>
      <c r="N142" s="151" t="s">
        <v>144</v>
      </c>
    </row>
    <row r="143" spans="11:14" hidden="1" x14ac:dyDescent="0.25">
      <c r="K143" s="169">
        <f t="shared" si="5"/>
        <v>0</v>
      </c>
      <c r="L143" s="164">
        <f t="shared" si="1"/>
        <v>0</v>
      </c>
      <c r="M143" s="151">
        <f t="shared" si="6"/>
        <v>0</v>
      </c>
      <c r="N143" s="151" t="s">
        <v>144</v>
      </c>
    </row>
    <row r="144" spans="11:14" hidden="1" x14ac:dyDescent="0.25">
      <c r="K144" s="169">
        <f t="shared" si="5"/>
        <v>0</v>
      </c>
      <c r="L144" s="164">
        <f t="shared" si="1"/>
        <v>0</v>
      </c>
      <c r="M144" s="151">
        <f t="shared" si="6"/>
        <v>0</v>
      </c>
      <c r="N144" s="151" t="s">
        <v>144</v>
      </c>
    </row>
    <row r="145" spans="11:14" hidden="1" x14ac:dyDescent="0.25">
      <c r="K145" s="169">
        <f t="shared" si="5"/>
        <v>0</v>
      </c>
      <c r="L145" s="164">
        <f t="shared" si="1"/>
        <v>0</v>
      </c>
      <c r="M145" s="151">
        <f t="shared" si="6"/>
        <v>0</v>
      </c>
      <c r="N145" s="151" t="s">
        <v>144</v>
      </c>
    </row>
    <row r="146" spans="11:14" hidden="1" x14ac:dyDescent="0.25">
      <c r="K146" s="169">
        <f t="shared" si="5"/>
        <v>0</v>
      </c>
      <c r="L146" s="164">
        <f t="shared" si="1"/>
        <v>0</v>
      </c>
      <c r="M146" s="151">
        <f t="shared" si="6"/>
        <v>0</v>
      </c>
      <c r="N146" s="151" t="s">
        <v>144</v>
      </c>
    </row>
    <row r="147" spans="11:14" hidden="1" x14ac:dyDescent="0.25">
      <c r="K147" s="169">
        <f t="shared" si="5"/>
        <v>0</v>
      </c>
      <c r="L147" s="164">
        <f t="shared" si="1"/>
        <v>0</v>
      </c>
      <c r="M147" s="151">
        <f t="shared" si="6"/>
        <v>0</v>
      </c>
      <c r="N147" s="151" t="s">
        <v>144</v>
      </c>
    </row>
    <row r="148" spans="11:14" hidden="1" x14ac:dyDescent="0.25">
      <c r="K148" s="169">
        <f t="shared" si="5"/>
        <v>0</v>
      </c>
      <c r="L148" s="164">
        <f t="shared" ref="L148:L211" si="7">IF(D148="X",0,IF(E148="",0,IF(E148="H",0,VLOOKUP(E148,$F$540:$G$554,2))))</f>
        <v>0</v>
      </c>
      <c r="M148" s="151">
        <f t="shared" si="6"/>
        <v>0</v>
      </c>
      <c r="N148" s="151" t="s">
        <v>144</v>
      </c>
    </row>
    <row r="149" spans="11:14" hidden="1" x14ac:dyDescent="0.25">
      <c r="K149" s="169">
        <f t="shared" ref="K149:K159" si="8">SUM(F149:J149)</f>
        <v>0</v>
      </c>
      <c r="L149" s="164">
        <f t="shared" si="7"/>
        <v>0</v>
      </c>
      <c r="M149" s="151">
        <f t="shared" ref="M149:M159" si="9">SUM(K149*L149)</f>
        <v>0</v>
      </c>
      <c r="N149" s="151" t="s">
        <v>144</v>
      </c>
    </row>
    <row r="150" spans="11:14" hidden="1" x14ac:dyDescent="0.25">
      <c r="K150" s="169">
        <f t="shared" si="8"/>
        <v>0</v>
      </c>
      <c r="L150" s="164">
        <f t="shared" si="7"/>
        <v>0</v>
      </c>
      <c r="M150" s="151">
        <f t="shared" si="9"/>
        <v>0</v>
      </c>
      <c r="N150" s="151" t="s">
        <v>144</v>
      </c>
    </row>
    <row r="151" spans="11:14" hidden="1" x14ac:dyDescent="0.25">
      <c r="K151" s="169">
        <f t="shared" si="8"/>
        <v>0</v>
      </c>
      <c r="L151" s="164">
        <f t="shared" si="7"/>
        <v>0</v>
      </c>
      <c r="M151" s="151">
        <f t="shared" si="9"/>
        <v>0</v>
      </c>
      <c r="N151" s="151" t="s">
        <v>144</v>
      </c>
    </row>
    <row r="152" spans="11:14" hidden="1" x14ac:dyDescent="0.25">
      <c r="K152" s="169">
        <f t="shared" si="8"/>
        <v>0</v>
      </c>
      <c r="L152" s="164">
        <f t="shared" si="7"/>
        <v>0</v>
      </c>
      <c r="M152" s="151">
        <f t="shared" si="9"/>
        <v>0</v>
      </c>
      <c r="N152" s="151" t="s">
        <v>144</v>
      </c>
    </row>
    <row r="153" spans="11:14" hidden="1" x14ac:dyDescent="0.25">
      <c r="K153" s="169">
        <f t="shared" si="8"/>
        <v>0</v>
      </c>
      <c r="L153" s="164">
        <f t="shared" si="7"/>
        <v>0</v>
      </c>
      <c r="M153" s="151">
        <f t="shared" si="9"/>
        <v>0</v>
      </c>
      <c r="N153" s="151" t="s">
        <v>144</v>
      </c>
    </row>
    <row r="154" spans="11:14" hidden="1" x14ac:dyDescent="0.25">
      <c r="K154" s="169">
        <f t="shared" si="8"/>
        <v>0</v>
      </c>
      <c r="L154" s="164">
        <f t="shared" si="7"/>
        <v>0</v>
      </c>
      <c r="M154" s="151">
        <f t="shared" si="9"/>
        <v>0</v>
      </c>
      <c r="N154" s="151" t="s">
        <v>144</v>
      </c>
    </row>
    <row r="155" spans="11:14" hidden="1" x14ac:dyDescent="0.25">
      <c r="K155" s="169">
        <f t="shared" si="8"/>
        <v>0</v>
      </c>
      <c r="L155" s="164">
        <f t="shared" si="7"/>
        <v>0</v>
      </c>
      <c r="M155" s="151">
        <f t="shared" si="9"/>
        <v>0</v>
      </c>
      <c r="N155" s="151" t="s">
        <v>144</v>
      </c>
    </row>
    <row r="156" spans="11:14" hidden="1" x14ac:dyDescent="0.25">
      <c r="K156" s="169">
        <f t="shared" si="8"/>
        <v>0</v>
      </c>
      <c r="L156" s="164">
        <f t="shared" si="7"/>
        <v>0</v>
      </c>
      <c r="M156" s="151">
        <f t="shared" si="9"/>
        <v>0</v>
      </c>
      <c r="N156" s="151" t="s">
        <v>144</v>
      </c>
    </row>
    <row r="157" spans="11:14" hidden="1" x14ac:dyDescent="0.25">
      <c r="K157" s="169">
        <f t="shared" si="8"/>
        <v>0</v>
      </c>
      <c r="L157" s="164">
        <f t="shared" si="7"/>
        <v>0</v>
      </c>
      <c r="M157" s="151">
        <f t="shared" si="9"/>
        <v>0</v>
      </c>
      <c r="N157" s="151" t="s">
        <v>144</v>
      </c>
    </row>
    <row r="158" spans="11:14" hidden="1" x14ac:dyDescent="0.25">
      <c r="K158" s="169">
        <f t="shared" si="8"/>
        <v>0</v>
      </c>
      <c r="L158" s="164">
        <f t="shared" si="7"/>
        <v>0</v>
      </c>
      <c r="M158" s="151">
        <f t="shared" si="9"/>
        <v>0</v>
      </c>
      <c r="N158" s="151" t="s">
        <v>144</v>
      </c>
    </row>
    <row r="159" spans="11:14" hidden="1" x14ac:dyDescent="0.25">
      <c r="K159" s="169">
        <f t="shared" si="8"/>
        <v>0</v>
      </c>
      <c r="L159" s="164">
        <f t="shared" si="7"/>
        <v>0</v>
      </c>
      <c r="M159" s="151">
        <f t="shared" si="9"/>
        <v>0</v>
      </c>
      <c r="N159" s="151" t="s">
        <v>144</v>
      </c>
    </row>
    <row r="160" spans="11:14" hidden="1" x14ac:dyDescent="0.25">
      <c r="K160" s="169">
        <f t="shared" si="5"/>
        <v>0</v>
      </c>
      <c r="L160" s="164">
        <f t="shared" si="7"/>
        <v>0</v>
      </c>
      <c r="M160" s="151">
        <f t="shared" si="6"/>
        <v>0</v>
      </c>
      <c r="N160" s="151" t="s">
        <v>144</v>
      </c>
    </row>
    <row r="161" spans="11:14" hidden="1" x14ac:dyDescent="0.25">
      <c r="K161" s="169">
        <f t="shared" si="5"/>
        <v>0</v>
      </c>
      <c r="L161" s="164">
        <f t="shared" si="7"/>
        <v>0</v>
      </c>
      <c r="M161" s="151">
        <f t="shared" si="6"/>
        <v>0</v>
      </c>
      <c r="N161" s="151" t="s">
        <v>144</v>
      </c>
    </row>
    <row r="162" spans="11:14" hidden="1" x14ac:dyDescent="0.25">
      <c r="K162" s="169">
        <f t="shared" si="5"/>
        <v>0</v>
      </c>
      <c r="L162" s="164">
        <f t="shared" si="7"/>
        <v>0</v>
      </c>
      <c r="M162" s="151">
        <f t="shared" si="6"/>
        <v>0</v>
      </c>
      <c r="N162" s="151" t="s">
        <v>144</v>
      </c>
    </row>
    <row r="163" spans="11:14" hidden="1" x14ac:dyDescent="0.25">
      <c r="K163" s="169">
        <f t="shared" si="5"/>
        <v>0</v>
      </c>
      <c r="L163" s="164">
        <f t="shared" si="7"/>
        <v>0</v>
      </c>
      <c r="M163" s="151">
        <f t="shared" si="6"/>
        <v>0</v>
      </c>
      <c r="N163" s="151" t="s">
        <v>144</v>
      </c>
    </row>
    <row r="164" spans="11:14" hidden="1" x14ac:dyDescent="0.25">
      <c r="K164" s="169">
        <f t="shared" si="5"/>
        <v>0</v>
      </c>
      <c r="L164" s="164">
        <f t="shared" si="7"/>
        <v>0</v>
      </c>
      <c r="M164" s="151">
        <f t="shared" si="6"/>
        <v>0</v>
      </c>
      <c r="N164" s="151" t="s">
        <v>144</v>
      </c>
    </row>
    <row r="165" spans="11:14" hidden="1" x14ac:dyDescent="0.25">
      <c r="K165" s="169">
        <f t="shared" si="5"/>
        <v>0</v>
      </c>
      <c r="L165" s="164">
        <f t="shared" si="7"/>
        <v>0</v>
      </c>
      <c r="M165" s="151">
        <f t="shared" si="6"/>
        <v>0</v>
      </c>
      <c r="N165" s="151" t="s">
        <v>144</v>
      </c>
    </row>
    <row r="166" spans="11:14" hidden="1" x14ac:dyDescent="0.25">
      <c r="K166" s="169">
        <f t="shared" si="5"/>
        <v>0</v>
      </c>
      <c r="L166" s="164">
        <f t="shared" si="7"/>
        <v>0</v>
      </c>
      <c r="M166" s="151">
        <f t="shared" si="6"/>
        <v>0</v>
      </c>
      <c r="N166" s="151" t="s">
        <v>144</v>
      </c>
    </row>
    <row r="167" spans="11:14" hidden="1" x14ac:dyDescent="0.25">
      <c r="K167" s="169">
        <f t="shared" si="5"/>
        <v>0</v>
      </c>
      <c r="L167" s="164">
        <f t="shared" si="7"/>
        <v>0</v>
      </c>
      <c r="M167" s="151">
        <f t="shared" si="6"/>
        <v>0</v>
      </c>
      <c r="N167" s="151" t="s">
        <v>144</v>
      </c>
    </row>
    <row r="168" spans="11:14" hidden="1" x14ac:dyDescent="0.25">
      <c r="K168" s="169">
        <f t="shared" si="5"/>
        <v>0</v>
      </c>
      <c r="L168" s="164">
        <f t="shared" si="7"/>
        <v>0</v>
      </c>
      <c r="M168" s="151">
        <f t="shared" si="6"/>
        <v>0</v>
      </c>
      <c r="N168" s="151" t="s">
        <v>144</v>
      </c>
    </row>
    <row r="169" spans="11:14" hidden="1" x14ac:dyDescent="0.25">
      <c r="K169" s="169">
        <f t="shared" si="5"/>
        <v>0</v>
      </c>
      <c r="L169" s="164">
        <f t="shared" si="7"/>
        <v>0</v>
      </c>
      <c r="M169" s="151">
        <f t="shared" si="6"/>
        <v>0</v>
      </c>
      <c r="N169" s="151" t="s">
        <v>144</v>
      </c>
    </row>
    <row r="170" spans="11:14" hidden="1" x14ac:dyDescent="0.25">
      <c r="K170" s="169">
        <f t="shared" si="5"/>
        <v>0</v>
      </c>
      <c r="L170" s="164">
        <f t="shared" si="7"/>
        <v>0</v>
      </c>
      <c r="M170" s="151">
        <f t="shared" si="6"/>
        <v>0</v>
      </c>
      <c r="N170" s="151" t="s">
        <v>144</v>
      </c>
    </row>
    <row r="171" spans="11:14" hidden="1" x14ac:dyDescent="0.25">
      <c r="K171" s="169">
        <f t="shared" si="5"/>
        <v>0</v>
      </c>
      <c r="L171" s="164">
        <f t="shared" si="7"/>
        <v>0</v>
      </c>
      <c r="M171" s="151">
        <f t="shared" si="6"/>
        <v>0</v>
      </c>
      <c r="N171" s="151" t="s">
        <v>144</v>
      </c>
    </row>
    <row r="172" spans="11:14" hidden="1" x14ac:dyDescent="0.25">
      <c r="K172" s="169">
        <f t="shared" si="5"/>
        <v>0</v>
      </c>
      <c r="L172" s="164">
        <f t="shared" si="7"/>
        <v>0</v>
      </c>
      <c r="M172" s="151">
        <f t="shared" si="6"/>
        <v>0</v>
      </c>
      <c r="N172" s="151" t="s">
        <v>144</v>
      </c>
    </row>
    <row r="173" spans="11:14" hidden="1" x14ac:dyDescent="0.25">
      <c r="K173" s="169">
        <f t="shared" si="5"/>
        <v>0</v>
      </c>
      <c r="L173" s="164">
        <f t="shared" si="7"/>
        <v>0</v>
      </c>
      <c r="M173" s="151">
        <f t="shared" si="6"/>
        <v>0</v>
      </c>
      <c r="N173" s="151" t="s">
        <v>144</v>
      </c>
    </row>
    <row r="174" spans="11:14" hidden="1" x14ac:dyDescent="0.25">
      <c r="K174" s="169">
        <f t="shared" si="5"/>
        <v>0</v>
      </c>
      <c r="L174" s="164">
        <f t="shared" si="7"/>
        <v>0</v>
      </c>
      <c r="M174" s="151">
        <f t="shared" si="6"/>
        <v>0</v>
      </c>
      <c r="N174" s="151" t="s">
        <v>144</v>
      </c>
    </row>
    <row r="175" spans="11:14" hidden="1" x14ac:dyDescent="0.25">
      <c r="K175" s="169">
        <f t="shared" si="5"/>
        <v>0</v>
      </c>
      <c r="L175" s="164">
        <f t="shared" si="7"/>
        <v>0</v>
      </c>
      <c r="M175" s="151">
        <f t="shared" si="6"/>
        <v>0</v>
      </c>
      <c r="N175" s="151" t="s">
        <v>144</v>
      </c>
    </row>
    <row r="176" spans="11:14" hidden="1" x14ac:dyDescent="0.25">
      <c r="K176" s="169">
        <f t="shared" si="5"/>
        <v>0</v>
      </c>
      <c r="L176" s="164">
        <f t="shared" si="7"/>
        <v>0</v>
      </c>
      <c r="M176" s="151">
        <f t="shared" si="6"/>
        <v>0</v>
      </c>
      <c r="N176" s="151" t="s">
        <v>144</v>
      </c>
    </row>
    <row r="177" spans="11:14" hidden="1" x14ac:dyDescent="0.25">
      <c r="K177" s="169">
        <f t="shared" si="5"/>
        <v>0</v>
      </c>
      <c r="L177" s="164">
        <f t="shared" si="7"/>
        <v>0</v>
      </c>
      <c r="M177" s="151">
        <f t="shared" si="6"/>
        <v>0</v>
      </c>
      <c r="N177" s="151" t="s">
        <v>144</v>
      </c>
    </row>
    <row r="178" spans="11:14" hidden="1" x14ac:dyDescent="0.25">
      <c r="K178" s="169">
        <f t="shared" si="5"/>
        <v>0</v>
      </c>
      <c r="L178" s="164">
        <f t="shared" si="7"/>
        <v>0</v>
      </c>
      <c r="M178" s="151">
        <f t="shared" si="6"/>
        <v>0</v>
      </c>
      <c r="N178" s="151" t="s">
        <v>144</v>
      </c>
    </row>
    <row r="179" spans="11:14" hidden="1" x14ac:dyDescent="0.25">
      <c r="K179" s="169">
        <f t="shared" si="5"/>
        <v>0</v>
      </c>
      <c r="L179" s="164">
        <f t="shared" si="7"/>
        <v>0</v>
      </c>
      <c r="M179" s="151">
        <f t="shared" si="6"/>
        <v>0</v>
      </c>
      <c r="N179" s="151" t="s">
        <v>144</v>
      </c>
    </row>
    <row r="180" spans="11:14" hidden="1" x14ac:dyDescent="0.25">
      <c r="K180" s="169">
        <f t="shared" si="5"/>
        <v>0</v>
      </c>
      <c r="L180" s="164">
        <f t="shared" si="7"/>
        <v>0</v>
      </c>
      <c r="M180" s="151">
        <f t="shared" si="6"/>
        <v>0</v>
      </c>
      <c r="N180" s="151" t="s">
        <v>144</v>
      </c>
    </row>
    <row r="181" spans="11:14" hidden="1" x14ac:dyDescent="0.25">
      <c r="K181" s="169">
        <f t="shared" si="5"/>
        <v>0</v>
      </c>
      <c r="L181" s="164">
        <f t="shared" si="7"/>
        <v>0</v>
      </c>
      <c r="M181" s="151">
        <f t="shared" si="6"/>
        <v>0</v>
      </c>
      <c r="N181" s="151" t="s">
        <v>144</v>
      </c>
    </row>
    <row r="182" spans="11:14" hidden="1" x14ac:dyDescent="0.25">
      <c r="K182" s="169">
        <f t="shared" si="5"/>
        <v>0</v>
      </c>
      <c r="L182" s="164">
        <f t="shared" si="7"/>
        <v>0</v>
      </c>
      <c r="M182" s="151">
        <f t="shared" si="6"/>
        <v>0</v>
      </c>
      <c r="N182" s="151" t="s">
        <v>144</v>
      </c>
    </row>
    <row r="183" spans="11:14" hidden="1" x14ac:dyDescent="0.25">
      <c r="K183" s="169">
        <f t="shared" si="5"/>
        <v>0</v>
      </c>
      <c r="L183" s="164">
        <f t="shared" si="7"/>
        <v>0</v>
      </c>
      <c r="M183" s="151">
        <f t="shared" si="6"/>
        <v>0</v>
      </c>
      <c r="N183" s="151" t="s">
        <v>144</v>
      </c>
    </row>
    <row r="184" spans="11:14" hidden="1" x14ac:dyDescent="0.25">
      <c r="K184" s="169">
        <f t="shared" si="5"/>
        <v>0</v>
      </c>
      <c r="L184" s="164">
        <f t="shared" si="7"/>
        <v>0</v>
      </c>
      <c r="M184" s="151">
        <f t="shared" si="6"/>
        <v>0</v>
      </c>
      <c r="N184" s="151" t="s">
        <v>144</v>
      </c>
    </row>
    <row r="185" spans="11:14" hidden="1" x14ac:dyDescent="0.25">
      <c r="K185" s="169">
        <f t="shared" si="5"/>
        <v>0</v>
      </c>
      <c r="L185" s="164">
        <f t="shared" si="7"/>
        <v>0</v>
      </c>
      <c r="M185" s="151">
        <f t="shared" si="6"/>
        <v>0</v>
      </c>
      <c r="N185" s="151" t="s">
        <v>144</v>
      </c>
    </row>
    <row r="186" spans="11:14" hidden="1" x14ac:dyDescent="0.25">
      <c r="K186" s="169">
        <f t="shared" si="5"/>
        <v>0</v>
      </c>
      <c r="L186" s="164">
        <f t="shared" si="7"/>
        <v>0</v>
      </c>
      <c r="M186" s="151">
        <f t="shared" si="6"/>
        <v>0</v>
      </c>
      <c r="N186" s="151" t="s">
        <v>144</v>
      </c>
    </row>
    <row r="187" spans="11:14" hidden="1" x14ac:dyDescent="0.25">
      <c r="K187" s="169">
        <f t="shared" si="5"/>
        <v>0</v>
      </c>
      <c r="L187" s="164">
        <f t="shared" si="7"/>
        <v>0</v>
      </c>
      <c r="M187" s="151">
        <f t="shared" si="6"/>
        <v>0</v>
      </c>
      <c r="N187" s="151" t="s">
        <v>144</v>
      </c>
    </row>
    <row r="188" spans="11:14" hidden="1" x14ac:dyDescent="0.25">
      <c r="K188" s="169">
        <f t="shared" si="5"/>
        <v>0</v>
      </c>
      <c r="L188" s="164">
        <f t="shared" si="7"/>
        <v>0</v>
      </c>
      <c r="M188" s="151">
        <f t="shared" si="6"/>
        <v>0</v>
      </c>
      <c r="N188" s="151" t="s">
        <v>144</v>
      </c>
    </row>
    <row r="189" spans="11:14" hidden="1" x14ac:dyDescent="0.25">
      <c r="K189" s="169">
        <f t="shared" si="5"/>
        <v>0</v>
      </c>
      <c r="L189" s="164">
        <f t="shared" si="7"/>
        <v>0</v>
      </c>
      <c r="M189" s="151">
        <f t="shared" si="6"/>
        <v>0</v>
      </c>
      <c r="N189" s="151" t="s">
        <v>144</v>
      </c>
    </row>
    <row r="190" spans="11:14" hidden="1" x14ac:dyDescent="0.25">
      <c r="K190" s="169">
        <f t="shared" si="5"/>
        <v>0</v>
      </c>
      <c r="L190" s="164">
        <f t="shared" si="7"/>
        <v>0</v>
      </c>
      <c r="M190" s="151">
        <f t="shared" si="6"/>
        <v>0</v>
      </c>
      <c r="N190" s="151" t="s">
        <v>144</v>
      </c>
    </row>
    <row r="191" spans="11:14" hidden="1" x14ac:dyDescent="0.25">
      <c r="K191" s="169">
        <f t="shared" si="5"/>
        <v>0</v>
      </c>
      <c r="L191" s="164">
        <f t="shared" si="7"/>
        <v>0</v>
      </c>
      <c r="M191" s="151">
        <f t="shared" si="6"/>
        <v>0</v>
      </c>
      <c r="N191" s="151" t="s">
        <v>144</v>
      </c>
    </row>
    <row r="192" spans="11:14" hidden="1" x14ac:dyDescent="0.25">
      <c r="K192" s="169">
        <f t="shared" si="5"/>
        <v>0</v>
      </c>
      <c r="L192" s="164">
        <f t="shared" si="7"/>
        <v>0</v>
      </c>
      <c r="M192" s="151">
        <f t="shared" si="6"/>
        <v>0</v>
      </c>
      <c r="N192" s="151" t="s">
        <v>144</v>
      </c>
    </row>
    <row r="193" spans="11:14" hidden="1" x14ac:dyDescent="0.25">
      <c r="K193" s="169">
        <f t="shared" si="5"/>
        <v>0</v>
      </c>
      <c r="L193" s="164">
        <f t="shared" si="7"/>
        <v>0</v>
      </c>
      <c r="M193" s="151">
        <f t="shared" si="6"/>
        <v>0</v>
      </c>
      <c r="N193" s="151" t="s">
        <v>144</v>
      </c>
    </row>
    <row r="194" spans="11:14" hidden="1" x14ac:dyDescent="0.25">
      <c r="K194" s="169">
        <f t="shared" si="5"/>
        <v>0</v>
      </c>
      <c r="L194" s="164">
        <f t="shared" si="7"/>
        <v>0</v>
      </c>
      <c r="M194" s="151">
        <f t="shared" si="6"/>
        <v>0</v>
      </c>
      <c r="N194" s="151" t="s">
        <v>144</v>
      </c>
    </row>
    <row r="195" spans="11:14" hidden="1" x14ac:dyDescent="0.25">
      <c r="K195" s="169">
        <f t="shared" si="5"/>
        <v>0</v>
      </c>
      <c r="L195" s="164">
        <f t="shared" si="7"/>
        <v>0</v>
      </c>
      <c r="M195" s="151">
        <f t="shared" si="6"/>
        <v>0</v>
      </c>
      <c r="N195" s="151" t="s">
        <v>144</v>
      </c>
    </row>
    <row r="196" spans="11:14" hidden="1" x14ac:dyDescent="0.25">
      <c r="K196" s="169">
        <f t="shared" si="5"/>
        <v>0</v>
      </c>
      <c r="L196" s="164">
        <f t="shared" si="7"/>
        <v>0</v>
      </c>
      <c r="M196" s="151">
        <f t="shared" si="6"/>
        <v>0</v>
      </c>
      <c r="N196" s="151" t="s">
        <v>144</v>
      </c>
    </row>
    <row r="197" spans="11:14" hidden="1" x14ac:dyDescent="0.25">
      <c r="K197" s="169">
        <f t="shared" si="5"/>
        <v>0</v>
      </c>
      <c r="L197" s="164">
        <f t="shared" si="7"/>
        <v>0</v>
      </c>
      <c r="M197" s="151">
        <f t="shared" si="6"/>
        <v>0</v>
      </c>
      <c r="N197" s="151" t="s">
        <v>144</v>
      </c>
    </row>
    <row r="198" spans="11:14" hidden="1" x14ac:dyDescent="0.25">
      <c r="K198" s="169">
        <f t="shared" si="5"/>
        <v>0</v>
      </c>
      <c r="L198" s="164">
        <f t="shared" si="7"/>
        <v>0</v>
      </c>
      <c r="M198" s="151">
        <f t="shared" si="6"/>
        <v>0</v>
      </c>
      <c r="N198" s="151" t="s">
        <v>144</v>
      </c>
    </row>
    <row r="199" spans="11:14" hidden="1" x14ac:dyDescent="0.25">
      <c r="K199" s="169">
        <f t="shared" si="5"/>
        <v>0</v>
      </c>
      <c r="L199" s="164">
        <f t="shared" si="7"/>
        <v>0</v>
      </c>
      <c r="M199" s="151">
        <f t="shared" si="6"/>
        <v>0</v>
      </c>
      <c r="N199" s="151" t="s">
        <v>144</v>
      </c>
    </row>
    <row r="200" spans="11:14" hidden="1" x14ac:dyDescent="0.25">
      <c r="K200" s="169">
        <f t="shared" si="5"/>
        <v>0</v>
      </c>
      <c r="L200" s="164">
        <f t="shared" si="7"/>
        <v>0</v>
      </c>
      <c r="M200" s="151">
        <f t="shared" si="6"/>
        <v>0</v>
      </c>
      <c r="N200" s="151" t="s">
        <v>144</v>
      </c>
    </row>
    <row r="201" spans="11:14" hidden="1" x14ac:dyDescent="0.25">
      <c r="K201" s="169">
        <f t="shared" si="5"/>
        <v>0</v>
      </c>
      <c r="L201" s="164">
        <f t="shared" si="7"/>
        <v>0</v>
      </c>
      <c r="M201" s="151">
        <f t="shared" si="6"/>
        <v>0</v>
      </c>
      <c r="N201" s="151" t="s">
        <v>144</v>
      </c>
    </row>
    <row r="202" spans="11:14" hidden="1" x14ac:dyDescent="0.25">
      <c r="K202" s="169">
        <f t="shared" ref="K202:K265" si="10">SUM(F202:J202)</f>
        <v>0</v>
      </c>
      <c r="L202" s="164">
        <f t="shared" si="7"/>
        <v>0</v>
      </c>
      <c r="M202" s="151">
        <f t="shared" ref="M202:M265" si="11">SUM(K202*L202)</f>
        <v>0</v>
      </c>
      <c r="N202" s="151" t="s">
        <v>144</v>
      </c>
    </row>
    <row r="203" spans="11:14" hidden="1" x14ac:dyDescent="0.25">
      <c r="K203" s="169">
        <f t="shared" si="10"/>
        <v>0</v>
      </c>
      <c r="L203" s="164">
        <f t="shared" si="7"/>
        <v>0</v>
      </c>
      <c r="M203" s="151">
        <f t="shared" si="11"/>
        <v>0</v>
      </c>
      <c r="N203" s="151" t="s">
        <v>144</v>
      </c>
    </row>
    <row r="204" spans="11:14" hidden="1" x14ac:dyDescent="0.25">
      <c r="K204" s="169">
        <f t="shared" si="10"/>
        <v>0</v>
      </c>
      <c r="L204" s="164">
        <f t="shared" si="7"/>
        <v>0</v>
      </c>
      <c r="M204" s="151">
        <f t="shared" si="11"/>
        <v>0</v>
      </c>
      <c r="N204" s="151" t="s">
        <v>144</v>
      </c>
    </row>
    <row r="205" spans="11:14" hidden="1" x14ac:dyDescent="0.25">
      <c r="K205" s="169">
        <f t="shared" si="10"/>
        <v>0</v>
      </c>
      <c r="L205" s="164">
        <f t="shared" si="7"/>
        <v>0</v>
      </c>
      <c r="M205" s="151">
        <f t="shared" si="11"/>
        <v>0</v>
      </c>
      <c r="N205" s="151" t="s">
        <v>144</v>
      </c>
    </row>
    <row r="206" spans="11:14" hidden="1" x14ac:dyDescent="0.25">
      <c r="K206" s="169">
        <f t="shared" si="10"/>
        <v>0</v>
      </c>
      <c r="L206" s="164">
        <f t="shared" si="7"/>
        <v>0</v>
      </c>
      <c r="M206" s="151">
        <f t="shared" si="11"/>
        <v>0</v>
      </c>
      <c r="N206" s="151" t="s">
        <v>144</v>
      </c>
    </row>
    <row r="207" spans="11:14" hidden="1" x14ac:dyDescent="0.25">
      <c r="K207" s="169">
        <f t="shared" si="10"/>
        <v>0</v>
      </c>
      <c r="L207" s="164">
        <f t="shared" si="7"/>
        <v>0</v>
      </c>
      <c r="M207" s="151">
        <f t="shared" si="11"/>
        <v>0</v>
      </c>
      <c r="N207" s="151" t="s">
        <v>144</v>
      </c>
    </row>
    <row r="208" spans="11:14" hidden="1" x14ac:dyDescent="0.25">
      <c r="K208" s="169">
        <f t="shared" si="10"/>
        <v>0</v>
      </c>
      <c r="L208" s="164">
        <f t="shared" si="7"/>
        <v>0</v>
      </c>
      <c r="M208" s="151">
        <f t="shared" si="11"/>
        <v>0</v>
      </c>
      <c r="N208" s="151" t="s">
        <v>144</v>
      </c>
    </row>
    <row r="209" spans="11:14" hidden="1" x14ac:dyDescent="0.25">
      <c r="K209" s="169">
        <f t="shared" si="10"/>
        <v>0</v>
      </c>
      <c r="L209" s="164">
        <f t="shared" si="7"/>
        <v>0</v>
      </c>
      <c r="M209" s="151">
        <f t="shared" si="11"/>
        <v>0</v>
      </c>
      <c r="N209" s="151" t="s">
        <v>144</v>
      </c>
    </row>
    <row r="210" spans="11:14" hidden="1" x14ac:dyDescent="0.25">
      <c r="K210" s="169">
        <f t="shared" si="10"/>
        <v>0</v>
      </c>
      <c r="L210" s="164">
        <f t="shared" si="7"/>
        <v>0</v>
      </c>
      <c r="M210" s="151">
        <f t="shared" si="11"/>
        <v>0</v>
      </c>
      <c r="N210" s="151" t="s">
        <v>144</v>
      </c>
    </row>
    <row r="211" spans="11:14" hidden="1" x14ac:dyDescent="0.25">
      <c r="K211" s="169">
        <f t="shared" si="10"/>
        <v>0</v>
      </c>
      <c r="L211" s="164">
        <f t="shared" si="7"/>
        <v>0</v>
      </c>
      <c r="M211" s="151">
        <f t="shared" si="11"/>
        <v>0</v>
      </c>
      <c r="N211" s="151" t="s">
        <v>144</v>
      </c>
    </row>
    <row r="212" spans="11:14" hidden="1" x14ac:dyDescent="0.25">
      <c r="K212" s="169">
        <f t="shared" si="10"/>
        <v>0</v>
      </c>
      <c r="L212" s="164">
        <f t="shared" ref="L212:L275" si="12">IF(D212="X",0,IF(E212="",0,IF(E212="H",0,VLOOKUP(E212,$F$540:$G$554,2))))</f>
        <v>0</v>
      </c>
      <c r="M212" s="151">
        <f t="shared" si="11"/>
        <v>0</v>
      </c>
      <c r="N212" s="151" t="s">
        <v>144</v>
      </c>
    </row>
    <row r="213" spans="11:14" hidden="1" x14ac:dyDescent="0.25">
      <c r="K213" s="169">
        <f t="shared" si="10"/>
        <v>0</v>
      </c>
      <c r="L213" s="164">
        <f t="shared" si="12"/>
        <v>0</v>
      </c>
      <c r="M213" s="151">
        <f t="shared" si="11"/>
        <v>0</v>
      </c>
      <c r="N213" s="151" t="s">
        <v>144</v>
      </c>
    </row>
    <row r="214" spans="11:14" hidden="1" x14ac:dyDescent="0.25">
      <c r="K214" s="169">
        <f t="shared" si="10"/>
        <v>0</v>
      </c>
      <c r="L214" s="164">
        <f t="shared" si="12"/>
        <v>0</v>
      </c>
      <c r="M214" s="151">
        <f t="shared" si="11"/>
        <v>0</v>
      </c>
      <c r="N214" s="151" t="s">
        <v>144</v>
      </c>
    </row>
    <row r="215" spans="11:14" hidden="1" x14ac:dyDescent="0.25">
      <c r="K215" s="169">
        <f t="shared" si="10"/>
        <v>0</v>
      </c>
      <c r="L215" s="164">
        <f t="shared" si="12"/>
        <v>0</v>
      </c>
      <c r="M215" s="151">
        <f t="shared" si="11"/>
        <v>0</v>
      </c>
      <c r="N215" s="151" t="s">
        <v>144</v>
      </c>
    </row>
    <row r="216" spans="11:14" hidden="1" x14ac:dyDescent="0.25">
      <c r="K216" s="169">
        <f t="shared" si="10"/>
        <v>0</v>
      </c>
      <c r="L216" s="164">
        <f t="shared" si="12"/>
        <v>0</v>
      </c>
      <c r="M216" s="151">
        <f t="shared" si="11"/>
        <v>0</v>
      </c>
      <c r="N216" s="151" t="s">
        <v>144</v>
      </c>
    </row>
    <row r="217" spans="11:14" hidden="1" x14ac:dyDescent="0.25">
      <c r="K217" s="169">
        <f t="shared" si="10"/>
        <v>0</v>
      </c>
      <c r="L217" s="164">
        <f t="shared" si="12"/>
        <v>0</v>
      </c>
      <c r="M217" s="151">
        <f t="shared" si="11"/>
        <v>0</v>
      </c>
      <c r="N217" s="151" t="s">
        <v>144</v>
      </c>
    </row>
    <row r="218" spans="11:14" hidden="1" x14ac:dyDescent="0.25">
      <c r="K218" s="169">
        <f t="shared" si="10"/>
        <v>0</v>
      </c>
      <c r="L218" s="164">
        <f t="shared" si="12"/>
        <v>0</v>
      </c>
      <c r="M218" s="151">
        <f t="shared" si="11"/>
        <v>0</v>
      </c>
      <c r="N218" s="151" t="s">
        <v>144</v>
      </c>
    </row>
    <row r="219" spans="11:14" hidden="1" x14ac:dyDescent="0.25">
      <c r="K219" s="169">
        <f t="shared" si="10"/>
        <v>0</v>
      </c>
      <c r="L219" s="164">
        <f t="shared" si="12"/>
        <v>0</v>
      </c>
      <c r="M219" s="151">
        <f t="shared" si="11"/>
        <v>0</v>
      </c>
      <c r="N219" s="151" t="s">
        <v>144</v>
      </c>
    </row>
    <row r="220" spans="11:14" hidden="1" x14ac:dyDescent="0.25">
      <c r="K220" s="169">
        <f t="shared" si="10"/>
        <v>0</v>
      </c>
      <c r="L220" s="164">
        <f t="shared" si="12"/>
        <v>0</v>
      </c>
      <c r="M220" s="151">
        <f t="shared" si="11"/>
        <v>0</v>
      </c>
      <c r="N220" s="151" t="s">
        <v>144</v>
      </c>
    </row>
    <row r="221" spans="11:14" hidden="1" x14ac:dyDescent="0.25">
      <c r="K221" s="169">
        <f t="shared" si="10"/>
        <v>0</v>
      </c>
      <c r="L221" s="164">
        <f t="shared" si="12"/>
        <v>0</v>
      </c>
      <c r="M221" s="151">
        <f t="shared" si="11"/>
        <v>0</v>
      </c>
      <c r="N221" s="151" t="s">
        <v>144</v>
      </c>
    </row>
    <row r="222" spans="11:14" hidden="1" x14ac:dyDescent="0.25">
      <c r="K222" s="169">
        <f t="shared" si="10"/>
        <v>0</v>
      </c>
      <c r="L222" s="164">
        <f t="shared" si="12"/>
        <v>0</v>
      </c>
      <c r="M222" s="151">
        <f t="shared" si="11"/>
        <v>0</v>
      </c>
      <c r="N222" s="151" t="s">
        <v>144</v>
      </c>
    </row>
    <row r="223" spans="11:14" hidden="1" x14ac:dyDescent="0.25">
      <c r="K223" s="169">
        <f t="shared" si="10"/>
        <v>0</v>
      </c>
      <c r="L223" s="164">
        <f t="shared" si="12"/>
        <v>0</v>
      </c>
      <c r="M223" s="151">
        <f t="shared" si="11"/>
        <v>0</v>
      </c>
      <c r="N223" s="151" t="s">
        <v>144</v>
      </c>
    </row>
    <row r="224" spans="11:14" hidden="1" x14ac:dyDescent="0.25">
      <c r="K224" s="169">
        <f t="shared" si="10"/>
        <v>0</v>
      </c>
      <c r="L224" s="164">
        <f t="shared" si="12"/>
        <v>0</v>
      </c>
      <c r="M224" s="151">
        <f t="shared" si="11"/>
        <v>0</v>
      </c>
      <c r="N224" s="151" t="s">
        <v>144</v>
      </c>
    </row>
    <row r="225" spans="11:14" hidden="1" x14ac:dyDescent="0.25">
      <c r="K225" s="169">
        <f t="shared" si="10"/>
        <v>0</v>
      </c>
      <c r="L225" s="164">
        <f t="shared" si="12"/>
        <v>0</v>
      </c>
      <c r="M225" s="151">
        <f t="shared" si="11"/>
        <v>0</v>
      </c>
      <c r="N225" s="151" t="s">
        <v>144</v>
      </c>
    </row>
    <row r="226" spans="11:14" hidden="1" x14ac:dyDescent="0.25">
      <c r="K226" s="169">
        <f t="shared" si="10"/>
        <v>0</v>
      </c>
      <c r="L226" s="164">
        <f t="shared" si="12"/>
        <v>0</v>
      </c>
      <c r="M226" s="151">
        <f t="shared" si="11"/>
        <v>0</v>
      </c>
      <c r="N226" s="151" t="s">
        <v>144</v>
      </c>
    </row>
    <row r="227" spans="11:14" hidden="1" x14ac:dyDescent="0.25">
      <c r="K227" s="169">
        <f t="shared" si="10"/>
        <v>0</v>
      </c>
      <c r="L227" s="164">
        <f t="shared" si="12"/>
        <v>0</v>
      </c>
      <c r="M227" s="151">
        <f t="shared" si="11"/>
        <v>0</v>
      </c>
      <c r="N227" s="151" t="s">
        <v>144</v>
      </c>
    </row>
    <row r="228" spans="11:14" hidden="1" x14ac:dyDescent="0.25">
      <c r="K228" s="169">
        <f t="shared" si="10"/>
        <v>0</v>
      </c>
      <c r="L228" s="164">
        <f t="shared" si="12"/>
        <v>0</v>
      </c>
      <c r="M228" s="151">
        <f t="shared" si="11"/>
        <v>0</v>
      </c>
      <c r="N228" s="151" t="s">
        <v>144</v>
      </c>
    </row>
    <row r="229" spans="11:14" hidden="1" x14ac:dyDescent="0.25">
      <c r="K229" s="169">
        <f t="shared" si="10"/>
        <v>0</v>
      </c>
      <c r="L229" s="164">
        <f t="shared" si="12"/>
        <v>0</v>
      </c>
      <c r="M229" s="151">
        <f t="shared" si="11"/>
        <v>0</v>
      </c>
      <c r="N229" s="151" t="s">
        <v>144</v>
      </c>
    </row>
    <row r="230" spans="11:14" hidden="1" x14ac:dyDescent="0.25">
      <c r="K230" s="169">
        <f t="shared" si="10"/>
        <v>0</v>
      </c>
      <c r="L230" s="164">
        <f t="shared" si="12"/>
        <v>0</v>
      </c>
      <c r="M230" s="151">
        <f t="shared" si="11"/>
        <v>0</v>
      </c>
      <c r="N230" s="151" t="s">
        <v>144</v>
      </c>
    </row>
    <row r="231" spans="11:14" hidden="1" x14ac:dyDescent="0.25">
      <c r="K231" s="169">
        <f t="shared" si="10"/>
        <v>0</v>
      </c>
      <c r="L231" s="164">
        <f t="shared" si="12"/>
        <v>0</v>
      </c>
      <c r="M231" s="151">
        <f t="shared" si="11"/>
        <v>0</v>
      </c>
      <c r="N231" s="151" t="s">
        <v>144</v>
      </c>
    </row>
    <row r="232" spans="11:14" hidden="1" x14ac:dyDescent="0.25">
      <c r="K232" s="169">
        <f t="shared" si="10"/>
        <v>0</v>
      </c>
      <c r="L232" s="164">
        <f t="shared" si="12"/>
        <v>0</v>
      </c>
      <c r="M232" s="151">
        <f t="shared" si="11"/>
        <v>0</v>
      </c>
      <c r="N232" s="151" t="s">
        <v>144</v>
      </c>
    </row>
    <row r="233" spans="11:14" hidden="1" x14ac:dyDescent="0.25">
      <c r="K233" s="169">
        <f t="shared" si="10"/>
        <v>0</v>
      </c>
      <c r="L233" s="164">
        <f t="shared" si="12"/>
        <v>0</v>
      </c>
      <c r="M233" s="151">
        <f t="shared" si="11"/>
        <v>0</v>
      </c>
      <c r="N233" s="151" t="s">
        <v>144</v>
      </c>
    </row>
    <row r="234" spans="11:14" hidden="1" x14ac:dyDescent="0.25">
      <c r="K234" s="169">
        <f t="shared" si="10"/>
        <v>0</v>
      </c>
      <c r="L234" s="164">
        <f t="shared" si="12"/>
        <v>0</v>
      </c>
      <c r="M234" s="151">
        <f t="shared" si="11"/>
        <v>0</v>
      </c>
      <c r="N234" s="151" t="s">
        <v>144</v>
      </c>
    </row>
    <row r="235" spans="11:14" hidden="1" x14ac:dyDescent="0.25">
      <c r="K235" s="169">
        <f t="shared" si="10"/>
        <v>0</v>
      </c>
      <c r="L235" s="164">
        <f t="shared" si="12"/>
        <v>0</v>
      </c>
      <c r="M235" s="151">
        <f t="shared" si="11"/>
        <v>0</v>
      </c>
      <c r="N235" s="151" t="s">
        <v>144</v>
      </c>
    </row>
    <row r="236" spans="11:14" hidden="1" x14ac:dyDescent="0.25">
      <c r="K236" s="169">
        <f t="shared" si="10"/>
        <v>0</v>
      </c>
      <c r="L236" s="164">
        <f t="shared" si="12"/>
        <v>0</v>
      </c>
      <c r="M236" s="151">
        <f t="shared" si="11"/>
        <v>0</v>
      </c>
      <c r="N236" s="151" t="s">
        <v>144</v>
      </c>
    </row>
    <row r="237" spans="11:14" hidden="1" x14ac:dyDescent="0.25">
      <c r="K237" s="169">
        <f t="shared" si="10"/>
        <v>0</v>
      </c>
      <c r="L237" s="164">
        <f t="shared" si="12"/>
        <v>0</v>
      </c>
      <c r="M237" s="151">
        <f t="shared" si="11"/>
        <v>0</v>
      </c>
      <c r="N237" s="151" t="s">
        <v>144</v>
      </c>
    </row>
    <row r="238" spans="11:14" hidden="1" x14ac:dyDescent="0.25">
      <c r="K238" s="169">
        <f t="shared" si="10"/>
        <v>0</v>
      </c>
      <c r="L238" s="164">
        <f t="shared" si="12"/>
        <v>0</v>
      </c>
      <c r="M238" s="151">
        <f t="shared" si="11"/>
        <v>0</v>
      </c>
      <c r="N238" s="151" t="s">
        <v>144</v>
      </c>
    </row>
    <row r="239" spans="11:14" hidden="1" x14ac:dyDescent="0.25">
      <c r="K239" s="169">
        <f t="shared" si="10"/>
        <v>0</v>
      </c>
      <c r="L239" s="164">
        <f t="shared" si="12"/>
        <v>0</v>
      </c>
      <c r="M239" s="151">
        <f t="shared" si="11"/>
        <v>0</v>
      </c>
      <c r="N239" s="151" t="s">
        <v>144</v>
      </c>
    </row>
    <row r="240" spans="11:14" hidden="1" x14ac:dyDescent="0.25">
      <c r="K240" s="169">
        <f t="shared" si="10"/>
        <v>0</v>
      </c>
      <c r="L240" s="164">
        <f t="shared" si="12"/>
        <v>0</v>
      </c>
      <c r="M240" s="151">
        <f t="shared" si="11"/>
        <v>0</v>
      </c>
      <c r="N240" s="151" t="s">
        <v>144</v>
      </c>
    </row>
    <row r="241" spans="11:14" hidden="1" x14ac:dyDescent="0.25">
      <c r="K241" s="169">
        <f t="shared" si="10"/>
        <v>0</v>
      </c>
      <c r="L241" s="164">
        <f t="shared" si="12"/>
        <v>0</v>
      </c>
      <c r="M241" s="151">
        <f t="shared" si="11"/>
        <v>0</v>
      </c>
      <c r="N241" s="151" t="s">
        <v>144</v>
      </c>
    </row>
    <row r="242" spans="11:14" hidden="1" x14ac:dyDescent="0.25">
      <c r="K242" s="169">
        <f t="shared" si="10"/>
        <v>0</v>
      </c>
      <c r="L242" s="164">
        <f t="shared" si="12"/>
        <v>0</v>
      </c>
      <c r="M242" s="151">
        <f t="shared" si="11"/>
        <v>0</v>
      </c>
      <c r="N242" s="151" t="s">
        <v>144</v>
      </c>
    </row>
    <row r="243" spans="11:14" hidden="1" x14ac:dyDescent="0.25">
      <c r="K243" s="169">
        <f t="shared" si="10"/>
        <v>0</v>
      </c>
      <c r="L243" s="164">
        <f t="shared" si="12"/>
        <v>0</v>
      </c>
      <c r="M243" s="151">
        <f t="shared" si="11"/>
        <v>0</v>
      </c>
      <c r="N243" s="151" t="s">
        <v>144</v>
      </c>
    </row>
    <row r="244" spans="11:14" hidden="1" x14ac:dyDescent="0.25">
      <c r="K244" s="169">
        <f t="shared" si="10"/>
        <v>0</v>
      </c>
      <c r="L244" s="164">
        <f t="shared" si="12"/>
        <v>0</v>
      </c>
      <c r="M244" s="151">
        <f t="shared" si="11"/>
        <v>0</v>
      </c>
      <c r="N244" s="151" t="s">
        <v>144</v>
      </c>
    </row>
    <row r="245" spans="11:14" hidden="1" x14ac:dyDescent="0.25">
      <c r="K245" s="169">
        <f t="shared" si="10"/>
        <v>0</v>
      </c>
      <c r="L245" s="164">
        <f t="shared" si="12"/>
        <v>0</v>
      </c>
      <c r="M245" s="151">
        <f t="shared" si="11"/>
        <v>0</v>
      </c>
      <c r="N245" s="151" t="s">
        <v>144</v>
      </c>
    </row>
    <row r="246" spans="11:14" hidden="1" x14ac:dyDescent="0.25">
      <c r="K246" s="169">
        <f t="shared" si="10"/>
        <v>0</v>
      </c>
      <c r="L246" s="164">
        <f t="shared" si="12"/>
        <v>0</v>
      </c>
      <c r="M246" s="151">
        <f t="shared" si="11"/>
        <v>0</v>
      </c>
      <c r="N246" s="151" t="s">
        <v>144</v>
      </c>
    </row>
    <row r="247" spans="11:14" hidden="1" x14ac:dyDescent="0.25">
      <c r="K247" s="169">
        <f t="shared" si="10"/>
        <v>0</v>
      </c>
      <c r="L247" s="164">
        <f t="shared" si="12"/>
        <v>0</v>
      </c>
      <c r="M247" s="151">
        <f t="shared" si="11"/>
        <v>0</v>
      </c>
      <c r="N247" s="151" t="s">
        <v>144</v>
      </c>
    </row>
    <row r="248" spans="11:14" hidden="1" x14ac:dyDescent="0.25">
      <c r="K248" s="169">
        <f t="shared" si="10"/>
        <v>0</v>
      </c>
      <c r="L248" s="164">
        <f t="shared" si="12"/>
        <v>0</v>
      </c>
      <c r="M248" s="151">
        <f t="shared" si="11"/>
        <v>0</v>
      </c>
      <c r="N248" s="151" t="s">
        <v>144</v>
      </c>
    </row>
    <row r="249" spans="11:14" hidden="1" x14ac:dyDescent="0.25">
      <c r="K249" s="169">
        <f t="shared" si="10"/>
        <v>0</v>
      </c>
      <c r="L249" s="164">
        <f t="shared" si="12"/>
        <v>0</v>
      </c>
      <c r="M249" s="151">
        <f t="shared" si="11"/>
        <v>0</v>
      </c>
      <c r="N249" s="151" t="s">
        <v>144</v>
      </c>
    </row>
    <row r="250" spans="11:14" hidden="1" x14ac:dyDescent="0.25">
      <c r="K250" s="169">
        <f t="shared" si="10"/>
        <v>0</v>
      </c>
      <c r="L250" s="164">
        <f t="shared" si="12"/>
        <v>0</v>
      </c>
      <c r="M250" s="151">
        <f t="shared" si="11"/>
        <v>0</v>
      </c>
      <c r="N250" s="151" t="s">
        <v>144</v>
      </c>
    </row>
    <row r="251" spans="11:14" hidden="1" x14ac:dyDescent="0.25">
      <c r="K251" s="169">
        <f t="shared" si="10"/>
        <v>0</v>
      </c>
      <c r="L251" s="164">
        <f t="shared" si="12"/>
        <v>0</v>
      </c>
      <c r="M251" s="151">
        <f t="shared" si="11"/>
        <v>0</v>
      </c>
      <c r="N251" s="151" t="s">
        <v>144</v>
      </c>
    </row>
    <row r="252" spans="11:14" hidden="1" x14ac:dyDescent="0.25">
      <c r="K252" s="169">
        <f t="shared" si="10"/>
        <v>0</v>
      </c>
      <c r="L252" s="164">
        <f t="shared" si="12"/>
        <v>0</v>
      </c>
      <c r="M252" s="151">
        <f t="shared" si="11"/>
        <v>0</v>
      </c>
      <c r="N252" s="151" t="s">
        <v>144</v>
      </c>
    </row>
    <row r="253" spans="11:14" hidden="1" x14ac:dyDescent="0.25">
      <c r="K253" s="169">
        <f t="shared" si="10"/>
        <v>0</v>
      </c>
      <c r="L253" s="164">
        <f t="shared" si="12"/>
        <v>0</v>
      </c>
      <c r="M253" s="151">
        <f t="shared" si="11"/>
        <v>0</v>
      </c>
      <c r="N253" s="151" t="s">
        <v>144</v>
      </c>
    </row>
    <row r="254" spans="11:14" hidden="1" x14ac:dyDescent="0.25">
      <c r="K254" s="169">
        <f t="shared" si="10"/>
        <v>0</v>
      </c>
      <c r="L254" s="164">
        <f t="shared" si="12"/>
        <v>0</v>
      </c>
      <c r="M254" s="151">
        <f t="shared" si="11"/>
        <v>0</v>
      </c>
      <c r="N254" s="151" t="s">
        <v>144</v>
      </c>
    </row>
    <row r="255" spans="11:14" hidden="1" x14ac:dyDescent="0.25">
      <c r="K255" s="169">
        <f t="shared" si="10"/>
        <v>0</v>
      </c>
      <c r="L255" s="164">
        <f t="shared" si="12"/>
        <v>0</v>
      </c>
      <c r="M255" s="151">
        <f t="shared" si="11"/>
        <v>0</v>
      </c>
      <c r="N255" s="151" t="s">
        <v>144</v>
      </c>
    </row>
    <row r="256" spans="11:14" hidden="1" x14ac:dyDescent="0.25">
      <c r="K256" s="169">
        <f t="shared" si="10"/>
        <v>0</v>
      </c>
      <c r="L256" s="164">
        <f t="shared" si="12"/>
        <v>0</v>
      </c>
      <c r="M256" s="151">
        <f t="shared" si="11"/>
        <v>0</v>
      </c>
      <c r="N256" s="151" t="s">
        <v>144</v>
      </c>
    </row>
    <row r="257" spans="11:14" hidden="1" x14ac:dyDescent="0.25">
      <c r="K257" s="169">
        <f t="shared" si="10"/>
        <v>0</v>
      </c>
      <c r="L257" s="164">
        <f t="shared" si="12"/>
        <v>0</v>
      </c>
      <c r="M257" s="151">
        <f t="shared" si="11"/>
        <v>0</v>
      </c>
      <c r="N257" s="151" t="s">
        <v>144</v>
      </c>
    </row>
    <row r="258" spans="11:14" hidden="1" x14ac:dyDescent="0.25">
      <c r="K258" s="169">
        <f t="shared" si="10"/>
        <v>0</v>
      </c>
      <c r="L258" s="164">
        <f t="shared" si="12"/>
        <v>0</v>
      </c>
      <c r="M258" s="151">
        <f t="shared" si="11"/>
        <v>0</v>
      </c>
      <c r="N258" s="151" t="s">
        <v>144</v>
      </c>
    </row>
    <row r="259" spans="11:14" hidden="1" x14ac:dyDescent="0.25">
      <c r="K259" s="169">
        <f t="shared" si="10"/>
        <v>0</v>
      </c>
      <c r="L259" s="164">
        <f t="shared" si="12"/>
        <v>0</v>
      </c>
      <c r="M259" s="151">
        <f t="shared" si="11"/>
        <v>0</v>
      </c>
      <c r="N259" s="151" t="s">
        <v>144</v>
      </c>
    </row>
    <row r="260" spans="11:14" hidden="1" x14ac:dyDescent="0.25">
      <c r="K260" s="169">
        <f t="shared" si="10"/>
        <v>0</v>
      </c>
      <c r="L260" s="164">
        <f t="shared" si="12"/>
        <v>0</v>
      </c>
      <c r="M260" s="151">
        <f t="shared" si="11"/>
        <v>0</v>
      </c>
      <c r="N260" s="151" t="s">
        <v>144</v>
      </c>
    </row>
    <row r="261" spans="11:14" hidden="1" x14ac:dyDescent="0.25">
      <c r="K261" s="169">
        <f t="shared" si="10"/>
        <v>0</v>
      </c>
      <c r="L261" s="164">
        <f t="shared" si="12"/>
        <v>0</v>
      </c>
      <c r="M261" s="151">
        <f t="shared" si="11"/>
        <v>0</v>
      </c>
      <c r="N261" s="151" t="s">
        <v>144</v>
      </c>
    </row>
    <row r="262" spans="11:14" hidden="1" x14ac:dyDescent="0.25">
      <c r="K262" s="169">
        <f t="shared" si="10"/>
        <v>0</v>
      </c>
      <c r="L262" s="164">
        <f t="shared" si="12"/>
        <v>0</v>
      </c>
      <c r="M262" s="151">
        <f t="shared" si="11"/>
        <v>0</v>
      </c>
      <c r="N262" s="151" t="s">
        <v>144</v>
      </c>
    </row>
    <row r="263" spans="11:14" hidden="1" x14ac:dyDescent="0.25">
      <c r="K263" s="169">
        <f t="shared" si="10"/>
        <v>0</v>
      </c>
      <c r="L263" s="164">
        <f t="shared" si="12"/>
        <v>0</v>
      </c>
      <c r="M263" s="151">
        <f t="shared" si="11"/>
        <v>0</v>
      </c>
      <c r="N263" s="151" t="s">
        <v>144</v>
      </c>
    </row>
    <row r="264" spans="11:14" hidden="1" x14ac:dyDescent="0.25">
      <c r="K264" s="169">
        <f t="shared" si="10"/>
        <v>0</v>
      </c>
      <c r="L264" s="164">
        <f t="shared" si="12"/>
        <v>0</v>
      </c>
      <c r="M264" s="151">
        <f t="shared" si="11"/>
        <v>0</v>
      </c>
      <c r="N264" s="151" t="s">
        <v>144</v>
      </c>
    </row>
    <row r="265" spans="11:14" hidden="1" x14ac:dyDescent="0.25">
      <c r="K265" s="169">
        <f t="shared" si="10"/>
        <v>0</v>
      </c>
      <c r="L265" s="164">
        <f t="shared" si="12"/>
        <v>0</v>
      </c>
      <c r="M265" s="151">
        <f t="shared" si="11"/>
        <v>0</v>
      </c>
      <c r="N265" s="151" t="s">
        <v>144</v>
      </c>
    </row>
    <row r="266" spans="11:14" hidden="1" x14ac:dyDescent="0.25">
      <c r="K266" s="169">
        <f t="shared" ref="K266:K329" si="13">SUM(F266:J266)</f>
        <v>0</v>
      </c>
      <c r="L266" s="164">
        <f t="shared" si="12"/>
        <v>0</v>
      </c>
      <c r="M266" s="151">
        <f t="shared" ref="M266:M329" si="14">SUM(K266*L266)</f>
        <v>0</v>
      </c>
      <c r="N266" s="151" t="s">
        <v>144</v>
      </c>
    </row>
    <row r="267" spans="11:14" hidden="1" x14ac:dyDescent="0.25">
      <c r="K267" s="169">
        <f t="shared" si="13"/>
        <v>0</v>
      </c>
      <c r="L267" s="164">
        <f t="shared" si="12"/>
        <v>0</v>
      </c>
      <c r="M267" s="151">
        <f t="shared" si="14"/>
        <v>0</v>
      </c>
      <c r="N267" s="151" t="s">
        <v>144</v>
      </c>
    </row>
    <row r="268" spans="11:14" hidden="1" x14ac:dyDescent="0.25">
      <c r="K268" s="169">
        <f t="shared" si="13"/>
        <v>0</v>
      </c>
      <c r="L268" s="164">
        <f t="shared" si="12"/>
        <v>0</v>
      </c>
      <c r="M268" s="151">
        <f t="shared" si="14"/>
        <v>0</v>
      </c>
      <c r="N268" s="151" t="s">
        <v>144</v>
      </c>
    </row>
    <row r="269" spans="11:14" hidden="1" x14ac:dyDescent="0.25">
      <c r="K269" s="169">
        <f t="shared" si="13"/>
        <v>0</v>
      </c>
      <c r="L269" s="164">
        <f t="shared" si="12"/>
        <v>0</v>
      </c>
      <c r="M269" s="151">
        <f t="shared" si="14"/>
        <v>0</v>
      </c>
      <c r="N269" s="151" t="s">
        <v>144</v>
      </c>
    </row>
    <row r="270" spans="11:14" hidden="1" x14ac:dyDescent="0.25">
      <c r="K270" s="169">
        <f t="shared" si="13"/>
        <v>0</v>
      </c>
      <c r="L270" s="164">
        <f t="shared" si="12"/>
        <v>0</v>
      </c>
      <c r="M270" s="151">
        <f t="shared" si="14"/>
        <v>0</v>
      </c>
      <c r="N270" s="151" t="s">
        <v>144</v>
      </c>
    </row>
    <row r="271" spans="11:14" hidden="1" x14ac:dyDescent="0.25">
      <c r="K271" s="169">
        <f t="shared" si="13"/>
        <v>0</v>
      </c>
      <c r="L271" s="164">
        <f t="shared" si="12"/>
        <v>0</v>
      </c>
      <c r="M271" s="151">
        <f t="shared" si="14"/>
        <v>0</v>
      </c>
      <c r="N271" s="151" t="s">
        <v>144</v>
      </c>
    </row>
    <row r="272" spans="11:14" hidden="1" x14ac:dyDescent="0.25">
      <c r="K272" s="169">
        <f t="shared" si="13"/>
        <v>0</v>
      </c>
      <c r="L272" s="164">
        <f t="shared" si="12"/>
        <v>0</v>
      </c>
      <c r="M272" s="151">
        <f t="shared" si="14"/>
        <v>0</v>
      </c>
      <c r="N272" s="151" t="s">
        <v>144</v>
      </c>
    </row>
    <row r="273" spans="11:14" hidden="1" x14ac:dyDescent="0.25">
      <c r="K273" s="169">
        <f t="shared" si="13"/>
        <v>0</v>
      </c>
      <c r="L273" s="164">
        <f t="shared" si="12"/>
        <v>0</v>
      </c>
      <c r="M273" s="151">
        <f t="shared" si="14"/>
        <v>0</v>
      </c>
      <c r="N273" s="151" t="s">
        <v>144</v>
      </c>
    </row>
    <row r="274" spans="11:14" hidden="1" x14ac:dyDescent="0.25">
      <c r="K274" s="169">
        <f t="shared" si="13"/>
        <v>0</v>
      </c>
      <c r="L274" s="164">
        <f t="shared" si="12"/>
        <v>0</v>
      </c>
      <c r="M274" s="151">
        <f t="shared" si="14"/>
        <v>0</v>
      </c>
      <c r="N274" s="151" t="s">
        <v>144</v>
      </c>
    </row>
    <row r="275" spans="11:14" hidden="1" x14ac:dyDescent="0.25">
      <c r="K275" s="169">
        <f t="shared" si="13"/>
        <v>0</v>
      </c>
      <c r="L275" s="164">
        <f t="shared" si="12"/>
        <v>0</v>
      </c>
      <c r="M275" s="151">
        <f t="shared" si="14"/>
        <v>0</v>
      </c>
      <c r="N275" s="151" t="s">
        <v>144</v>
      </c>
    </row>
    <row r="276" spans="11:14" hidden="1" x14ac:dyDescent="0.25">
      <c r="K276" s="169">
        <f t="shared" si="13"/>
        <v>0</v>
      </c>
      <c r="L276" s="164">
        <f t="shared" ref="L276:L339" si="15">IF(D276="X",0,IF(E276="",0,IF(E276="H",0,VLOOKUP(E276,$F$540:$G$554,2))))</f>
        <v>0</v>
      </c>
      <c r="M276" s="151">
        <f t="shared" si="14"/>
        <v>0</v>
      </c>
      <c r="N276" s="151" t="s">
        <v>144</v>
      </c>
    </row>
    <row r="277" spans="11:14" hidden="1" x14ac:dyDescent="0.25">
      <c r="K277" s="169">
        <f t="shared" si="13"/>
        <v>0</v>
      </c>
      <c r="L277" s="164">
        <f t="shared" si="15"/>
        <v>0</v>
      </c>
      <c r="M277" s="151">
        <f t="shared" si="14"/>
        <v>0</v>
      </c>
      <c r="N277" s="151" t="s">
        <v>144</v>
      </c>
    </row>
    <row r="278" spans="11:14" hidden="1" x14ac:dyDescent="0.25">
      <c r="K278" s="169">
        <f t="shared" si="13"/>
        <v>0</v>
      </c>
      <c r="L278" s="164">
        <f t="shared" si="15"/>
        <v>0</v>
      </c>
      <c r="M278" s="151">
        <f t="shared" si="14"/>
        <v>0</v>
      </c>
      <c r="N278" s="151" t="s">
        <v>144</v>
      </c>
    </row>
    <row r="279" spans="11:14" hidden="1" x14ac:dyDescent="0.25">
      <c r="K279" s="169">
        <f t="shared" si="13"/>
        <v>0</v>
      </c>
      <c r="L279" s="164">
        <f t="shared" si="15"/>
        <v>0</v>
      </c>
      <c r="M279" s="151">
        <f t="shared" si="14"/>
        <v>0</v>
      </c>
      <c r="N279" s="151" t="s">
        <v>144</v>
      </c>
    </row>
    <row r="280" spans="11:14" hidden="1" x14ac:dyDescent="0.25">
      <c r="K280" s="169">
        <f t="shared" si="13"/>
        <v>0</v>
      </c>
      <c r="L280" s="164">
        <f t="shared" si="15"/>
        <v>0</v>
      </c>
      <c r="M280" s="151">
        <f t="shared" si="14"/>
        <v>0</v>
      </c>
      <c r="N280" s="151" t="s">
        <v>144</v>
      </c>
    </row>
    <row r="281" spans="11:14" hidden="1" x14ac:dyDescent="0.25">
      <c r="K281" s="169">
        <f t="shared" si="13"/>
        <v>0</v>
      </c>
      <c r="L281" s="164">
        <f t="shared" si="15"/>
        <v>0</v>
      </c>
      <c r="M281" s="151">
        <f t="shared" si="14"/>
        <v>0</v>
      </c>
      <c r="N281" s="151" t="s">
        <v>144</v>
      </c>
    </row>
    <row r="282" spans="11:14" hidden="1" x14ac:dyDescent="0.25">
      <c r="K282" s="169">
        <f t="shared" si="13"/>
        <v>0</v>
      </c>
      <c r="L282" s="164">
        <f t="shared" si="15"/>
        <v>0</v>
      </c>
      <c r="M282" s="151">
        <f t="shared" si="14"/>
        <v>0</v>
      </c>
      <c r="N282" s="151" t="s">
        <v>144</v>
      </c>
    </row>
    <row r="283" spans="11:14" hidden="1" x14ac:dyDescent="0.25">
      <c r="K283" s="169">
        <f t="shared" si="13"/>
        <v>0</v>
      </c>
      <c r="L283" s="164">
        <f t="shared" si="15"/>
        <v>0</v>
      </c>
      <c r="M283" s="151">
        <f t="shared" si="14"/>
        <v>0</v>
      </c>
      <c r="N283" s="151" t="s">
        <v>144</v>
      </c>
    </row>
    <row r="284" spans="11:14" hidden="1" x14ac:dyDescent="0.25">
      <c r="K284" s="169">
        <f t="shared" si="13"/>
        <v>0</v>
      </c>
      <c r="L284" s="164">
        <f t="shared" si="15"/>
        <v>0</v>
      </c>
      <c r="M284" s="151">
        <f t="shared" si="14"/>
        <v>0</v>
      </c>
      <c r="N284" s="151" t="s">
        <v>144</v>
      </c>
    </row>
    <row r="285" spans="11:14" hidden="1" x14ac:dyDescent="0.25">
      <c r="K285" s="169">
        <f t="shared" si="13"/>
        <v>0</v>
      </c>
      <c r="L285" s="164">
        <f t="shared" si="15"/>
        <v>0</v>
      </c>
      <c r="M285" s="151">
        <f t="shared" si="14"/>
        <v>0</v>
      </c>
      <c r="N285" s="151" t="s">
        <v>144</v>
      </c>
    </row>
    <row r="286" spans="11:14" hidden="1" x14ac:dyDescent="0.25">
      <c r="K286" s="169">
        <f t="shared" si="13"/>
        <v>0</v>
      </c>
      <c r="L286" s="164">
        <f t="shared" si="15"/>
        <v>0</v>
      </c>
      <c r="M286" s="151">
        <f t="shared" si="14"/>
        <v>0</v>
      </c>
      <c r="N286" s="151" t="s">
        <v>144</v>
      </c>
    </row>
    <row r="287" spans="11:14" hidden="1" x14ac:dyDescent="0.25">
      <c r="K287" s="169">
        <f t="shared" si="13"/>
        <v>0</v>
      </c>
      <c r="L287" s="164">
        <f t="shared" si="15"/>
        <v>0</v>
      </c>
      <c r="M287" s="151">
        <f t="shared" si="14"/>
        <v>0</v>
      </c>
      <c r="N287" s="151" t="s">
        <v>144</v>
      </c>
    </row>
    <row r="288" spans="11:14" hidden="1" x14ac:dyDescent="0.25">
      <c r="K288" s="169">
        <f t="shared" si="13"/>
        <v>0</v>
      </c>
      <c r="L288" s="164">
        <f t="shared" si="15"/>
        <v>0</v>
      </c>
      <c r="M288" s="151">
        <f t="shared" si="14"/>
        <v>0</v>
      </c>
      <c r="N288" s="151" t="s">
        <v>144</v>
      </c>
    </row>
    <row r="289" spans="11:14" hidden="1" x14ac:dyDescent="0.25">
      <c r="K289" s="169">
        <f t="shared" si="13"/>
        <v>0</v>
      </c>
      <c r="L289" s="164">
        <f t="shared" si="15"/>
        <v>0</v>
      </c>
      <c r="M289" s="151">
        <f t="shared" si="14"/>
        <v>0</v>
      </c>
      <c r="N289" s="151" t="s">
        <v>144</v>
      </c>
    </row>
    <row r="290" spans="11:14" hidden="1" x14ac:dyDescent="0.25">
      <c r="K290" s="169">
        <f t="shared" si="13"/>
        <v>0</v>
      </c>
      <c r="L290" s="164">
        <f t="shared" si="15"/>
        <v>0</v>
      </c>
      <c r="M290" s="151">
        <f t="shared" si="14"/>
        <v>0</v>
      </c>
      <c r="N290" s="151" t="s">
        <v>144</v>
      </c>
    </row>
    <row r="291" spans="11:14" hidden="1" x14ac:dyDescent="0.25">
      <c r="K291" s="169">
        <f t="shared" si="13"/>
        <v>0</v>
      </c>
      <c r="L291" s="164">
        <f t="shared" si="15"/>
        <v>0</v>
      </c>
      <c r="M291" s="151">
        <f t="shared" si="14"/>
        <v>0</v>
      </c>
      <c r="N291" s="151" t="s">
        <v>144</v>
      </c>
    </row>
    <row r="292" spans="11:14" hidden="1" x14ac:dyDescent="0.25">
      <c r="K292" s="169">
        <f t="shared" si="13"/>
        <v>0</v>
      </c>
      <c r="L292" s="164">
        <f t="shared" si="15"/>
        <v>0</v>
      </c>
      <c r="M292" s="151">
        <f t="shared" si="14"/>
        <v>0</v>
      </c>
      <c r="N292" s="151" t="s">
        <v>144</v>
      </c>
    </row>
    <row r="293" spans="11:14" hidden="1" x14ac:dyDescent="0.25">
      <c r="K293" s="169">
        <f t="shared" si="13"/>
        <v>0</v>
      </c>
      <c r="L293" s="164">
        <f t="shared" si="15"/>
        <v>0</v>
      </c>
      <c r="M293" s="151">
        <f t="shared" si="14"/>
        <v>0</v>
      </c>
      <c r="N293" s="151" t="s">
        <v>144</v>
      </c>
    </row>
    <row r="294" spans="11:14" hidden="1" x14ac:dyDescent="0.25">
      <c r="K294" s="169">
        <f t="shared" si="13"/>
        <v>0</v>
      </c>
      <c r="L294" s="164">
        <f t="shared" si="15"/>
        <v>0</v>
      </c>
      <c r="M294" s="151">
        <f t="shared" si="14"/>
        <v>0</v>
      </c>
      <c r="N294" s="151" t="s">
        <v>144</v>
      </c>
    </row>
    <row r="295" spans="11:14" hidden="1" x14ac:dyDescent="0.25">
      <c r="K295" s="169">
        <f t="shared" si="13"/>
        <v>0</v>
      </c>
      <c r="L295" s="164">
        <f t="shared" si="15"/>
        <v>0</v>
      </c>
      <c r="M295" s="151">
        <f t="shared" si="14"/>
        <v>0</v>
      </c>
      <c r="N295" s="151" t="s">
        <v>144</v>
      </c>
    </row>
    <row r="296" spans="11:14" hidden="1" x14ac:dyDescent="0.25">
      <c r="K296" s="169">
        <f t="shared" si="13"/>
        <v>0</v>
      </c>
      <c r="L296" s="164">
        <f t="shared" si="15"/>
        <v>0</v>
      </c>
      <c r="M296" s="151">
        <f t="shared" si="14"/>
        <v>0</v>
      </c>
      <c r="N296" s="151" t="s">
        <v>144</v>
      </c>
    </row>
    <row r="297" spans="11:14" hidden="1" x14ac:dyDescent="0.25">
      <c r="K297" s="169">
        <f t="shared" si="13"/>
        <v>0</v>
      </c>
      <c r="L297" s="164">
        <f t="shared" si="15"/>
        <v>0</v>
      </c>
      <c r="M297" s="151">
        <f t="shared" si="14"/>
        <v>0</v>
      </c>
      <c r="N297" s="151" t="s">
        <v>144</v>
      </c>
    </row>
    <row r="298" spans="11:14" hidden="1" x14ac:dyDescent="0.25">
      <c r="K298" s="169">
        <f t="shared" si="13"/>
        <v>0</v>
      </c>
      <c r="L298" s="164">
        <f t="shared" si="15"/>
        <v>0</v>
      </c>
      <c r="M298" s="151">
        <f t="shared" si="14"/>
        <v>0</v>
      </c>
      <c r="N298" s="151" t="s">
        <v>144</v>
      </c>
    </row>
    <row r="299" spans="11:14" hidden="1" x14ac:dyDescent="0.25">
      <c r="K299" s="169">
        <f t="shared" si="13"/>
        <v>0</v>
      </c>
      <c r="L299" s="164">
        <f t="shared" si="15"/>
        <v>0</v>
      </c>
      <c r="M299" s="151">
        <f t="shared" si="14"/>
        <v>0</v>
      </c>
      <c r="N299" s="151" t="s">
        <v>144</v>
      </c>
    </row>
    <row r="300" spans="11:14" hidden="1" x14ac:dyDescent="0.25">
      <c r="K300" s="169">
        <f t="shared" si="13"/>
        <v>0</v>
      </c>
      <c r="L300" s="164">
        <f t="shared" si="15"/>
        <v>0</v>
      </c>
      <c r="M300" s="151">
        <f t="shared" si="14"/>
        <v>0</v>
      </c>
      <c r="N300" s="151" t="s">
        <v>144</v>
      </c>
    </row>
    <row r="301" spans="11:14" hidden="1" x14ac:dyDescent="0.25">
      <c r="K301" s="169">
        <f t="shared" si="13"/>
        <v>0</v>
      </c>
      <c r="L301" s="164">
        <f t="shared" si="15"/>
        <v>0</v>
      </c>
      <c r="M301" s="151">
        <f t="shared" si="14"/>
        <v>0</v>
      </c>
      <c r="N301" s="151" t="s">
        <v>144</v>
      </c>
    </row>
    <row r="302" spans="11:14" hidden="1" x14ac:dyDescent="0.25">
      <c r="K302" s="169">
        <f t="shared" si="13"/>
        <v>0</v>
      </c>
      <c r="L302" s="164">
        <f t="shared" si="15"/>
        <v>0</v>
      </c>
      <c r="M302" s="151">
        <f t="shared" si="14"/>
        <v>0</v>
      </c>
      <c r="N302" s="151" t="s">
        <v>144</v>
      </c>
    </row>
    <row r="303" spans="11:14" hidden="1" x14ac:dyDescent="0.25">
      <c r="K303" s="169">
        <f t="shared" si="13"/>
        <v>0</v>
      </c>
      <c r="L303" s="164">
        <f t="shared" si="15"/>
        <v>0</v>
      </c>
      <c r="M303" s="151">
        <f t="shared" si="14"/>
        <v>0</v>
      </c>
      <c r="N303" s="151" t="s">
        <v>144</v>
      </c>
    </row>
    <row r="304" spans="11:14" hidden="1" x14ac:dyDescent="0.25">
      <c r="K304" s="169">
        <f t="shared" si="13"/>
        <v>0</v>
      </c>
      <c r="L304" s="164">
        <f t="shared" si="15"/>
        <v>0</v>
      </c>
      <c r="M304" s="151">
        <f t="shared" si="14"/>
        <v>0</v>
      </c>
      <c r="N304" s="151" t="s">
        <v>144</v>
      </c>
    </row>
    <row r="305" spans="11:14" hidden="1" x14ac:dyDescent="0.25">
      <c r="K305" s="169">
        <f t="shared" si="13"/>
        <v>0</v>
      </c>
      <c r="L305" s="164">
        <f t="shared" si="15"/>
        <v>0</v>
      </c>
      <c r="M305" s="151">
        <f t="shared" si="14"/>
        <v>0</v>
      </c>
      <c r="N305" s="151" t="s">
        <v>144</v>
      </c>
    </row>
    <row r="306" spans="11:14" hidden="1" x14ac:dyDescent="0.25">
      <c r="K306" s="169">
        <f t="shared" si="13"/>
        <v>0</v>
      </c>
      <c r="L306" s="164">
        <f t="shared" si="15"/>
        <v>0</v>
      </c>
      <c r="M306" s="151">
        <f t="shared" si="14"/>
        <v>0</v>
      </c>
      <c r="N306" s="151" t="s">
        <v>144</v>
      </c>
    </row>
    <row r="307" spans="11:14" hidden="1" x14ac:dyDescent="0.25">
      <c r="K307" s="169">
        <f t="shared" si="13"/>
        <v>0</v>
      </c>
      <c r="L307" s="164">
        <f t="shared" si="15"/>
        <v>0</v>
      </c>
      <c r="M307" s="151">
        <f t="shared" si="14"/>
        <v>0</v>
      </c>
      <c r="N307" s="151" t="s">
        <v>144</v>
      </c>
    </row>
    <row r="308" spans="11:14" hidden="1" x14ac:dyDescent="0.25">
      <c r="K308" s="169">
        <f t="shared" si="13"/>
        <v>0</v>
      </c>
      <c r="L308" s="164">
        <f t="shared" si="15"/>
        <v>0</v>
      </c>
      <c r="M308" s="151">
        <f t="shared" si="14"/>
        <v>0</v>
      </c>
      <c r="N308" s="151" t="s">
        <v>144</v>
      </c>
    </row>
    <row r="309" spans="11:14" hidden="1" x14ac:dyDescent="0.25">
      <c r="K309" s="169">
        <f t="shared" si="13"/>
        <v>0</v>
      </c>
      <c r="L309" s="164">
        <f t="shared" si="15"/>
        <v>0</v>
      </c>
      <c r="M309" s="151">
        <f t="shared" si="14"/>
        <v>0</v>
      </c>
      <c r="N309" s="151" t="s">
        <v>144</v>
      </c>
    </row>
    <row r="310" spans="11:14" hidden="1" x14ac:dyDescent="0.25">
      <c r="K310" s="169">
        <f t="shared" si="13"/>
        <v>0</v>
      </c>
      <c r="L310" s="164">
        <f t="shared" si="15"/>
        <v>0</v>
      </c>
      <c r="M310" s="151">
        <f t="shared" si="14"/>
        <v>0</v>
      </c>
      <c r="N310" s="151" t="s">
        <v>144</v>
      </c>
    </row>
    <row r="311" spans="11:14" hidden="1" x14ac:dyDescent="0.25">
      <c r="K311" s="169">
        <f t="shared" si="13"/>
        <v>0</v>
      </c>
      <c r="L311" s="164">
        <f t="shared" si="15"/>
        <v>0</v>
      </c>
      <c r="M311" s="151">
        <f t="shared" si="14"/>
        <v>0</v>
      </c>
      <c r="N311" s="151" t="s">
        <v>144</v>
      </c>
    </row>
    <row r="312" spans="11:14" hidden="1" x14ac:dyDescent="0.25">
      <c r="K312" s="169">
        <f t="shared" si="13"/>
        <v>0</v>
      </c>
      <c r="L312" s="164">
        <f t="shared" si="15"/>
        <v>0</v>
      </c>
      <c r="M312" s="151">
        <f t="shared" si="14"/>
        <v>0</v>
      </c>
      <c r="N312" s="151" t="s">
        <v>144</v>
      </c>
    </row>
    <row r="313" spans="11:14" hidden="1" x14ac:dyDescent="0.25">
      <c r="K313" s="169">
        <f t="shared" si="13"/>
        <v>0</v>
      </c>
      <c r="L313" s="164">
        <f t="shared" si="15"/>
        <v>0</v>
      </c>
      <c r="M313" s="151">
        <f t="shared" si="14"/>
        <v>0</v>
      </c>
      <c r="N313" s="151" t="s">
        <v>144</v>
      </c>
    </row>
    <row r="314" spans="11:14" hidden="1" x14ac:dyDescent="0.25">
      <c r="K314" s="169">
        <f t="shared" si="13"/>
        <v>0</v>
      </c>
      <c r="L314" s="164">
        <f t="shared" si="15"/>
        <v>0</v>
      </c>
      <c r="M314" s="151">
        <f t="shared" si="14"/>
        <v>0</v>
      </c>
      <c r="N314" s="151" t="s">
        <v>144</v>
      </c>
    </row>
    <row r="315" spans="11:14" hidden="1" x14ac:dyDescent="0.25">
      <c r="K315" s="169">
        <f t="shared" si="13"/>
        <v>0</v>
      </c>
      <c r="L315" s="164">
        <f t="shared" si="15"/>
        <v>0</v>
      </c>
      <c r="M315" s="151">
        <f t="shared" si="14"/>
        <v>0</v>
      </c>
      <c r="N315" s="151" t="s">
        <v>144</v>
      </c>
    </row>
    <row r="316" spans="11:14" hidden="1" x14ac:dyDescent="0.25">
      <c r="K316" s="169">
        <f t="shared" si="13"/>
        <v>0</v>
      </c>
      <c r="L316" s="164">
        <f t="shared" si="15"/>
        <v>0</v>
      </c>
      <c r="M316" s="151">
        <f t="shared" si="14"/>
        <v>0</v>
      </c>
      <c r="N316" s="151" t="s">
        <v>144</v>
      </c>
    </row>
    <row r="317" spans="11:14" hidden="1" x14ac:dyDescent="0.25">
      <c r="K317" s="169">
        <f t="shared" si="13"/>
        <v>0</v>
      </c>
      <c r="L317" s="164">
        <f t="shared" si="15"/>
        <v>0</v>
      </c>
      <c r="M317" s="151">
        <f t="shared" si="14"/>
        <v>0</v>
      </c>
      <c r="N317" s="151" t="s">
        <v>144</v>
      </c>
    </row>
    <row r="318" spans="11:14" hidden="1" x14ac:dyDescent="0.25">
      <c r="K318" s="169">
        <f t="shared" si="13"/>
        <v>0</v>
      </c>
      <c r="L318" s="164">
        <f t="shared" si="15"/>
        <v>0</v>
      </c>
      <c r="M318" s="151">
        <f t="shared" si="14"/>
        <v>0</v>
      </c>
      <c r="N318" s="151" t="s">
        <v>144</v>
      </c>
    </row>
    <row r="319" spans="11:14" hidden="1" x14ac:dyDescent="0.25">
      <c r="K319" s="169">
        <f t="shared" si="13"/>
        <v>0</v>
      </c>
      <c r="L319" s="164">
        <f t="shared" si="15"/>
        <v>0</v>
      </c>
      <c r="M319" s="151">
        <f t="shared" si="14"/>
        <v>0</v>
      </c>
      <c r="N319" s="151" t="s">
        <v>144</v>
      </c>
    </row>
    <row r="320" spans="11:14" hidden="1" x14ac:dyDescent="0.25">
      <c r="K320" s="169">
        <f t="shared" si="13"/>
        <v>0</v>
      </c>
      <c r="L320" s="164">
        <f t="shared" si="15"/>
        <v>0</v>
      </c>
      <c r="M320" s="151">
        <f t="shared" si="14"/>
        <v>0</v>
      </c>
      <c r="N320" s="151" t="s">
        <v>144</v>
      </c>
    </row>
    <row r="321" spans="11:14" hidden="1" x14ac:dyDescent="0.25">
      <c r="K321" s="169">
        <f t="shared" si="13"/>
        <v>0</v>
      </c>
      <c r="L321" s="164">
        <f t="shared" si="15"/>
        <v>0</v>
      </c>
      <c r="M321" s="151">
        <f t="shared" si="14"/>
        <v>0</v>
      </c>
      <c r="N321" s="151" t="s">
        <v>144</v>
      </c>
    </row>
    <row r="322" spans="11:14" hidden="1" x14ac:dyDescent="0.25">
      <c r="K322" s="169">
        <f t="shared" si="13"/>
        <v>0</v>
      </c>
      <c r="L322" s="164">
        <f t="shared" si="15"/>
        <v>0</v>
      </c>
      <c r="M322" s="151">
        <f t="shared" si="14"/>
        <v>0</v>
      </c>
      <c r="N322" s="151" t="s">
        <v>144</v>
      </c>
    </row>
    <row r="323" spans="11:14" hidden="1" x14ac:dyDescent="0.25">
      <c r="K323" s="169">
        <f t="shared" si="13"/>
        <v>0</v>
      </c>
      <c r="L323" s="164">
        <f t="shared" si="15"/>
        <v>0</v>
      </c>
      <c r="M323" s="151">
        <f t="shared" si="14"/>
        <v>0</v>
      </c>
      <c r="N323" s="151" t="s">
        <v>144</v>
      </c>
    </row>
    <row r="324" spans="11:14" hidden="1" x14ac:dyDescent="0.25">
      <c r="K324" s="169">
        <f t="shared" si="13"/>
        <v>0</v>
      </c>
      <c r="L324" s="164">
        <f t="shared" si="15"/>
        <v>0</v>
      </c>
      <c r="M324" s="151">
        <f t="shared" si="14"/>
        <v>0</v>
      </c>
      <c r="N324" s="151" t="s">
        <v>144</v>
      </c>
    </row>
    <row r="325" spans="11:14" hidden="1" x14ac:dyDescent="0.25">
      <c r="K325" s="169">
        <f t="shared" si="13"/>
        <v>0</v>
      </c>
      <c r="L325" s="164">
        <f t="shared" si="15"/>
        <v>0</v>
      </c>
      <c r="M325" s="151">
        <f t="shared" si="14"/>
        <v>0</v>
      </c>
      <c r="N325" s="151" t="s">
        <v>144</v>
      </c>
    </row>
    <row r="326" spans="11:14" hidden="1" x14ac:dyDescent="0.25">
      <c r="K326" s="169">
        <f t="shared" si="13"/>
        <v>0</v>
      </c>
      <c r="L326" s="164">
        <f t="shared" si="15"/>
        <v>0</v>
      </c>
      <c r="M326" s="151">
        <f t="shared" si="14"/>
        <v>0</v>
      </c>
      <c r="N326" s="151" t="s">
        <v>144</v>
      </c>
    </row>
    <row r="327" spans="11:14" hidden="1" x14ac:dyDescent="0.25">
      <c r="K327" s="169">
        <f t="shared" si="13"/>
        <v>0</v>
      </c>
      <c r="L327" s="164">
        <f t="shared" si="15"/>
        <v>0</v>
      </c>
      <c r="M327" s="151">
        <f t="shared" si="14"/>
        <v>0</v>
      </c>
      <c r="N327" s="151" t="s">
        <v>144</v>
      </c>
    </row>
    <row r="328" spans="11:14" hidden="1" x14ac:dyDescent="0.25">
      <c r="K328" s="169">
        <f t="shared" si="13"/>
        <v>0</v>
      </c>
      <c r="L328" s="164">
        <f t="shared" si="15"/>
        <v>0</v>
      </c>
      <c r="M328" s="151">
        <f t="shared" si="14"/>
        <v>0</v>
      </c>
      <c r="N328" s="151" t="s">
        <v>144</v>
      </c>
    </row>
    <row r="329" spans="11:14" hidden="1" x14ac:dyDescent="0.25">
      <c r="K329" s="169">
        <f t="shared" si="13"/>
        <v>0</v>
      </c>
      <c r="L329" s="164">
        <f t="shared" si="15"/>
        <v>0</v>
      </c>
      <c r="M329" s="151">
        <f t="shared" si="14"/>
        <v>0</v>
      </c>
      <c r="N329" s="151" t="s">
        <v>144</v>
      </c>
    </row>
    <row r="330" spans="11:14" hidden="1" x14ac:dyDescent="0.25">
      <c r="K330" s="169">
        <f t="shared" ref="K330:K393" si="16">SUM(F330:J330)</f>
        <v>0</v>
      </c>
      <c r="L330" s="164">
        <f t="shared" si="15"/>
        <v>0</v>
      </c>
      <c r="M330" s="151">
        <f t="shared" ref="M330:M393" si="17">SUM(K330*L330)</f>
        <v>0</v>
      </c>
      <c r="N330" s="151" t="s">
        <v>144</v>
      </c>
    </row>
    <row r="331" spans="11:14" hidden="1" x14ac:dyDescent="0.25">
      <c r="K331" s="169">
        <f t="shared" si="16"/>
        <v>0</v>
      </c>
      <c r="L331" s="164">
        <f t="shared" si="15"/>
        <v>0</v>
      </c>
      <c r="M331" s="151">
        <f t="shared" si="17"/>
        <v>0</v>
      </c>
      <c r="N331" s="151" t="s">
        <v>144</v>
      </c>
    </row>
    <row r="332" spans="11:14" hidden="1" x14ac:dyDescent="0.25">
      <c r="K332" s="169">
        <f t="shared" si="16"/>
        <v>0</v>
      </c>
      <c r="L332" s="164">
        <f t="shared" si="15"/>
        <v>0</v>
      </c>
      <c r="M332" s="151">
        <f t="shared" si="17"/>
        <v>0</v>
      </c>
      <c r="N332" s="151" t="s">
        <v>144</v>
      </c>
    </row>
    <row r="333" spans="11:14" hidden="1" x14ac:dyDescent="0.25">
      <c r="K333" s="169">
        <f t="shared" si="16"/>
        <v>0</v>
      </c>
      <c r="L333" s="164">
        <f t="shared" si="15"/>
        <v>0</v>
      </c>
      <c r="M333" s="151">
        <f t="shared" si="17"/>
        <v>0</v>
      </c>
      <c r="N333" s="151" t="s">
        <v>144</v>
      </c>
    </row>
    <row r="334" spans="11:14" hidden="1" x14ac:dyDescent="0.25">
      <c r="K334" s="169">
        <f t="shared" si="16"/>
        <v>0</v>
      </c>
      <c r="L334" s="164">
        <f t="shared" si="15"/>
        <v>0</v>
      </c>
      <c r="M334" s="151">
        <f t="shared" si="17"/>
        <v>0</v>
      </c>
      <c r="N334" s="151" t="s">
        <v>144</v>
      </c>
    </row>
    <row r="335" spans="11:14" hidden="1" x14ac:dyDescent="0.25">
      <c r="K335" s="169">
        <f t="shared" si="16"/>
        <v>0</v>
      </c>
      <c r="L335" s="164">
        <f t="shared" si="15"/>
        <v>0</v>
      </c>
      <c r="M335" s="151">
        <f t="shared" si="17"/>
        <v>0</v>
      </c>
      <c r="N335" s="151" t="s">
        <v>144</v>
      </c>
    </row>
    <row r="336" spans="11:14" hidden="1" x14ac:dyDescent="0.25">
      <c r="K336" s="169">
        <f t="shared" si="16"/>
        <v>0</v>
      </c>
      <c r="L336" s="164">
        <f t="shared" si="15"/>
        <v>0</v>
      </c>
      <c r="M336" s="151">
        <f t="shared" si="17"/>
        <v>0</v>
      </c>
      <c r="N336" s="151" t="s">
        <v>144</v>
      </c>
    </row>
    <row r="337" spans="11:14" hidden="1" x14ac:dyDescent="0.25">
      <c r="K337" s="169">
        <f t="shared" si="16"/>
        <v>0</v>
      </c>
      <c r="L337" s="164">
        <f t="shared" si="15"/>
        <v>0</v>
      </c>
      <c r="M337" s="151">
        <f t="shared" si="17"/>
        <v>0</v>
      </c>
      <c r="N337" s="151" t="s">
        <v>144</v>
      </c>
    </row>
    <row r="338" spans="11:14" hidden="1" x14ac:dyDescent="0.25">
      <c r="K338" s="169">
        <f t="shared" si="16"/>
        <v>0</v>
      </c>
      <c r="L338" s="164">
        <f t="shared" si="15"/>
        <v>0</v>
      </c>
      <c r="M338" s="151">
        <f t="shared" si="17"/>
        <v>0</v>
      </c>
      <c r="N338" s="151" t="s">
        <v>144</v>
      </c>
    </row>
    <row r="339" spans="11:14" hidden="1" x14ac:dyDescent="0.25">
      <c r="K339" s="169">
        <f t="shared" si="16"/>
        <v>0</v>
      </c>
      <c r="L339" s="164">
        <f t="shared" si="15"/>
        <v>0</v>
      </c>
      <c r="M339" s="151">
        <f t="shared" si="17"/>
        <v>0</v>
      </c>
      <c r="N339" s="151" t="s">
        <v>144</v>
      </c>
    </row>
    <row r="340" spans="11:14" hidden="1" x14ac:dyDescent="0.25">
      <c r="K340" s="169">
        <f t="shared" si="16"/>
        <v>0</v>
      </c>
      <c r="L340" s="164">
        <f t="shared" ref="L340:L403" si="18">IF(D340="X",0,IF(E340="",0,IF(E340="H",0,VLOOKUP(E340,$F$540:$G$554,2))))</f>
        <v>0</v>
      </c>
      <c r="M340" s="151">
        <f t="shared" si="17"/>
        <v>0</v>
      </c>
      <c r="N340" s="151" t="s">
        <v>144</v>
      </c>
    </row>
    <row r="341" spans="11:14" hidden="1" x14ac:dyDescent="0.25">
      <c r="K341" s="169">
        <f t="shared" si="16"/>
        <v>0</v>
      </c>
      <c r="L341" s="164">
        <f t="shared" si="18"/>
        <v>0</v>
      </c>
      <c r="M341" s="151">
        <f t="shared" si="17"/>
        <v>0</v>
      </c>
      <c r="N341" s="151" t="s">
        <v>144</v>
      </c>
    </row>
    <row r="342" spans="11:14" hidden="1" x14ac:dyDescent="0.25">
      <c r="K342" s="169">
        <f t="shared" si="16"/>
        <v>0</v>
      </c>
      <c r="L342" s="164">
        <f t="shared" si="18"/>
        <v>0</v>
      </c>
      <c r="M342" s="151">
        <f t="shared" si="17"/>
        <v>0</v>
      </c>
      <c r="N342" s="151" t="s">
        <v>144</v>
      </c>
    </row>
    <row r="343" spans="11:14" hidden="1" x14ac:dyDescent="0.25">
      <c r="K343" s="169">
        <f t="shared" si="16"/>
        <v>0</v>
      </c>
      <c r="L343" s="164">
        <f t="shared" si="18"/>
        <v>0</v>
      </c>
      <c r="M343" s="151">
        <f t="shared" si="17"/>
        <v>0</v>
      </c>
      <c r="N343" s="151" t="s">
        <v>144</v>
      </c>
    </row>
    <row r="344" spans="11:14" hidden="1" x14ac:dyDescent="0.25">
      <c r="K344" s="169">
        <f t="shared" si="16"/>
        <v>0</v>
      </c>
      <c r="L344" s="164">
        <f t="shared" si="18"/>
        <v>0</v>
      </c>
      <c r="M344" s="151">
        <f t="shared" si="17"/>
        <v>0</v>
      </c>
      <c r="N344" s="151" t="s">
        <v>144</v>
      </c>
    </row>
    <row r="345" spans="11:14" hidden="1" x14ac:dyDescent="0.25">
      <c r="K345" s="169">
        <f t="shared" si="16"/>
        <v>0</v>
      </c>
      <c r="L345" s="164">
        <f t="shared" si="18"/>
        <v>0</v>
      </c>
      <c r="M345" s="151">
        <f t="shared" si="17"/>
        <v>0</v>
      </c>
      <c r="N345" s="151" t="s">
        <v>144</v>
      </c>
    </row>
    <row r="346" spans="11:14" hidden="1" x14ac:dyDescent="0.25">
      <c r="K346" s="169">
        <f t="shared" si="16"/>
        <v>0</v>
      </c>
      <c r="L346" s="164">
        <f t="shared" si="18"/>
        <v>0</v>
      </c>
      <c r="M346" s="151">
        <f t="shared" si="17"/>
        <v>0</v>
      </c>
      <c r="N346" s="151" t="s">
        <v>144</v>
      </c>
    </row>
    <row r="347" spans="11:14" hidden="1" x14ac:dyDescent="0.25">
      <c r="K347" s="169">
        <f t="shared" si="16"/>
        <v>0</v>
      </c>
      <c r="L347" s="164">
        <f t="shared" si="18"/>
        <v>0</v>
      </c>
      <c r="M347" s="151">
        <f t="shared" si="17"/>
        <v>0</v>
      </c>
      <c r="N347" s="151" t="s">
        <v>144</v>
      </c>
    </row>
    <row r="348" spans="11:14" hidden="1" x14ac:dyDescent="0.25">
      <c r="K348" s="169">
        <f t="shared" si="16"/>
        <v>0</v>
      </c>
      <c r="L348" s="164">
        <f t="shared" si="18"/>
        <v>0</v>
      </c>
      <c r="M348" s="151">
        <f t="shared" si="17"/>
        <v>0</v>
      </c>
      <c r="N348" s="151" t="s">
        <v>144</v>
      </c>
    </row>
    <row r="349" spans="11:14" hidden="1" x14ac:dyDescent="0.25">
      <c r="K349" s="169">
        <f t="shared" si="16"/>
        <v>0</v>
      </c>
      <c r="L349" s="164">
        <f t="shared" si="18"/>
        <v>0</v>
      </c>
      <c r="M349" s="151">
        <f t="shared" si="17"/>
        <v>0</v>
      </c>
      <c r="N349" s="151" t="s">
        <v>144</v>
      </c>
    </row>
    <row r="350" spans="11:14" hidden="1" x14ac:dyDescent="0.25">
      <c r="K350" s="169">
        <f t="shared" si="16"/>
        <v>0</v>
      </c>
      <c r="L350" s="164">
        <f t="shared" si="18"/>
        <v>0</v>
      </c>
      <c r="M350" s="151">
        <f t="shared" si="17"/>
        <v>0</v>
      </c>
      <c r="N350" s="151" t="s">
        <v>144</v>
      </c>
    </row>
    <row r="351" spans="11:14" hidden="1" x14ac:dyDescent="0.25">
      <c r="K351" s="169">
        <f t="shared" si="16"/>
        <v>0</v>
      </c>
      <c r="L351" s="164">
        <f t="shared" si="18"/>
        <v>0</v>
      </c>
      <c r="M351" s="151">
        <f t="shared" si="17"/>
        <v>0</v>
      </c>
      <c r="N351" s="151" t="s">
        <v>144</v>
      </c>
    </row>
    <row r="352" spans="11:14" hidden="1" x14ac:dyDescent="0.25">
      <c r="K352" s="169">
        <f t="shared" si="16"/>
        <v>0</v>
      </c>
      <c r="L352" s="164">
        <f t="shared" si="18"/>
        <v>0</v>
      </c>
      <c r="M352" s="151">
        <f t="shared" si="17"/>
        <v>0</v>
      </c>
      <c r="N352" s="151" t="s">
        <v>144</v>
      </c>
    </row>
    <row r="353" spans="11:14" hidden="1" x14ac:dyDescent="0.25">
      <c r="K353" s="169">
        <f t="shared" si="16"/>
        <v>0</v>
      </c>
      <c r="L353" s="164">
        <f t="shared" si="18"/>
        <v>0</v>
      </c>
      <c r="M353" s="151">
        <f t="shared" si="17"/>
        <v>0</v>
      </c>
      <c r="N353" s="151" t="s">
        <v>144</v>
      </c>
    </row>
    <row r="354" spans="11:14" hidden="1" x14ac:dyDescent="0.25">
      <c r="K354" s="169">
        <f t="shared" si="16"/>
        <v>0</v>
      </c>
      <c r="L354" s="164">
        <f t="shared" si="18"/>
        <v>0</v>
      </c>
      <c r="M354" s="151">
        <f t="shared" si="17"/>
        <v>0</v>
      </c>
      <c r="N354" s="151" t="s">
        <v>144</v>
      </c>
    </row>
    <row r="355" spans="11:14" hidden="1" x14ac:dyDescent="0.25">
      <c r="K355" s="169">
        <f t="shared" si="16"/>
        <v>0</v>
      </c>
      <c r="L355" s="164">
        <f t="shared" si="18"/>
        <v>0</v>
      </c>
      <c r="M355" s="151">
        <f t="shared" si="17"/>
        <v>0</v>
      </c>
      <c r="N355" s="151" t="s">
        <v>144</v>
      </c>
    </row>
    <row r="356" spans="11:14" hidden="1" x14ac:dyDescent="0.25">
      <c r="K356" s="169">
        <f t="shared" si="16"/>
        <v>0</v>
      </c>
      <c r="L356" s="164">
        <f t="shared" si="18"/>
        <v>0</v>
      </c>
      <c r="M356" s="151">
        <f t="shared" si="17"/>
        <v>0</v>
      </c>
      <c r="N356" s="151" t="s">
        <v>144</v>
      </c>
    </row>
    <row r="357" spans="11:14" hidden="1" x14ac:dyDescent="0.25">
      <c r="K357" s="169">
        <f t="shared" si="16"/>
        <v>0</v>
      </c>
      <c r="L357" s="164">
        <f t="shared" si="18"/>
        <v>0</v>
      </c>
      <c r="M357" s="151">
        <f t="shared" si="17"/>
        <v>0</v>
      </c>
      <c r="N357" s="151" t="s">
        <v>144</v>
      </c>
    </row>
    <row r="358" spans="11:14" hidden="1" x14ac:dyDescent="0.25">
      <c r="K358" s="169">
        <f t="shared" si="16"/>
        <v>0</v>
      </c>
      <c r="L358" s="164">
        <f t="shared" si="18"/>
        <v>0</v>
      </c>
      <c r="M358" s="151">
        <f t="shared" si="17"/>
        <v>0</v>
      </c>
      <c r="N358" s="151" t="s">
        <v>144</v>
      </c>
    </row>
    <row r="359" spans="11:14" hidden="1" x14ac:dyDescent="0.25">
      <c r="K359" s="169">
        <f t="shared" si="16"/>
        <v>0</v>
      </c>
      <c r="L359" s="164">
        <f t="shared" si="18"/>
        <v>0</v>
      </c>
      <c r="M359" s="151">
        <f t="shared" si="17"/>
        <v>0</v>
      </c>
      <c r="N359" s="151" t="s">
        <v>144</v>
      </c>
    </row>
    <row r="360" spans="11:14" hidden="1" x14ac:dyDescent="0.25">
      <c r="K360" s="169">
        <f t="shared" si="16"/>
        <v>0</v>
      </c>
      <c r="L360" s="164">
        <f t="shared" si="18"/>
        <v>0</v>
      </c>
      <c r="M360" s="151">
        <f t="shared" si="17"/>
        <v>0</v>
      </c>
      <c r="N360" s="151" t="s">
        <v>144</v>
      </c>
    </row>
    <row r="361" spans="11:14" hidden="1" x14ac:dyDescent="0.25">
      <c r="K361" s="169">
        <f t="shared" si="16"/>
        <v>0</v>
      </c>
      <c r="L361" s="164">
        <f t="shared" si="18"/>
        <v>0</v>
      </c>
      <c r="M361" s="151">
        <f t="shared" si="17"/>
        <v>0</v>
      </c>
      <c r="N361" s="151" t="s">
        <v>144</v>
      </c>
    </row>
    <row r="362" spans="11:14" hidden="1" x14ac:dyDescent="0.25">
      <c r="K362" s="169">
        <f t="shared" si="16"/>
        <v>0</v>
      </c>
      <c r="L362" s="164">
        <f t="shared" si="18"/>
        <v>0</v>
      </c>
      <c r="M362" s="151">
        <f t="shared" si="17"/>
        <v>0</v>
      </c>
      <c r="N362" s="151" t="s">
        <v>144</v>
      </c>
    </row>
    <row r="363" spans="11:14" hidden="1" x14ac:dyDescent="0.25">
      <c r="K363" s="169">
        <f t="shared" si="16"/>
        <v>0</v>
      </c>
      <c r="L363" s="164">
        <f t="shared" si="18"/>
        <v>0</v>
      </c>
      <c r="M363" s="151">
        <f t="shared" si="17"/>
        <v>0</v>
      </c>
      <c r="N363" s="151" t="s">
        <v>144</v>
      </c>
    </row>
    <row r="364" spans="11:14" hidden="1" x14ac:dyDescent="0.25">
      <c r="K364" s="169">
        <f t="shared" si="16"/>
        <v>0</v>
      </c>
      <c r="L364" s="164">
        <f t="shared" si="18"/>
        <v>0</v>
      </c>
      <c r="M364" s="151">
        <f t="shared" si="17"/>
        <v>0</v>
      </c>
      <c r="N364" s="151" t="s">
        <v>144</v>
      </c>
    </row>
    <row r="365" spans="11:14" hidden="1" x14ac:dyDescent="0.25">
      <c r="K365" s="169">
        <f t="shared" si="16"/>
        <v>0</v>
      </c>
      <c r="L365" s="164">
        <f t="shared" si="18"/>
        <v>0</v>
      </c>
      <c r="M365" s="151">
        <f t="shared" si="17"/>
        <v>0</v>
      </c>
      <c r="N365" s="151" t="s">
        <v>144</v>
      </c>
    </row>
    <row r="366" spans="11:14" hidden="1" x14ac:dyDescent="0.25">
      <c r="K366" s="169">
        <f t="shared" si="16"/>
        <v>0</v>
      </c>
      <c r="L366" s="164">
        <f t="shared" si="18"/>
        <v>0</v>
      </c>
      <c r="M366" s="151">
        <f t="shared" si="17"/>
        <v>0</v>
      </c>
      <c r="N366" s="151" t="s">
        <v>144</v>
      </c>
    </row>
    <row r="367" spans="11:14" hidden="1" x14ac:dyDescent="0.25">
      <c r="K367" s="169">
        <f t="shared" si="16"/>
        <v>0</v>
      </c>
      <c r="L367" s="164">
        <f t="shared" si="18"/>
        <v>0</v>
      </c>
      <c r="M367" s="151">
        <f t="shared" si="17"/>
        <v>0</v>
      </c>
      <c r="N367" s="151" t="s">
        <v>144</v>
      </c>
    </row>
    <row r="368" spans="11:14" hidden="1" x14ac:dyDescent="0.25">
      <c r="K368" s="169">
        <f t="shared" si="16"/>
        <v>0</v>
      </c>
      <c r="L368" s="164">
        <f t="shared" si="18"/>
        <v>0</v>
      </c>
      <c r="M368" s="151">
        <f t="shared" si="17"/>
        <v>0</v>
      </c>
      <c r="N368" s="151" t="s">
        <v>144</v>
      </c>
    </row>
    <row r="369" spans="11:14" hidden="1" x14ac:dyDescent="0.25">
      <c r="K369" s="169">
        <f t="shared" si="16"/>
        <v>0</v>
      </c>
      <c r="L369" s="164">
        <f t="shared" si="18"/>
        <v>0</v>
      </c>
      <c r="M369" s="151">
        <f t="shared" si="17"/>
        <v>0</v>
      </c>
      <c r="N369" s="151" t="s">
        <v>144</v>
      </c>
    </row>
    <row r="370" spans="11:14" hidden="1" x14ac:dyDescent="0.25">
      <c r="K370" s="169">
        <f t="shared" si="16"/>
        <v>0</v>
      </c>
      <c r="L370" s="164">
        <f t="shared" si="18"/>
        <v>0</v>
      </c>
      <c r="M370" s="151">
        <f t="shared" si="17"/>
        <v>0</v>
      </c>
      <c r="N370" s="151" t="s">
        <v>144</v>
      </c>
    </row>
    <row r="371" spans="11:14" hidden="1" x14ac:dyDescent="0.25">
      <c r="K371" s="169">
        <f t="shared" si="16"/>
        <v>0</v>
      </c>
      <c r="L371" s="164">
        <f t="shared" si="18"/>
        <v>0</v>
      </c>
      <c r="M371" s="151">
        <f t="shared" si="17"/>
        <v>0</v>
      </c>
      <c r="N371" s="151" t="s">
        <v>144</v>
      </c>
    </row>
    <row r="372" spans="11:14" hidden="1" x14ac:dyDescent="0.25">
      <c r="K372" s="169">
        <f t="shared" si="16"/>
        <v>0</v>
      </c>
      <c r="L372" s="164">
        <f t="shared" si="18"/>
        <v>0</v>
      </c>
      <c r="M372" s="151">
        <f t="shared" si="17"/>
        <v>0</v>
      </c>
      <c r="N372" s="151" t="s">
        <v>144</v>
      </c>
    </row>
    <row r="373" spans="11:14" hidden="1" x14ac:dyDescent="0.25">
      <c r="K373" s="169">
        <f t="shared" si="16"/>
        <v>0</v>
      </c>
      <c r="L373" s="164">
        <f t="shared" si="18"/>
        <v>0</v>
      </c>
      <c r="M373" s="151">
        <f t="shared" si="17"/>
        <v>0</v>
      </c>
      <c r="N373" s="151" t="s">
        <v>144</v>
      </c>
    </row>
    <row r="374" spans="11:14" hidden="1" x14ac:dyDescent="0.25">
      <c r="K374" s="169">
        <f t="shared" si="16"/>
        <v>0</v>
      </c>
      <c r="L374" s="164">
        <f t="shared" si="18"/>
        <v>0</v>
      </c>
      <c r="M374" s="151">
        <f t="shared" si="17"/>
        <v>0</v>
      </c>
      <c r="N374" s="151" t="s">
        <v>144</v>
      </c>
    </row>
    <row r="375" spans="11:14" hidden="1" x14ac:dyDescent="0.25">
      <c r="K375" s="169">
        <f t="shared" si="16"/>
        <v>0</v>
      </c>
      <c r="L375" s="164">
        <f t="shared" si="18"/>
        <v>0</v>
      </c>
      <c r="M375" s="151">
        <f t="shared" si="17"/>
        <v>0</v>
      </c>
      <c r="N375" s="151" t="s">
        <v>144</v>
      </c>
    </row>
    <row r="376" spans="11:14" hidden="1" x14ac:dyDescent="0.25">
      <c r="K376" s="169">
        <f t="shared" si="16"/>
        <v>0</v>
      </c>
      <c r="L376" s="164">
        <f t="shared" si="18"/>
        <v>0</v>
      </c>
      <c r="M376" s="151">
        <f t="shared" si="17"/>
        <v>0</v>
      </c>
      <c r="N376" s="151" t="s">
        <v>144</v>
      </c>
    </row>
    <row r="377" spans="11:14" hidden="1" x14ac:dyDescent="0.25">
      <c r="K377" s="169">
        <f t="shared" si="16"/>
        <v>0</v>
      </c>
      <c r="L377" s="164">
        <f t="shared" si="18"/>
        <v>0</v>
      </c>
      <c r="M377" s="151">
        <f t="shared" si="17"/>
        <v>0</v>
      </c>
      <c r="N377" s="151" t="s">
        <v>144</v>
      </c>
    </row>
    <row r="378" spans="11:14" hidden="1" x14ac:dyDescent="0.25">
      <c r="K378" s="169">
        <f t="shared" si="16"/>
        <v>0</v>
      </c>
      <c r="L378" s="164">
        <f t="shared" si="18"/>
        <v>0</v>
      </c>
      <c r="M378" s="151">
        <f t="shared" si="17"/>
        <v>0</v>
      </c>
      <c r="N378" s="151" t="s">
        <v>144</v>
      </c>
    </row>
    <row r="379" spans="11:14" hidden="1" x14ac:dyDescent="0.25">
      <c r="K379" s="169">
        <f t="shared" si="16"/>
        <v>0</v>
      </c>
      <c r="L379" s="164">
        <f t="shared" si="18"/>
        <v>0</v>
      </c>
      <c r="M379" s="151">
        <f t="shared" si="17"/>
        <v>0</v>
      </c>
      <c r="N379" s="151" t="s">
        <v>144</v>
      </c>
    </row>
    <row r="380" spans="11:14" hidden="1" x14ac:dyDescent="0.25">
      <c r="K380" s="169">
        <f t="shared" si="16"/>
        <v>0</v>
      </c>
      <c r="L380" s="164">
        <f t="shared" si="18"/>
        <v>0</v>
      </c>
      <c r="M380" s="151">
        <f t="shared" si="17"/>
        <v>0</v>
      </c>
      <c r="N380" s="151" t="s">
        <v>144</v>
      </c>
    </row>
    <row r="381" spans="11:14" hidden="1" x14ac:dyDescent="0.25">
      <c r="K381" s="169">
        <f t="shared" si="16"/>
        <v>0</v>
      </c>
      <c r="L381" s="164">
        <f t="shared" si="18"/>
        <v>0</v>
      </c>
      <c r="M381" s="151">
        <f t="shared" si="17"/>
        <v>0</v>
      </c>
      <c r="N381" s="151" t="s">
        <v>144</v>
      </c>
    </row>
    <row r="382" spans="11:14" hidden="1" x14ac:dyDescent="0.25">
      <c r="K382" s="169">
        <f t="shared" si="16"/>
        <v>0</v>
      </c>
      <c r="L382" s="164">
        <f t="shared" si="18"/>
        <v>0</v>
      </c>
      <c r="M382" s="151">
        <f t="shared" si="17"/>
        <v>0</v>
      </c>
      <c r="N382" s="151" t="s">
        <v>144</v>
      </c>
    </row>
    <row r="383" spans="11:14" hidden="1" x14ac:dyDescent="0.25">
      <c r="K383" s="169">
        <f t="shared" si="16"/>
        <v>0</v>
      </c>
      <c r="L383" s="164">
        <f t="shared" si="18"/>
        <v>0</v>
      </c>
      <c r="M383" s="151">
        <f t="shared" si="17"/>
        <v>0</v>
      </c>
      <c r="N383" s="151" t="s">
        <v>144</v>
      </c>
    </row>
    <row r="384" spans="11:14" hidden="1" x14ac:dyDescent="0.25">
      <c r="K384" s="169">
        <f t="shared" si="16"/>
        <v>0</v>
      </c>
      <c r="L384" s="164">
        <f t="shared" si="18"/>
        <v>0</v>
      </c>
      <c r="M384" s="151">
        <f t="shared" si="17"/>
        <v>0</v>
      </c>
      <c r="N384" s="151" t="s">
        <v>144</v>
      </c>
    </row>
    <row r="385" spans="11:14" hidden="1" x14ac:dyDescent="0.25">
      <c r="K385" s="169">
        <f t="shared" si="16"/>
        <v>0</v>
      </c>
      <c r="L385" s="164">
        <f t="shared" si="18"/>
        <v>0</v>
      </c>
      <c r="M385" s="151">
        <f t="shared" si="17"/>
        <v>0</v>
      </c>
      <c r="N385" s="151" t="s">
        <v>144</v>
      </c>
    </row>
    <row r="386" spans="11:14" hidden="1" x14ac:dyDescent="0.25">
      <c r="K386" s="169">
        <f t="shared" si="16"/>
        <v>0</v>
      </c>
      <c r="L386" s="164">
        <f t="shared" si="18"/>
        <v>0</v>
      </c>
      <c r="M386" s="151">
        <f t="shared" si="17"/>
        <v>0</v>
      </c>
      <c r="N386" s="151" t="s">
        <v>144</v>
      </c>
    </row>
    <row r="387" spans="11:14" hidden="1" x14ac:dyDescent="0.25">
      <c r="K387" s="169">
        <f t="shared" si="16"/>
        <v>0</v>
      </c>
      <c r="L387" s="164">
        <f t="shared" si="18"/>
        <v>0</v>
      </c>
      <c r="M387" s="151">
        <f t="shared" si="17"/>
        <v>0</v>
      </c>
      <c r="N387" s="151" t="s">
        <v>144</v>
      </c>
    </row>
    <row r="388" spans="11:14" hidden="1" x14ac:dyDescent="0.25">
      <c r="K388" s="169">
        <f t="shared" si="16"/>
        <v>0</v>
      </c>
      <c r="L388" s="164">
        <f t="shared" si="18"/>
        <v>0</v>
      </c>
      <c r="M388" s="151">
        <f t="shared" si="17"/>
        <v>0</v>
      </c>
      <c r="N388" s="151" t="s">
        <v>144</v>
      </c>
    </row>
    <row r="389" spans="11:14" hidden="1" x14ac:dyDescent="0.25">
      <c r="K389" s="169">
        <f t="shared" si="16"/>
        <v>0</v>
      </c>
      <c r="L389" s="164">
        <f t="shared" si="18"/>
        <v>0</v>
      </c>
      <c r="M389" s="151">
        <f t="shared" si="17"/>
        <v>0</v>
      </c>
      <c r="N389" s="151" t="s">
        <v>144</v>
      </c>
    </row>
    <row r="390" spans="11:14" hidden="1" x14ac:dyDescent="0.25">
      <c r="K390" s="169">
        <f t="shared" si="16"/>
        <v>0</v>
      </c>
      <c r="L390" s="164">
        <f t="shared" si="18"/>
        <v>0</v>
      </c>
      <c r="M390" s="151">
        <f t="shared" si="17"/>
        <v>0</v>
      </c>
      <c r="N390" s="151" t="s">
        <v>144</v>
      </c>
    </row>
    <row r="391" spans="11:14" hidden="1" x14ac:dyDescent="0.25">
      <c r="K391" s="169">
        <f t="shared" si="16"/>
        <v>0</v>
      </c>
      <c r="L391" s="164">
        <f t="shared" si="18"/>
        <v>0</v>
      </c>
      <c r="M391" s="151">
        <f t="shared" si="17"/>
        <v>0</v>
      </c>
      <c r="N391" s="151" t="s">
        <v>144</v>
      </c>
    </row>
    <row r="392" spans="11:14" hidden="1" x14ac:dyDescent="0.25">
      <c r="K392" s="169">
        <f t="shared" si="16"/>
        <v>0</v>
      </c>
      <c r="L392" s="164">
        <f t="shared" si="18"/>
        <v>0</v>
      </c>
      <c r="M392" s="151">
        <f t="shared" si="17"/>
        <v>0</v>
      </c>
      <c r="N392" s="151" t="s">
        <v>144</v>
      </c>
    </row>
    <row r="393" spans="11:14" hidden="1" x14ac:dyDescent="0.25">
      <c r="K393" s="169">
        <f t="shared" si="16"/>
        <v>0</v>
      </c>
      <c r="L393" s="164">
        <f t="shared" si="18"/>
        <v>0</v>
      </c>
      <c r="M393" s="151">
        <f t="shared" si="17"/>
        <v>0</v>
      </c>
      <c r="N393" s="151" t="s">
        <v>144</v>
      </c>
    </row>
    <row r="394" spans="11:14" hidden="1" x14ac:dyDescent="0.25">
      <c r="K394" s="169">
        <f t="shared" ref="K394:K457" si="19">SUM(F394:J394)</f>
        <v>0</v>
      </c>
      <c r="L394" s="164">
        <f t="shared" si="18"/>
        <v>0</v>
      </c>
      <c r="M394" s="151">
        <f t="shared" ref="M394:M457" si="20">SUM(K394*L394)</f>
        <v>0</v>
      </c>
      <c r="N394" s="151" t="s">
        <v>144</v>
      </c>
    </row>
    <row r="395" spans="11:14" hidden="1" x14ac:dyDescent="0.25">
      <c r="K395" s="169">
        <f t="shared" si="19"/>
        <v>0</v>
      </c>
      <c r="L395" s="164">
        <f t="shared" si="18"/>
        <v>0</v>
      </c>
      <c r="M395" s="151">
        <f t="shared" si="20"/>
        <v>0</v>
      </c>
      <c r="N395" s="151" t="s">
        <v>144</v>
      </c>
    </row>
    <row r="396" spans="11:14" hidden="1" x14ac:dyDescent="0.25">
      <c r="K396" s="169">
        <f t="shared" si="19"/>
        <v>0</v>
      </c>
      <c r="L396" s="164">
        <f t="shared" si="18"/>
        <v>0</v>
      </c>
      <c r="M396" s="151">
        <f t="shared" si="20"/>
        <v>0</v>
      </c>
      <c r="N396" s="151" t="s">
        <v>144</v>
      </c>
    </row>
    <row r="397" spans="11:14" hidden="1" x14ac:dyDescent="0.25">
      <c r="K397" s="169">
        <f t="shared" si="19"/>
        <v>0</v>
      </c>
      <c r="L397" s="164">
        <f t="shared" si="18"/>
        <v>0</v>
      </c>
      <c r="M397" s="151">
        <f t="shared" si="20"/>
        <v>0</v>
      </c>
      <c r="N397" s="151" t="s">
        <v>144</v>
      </c>
    </row>
    <row r="398" spans="11:14" hidden="1" x14ac:dyDescent="0.25">
      <c r="K398" s="169">
        <f t="shared" si="19"/>
        <v>0</v>
      </c>
      <c r="L398" s="164">
        <f t="shared" si="18"/>
        <v>0</v>
      </c>
      <c r="M398" s="151">
        <f t="shared" si="20"/>
        <v>0</v>
      </c>
      <c r="N398" s="151" t="s">
        <v>144</v>
      </c>
    </row>
    <row r="399" spans="11:14" hidden="1" x14ac:dyDescent="0.25">
      <c r="K399" s="169">
        <f t="shared" si="19"/>
        <v>0</v>
      </c>
      <c r="L399" s="164">
        <f t="shared" si="18"/>
        <v>0</v>
      </c>
      <c r="M399" s="151">
        <f t="shared" si="20"/>
        <v>0</v>
      </c>
      <c r="N399" s="151" t="s">
        <v>144</v>
      </c>
    </row>
    <row r="400" spans="11:14" hidden="1" x14ac:dyDescent="0.25">
      <c r="K400" s="169">
        <f t="shared" si="19"/>
        <v>0</v>
      </c>
      <c r="L400" s="164">
        <f t="shared" si="18"/>
        <v>0</v>
      </c>
      <c r="M400" s="151">
        <f t="shared" si="20"/>
        <v>0</v>
      </c>
      <c r="N400" s="151" t="s">
        <v>144</v>
      </c>
    </row>
    <row r="401" spans="11:14" hidden="1" x14ac:dyDescent="0.25">
      <c r="K401" s="169">
        <f t="shared" si="19"/>
        <v>0</v>
      </c>
      <c r="L401" s="164">
        <f t="shared" si="18"/>
        <v>0</v>
      </c>
      <c r="M401" s="151">
        <f t="shared" si="20"/>
        <v>0</v>
      </c>
      <c r="N401" s="151" t="s">
        <v>144</v>
      </c>
    </row>
    <row r="402" spans="11:14" hidden="1" x14ac:dyDescent="0.25">
      <c r="K402" s="169">
        <f t="shared" si="19"/>
        <v>0</v>
      </c>
      <c r="L402" s="164">
        <f t="shared" si="18"/>
        <v>0</v>
      </c>
      <c r="M402" s="151">
        <f t="shared" si="20"/>
        <v>0</v>
      </c>
      <c r="N402" s="151" t="s">
        <v>144</v>
      </c>
    </row>
    <row r="403" spans="11:14" hidden="1" x14ac:dyDescent="0.25">
      <c r="K403" s="169">
        <f t="shared" si="19"/>
        <v>0</v>
      </c>
      <c r="L403" s="164">
        <f t="shared" si="18"/>
        <v>0</v>
      </c>
      <c r="M403" s="151">
        <f t="shared" si="20"/>
        <v>0</v>
      </c>
      <c r="N403" s="151" t="s">
        <v>144</v>
      </c>
    </row>
    <row r="404" spans="11:14" hidden="1" x14ac:dyDescent="0.25">
      <c r="K404" s="169">
        <f t="shared" si="19"/>
        <v>0</v>
      </c>
      <c r="L404" s="164">
        <f t="shared" ref="L404:L467" si="21">IF(D404="X",0,IF(E404="",0,IF(E404="H",0,VLOOKUP(E404,$F$540:$G$554,2))))</f>
        <v>0</v>
      </c>
      <c r="M404" s="151">
        <f t="shared" si="20"/>
        <v>0</v>
      </c>
      <c r="N404" s="151" t="s">
        <v>144</v>
      </c>
    </row>
    <row r="405" spans="11:14" hidden="1" x14ac:dyDescent="0.25">
      <c r="K405" s="169">
        <f t="shared" si="19"/>
        <v>0</v>
      </c>
      <c r="L405" s="164">
        <f t="shared" si="21"/>
        <v>0</v>
      </c>
      <c r="M405" s="151">
        <f t="shared" si="20"/>
        <v>0</v>
      </c>
      <c r="N405" s="151" t="s">
        <v>144</v>
      </c>
    </row>
    <row r="406" spans="11:14" hidden="1" x14ac:dyDescent="0.25">
      <c r="K406" s="169">
        <f t="shared" si="19"/>
        <v>0</v>
      </c>
      <c r="L406" s="164">
        <f t="shared" si="21"/>
        <v>0</v>
      </c>
      <c r="M406" s="151">
        <f t="shared" si="20"/>
        <v>0</v>
      </c>
      <c r="N406" s="151" t="s">
        <v>144</v>
      </c>
    </row>
    <row r="407" spans="11:14" hidden="1" x14ac:dyDescent="0.25">
      <c r="K407" s="169">
        <f t="shared" si="19"/>
        <v>0</v>
      </c>
      <c r="L407" s="164">
        <f t="shared" si="21"/>
        <v>0</v>
      </c>
      <c r="M407" s="151">
        <f t="shared" si="20"/>
        <v>0</v>
      </c>
      <c r="N407" s="151" t="s">
        <v>144</v>
      </c>
    </row>
    <row r="408" spans="11:14" hidden="1" x14ac:dyDescent="0.25">
      <c r="K408" s="169">
        <f t="shared" si="19"/>
        <v>0</v>
      </c>
      <c r="L408" s="164">
        <f t="shared" si="21"/>
        <v>0</v>
      </c>
      <c r="M408" s="151">
        <f t="shared" si="20"/>
        <v>0</v>
      </c>
      <c r="N408" s="151" t="s">
        <v>144</v>
      </c>
    </row>
    <row r="409" spans="11:14" hidden="1" x14ac:dyDescent="0.25">
      <c r="K409" s="169">
        <f t="shared" si="19"/>
        <v>0</v>
      </c>
      <c r="L409" s="164">
        <f t="shared" si="21"/>
        <v>0</v>
      </c>
      <c r="M409" s="151">
        <f t="shared" si="20"/>
        <v>0</v>
      </c>
      <c r="N409" s="151" t="s">
        <v>144</v>
      </c>
    </row>
    <row r="410" spans="11:14" hidden="1" x14ac:dyDescent="0.25">
      <c r="K410" s="169">
        <f t="shared" si="19"/>
        <v>0</v>
      </c>
      <c r="L410" s="164">
        <f t="shared" si="21"/>
        <v>0</v>
      </c>
      <c r="M410" s="151">
        <f t="shared" si="20"/>
        <v>0</v>
      </c>
      <c r="N410" s="151" t="s">
        <v>144</v>
      </c>
    </row>
    <row r="411" spans="11:14" hidden="1" x14ac:dyDescent="0.25">
      <c r="K411" s="169">
        <f t="shared" si="19"/>
        <v>0</v>
      </c>
      <c r="L411" s="164">
        <f t="shared" si="21"/>
        <v>0</v>
      </c>
      <c r="M411" s="151">
        <f t="shared" si="20"/>
        <v>0</v>
      </c>
      <c r="N411" s="151" t="s">
        <v>144</v>
      </c>
    </row>
    <row r="412" spans="11:14" hidden="1" x14ac:dyDescent="0.25">
      <c r="K412" s="169">
        <f t="shared" si="19"/>
        <v>0</v>
      </c>
      <c r="L412" s="164">
        <f t="shared" si="21"/>
        <v>0</v>
      </c>
      <c r="M412" s="151">
        <f t="shared" si="20"/>
        <v>0</v>
      </c>
      <c r="N412" s="151" t="s">
        <v>144</v>
      </c>
    </row>
    <row r="413" spans="11:14" hidden="1" x14ac:dyDescent="0.25">
      <c r="K413" s="169">
        <f t="shared" si="19"/>
        <v>0</v>
      </c>
      <c r="L413" s="164">
        <f t="shared" si="21"/>
        <v>0</v>
      </c>
      <c r="M413" s="151">
        <f t="shared" si="20"/>
        <v>0</v>
      </c>
      <c r="N413" s="151" t="s">
        <v>144</v>
      </c>
    </row>
    <row r="414" spans="11:14" hidden="1" x14ac:dyDescent="0.25">
      <c r="K414" s="169">
        <f t="shared" si="19"/>
        <v>0</v>
      </c>
      <c r="L414" s="164">
        <f t="shared" si="21"/>
        <v>0</v>
      </c>
      <c r="M414" s="151">
        <f t="shared" si="20"/>
        <v>0</v>
      </c>
      <c r="N414" s="151" t="s">
        <v>144</v>
      </c>
    </row>
    <row r="415" spans="11:14" hidden="1" x14ac:dyDescent="0.25">
      <c r="K415" s="169">
        <f t="shared" si="19"/>
        <v>0</v>
      </c>
      <c r="L415" s="164">
        <f t="shared" si="21"/>
        <v>0</v>
      </c>
      <c r="M415" s="151">
        <f t="shared" si="20"/>
        <v>0</v>
      </c>
      <c r="N415" s="151" t="s">
        <v>144</v>
      </c>
    </row>
    <row r="416" spans="11:14" hidden="1" x14ac:dyDescent="0.25">
      <c r="K416" s="169">
        <f t="shared" si="19"/>
        <v>0</v>
      </c>
      <c r="L416" s="164">
        <f t="shared" si="21"/>
        <v>0</v>
      </c>
      <c r="M416" s="151">
        <f t="shared" si="20"/>
        <v>0</v>
      </c>
      <c r="N416" s="151" t="s">
        <v>144</v>
      </c>
    </row>
    <row r="417" spans="11:14" hidden="1" x14ac:dyDescent="0.25">
      <c r="K417" s="169">
        <f t="shared" si="19"/>
        <v>0</v>
      </c>
      <c r="L417" s="164">
        <f t="shared" si="21"/>
        <v>0</v>
      </c>
      <c r="M417" s="151">
        <f t="shared" si="20"/>
        <v>0</v>
      </c>
      <c r="N417" s="151" t="s">
        <v>144</v>
      </c>
    </row>
    <row r="418" spans="11:14" hidden="1" x14ac:dyDescent="0.25">
      <c r="K418" s="169">
        <f t="shared" si="19"/>
        <v>0</v>
      </c>
      <c r="L418" s="164">
        <f t="shared" si="21"/>
        <v>0</v>
      </c>
      <c r="M418" s="151">
        <f t="shared" si="20"/>
        <v>0</v>
      </c>
      <c r="N418" s="151" t="s">
        <v>144</v>
      </c>
    </row>
    <row r="419" spans="11:14" hidden="1" x14ac:dyDescent="0.25">
      <c r="K419" s="169">
        <f t="shared" si="19"/>
        <v>0</v>
      </c>
      <c r="L419" s="164">
        <f t="shared" si="21"/>
        <v>0</v>
      </c>
      <c r="M419" s="151">
        <f t="shared" si="20"/>
        <v>0</v>
      </c>
      <c r="N419" s="151" t="s">
        <v>144</v>
      </c>
    </row>
    <row r="420" spans="11:14" hidden="1" x14ac:dyDescent="0.25">
      <c r="K420" s="169">
        <f t="shared" si="19"/>
        <v>0</v>
      </c>
      <c r="L420" s="164">
        <f t="shared" si="21"/>
        <v>0</v>
      </c>
      <c r="M420" s="151">
        <f t="shared" si="20"/>
        <v>0</v>
      </c>
      <c r="N420" s="151" t="s">
        <v>144</v>
      </c>
    </row>
    <row r="421" spans="11:14" hidden="1" x14ac:dyDescent="0.25">
      <c r="K421" s="169">
        <f t="shared" si="19"/>
        <v>0</v>
      </c>
      <c r="L421" s="164">
        <f t="shared" si="21"/>
        <v>0</v>
      </c>
      <c r="M421" s="151">
        <f t="shared" si="20"/>
        <v>0</v>
      </c>
      <c r="N421" s="151" t="s">
        <v>144</v>
      </c>
    </row>
    <row r="422" spans="11:14" hidden="1" x14ac:dyDescent="0.25">
      <c r="K422" s="169">
        <f t="shared" si="19"/>
        <v>0</v>
      </c>
      <c r="L422" s="164">
        <f t="shared" si="21"/>
        <v>0</v>
      </c>
      <c r="M422" s="151">
        <f t="shared" si="20"/>
        <v>0</v>
      </c>
      <c r="N422" s="151" t="s">
        <v>144</v>
      </c>
    </row>
    <row r="423" spans="11:14" hidden="1" x14ac:dyDescent="0.25">
      <c r="K423" s="169">
        <f t="shared" si="19"/>
        <v>0</v>
      </c>
      <c r="L423" s="164">
        <f t="shared" si="21"/>
        <v>0</v>
      </c>
      <c r="M423" s="151">
        <f t="shared" si="20"/>
        <v>0</v>
      </c>
      <c r="N423" s="151" t="s">
        <v>144</v>
      </c>
    </row>
    <row r="424" spans="11:14" hidden="1" x14ac:dyDescent="0.25">
      <c r="K424" s="169">
        <f t="shared" si="19"/>
        <v>0</v>
      </c>
      <c r="L424" s="164">
        <f t="shared" si="21"/>
        <v>0</v>
      </c>
      <c r="M424" s="151">
        <f t="shared" si="20"/>
        <v>0</v>
      </c>
      <c r="N424" s="151" t="s">
        <v>144</v>
      </c>
    </row>
    <row r="425" spans="11:14" hidden="1" x14ac:dyDescent="0.25">
      <c r="K425" s="169">
        <f t="shared" si="19"/>
        <v>0</v>
      </c>
      <c r="L425" s="164">
        <f t="shared" si="21"/>
        <v>0</v>
      </c>
      <c r="M425" s="151">
        <f t="shared" si="20"/>
        <v>0</v>
      </c>
      <c r="N425" s="151" t="s">
        <v>144</v>
      </c>
    </row>
    <row r="426" spans="11:14" hidden="1" x14ac:dyDescent="0.25">
      <c r="K426" s="169">
        <f t="shared" si="19"/>
        <v>0</v>
      </c>
      <c r="L426" s="164">
        <f t="shared" si="21"/>
        <v>0</v>
      </c>
      <c r="M426" s="151">
        <f t="shared" si="20"/>
        <v>0</v>
      </c>
      <c r="N426" s="151" t="s">
        <v>144</v>
      </c>
    </row>
    <row r="427" spans="11:14" hidden="1" x14ac:dyDescent="0.25">
      <c r="K427" s="169">
        <f t="shared" si="19"/>
        <v>0</v>
      </c>
      <c r="L427" s="164">
        <f t="shared" si="21"/>
        <v>0</v>
      </c>
      <c r="M427" s="151">
        <f t="shared" si="20"/>
        <v>0</v>
      </c>
      <c r="N427" s="151" t="s">
        <v>144</v>
      </c>
    </row>
    <row r="428" spans="11:14" hidden="1" x14ac:dyDescent="0.25">
      <c r="K428" s="169">
        <f t="shared" si="19"/>
        <v>0</v>
      </c>
      <c r="L428" s="164">
        <f t="shared" si="21"/>
        <v>0</v>
      </c>
      <c r="M428" s="151">
        <f t="shared" si="20"/>
        <v>0</v>
      </c>
      <c r="N428" s="151" t="s">
        <v>144</v>
      </c>
    </row>
    <row r="429" spans="11:14" hidden="1" x14ac:dyDescent="0.25">
      <c r="K429" s="169">
        <f t="shared" si="19"/>
        <v>0</v>
      </c>
      <c r="L429" s="164">
        <f t="shared" si="21"/>
        <v>0</v>
      </c>
      <c r="M429" s="151">
        <f t="shared" si="20"/>
        <v>0</v>
      </c>
      <c r="N429" s="151" t="s">
        <v>144</v>
      </c>
    </row>
    <row r="430" spans="11:14" hidden="1" x14ac:dyDescent="0.25">
      <c r="K430" s="169">
        <f t="shared" si="19"/>
        <v>0</v>
      </c>
      <c r="L430" s="164">
        <f t="shared" si="21"/>
        <v>0</v>
      </c>
      <c r="M430" s="151">
        <f t="shared" si="20"/>
        <v>0</v>
      </c>
      <c r="N430" s="151" t="s">
        <v>144</v>
      </c>
    </row>
    <row r="431" spans="11:14" hidden="1" x14ac:dyDescent="0.25">
      <c r="K431" s="169">
        <f t="shared" si="19"/>
        <v>0</v>
      </c>
      <c r="L431" s="164">
        <f t="shared" si="21"/>
        <v>0</v>
      </c>
      <c r="M431" s="151">
        <f t="shared" si="20"/>
        <v>0</v>
      </c>
      <c r="N431" s="151" t="s">
        <v>144</v>
      </c>
    </row>
    <row r="432" spans="11:14" hidden="1" x14ac:dyDescent="0.25">
      <c r="K432" s="169">
        <f t="shared" si="19"/>
        <v>0</v>
      </c>
      <c r="L432" s="164">
        <f t="shared" si="21"/>
        <v>0</v>
      </c>
      <c r="M432" s="151">
        <f t="shared" si="20"/>
        <v>0</v>
      </c>
      <c r="N432" s="151" t="s">
        <v>144</v>
      </c>
    </row>
    <row r="433" spans="11:14" hidden="1" x14ac:dyDescent="0.25">
      <c r="K433" s="169">
        <f t="shared" si="19"/>
        <v>0</v>
      </c>
      <c r="L433" s="164">
        <f t="shared" si="21"/>
        <v>0</v>
      </c>
      <c r="M433" s="151">
        <f t="shared" si="20"/>
        <v>0</v>
      </c>
      <c r="N433" s="151" t="s">
        <v>144</v>
      </c>
    </row>
    <row r="434" spans="11:14" hidden="1" x14ac:dyDescent="0.25">
      <c r="K434" s="169">
        <f t="shared" si="19"/>
        <v>0</v>
      </c>
      <c r="L434" s="164">
        <f t="shared" si="21"/>
        <v>0</v>
      </c>
      <c r="M434" s="151">
        <f t="shared" si="20"/>
        <v>0</v>
      </c>
      <c r="N434" s="151" t="s">
        <v>144</v>
      </c>
    </row>
    <row r="435" spans="11:14" hidden="1" x14ac:dyDescent="0.25">
      <c r="K435" s="169">
        <f t="shared" si="19"/>
        <v>0</v>
      </c>
      <c r="L435" s="164">
        <f t="shared" si="21"/>
        <v>0</v>
      </c>
      <c r="M435" s="151">
        <f t="shared" si="20"/>
        <v>0</v>
      </c>
      <c r="N435" s="151" t="s">
        <v>144</v>
      </c>
    </row>
    <row r="436" spans="11:14" hidden="1" x14ac:dyDescent="0.25">
      <c r="K436" s="169">
        <f t="shared" si="19"/>
        <v>0</v>
      </c>
      <c r="L436" s="164">
        <f t="shared" si="21"/>
        <v>0</v>
      </c>
      <c r="M436" s="151">
        <f t="shared" si="20"/>
        <v>0</v>
      </c>
      <c r="N436" s="151" t="s">
        <v>144</v>
      </c>
    </row>
    <row r="437" spans="11:14" hidden="1" x14ac:dyDescent="0.25">
      <c r="K437" s="169">
        <f t="shared" si="19"/>
        <v>0</v>
      </c>
      <c r="L437" s="164">
        <f t="shared" si="21"/>
        <v>0</v>
      </c>
      <c r="M437" s="151">
        <f t="shared" si="20"/>
        <v>0</v>
      </c>
      <c r="N437" s="151" t="s">
        <v>144</v>
      </c>
    </row>
    <row r="438" spans="11:14" hidden="1" x14ac:dyDescent="0.25">
      <c r="K438" s="169">
        <f t="shared" si="19"/>
        <v>0</v>
      </c>
      <c r="L438" s="164">
        <f t="shared" si="21"/>
        <v>0</v>
      </c>
      <c r="M438" s="151">
        <f t="shared" si="20"/>
        <v>0</v>
      </c>
      <c r="N438" s="151" t="s">
        <v>144</v>
      </c>
    </row>
    <row r="439" spans="11:14" hidden="1" x14ac:dyDescent="0.25">
      <c r="K439" s="169">
        <f t="shared" si="19"/>
        <v>0</v>
      </c>
      <c r="L439" s="164">
        <f t="shared" si="21"/>
        <v>0</v>
      </c>
      <c r="M439" s="151">
        <f t="shared" si="20"/>
        <v>0</v>
      </c>
      <c r="N439" s="151" t="s">
        <v>144</v>
      </c>
    </row>
    <row r="440" spans="11:14" hidden="1" x14ac:dyDescent="0.25">
      <c r="K440" s="169">
        <f t="shared" si="19"/>
        <v>0</v>
      </c>
      <c r="L440" s="164">
        <f t="shared" si="21"/>
        <v>0</v>
      </c>
      <c r="M440" s="151">
        <f t="shared" si="20"/>
        <v>0</v>
      </c>
      <c r="N440" s="151" t="s">
        <v>144</v>
      </c>
    </row>
    <row r="441" spans="11:14" hidden="1" x14ac:dyDescent="0.25">
      <c r="K441" s="169">
        <f t="shared" si="19"/>
        <v>0</v>
      </c>
      <c r="L441" s="164">
        <f t="shared" si="21"/>
        <v>0</v>
      </c>
      <c r="M441" s="151">
        <f t="shared" si="20"/>
        <v>0</v>
      </c>
      <c r="N441" s="151" t="s">
        <v>144</v>
      </c>
    </row>
    <row r="442" spans="11:14" hidden="1" x14ac:dyDescent="0.25">
      <c r="K442" s="169">
        <f t="shared" si="19"/>
        <v>0</v>
      </c>
      <c r="L442" s="164">
        <f t="shared" si="21"/>
        <v>0</v>
      </c>
      <c r="M442" s="151">
        <f t="shared" si="20"/>
        <v>0</v>
      </c>
      <c r="N442" s="151" t="s">
        <v>144</v>
      </c>
    </row>
    <row r="443" spans="11:14" hidden="1" x14ac:dyDescent="0.25">
      <c r="K443" s="169">
        <f t="shared" si="19"/>
        <v>0</v>
      </c>
      <c r="L443" s="164">
        <f t="shared" si="21"/>
        <v>0</v>
      </c>
      <c r="M443" s="151">
        <f t="shared" si="20"/>
        <v>0</v>
      </c>
      <c r="N443" s="151" t="s">
        <v>144</v>
      </c>
    </row>
    <row r="444" spans="11:14" hidden="1" x14ac:dyDescent="0.25">
      <c r="K444" s="169">
        <f t="shared" si="19"/>
        <v>0</v>
      </c>
      <c r="L444" s="164">
        <f t="shared" si="21"/>
        <v>0</v>
      </c>
      <c r="M444" s="151">
        <f t="shared" si="20"/>
        <v>0</v>
      </c>
      <c r="N444" s="151" t="s">
        <v>144</v>
      </c>
    </row>
    <row r="445" spans="11:14" hidden="1" x14ac:dyDescent="0.25">
      <c r="K445" s="169">
        <f t="shared" si="19"/>
        <v>0</v>
      </c>
      <c r="L445" s="164">
        <f t="shared" si="21"/>
        <v>0</v>
      </c>
      <c r="M445" s="151">
        <f t="shared" si="20"/>
        <v>0</v>
      </c>
      <c r="N445" s="151" t="s">
        <v>144</v>
      </c>
    </row>
    <row r="446" spans="11:14" hidden="1" x14ac:dyDescent="0.25">
      <c r="K446" s="169">
        <f t="shared" si="19"/>
        <v>0</v>
      </c>
      <c r="L446" s="164">
        <f t="shared" si="21"/>
        <v>0</v>
      </c>
      <c r="M446" s="151">
        <f t="shared" si="20"/>
        <v>0</v>
      </c>
      <c r="N446" s="151" t="s">
        <v>144</v>
      </c>
    </row>
    <row r="447" spans="11:14" hidden="1" x14ac:dyDescent="0.25">
      <c r="K447" s="169">
        <f t="shared" si="19"/>
        <v>0</v>
      </c>
      <c r="L447" s="164">
        <f t="shared" si="21"/>
        <v>0</v>
      </c>
      <c r="M447" s="151">
        <f t="shared" si="20"/>
        <v>0</v>
      </c>
      <c r="N447" s="151" t="s">
        <v>144</v>
      </c>
    </row>
    <row r="448" spans="11:14" hidden="1" x14ac:dyDescent="0.25">
      <c r="K448" s="169">
        <f t="shared" si="19"/>
        <v>0</v>
      </c>
      <c r="L448" s="164">
        <f t="shared" si="21"/>
        <v>0</v>
      </c>
      <c r="M448" s="151">
        <f t="shared" si="20"/>
        <v>0</v>
      </c>
      <c r="N448" s="151" t="s">
        <v>144</v>
      </c>
    </row>
    <row r="449" spans="11:14" hidden="1" x14ac:dyDescent="0.25">
      <c r="K449" s="169">
        <f t="shared" si="19"/>
        <v>0</v>
      </c>
      <c r="L449" s="164">
        <f t="shared" si="21"/>
        <v>0</v>
      </c>
      <c r="M449" s="151">
        <f t="shared" si="20"/>
        <v>0</v>
      </c>
      <c r="N449" s="151" t="s">
        <v>144</v>
      </c>
    </row>
    <row r="450" spans="11:14" hidden="1" x14ac:dyDescent="0.25">
      <c r="K450" s="169">
        <f t="shared" si="19"/>
        <v>0</v>
      </c>
      <c r="L450" s="164">
        <f t="shared" si="21"/>
        <v>0</v>
      </c>
      <c r="M450" s="151">
        <f t="shared" si="20"/>
        <v>0</v>
      </c>
      <c r="N450" s="151" t="s">
        <v>144</v>
      </c>
    </row>
    <row r="451" spans="11:14" hidden="1" x14ac:dyDescent="0.25">
      <c r="K451" s="169">
        <f t="shared" si="19"/>
        <v>0</v>
      </c>
      <c r="L451" s="164">
        <f t="shared" si="21"/>
        <v>0</v>
      </c>
      <c r="M451" s="151">
        <f t="shared" si="20"/>
        <v>0</v>
      </c>
      <c r="N451" s="151" t="s">
        <v>144</v>
      </c>
    </row>
    <row r="452" spans="11:14" hidden="1" x14ac:dyDescent="0.25">
      <c r="K452" s="169">
        <f t="shared" si="19"/>
        <v>0</v>
      </c>
      <c r="L452" s="164">
        <f t="shared" si="21"/>
        <v>0</v>
      </c>
      <c r="M452" s="151">
        <f t="shared" si="20"/>
        <v>0</v>
      </c>
      <c r="N452" s="151" t="s">
        <v>144</v>
      </c>
    </row>
    <row r="453" spans="11:14" hidden="1" x14ac:dyDescent="0.25">
      <c r="K453" s="169">
        <f t="shared" si="19"/>
        <v>0</v>
      </c>
      <c r="L453" s="164">
        <f t="shared" si="21"/>
        <v>0</v>
      </c>
      <c r="M453" s="151">
        <f t="shared" si="20"/>
        <v>0</v>
      </c>
      <c r="N453" s="151" t="s">
        <v>144</v>
      </c>
    </row>
    <row r="454" spans="11:14" hidden="1" x14ac:dyDescent="0.25">
      <c r="K454" s="169">
        <f t="shared" si="19"/>
        <v>0</v>
      </c>
      <c r="L454" s="164">
        <f t="shared" si="21"/>
        <v>0</v>
      </c>
      <c r="M454" s="151">
        <f t="shared" si="20"/>
        <v>0</v>
      </c>
      <c r="N454" s="151" t="s">
        <v>144</v>
      </c>
    </row>
    <row r="455" spans="11:14" hidden="1" x14ac:dyDescent="0.25">
      <c r="K455" s="169">
        <f t="shared" si="19"/>
        <v>0</v>
      </c>
      <c r="L455" s="164">
        <f t="shared" si="21"/>
        <v>0</v>
      </c>
      <c r="M455" s="151">
        <f t="shared" si="20"/>
        <v>0</v>
      </c>
      <c r="N455" s="151" t="s">
        <v>144</v>
      </c>
    </row>
    <row r="456" spans="11:14" hidden="1" x14ac:dyDescent="0.25">
      <c r="K456" s="169">
        <f t="shared" si="19"/>
        <v>0</v>
      </c>
      <c r="L456" s="164">
        <f t="shared" si="21"/>
        <v>0</v>
      </c>
      <c r="M456" s="151">
        <f t="shared" si="20"/>
        <v>0</v>
      </c>
      <c r="N456" s="151" t="s">
        <v>144</v>
      </c>
    </row>
    <row r="457" spans="11:14" hidden="1" x14ac:dyDescent="0.25">
      <c r="K457" s="169">
        <f t="shared" si="19"/>
        <v>0</v>
      </c>
      <c r="L457" s="164">
        <f t="shared" si="21"/>
        <v>0</v>
      </c>
      <c r="M457" s="151">
        <f t="shared" si="20"/>
        <v>0</v>
      </c>
      <c r="N457" s="151" t="s">
        <v>144</v>
      </c>
    </row>
    <row r="458" spans="11:14" hidden="1" x14ac:dyDescent="0.25">
      <c r="K458" s="169">
        <f t="shared" ref="K458:K495" si="22">SUM(F458:J458)</f>
        <v>0</v>
      </c>
      <c r="L458" s="164">
        <f t="shared" si="21"/>
        <v>0</v>
      </c>
      <c r="M458" s="151">
        <f t="shared" ref="M458:M495" si="23">SUM(K458*L458)</f>
        <v>0</v>
      </c>
      <c r="N458" s="151" t="s">
        <v>144</v>
      </c>
    </row>
    <row r="459" spans="11:14" hidden="1" x14ac:dyDescent="0.25">
      <c r="K459" s="169">
        <f t="shared" si="22"/>
        <v>0</v>
      </c>
      <c r="L459" s="164">
        <f t="shared" si="21"/>
        <v>0</v>
      </c>
      <c r="M459" s="151">
        <f t="shared" si="23"/>
        <v>0</v>
      </c>
      <c r="N459" s="151" t="s">
        <v>144</v>
      </c>
    </row>
    <row r="460" spans="11:14" hidden="1" x14ac:dyDescent="0.25">
      <c r="K460" s="169">
        <f t="shared" si="22"/>
        <v>0</v>
      </c>
      <c r="L460" s="164">
        <f t="shared" si="21"/>
        <v>0</v>
      </c>
      <c r="M460" s="151">
        <f t="shared" si="23"/>
        <v>0</v>
      </c>
      <c r="N460" s="151" t="s">
        <v>144</v>
      </c>
    </row>
    <row r="461" spans="11:14" hidden="1" x14ac:dyDescent="0.25">
      <c r="K461" s="169">
        <f t="shared" si="22"/>
        <v>0</v>
      </c>
      <c r="L461" s="164">
        <f t="shared" si="21"/>
        <v>0</v>
      </c>
      <c r="M461" s="151">
        <f t="shared" si="23"/>
        <v>0</v>
      </c>
      <c r="N461" s="151" t="s">
        <v>144</v>
      </c>
    </row>
    <row r="462" spans="11:14" hidden="1" x14ac:dyDescent="0.25">
      <c r="K462" s="169">
        <f t="shared" si="22"/>
        <v>0</v>
      </c>
      <c r="L462" s="164">
        <f t="shared" si="21"/>
        <v>0</v>
      </c>
      <c r="M462" s="151">
        <f t="shared" si="23"/>
        <v>0</v>
      </c>
      <c r="N462" s="151" t="s">
        <v>144</v>
      </c>
    </row>
    <row r="463" spans="11:14" hidden="1" x14ac:dyDescent="0.25">
      <c r="K463" s="169">
        <f t="shared" si="22"/>
        <v>0</v>
      </c>
      <c r="L463" s="164">
        <f t="shared" si="21"/>
        <v>0</v>
      </c>
      <c r="M463" s="151">
        <f t="shared" si="23"/>
        <v>0</v>
      </c>
      <c r="N463" s="151" t="s">
        <v>144</v>
      </c>
    </row>
    <row r="464" spans="11:14" hidden="1" x14ac:dyDescent="0.25">
      <c r="K464" s="169">
        <f t="shared" si="22"/>
        <v>0</v>
      </c>
      <c r="L464" s="164">
        <f t="shared" si="21"/>
        <v>0</v>
      </c>
      <c r="M464" s="151">
        <f t="shared" si="23"/>
        <v>0</v>
      </c>
      <c r="N464" s="151" t="s">
        <v>144</v>
      </c>
    </row>
    <row r="465" spans="11:14" hidden="1" x14ac:dyDescent="0.25">
      <c r="K465" s="169">
        <f t="shared" si="22"/>
        <v>0</v>
      </c>
      <c r="L465" s="164">
        <f t="shared" si="21"/>
        <v>0</v>
      </c>
      <c r="M465" s="151">
        <f t="shared" si="23"/>
        <v>0</v>
      </c>
      <c r="N465" s="151" t="s">
        <v>144</v>
      </c>
    </row>
    <row r="466" spans="11:14" hidden="1" x14ac:dyDescent="0.25">
      <c r="K466" s="169">
        <f t="shared" si="22"/>
        <v>0</v>
      </c>
      <c r="L466" s="164">
        <f t="shared" si="21"/>
        <v>0</v>
      </c>
      <c r="M466" s="151">
        <f t="shared" si="23"/>
        <v>0</v>
      </c>
      <c r="N466" s="151" t="s">
        <v>144</v>
      </c>
    </row>
    <row r="467" spans="11:14" hidden="1" x14ac:dyDescent="0.25">
      <c r="K467" s="169">
        <f t="shared" si="22"/>
        <v>0</v>
      </c>
      <c r="L467" s="164">
        <f t="shared" si="21"/>
        <v>0</v>
      </c>
      <c r="M467" s="151">
        <f t="shared" si="23"/>
        <v>0</v>
      </c>
      <c r="N467" s="151" t="s">
        <v>144</v>
      </c>
    </row>
    <row r="468" spans="11:14" hidden="1" x14ac:dyDescent="0.25">
      <c r="K468" s="169">
        <f t="shared" si="22"/>
        <v>0</v>
      </c>
      <c r="L468" s="164">
        <f t="shared" ref="L468:L499" si="24">IF(D468="X",0,IF(E468="",0,IF(E468="H",0,VLOOKUP(E468,$F$540:$G$554,2))))</f>
        <v>0</v>
      </c>
      <c r="M468" s="151">
        <f t="shared" si="23"/>
        <v>0</v>
      </c>
      <c r="N468" s="151" t="s">
        <v>144</v>
      </c>
    </row>
    <row r="469" spans="11:14" hidden="1" x14ac:dyDescent="0.25">
      <c r="K469" s="169">
        <f t="shared" si="22"/>
        <v>0</v>
      </c>
      <c r="L469" s="164">
        <f t="shared" si="24"/>
        <v>0</v>
      </c>
      <c r="M469" s="151">
        <f t="shared" si="23"/>
        <v>0</v>
      </c>
      <c r="N469" s="151" t="s">
        <v>144</v>
      </c>
    </row>
    <row r="470" spans="11:14" hidden="1" x14ac:dyDescent="0.25">
      <c r="K470" s="169">
        <f t="shared" si="22"/>
        <v>0</v>
      </c>
      <c r="L470" s="164">
        <f t="shared" si="24"/>
        <v>0</v>
      </c>
      <c r="M470" s="151">
        <f t="shared" si="23"/>
        <v>0</v>
      </c>
      <c r="N470" s="151" t="s">
        <v>144</v>
      </c>
    </row>
    <row r="471" spans="11:14" hidden="1" x14ac:dyDescent="0.25">
      <c r="K471" s="169">
        <f t="shared" si="22"/>
        <v>0</v>
      </c>
      <c r="L471" s="164">
        <f t="shared" si="24"/>
        <v>0</v>
      </c>
      <c r="M471" s="151">
        <f t="shared" si="23"/>
        <v>0</v>
      </c>
      <c r="N471" s="151" t="s">
        <v>144</v>
      </c>
    </row>
    <row r="472" spans="11:14" hidden="1" x14ac:dyDescent="0.25">
      <c r="K472" s="169">
        <f t="shared" si="22"/>
        <v>0</v>
      </c>
      <c r="L472" s="164">
        <f t="shared" si="24"/>
        <v>0</v>
      </c>
      <c r="M472" s="151">
        <f t="shared" si="23"/>
        <v>0</v>
      </c>
      <c r="N472" s="151" t="s">
        <v>144</v>
      </c>
    </row>
    <row r="473" spans="11:14" hidden="1" x14ac:dyDescent="0.25">
      <c r="K473" s="169">
        <f t="shared" si="22"/>
        <v>0</v>
      </c>
      <c r="L473" s="164">
        <f t="shared" si="24"/>
        <v>0</v>
      </c>
      <c r="M473" s="151">
        <f t="shared" si="23"/>
        <v>0</v>
      </c>
      <c r="N473" s="151" t="s">
        <v>144</v>
      </c>
    </row>
    <row r="474" spans="11:14" hidden="1" x14ac:dyDescent="0.25">
      <c r="K474" s="169">
        <f t="shared" si="22"/>
        <v>0</v>
      </c>
      <c r="L474" s="164">
        <f t="shared" si="24"/>
        <v>0</v>
      </c>
      <c r="M474" s="151">
        <f t="shared" si="23"/>
        <v>0</v>
      </c>
      <c r="N474" s="151" t="s">
        <v>144</v>
      </c>
    </row>
    <row r="475" spans="11:14" hidden="1" x14ac:dyDescent="0.25">
      <c r="K475" s="169">
        <f t="shared" si="22"/>
        <v>0</v>
      </c>
      <c r="L475" s="164">
        <f t="shared" si="24"/>
        <v>0</v>
      </c>
      <c r="M475" s="151">
        <f t="shared" si="23"/>
        <v>0</v>
      </c>
      <c r="N475" s="151" t="s">
        <v>144</v>
      </c>
    </row>
    <row r="476" spans="11:14" hidden="1" x14ac:dyDescent="0.25">
      <c r="K476" s="169">
        <f t="shared" si="22"/>
        <v>0</v>
      </c>
      <c r="L476" s="164">
        <f t="shared" si="24"/>
        <v>0</v>
      </c>
      <c r="M476" s="151">
        <f t="shared" si="23"/>
        <v>0</v>
      </c>
      <c r="N476" s="151" t="s">
        <v>144</v>
      </c>
    </row>
    <row r="477" spans="11:14" hidden="1" x14ac:dyDescent="0.25">
      <c r="K477" s="169">
        <f t="shared" si="22"/>
        <v>0</v>
      </c>
      <c r="L477" s="164">
        <f t="shared" si="24"/>
        <v>0</v>
      </c>
      <c r="M477" s="151">
        <f t="shared" si="23"/>
        <v>0</v>
      </c>
      <c r="N477" s="151" t="s">
        <v>144</v>
      </c>
    </row>
    <row r="478" spans="11:14" hidden="1" x14ac:dyDescent="0.25">
      <c r="K478" s="169">
        <f t="shared" si="22"/>
        <v>0</v>
      </c>
      <c r="L478" s="164">
        <f t="shared" si="24"/>
        <v>0</v>
      </c>
      <c r="M478" s="151">
        <f t="shared" si="23"/>
        <v>0</v>
      </c>
      <c r="N478" s="151" t="s">
        <v>144</v>
      </c>
    </row>
    <row r="479" spans="11:14" hidden="1" x14ac:dyDescent="0.25">
      <c r="K479" s="169">
        <f t="shared" si="22"/>
        <v>0</v>
      </c>
      <c r="L479" s="164">
        <f t="shared" si="24"/>
        <v>0</v>
      </c>
      <c r="M479" s="151">
        <f t="shared" si="23"/>
        <v>0</v>
      </c>
      <c r="N479" s="151" t="s">
        <v>144</v>
      </c>
    </row>
    <row r="480" spans="11:14" hidden="1" x14ac:dyDescent="0.25">
      <c r="K480" s="169">
        <f t="shared" si="22"/>
        <v>0</v>
      </c>
      <c r="L480" s="164">
        <f t="shared" si="24"/>
        <v>0</v>
      </c>
      <c r="M480" s="151">
        <f t="shared" si="23"/>
        <v>0</v>
      </c>
      <c r="N480" s="151" t="s">
        <v>144</v>
      </c>
    </row>
    <row r="481" spans="11:14" hidden="1" x14ac:dyDescent="0.25">
      <c r="K481" s="169">
        <f t="shared" si="22"/>
        <v>0</v>
      </c>
      <c r="L481" s="164">
        <f t="shared" si="24"/>
        <v>0</v>
      </c>
      <c r="M481" s="151">
        <f t="shared" si="23"/>
        <v>0</v>
      </c>
      <c r="N481" s="151" t="s">
        <v>144</v>
      </c>
    </row>
    <row r="482" spans="11:14" hidden="1" x14ac:dyDescent="0.25">
      <c r="K482" s="169">
        <f t="shared" si="22"/>
        <v>0</v>
      </c>
      <c r="L482" s="164">
        <f t="shared" si="24"/>
        <v>0</v>
      </c>
      <c r="M482" s="151">
        <f t="shared" si="23"/>
        <v>0</v>
      </c>
      <c r="N482" s="151" t="s">
        <v>144</v>
      </c>
    </row>
    <row r="483" spans="11:14" hidden="1" x14ac:dyDescent="0.25">
      <c r="K483" s="169">
        <f t="shared" si="22"/>
        <v>0</v>
      </c>
      <c r="L483" s="164">
        <f t="shared" si="24"/>
        <v>0</v>
      </c>
      <c r="M483" s="151">
        <f t="shared" si="23"/>
        <v>0</v>
      </c>
      <c r="N483" s="151" t="s">
        <v>144</v>
      </c>
    </row>
    <row r="484" spans="11:14" hidden="1" x14ac:dyDescent="0.25">
      <c r="K484" s="169">
        <f t="shared" si="22"/>
        <v>0</v>
      </c>
      <c r="L484" s="164">
        <f t="shared" si="24"/>
        <v>0</v>
      </c>
      <c r="M484" s="151">
        <f t="shared" si="23"/>
        <v>0</v>
      </c>
      <c r="N484" s="151" t="s">
        <v>144</v>
      </c>
    </row>
    <row r="485" spans="11:14" hidden="1" x14ac:dyDescent="0.25">
      <c r="K485" s="169">
        <f t="shared" si="22"/>
        <v>0</v>
      </c>
      <c r="L485" s="164">
        <f t="shared" si="24"/>
        <v>0</v>
      </c>
      <c r="M485" s="151">
        <f t="shared" si="23"/>
        <v>0</v>
      </c>
      <c r="N485" s="151" t="s">
        <v>144</v>
      </c>
    </row>
    <row r="486" spans="11:14" hidden="1" x14ac:dyDescent="0.25">
      <c r="K486" s="169">
        <f t="shared" si="22"/>
        <v>0</v>
      </c>
      <c r="L486" s="164">
        <f t="shared" si="24"/>
        <v>0</v>
      </c>
      <c r="M486" s="151">
        <f t="shared" si="23"/>
        <v>0</v>
      </c>
      <c r="N486" s="151" t="s">
        <v>144</v>
      </c>
    </row>
    <row r="487" spans="11:14" hidden="1" x14ac:dyDescent="0.25">
      <c r="K487" s="169">
        <f t="shared" si="22"/>
        <v>0</v>
      </c>
      <c r="L487" s="164">
        <f t="shared" si="24"/>
        <v>0</v>
      </c>
      <c r="M487" s="151">
        <f t="shared" si="23"/>
        <v>0</v>
      </c>
      <c r="N487" s="151" t="s">
        <v>144</v>
      </c>
    </row>
    <row r="488" spans="11:14" hidden="1" x14ac:dyDescent="0.25">
      <c r="K488" s="169">
        <f t="shared" si="22"/>
        <v>0</v>
      </c>
      <c r="L488" s="164">
        <f t="shared" si="24"/>
        <v>0</v>
      </c>
      <c r="M488" s="151">
        <f t="shared" si="23"/>
        <v>0</v>
      </c>
      <c r="N488" s="151" t="s">
        <v>144</v>
      </c>
    </row>
    <row r="489" spans="11:14" hidden="1" x14ac:dyDescent="0.25">
      <c r="K489" s="169">
        <f t="shared" si="22"/>
        <v>0</v>
      </c>
      <c r="L489" s="164">
        <f t="shared" si="24"/>
        <v>0</v>
      </c>
      <c r="M489" s="151">
        <f t="shared" si="23"/>
        <v>0</v>
      </c>
      <c r="N489" s="151" t="s">
        <v>144</v>
      </c>
    </row>
    <row r="490" spans="11:14" hidden="1" x14ac:dyDescent="0.25">
      <c r="K490" s="169">
        <f t="shared" si="22"/>
        <v>0</v>
      </c>
      <c r="L490" s="164">
        <f t="shared" si="24"/>
        <v>0</v>
      </c>
      <c r="M490" s="151">
        <f t="shared" si="23"/>
        <v>0</v>
      </c>
      <c r="N490" s="151" t="s">
        <v>144</v>
      </c>
    </row>
    <row r="491" spans="11:14" hidden="1" x14ac:dyDescent="0.25">
      <c r="K491" s="169">
        <f t="shared" si="22"/>
        <v>0</v>
      </c>
      <c r="L491" s="164">
        <f t="shared" si="24"/>
        <v>0</v>
      </c>
      <c r="M491" s="151">
        <f t="shared" si="23"/>
        <v>0</v>
      </c>
      <c r="N491" s="151" t="s">
        <v>144</v>
      </c>
    </row>
    <row r="492" spans="11:14" hidden="1" x14ac:dyDescent="0.25">
      <c r="K492" s="169">
        <f t="shared" si="22"/>
        <v>0</v>
      </c>
      <c r="L492" s="164">
        <f t="shared" si="24"/>
        <v>0</v>
      </c>
      <c r="M492" s="151">
        <f t="shared" si="23"/>
        <v>0</v>
      </c>
      <c r="N492" s="151" t="s">
        <v>144</v>
      </c>
    </row>
    <row r="493" spans="11:14" hidden="1" x14ac:dyDescent="0.25">
      <c r="K493" s="169">
        <f t="shared" si="22"/>
        <v>0</v>
      </c>
      <c r="L493" s="164">
        <f t="shared" si="24"/>
        <v>0</v>
      </c>
      <c r="M493" s="151">
        <f t="shared" si="23"/>
        <v>0</v>
      </c>
      <c r="N493" s="151" t="s">
        <v>144</v>
      </c>
    </row>
    <row r="494" spans="11:14" hidden="1" x14ac:dyDescent="0.25">
      <c r="K494" s="169">
        <f t="shared" si="22"/>
        <v>0</v>
      </c>
      <c r="L494" s="164">
        <f t="shared" si="24"/>
        <v>0</v>
      </c>
      <c r="M494" s="151">
        <f t="shared" si="23"/>
        <v>0</v>
      </c>
      <c r="N494" s="151" t="s">
        <v>144</v>
      </c>
    </row>
    <row r="495" spans="11:14" hidden="1" x14ac:dyDescent="0.25">
      <c r="K495" s="169">
        <f t="shared" si="22"/>
        <v>0</v>
      </c>
      <c r="L495" s="164">
        <f t="shared" si="24"/>
        <v>0</v>
      </c>
      <c r="M495" s="151">
        <f t="shared" si="23"/>
        <v>0</v>
      </c>
      <c r="N495" s="151" t="s">
        <v>144</v>
      </c>
    </row>
    <row r="496" spans="11:14" hidden="1" x14ac:dyDescent="0.25">
      <c r="K496" s="169">
        <f t="shared" ref="K496:K499" si="25">SUM(F496:J496)</f>
        <v>0</v>
      </c>
      <c r="L496" s="164">
        <f t="shared" si="24"/>
        <v>0</v>
      </c>
      <c r="M496" s="151">
        <f t="shared" ref="M496:M499" si="26">SUM(K496*L496)</f>
        <v>0</v>
      </c>
      <c r="N496" s="151" t="s">
        <v>144</v>
      </c>
    </row>
    <row r="497" spans="3:14" hidden="1" x14ac:dyDescent="0.25">
      <c r="K497" s="169">
        <f t="shared" si="25"/>
        <v>0</v>
      </c>
      <c r="L497" s="164">
        <f t="shared" si="24"/>
        <v>0</v>
      </c>
      <c r="M497" s="151">
        <f t="shared" si="26"/>
        <v>0</v>
      </c>
      <c r="N497" s="151" t="s">
        <v>144</v>
      </c>
    </row>
    <row r="498" spans="3:14" hidden="1" x14ac:dyDescent="0.25">
      <c r="K498" s="169">
        <f t="shared" si="25"/>
        <v>0</v>
      </c>
      <c r="L498" s="164">
        <f t="shared" si="24"/>
        <v>0</v>
      </c>
      <c r="M498" s="151">
        <f t="shared" si="26"/>
        <v>0</v>
      </c>
      <c r="N498" s="151" t="s">
        <v>144</v>
      </c>
    </row>
    <row r="499" spans="3:14" hidden="1" x14ac:dyDescent="0.25">
      <c r="K499" s="169">
        <f t="shared" si="25"/>
        <v>0</v>
      </c>
      <c r="L499" s="164">
        <f t="shared" si="24"/>
        <v>0</v>
      </c>
      <c r="M499" s="151">
        <f t="shared" si="26"/>
        <v>0</v>
      </c>
      <c r="N499" s="151" t="s">
        <v>144</v>
      </c>
    </row>
    <row r="500" spans="3:14" hidden="1" x14ac:dyDescent="0.25">
      <c r="C500" s="127" t="s">
        <v>30</v>
      </c>
      <c r="D500" s="127"/>
      <c r="E500" s="127"/>
      <c r="F500" s="127"/>
      <c r="G500" s="127"/>
      <c r="H500" s="127"/>
      <c r="I500" s="127"/>
      <c r="J500" s="127"/>
      <c r="K500" s="127"/>
      <c r="L500" s="127"/>
      <c r="M500" s="127" t="s">
        <v>29</v>
      </c>
    </row>
    <row r="501" spans="3:14" hidden="1" x14ac:dyDescent="0.25">
      <c r="C501" s="127" t="e">
        <f>IF(F540="","Vrije categorie",F540)</f>
        <v>#REF!</v>
      </c>
      <c r="D501" s="127"/>
      <c r="E501" s="127"/>
      <c r="F501" s="127" t="e">
        <f t="shared" ref="F501:F515" si="27">SUMPRODUCT(--($E$4:$E$499=C501),--($D$4:$D$499=""),$F$4:$F$499)</f>
        <v>#REF!</v>
      </c>
      <c r="G501" s="127" t="e">
        <f t="shared" ref="G501:G515" si="28">SUMPRODUCT(--($E$4:$E$499=C501),--($D$4:$D$499=""),$G$4:$G$499)</f>
        <v>#REF!</v>
      </c>
      <c r="H501" s="127" t="e">
        <f t="shared" ref="H501:H515" si="29">SUMPRODUCT(--($E$4:$E$499=C501),--($D$4:$D$499=""),$H$4:$H$499)</f>
        <v>#REF!</v>
      </c>
      <c r="I501" s="127" t="e">
        <f t="shared" ref="I501:I515" si="30">SUMPRODUCT(--($E$4:$E$499=C501),--($D$4:$D$499=""),$I$4:$I$499)</f>
        <v>#REF!</v>
      </c>
      <c r="J501" s="127" t="e">
        <f t="shared" ref="J501:J515" si="31">SUMPRODUCT(--($E$4:$E$499=C501),--($D$4:$D$499=""),$J$4:$J$499)</f>
        <v>#REF!</v>
      </c>
      <c r="K501" s="127" t="e">
        <f t="shared" ref="K501:K515" si="32">SUM(F501:J501)</f>
        <v>#REF!</v>
      </c>
      <c r="L501" s="127"/>
      <c r="M501" s="127" t="e">
        <f t="shared" ref="M501:M515" si="33">SUMPRODUCT(--($E$4:$E$499=C501),--($D$4:$D$499=""),$M$4:$M$499)</f>
        <v>#REF!</v>
      </c>
    </row>
    <row r="502" spans="3:14" hidden="1" x14ac:dyDescent="0.25">
      <c r="C502" s="127" t="e">
        <f t="shared" ref="C502:C515" si="34">IF(F541="","Vrije categorie",F541)</f>
        <v>#REF!</v>
      </c>
      <c r="D502" s="127"/>
      <c r="E502" s="127"/>
      <c r="F502" s="127" t="e">
        <f t="shared" si="27"/>
        <v>#REF!</v>
      </c>
      <c r="G502" s="127" t="e">
        <f t="shared" si="28"/>
        <v>#REF!</v>
      </c>
      <c r="H502" s="127" t="e">
        <f t="shared" si="29"/>
        <v>#REF!</v>
      </c>
      <c r="I502" s="127" t="e">
        <f t="shared" si="30"/>
        <v>#REF!</v>
      </c>
      <c r="J502" s="127" t="e">
        <f t="shared" si="31"/>
        <v>#REF!</v>
      </c>
      <c r="K502" s="127" t="e">
        <f t="shared" si="32"/>
        <v>#REF!</v>
      </c>
      <c r="L502" s="127"/>
      <c r="M502" s="127" t="e">
        <f t="shared" si="33"/>
        <v>#REF!</v>
      </c>
    </row>
    <row r="503" spans="3:14" hidden="1" x14ac:dyDescent="0.25">
      <c r="C503" s="127" t="e">
        <f t="shared" si="34"/>
        <v>#REF!</v>
      </c>
      <c r="D503" s="127"/>
      <c r="E503" s="127"/>
      <c r="F503" s="127" t="e">
        <f t="shared" si="27"/>
        <v>#REF!</v>
      </c>
      <c r="G503" s="127" t="e">
        <f t="shared" si="28"/>
        <v>#REF!</v>
      </c>
      <c r="H503" s="127" t="e">
        <f t="shared" si="29"/>
        <v>#REF!</v>
      </c>
      <c r="I503" s="127" t="e">
        <f t="shared" si="30"/>
        <v>#REF!</v>
      </c>
      <c r="J503" s="127" t="e">
        <f t="shared" si="31"/>
        <v>#REF!</v>
      </c>
      <c r="K503" s="127" t="e">
        <f t="shared" si="32"/>
        <v>#REF!</v>
      </c>
      <c r="L503" s="127"/>
      <c r="M503" s="127" t="e">
        <f t="shared" si="33"/>
        <v>#REF!</v>
      </c>
    </row>
    <row r="504" spans="3:14" hidden="1" x14ac:dyDescent="0.25">
      <c r="C504" s="127" t="e">
        <f t="shared" si="34"/>
        <v>#REF!</v>
      </c>
      <c r="D504" s="127"/>
      <c r="E504" s="127"/>
      <c r="F504" s="127" t="e">
        <f t="shared" si="27"/>
        <v>#REF!</v>
      </c>
      <c r="G504" s="127" t="e">
        <f t="shared" si="28"/>
        <v>#REF!</v>
      </c>
      <c r="H504" s="127" t="e">
        <f t="shared" si="29"/>
        <v>#REF!</v>
      </c>
      <c r="I504" s="127" t="e">
        <f t="shared" si="30"/>
        <v>#REF!</v>
      </c>
      <c r="J504" s="127" t="e">
        <f t="shared" si="31"/>
        <v>#REF!</v>
      </c>
      <c r="K504" s="127" t="e">
        <f t="shared" si="32"/>
        <v>#REF!</v>
      </c>
      <c r="L504" s="127"/>
      <c r="M504" s="127" t="e">
        <f t="shared" si="33"/>
        <v>#REF!</v>
      </c>
    </row>
    <row r="505" spans="3:14" hidden="1" x14ac:dyDescent="0.25">
      <c r="C505" s="127" t="e">
        <f t="shared" si="34"/>
        <v>#REF!</v>
      </c>
      <c r="D505" s="127"/>
      <c r="E505" s="127"/>
      <c r="F505" s="127" t="e">
        <f t="shared" si="27"/>
        <v>#REF!</v>
      </c>
      <c r="G505" s="127" t="e">
        <f t="shared" si="28"/>
        <v>#REF!</v>
      </c>
      <c r="H505" s="127" t="e">
        <f t="shared" si="29"/>
        <v>#REF!</v>
      </c>
      <c r="I505" s="127" t="e">
        <f t="shared" si="30"/>
        <v>#REF!</v>
      </c>
      <c r="J505" s="127" t="e">
        <f t="shared" si="31"/>
        <v>#REF!</v>
      </c>
      <c r="K505" s="127" t="e">
        <f t="shared" si="32"/>
        <v>#REF!</v>
      </c>
      <c r="L505" s="127"/>
      <c r="M505" s="127" t="e">
        <f t="shared" si="33"/>
        <v>#REF!</v>
      </c>
    </row>
    <row r="506" spans="3:14" hidden="1" x14ac:dyDescent="0.25">
      <c r="C506" s="127" t="e">
        <f t="shared" si="34"/>
        <v>#REF!</v>
      </c>
      <c r="D506" s="127"/>
      <c r="E506" s="127"/>
      <c r="F506" s="127" t="e">
        <f t="shared" si="27"/>
        <v>#REF!</v>
      </c>
      <c r="G506" s="127" t="e">
        <f t="shared" si="28"/>
        <v>#REF!</v>
      </c>
      <c r="H506" s="127" t="e">
        <f t="shared" si="29"/>
        <v>#REF!</v>
      </c>
      <c r="I506" s="127" t="e">
        <f t="shared" si="30"/>
        <v>#REF!</v>
      </c>
      <c r="J506" s="127" t="e">
        <f t="shared" si="31"/>
        <v>#REF!</v>
      </c>
      <c r="K506" s="127" t="e">
        <f t="shared" si="32"/>
        <v>#REF!</v>
      </c>
      <c r="L506" s="127"/>
      <c r="M506" s="127" t="e">
        <f t="shared" si="33"/>
        <v>#REF!</v>
      </c>
    </row>
    <row r="507" spans="3:14" hidden="1" x14ac:dyDescent="0.25">
      <c r="C507" s="127" t="e">
        <f t="shared" si="34"/>
        <v>#REF!</v>
      </c>
      <c r="D507" s="127"/>
      <c r="E507" s="127"/>
      <c r="F507" s="127" t="e">
        <f t="shared" si="27"/>
        <v>#REF!</v>
      </c>
      <c r="G507" s="127" t="e">
        <f t="shared" si="28"/>
        <v>#REF!</v>
      </c>
      <c r="H507" s="127" t="e">
        <f t="shared" si="29"/>
        <v>#REF!</v>
      </c>
      <c r="I507" s="127" t="e">
        <f t="shared" si="30"/>
        <v>#REF!</v>
      </c>
      <c r="J507" s="127" t="e">
        <f t="shared" si="31"/>
        <v>#REF!</v>
      </c>
      <c r="K507" s="127" t="e">
        <f t="shared" si="32"/>
        <v>#REF!</v>
      </c>
      <c r="L507" s="127"/>
      <c r="M507" s="127" t="e">
        <f t="shared" si="33"/>
        <v>#REF!</v>
      </c>
    </row>
    <row r="508" spans="3:14" hidden="1" x14ac:dyDescent="0.25">
      <c r="C508" s="127" t="e">
        <f t="shared" si="34"/>
        <v>#REF!</v>
      </c>
      <c r="D508" s="127"/>
      <c r="E508" s="127"/>
      <c r="F508" s="127" t="e">
        <f t="shared" si="27"/>
        <v>#REF!</v>
      </c>
      <c r="G508" s="127" t="e">
        <f t="shared" si="28"/>
        <v>#REF!</v>
      </c>
      <c r="H508" s="127" t="e">
        <f t="shared" si="29"/>
        <v>#REF!</v>
      </c>
      <c r="I508" s="127" t="e">
        <f t="shared" si="30"/>
        <v>#REF!</v>
      </c>
      <c r="J508" s="127" t="e">
        <f t="shared" si="31"/>
        <v>#REF!</v>
      </c>
      <c r="K508" s="127" t="e">
        <f t="shared" si="32"/>
        <v>#REF!</v>
      </c>
      <c r="L508" s="127"/>
      <c r="M508" s="127" t="e">
        <f t="shared" si="33"/>
        <v>#REF!</v>
      </c>
    </row>
    <row r="509" spans="3:14" hidden="1" x14ac:dyDescent="0.25">
      <c r="C509" s="127" t="e">
        <f t="shared" si="34"/>
        <v>#REF!</v>
      </c>
      <c r="D509" s="127"/>
      <c r="E509" s="127"/>
      <c r="F509" s="127" t="e">
        <f t="shared" si="27"/>
        <v>#REF!</v>
      </c>
      <c r="G509" s="127" t="e">
        <f t="shared" si="28"/>
        <v>#REF!</v>
      </c>
      <c r="H509" s="127" t="e">
        <f t="shared" si="29"/>
        <v>#REF!</v>
      </c>
      <c r="I509" s="127" t="e">
        <f t="shared" si="30"/>
        <v>#REF!</v>
      </c>
      <c r="J509" s="127" t="e">
        <f t="shared" si="31"/>
        <v>#REF!</v>
      </c>
      <c r="K509" s="127" t="e">
        <f t="shared" si="32"/>
        <v>#REF!</v>
      </c>
      <c r="L509" s="127"/>
      <c r="M509" s="127" t="e">
        <f t="shared" si="33"/>
        <v>#REF!</v>
      </c>
    </row>
    <row r="510" spans="3:14" hidden="1" x14ac:dyDescent="0.25">
      <c r="C510" s="127" t="e">
        <f t="shared" si="34"/>
        <v>#REF!</v>
      </c>
      <c r="D510" s="127"/>
      <c r="E510" s="127"/>
      <c r="F510" s="127" t="e">
        <f t="shared" si="27"/>
        <v>#REF!</v>
      </c>
      <c r="G510" s="127" t="e">
        <f t="shared" si="28"/>
        <v>#REF!</v>
      </c>
      <c r="H510" s="127" t="e">
        <f t="shared" si="29"/>
        <v>#REF!</v>
      </c>
      <c r="I510" s="127" t="e">
        <f t="shared" si="30"/>
        <v>#REF!</v>
      </c>
      <c r="J510" s="127" t="e">
        <f t="shared" si="31"/>
        <v>#REF!</v>
      </c>
      <c r="K510" s="127" t="e">
        <f t="shared" si="32"/>
        <v>#REF!</v>
      </c>
      <c r="L510" s="127"/>
      <c r="M510" s="127" t="e">
        <f t="shared" si="33"/>
        <v>#REF!</v>
      </c>
    </row>
    <row r="511" spans="3:14" hidden="1" x14ac:dyDescent="0.25">
      <c r="C511" s="127" t="e">
        <f t="shared" si="34"/>
        <v>#REF!</v>
      </c>
      <c r="D511" s="127"/>
      <c r="E511" s="127"/>
      <c r="F511" s="127" t="e">
        <f t="shared" si="27"/>
        <v>#REF!</v>
      </c>
      <c r="G511" s="127" t="e">
        <f t="shared" si="28"/>
        <v>#REF!</v>
      </c>
      <c r="H511" s="127" t="e">
        <f t="shared" si="29"/>
        <v>#REF!</v>
      </c>
      <c r="I511" s="127" t="e">
        <f t="shared" si="30"/>
        <v>#REF!</v>
      </c>
      <c r="J511" s="127" t="e">
        <f t="shared" si="31"/>
        <v>#REF!</v>
      </c>
      <c r="K511" s="127" t="e">
        <f t="shared" si="32"/>
        <v>#REF!</v>
      </c>
      <c r="L511" s="127"/>
      <c r="M511" s="127" t="e">
        <f t="shared" si="33"/>
        <v>#REF!</v>
      </c>
    </row>
    <row r="512" spans="3:14" hidden="1" x14ac:dyDescent="0.25">
      <c r="C512" s="127" t="e">
        <f t="shared" si="34"/>
        <v>#REF!</v>
      </c>
      <c r="D512" s="127"/>
      <c r="E512" s="127"/>
      <c r="F512" s="127" t="e">
        <f t="shared" si="27"/>
        <v>#REF!</v>
      </c>
      <c r="G512" s="127" t="e">
        <f t="shared" si="28"/>
        <v>#REF!</v>
      </c>
      <c r="H512" s="127" t="e">
        <f t="shared" si="29"/>
        <v>#REF!</v>
      </c>
      <c r="I512" s="127" t="e">
        <f t="shared" si="30"/>
        <v>#REF!</v>
      </c>
      <c r="J512" s="127" t="e">
        <f t="shared" si="31"/>
        <v>#REF!</v>
      </c>
      <c r="K512" s="127" t="e">
        <f t="shared" si="32"/>
        <v>#REF!</v>
      </c>
      <c r="L512" s="127"/>
      <c r="M512" s="127" t="e">
        <f t="shared" si="33"/>
        <v>#REF!</v>
      </c>
    </row>
    <row r="513" spans="3:13" hidden="1" x14ac:dyDescent="0.25">
      <c r="C513" s="127" t="e">
        <f t="shared" si="34"/>
        <v>#REF!</v>
      </c>
      <c r="D513" s="127"/>
      <c r="E513" s="127"/>
      <c r="F513" s="127" t="e">
        <f t="shared" si="27"/>
        <v>#REF!</v>
      </c>
      <c r="G513" s="127" t="e">
        <f t="shared" si="28"/>
        <v>#REF!</v>
      </c>
      <c r="H513" s="127" t="e">
        <f t="shared" si="29"/>
        <v>#REF!</v>
      </c>
      <c r="I513" s="127" t="e">
        <f t="shared" si="30"/>
        <v>#REF!</v>
      </c>
      <c r="J513" s="127" t="e">
        <f t="shared" si="31"/>
        <v>#REF!</v>
      </c>
      <c r="K513" s="127" t="e">
        <f t="shared" si="32"/>
        <v>#REF!</v>
      </c>
      <c r="L513" s="127"/>
      <c r="M513" s="127" t="e">
        <f t="shared" si="33"/>
        <v>#REF!</v>
      </c>
    </row>
    <row r="514" spans="3:13" hidden="1" x14ac:dyDescent="0.25">
      <c r="C514" s="127" t="e">
        <f t="shared" si="34"/>
        <v>#REF!</v>
      </c>
      <c r="D514" s="127"/>
      <c r="E514" s="127"/>
      <c r="F514" s="127" t="e">
        <f t="shared" si="27"/>
        <v>#REF!</v>
      </c>
      <c r="G514" s="127" t="e">
        <f t="shared" si="28"/>
        <v>#REF!</v>
      </c>
      <c r="H514" s="127" t="e">
        <f t="shared" si="29"/>
        <v>#REF!</v>
      </c>
      <c r="I514" s="127" t="e">
        <f t="shared" si="30"/>
        <v>#REF!</v>
      </c>
      <c r="J514" s="127" t="e">
        <f t="shared" si="31"/>
        <v>#REF!</v>
      </c>
      <c r="K514" s="127" t="e">
        <f t="shared" si="32"/>
        <v>#REF!</v>
      </c>
      <c r="L514" s="127"/>
      <c r="M514" s="127" t="e">
        <f t="shared" si="33"/>
        <v>#REF!</v>
      </c>
    </row>
    <row r="515" spans="3:13" hidden="1" x14ac:dyDescent="0.25">
      <c r="C515" s="127" t="e">
        <f t="shared" si="34"/>
        <v>#REF!</v>
      </c>
      <c r="D515" s="127"/>
      <c r="E515" s="127"/>
      <c r="F515" s="127" t="e">
        <f t="shared" si="27"/>
        <v>#REF!</v>
      </c>
      <c r="G515" s="127" t="e">
        <f t="shared" si="28"/>
        <v>#REF!</v>
      </c>
      <c r="H515" s="127" t="e">
        <f t="shared" si="29"/>
        <v>#REF!</v>
      </c>
      <c r="I515" s="127" t="e">
        <f t="shared" si="30"/>
        <v>#REF!</v>
      </c>
      <c r="J515" s="127" t="e">
        <f t="shared" si="31"/>
        <v>#REF!</v>
      </c>
      <c r="K515" s="127" t="e">
        <f t="shared" si="32"/>
        <v>#REF!</v>
      </c>
      <c r="L515" s="127"/>
      <c r="M515" s="127" t="e">
        <f t="shared" si="33"/>
        <v>#REF!</v>
      </c>
    </row>
    <row r="516" spans="3:13" ht="15.75" hidden="1" thickBot="1" x14ac:dyDescent="0.3">
      <c r="C516" s="128" t="s">
        <v>33</v>
      </c>
      <c r="D516" s="128"/>
      <c r="E516" s="128"/>
      <c r="F516" s="128" t="e">
        <f>SUM(F501:F515)</f>
        <v>#REF!</v>
      </c>
      <c r="G516" s="128" t="e">
        <f t="shared" ref="G516:K516" si="35">SUM(G501:G515)</f>
        <v>#REF!</v>
      </c>
      <c r="H516" s="128" t="e">
        <f t="shared" si="35"/>
        <v>#REF!</v>
      </c>
      <c r="I516" s="128" t="e">
        <f t="shared" si="35"/>
        <v>#REF!</v>
      </c>
      <c r="J516" s="128" t="e">
        <f t="shared" si="35"/>
        <v>#REF!</v>
      </c>
      <c r="K516" s="128" t="e">
        <f t="shared" si="35"/>
        <v>#REF!</v>
      </c>
      <c r="L516" s="128"/>
      <c r="M516" s="128" t="e">
        <f>SUM(M500:M515)</f>
        <v>#REF!</v>
      </c>
    </row>
    <row r="517" spans="3:13" ht="15.75" hidden="1" thickTop="1" x14ac:dyDescent="0.25">
      <c r="C517" s="129"/>
      <c r="D517" s="129"/>
      <c r="E517" s="129"/>
      <c r="F517" s="130"/>
      <c r="G517" s="130"/>
      <c r="H517" s="130"/>
      <c r="I517" s="130"/>
      <c r="J517" s="130"/>
      <c r="K517" s="131"/>
      <c r="L517" s="132"/>
      <c r="M517" s="130"/>
    </row>
    <row r="518" spans="3:13" ht="15.75" hidden="1" thickBot="1" x14ac:dyDescent="0.3">
      <c r="C518" s="128" t="s">
        <v>34</v>
      </c>
      <c r="D518" s="128"/>
      <c r="E518" s="128"/>
      <c r="F518" s="128">
        <f>SUMPRODUCT(--($E$4:$E$499="H"),$F$4:$F$499)</f>
        <v>0</v>
      </c>
      <c r="G518" s="128">
        <f>SUMPRODUCT(--($E$4:$E$499="H"),G4:G499)</f>
        <v>0</v>
      </c>
      <c r="H518" s="128">
        <f>SUMPRODUCT(--($E$4:$E$499="H"),H4:H499)</f>
        <v>0</v>
      </c>
      <c r="I518" s="128">
        <f>SUMPRODUCT(--($E$4:$E$499="H"),I4:I499)</f>
        <v>0</v>
      </c>
      <c r="J518" s="128">
        <f>SUMPRODUCT(--($E$4:$E$499="H"),J4:J499)</f>
        <v>0</v>
      </c>
      <c r="K518" s="128">
        <f>SUM(F518:J518)</f>
        <v>0</v>
      </c>
      <c r="L518" s="133"/>
      <c r="M518" s="134"/>
    </row>
    <row r="519" spans="3:13" ht="15.75" hidden="1" thickTop="1" x14ac:dyDescent="0.25">
      <c r="C519" s="3"/>
    </row>
    <row r="520" spans="3:13" hidden="1" x14ac:dyDescent="0.25">
      <c r="C520" s="9" t="s">
        <v>57</v>
      </c>
      <c r="D520" s="9"/>
      <c r="E520" s="9"/>
      <c r="F520" s="9"/>
      <c r="G520" s="9"/>
      <c r="H520" s="9"/>
      <c r="I520" s="9"/>
      <c r="J520" s="9"/>
      <c r="K520" s="9"/>
    </row>
    <row r="521" spans="3:13" hidden="1" x14ac:dyDescent="0.25">
      <c r="C521" s="9" t="e">
        <f t="shared" ref="C521:C535" si="36">C501</f>
        <v>#REF!</v>
      </c>
      <c r="D521" s="9"/>
      <c r="E521" s="9"/>
      <c r="F521" s="9" t="e">
        <f t="shared" ref="F521:F535" si="37">SUMPRODUCT(--($E$4:$E$499=C521),--($D$4:$D$499="X"),$F$4:$F$499)</f>
        <v>#REF!</v>
      </c>
      <c r="G521" s="9" t="e">
        <f t="shared" ref="G521:G535" si="38">SUMPRODUCT(--($E$4:$E$499=C521),--($D$4:$D$499="X"),$G$4:$G$499)</f>
        <v>#REF!</v>
      </c>
      <c r="H521" s="9" t="e">
        <f t="shared" ref="H521:H535" si="39">SUMPRODUCT(--($E$4:$E$499=C521),--($D$4:$D$499="X"),$H$4:$H$499)</f>
        <v>#REF!</v>
      </c>
      <c r="I521" s="9" t="e">
        <f t="shared" ref="I521:I535" si="40">SUMPRODUCT(--($E$4:$E$499=C521),--($D$4:$D$499="X"),$I$4:$I$499)</f>
        <v>#REF!</v>
      </c>
      <c r="J521" s="9" t="e">
        <f t="shared" ref="J521:J535" si="41">SUMPRODUCT(--($E$4:$E$499=C521),--($D$4:$D$499="X"),$J$4:$J$499)</f>
        <v>#REF!</v>
      </c>
      <c r="K521" s="9" t="e">
        <f t="shared" ref="K521:K535" si="42">SUM(F521:J521)</f>
        <v>#REF!</v>
      </c>
    </row>
    <row r="522" spans="3:13" hidden="1" x14ac:dyDescent="0.25">
      <c r="C522" s="9" t="e">
        <f t="shared" si="36"/>
        <v>#REF!</v>
      </c>
      <c r="D522" s="9"/>
      <c r="E522" s="9"/>
      <c r="F522" s="9" t="e">
        <f t="shared" si="37"/>
        <v>#REF!</v>
      </c>
      <c r="G522" s="9" t="e">
        <f t="shared" si="38"/>
        <v>#REF!</v>
      </c>
      <c r="H522" s="9" t="e">
        <f t="shared" si="39"/>
        <v>#REF!</v>
      </c>
      <c r="I522" s="9" t="e">
        <f t="shared" si="40"/>
        <v>#REF!</v>
      </c>
      <c r="J522" s="9" t="e">
        <f t="shared" si="41"/>
        <v>#REF!</v>
      </c>
      <c r="K522" s="9" t="e">
        <f t="shared" si="42"/>
        <v>#REF!</v>
      </c>
    </row>
    <row r="523" spans="3:13" hidden="1" x14ac:dyDescent="0.25">
      <c r="C523" s="9" t="e">
        <f t="shared" si="36"/>
        <v>#REF!</v>
      </c>
      <c r="D523" s="9"/>
      <c r="E523" s="9"/>
      <c r="F523" s="9" t="e">
        <f t="shared" si="37"/>
        <v>#REF!</v>
      </c>
      <c r="G523" s="9" t="e">
        <f t="shared" si="38"/>
        <v>#REF!</v>
      </c>
      <c r="H523" s="9" t="e">
        <f t="shared" si="39"/>
        <v>#REF!</v>
      </c>
      <c r="I523" s="9" t="e">
        <f t="shared" si="40"/>
        <v>#REF!</v>
      </c>
      <c r="J523" s="9" t="e">
        <f t="shared" si="41"/>
        <v>#REF!</v>
      </c>
      <c r="K523" s="9" t="e">
        <f t="shared" si="42"/>
        <v>#REF!</v>
      </c>
    </row>
    <row r="524" spans="3:13" hidden="1" x14ac:dyDescent="0.25">
      <c r="C524" s="9" t="e">
        <f t="shared" si="36"/>
        <v>#REF!</v>
      </c>
      <c r="D524" s="9"/>
      <c r="E524" s="9"/>
      <c r="F524" s="9" t="e">
        <f t="shared" si="37"/>
        <v>#REF!</v>
      </c>
      <c r="G524" s="9" t="e">
        <f t="shared" si="38"/>
        <v>#REF!</v>
      </c>
      <c r="H524" s="9" t="e">
        <f t="shared" si="39"/>
        <v>#REF!</v>
      </c>
      <c r="I524" s="9" t="e">
        <f t="shared" si="40"/>
        <v>#REF!</v>
      </c>
      <c r="J524" s="9" t="e">
        <f t="shared" si="41"/>
        <v>#REF!</v>
      </c>
      <c r="K524" s="9" t="e">
        <f t="shared" si="42"/>
        <v>#REF!</v>
      </c>
    </row>
    <row r="525" spans="3:13" hidden="1" x14ac:dyDescent="0.25">
      <c r="C525" s="9" t="e">
        <f t="shared" si="36"/>
        <v>#REF!</v>
      </c>
      <c r="D525" s="9"/>
      <c r="E525" s="9"/>
      <c r="F525" s="9" t="e">
        <f t="shared" si="37"/>
        <v>#REF!</v>
      </c>
      <c r="G525" s="9" t="e">
        <f t="shared" si="38"/>
        <v>#REF!</v>
      </c>
      <c r="H525" s="9" t="e">
        <f t="shared" si="39"/>
        <v>#REF!</v>
      </c>
      <c r="I525" s="9" t="e">
        <f t="shared" si="40"/>
        <v>#REF!</v>
      </c>
      <c r="J525" s="9" t="e">
        <f t="shared" si="41"/>
        <v>#REF!</v>
      </c>
      <c r="K525" s="9" t="e">
        <f t="shared" si="42"/>
        <v>#REF!</v>
      </c>
    </row>
    <row r="526" spans="3:13" hidden="1" x14ac:dyDescent="0.25">
      <c r="C526" s="9" t="e">
        <f t="shared" si="36"/>
        <v>#REF!</v>
      </c>
      <c r="D526" s="9"/>
      <c r="E526" s="9"/>
      <c r="F526" s="9" t="e">
        <f t="shared" si="37"/>
        <v>#REF!</v>
      </c>
      <c r="G526" s="9" t="e">
        <f t="shared" si="38"/>
        <v>#REF!</v>
      </c>
      <c r="H526" s="9" t="e">
        <f t="shared" si="39"/>
        <v>#REF!</v>
      </c>
      <c r="I526" s="9" t="e">
        <f t="shared" si="40"/>
        <v>#REF!</v>
      </c>
      <c r="J526" s="9" t="e">
        <f t="shared" si="41"/>
        <v>#REF!</v>
      </c>
      <c r="K526" s="9" t="e">
        <f t="shared" si="42"/>
        <v>#REF!</v>
      </c>
    </row>
    <row r="527" spans="3:13" hidden="1" x14ac:dyDescent="0.25">
      <c r="C527" s="9" t="e">
        <f t="shared" si="36"/>
        <v>#REF!</v>
      </c>
      <c r="D527" s="9"/>
      <c r="E527" s="9"/>
      <c r="F527" s="9" t="e">
        <f t="shared" si="37"/>
        <v>#REF!</v>
      </c>
      <c r="G527" s="9" t="e">
        <f t="shared" si="38"/>
        <v>#REF!</v>
      </c>
      <c r="H527" s="9" t="e">
        <f t="shared" si="39"/>
        <v>#REF!</v>
      </c>
      <c r="I527" s="9" t="e">
        <f t="shared" si="40"/>
        <v>#REF!</v>
      </c>
      <c r="J527" s="9" t="e">
        <f t="shared" si="41"/>
        <v>#REF!</v>
      </c>
      <c r="K527" s="9" t="e">
        <f t="shared" si="42"/>
        <v>#REF!</v>
      </c>
    </row>
    <row r="528" spans="3:13" hidden="1" x14ac:dyDescent="0.25">
      <c r="C528" s="9" t="e">
        <f t="shared" si="36"/>
        <v>#REF!</v>
      </c>
      <c r="D528" s="9"/>
      <c r="E528" s="9"/>
      <c r="F528" s="9" t="e">
        <f t="shared" si="37"/>
        <v>#REF!</v>
      </c>
      <c r="G528" s="9" t="e">
        <f t="shared" si="38"/>
        <v>#REF!</v>
      </c>
      <c r="H528" s="9" t="e">
        <f t="shared" si="39"/>
        <v>#REF!</v>
      </c>
      <c r="I528" s="9" t="e">
        <f t="shared" si="40"/>
        <v>#REF!</v>
      </c>
      <c r="J528" s="9" t="e">
        <f t="shared" si="41"/>
        <v>#REF!</v>
      </c>
      <c r="K528" s="9" t="e">
        <f t="shared" si="42"/>
        <v>#REF!</v>
      </c>
    </row>
    <row r="529" spans="3:12" hidden="1" x14ac:dyDescent="0.25">
      <c r="C529" s="9" t="e">
        <f t="shared" si="36"/>
        <v>#REF!</v>
      </c>
      <c r="D529" s="9"/>
      <c r="E529" s="9"/>
      <c r="F529" s="9" t="e">
        <f t="shared" si="37"/>
        <v>#REF!</v>
      </c>
      <c r="G529" s="9" t="e">
        <f t="shared" si="38"/>
        <v>#REF!</v>
      </c>
      <c r="H529" s="9" t="e">
        <f t="shared" si="39"/>
        <v>#REF!</v>
      </c>
      <c r="I529" s="9" t="e">
        <f t="shared" si="40"/>
        <v>#REF!</v>
      </c>
      <c r="J529" s="9" t="e">
        <f t="shared" si="41"/>
        <v>#REF!</v>
      </c>
      <c r="K529" s="9" t="e">
        <f t="shared" si="42"/>
        <v>#REF!</v>
      </c>
    </row>
    <row r="530" spans="3:12" hidden="1" x14ac:dyDescent="0.25">
      <c r="C530" s="9" t="e">
        <f t="shared" si="36"/>
        <v>#REF!</v>
      </c>
      <c r="D530" s="9"/>
      <c r="E530" s="9"/>
      <c r="F530" s="9" t="e">
        <f t="shared" si="37"/>
        <v>#REF!</v>
      </c>
      <c r="G530" s="9" t="e">
        <f t="shared" si="38"/>
        <v>#REF!</v>
      </c>
      <c r="H530" s="9" t="e">
        <f t="shared" si="39"/>
        <v>#REF!</v>
      </c>
      <c r="I530" s="9" t="e">
        <f t="shared" si="40"/>
        <v>#REF!</v>
      </c>
      <c r="J530" s="9" t="e">
        <f t="shared" si="41"/>
        <v>#REF!</v>
      </c>
      <c r="K530" s="9" t="e">
        <f t="shared" si="42"/>
        <v>#REF!</v>
      </c>
    </row>
    <row r="531" spans="3:12" hidden="1" x14ac:dyDescent="0.25">
      <c r="C531" s="9" t="e">
        <f t="shared" si="36"/>
        <v>#REF!</v>
      </c>
      <c r="D531" s="9"/>
      <c r="E531" s="9"/>
      <c r="F531" s="9" t="e">
        <f t="shared" si="37"/>
        <v>#REF!</v>
      </c>
      <c r="G531" s="9" t="e">
        <f t="shared" si="38"/>
        <v>#REF!</v>
      </c>
      <c r="H531" s="9" t="e">
        <f t="shared" si="39"/>
        <v>#REF!</v>
      </c>
      <c r="I531" s="9" t="e">
        <f t="shared" si="40"/>
        <v>#REF!</v>
      </c>
      <c r="J531" s="9" t="e">
        <f t="shared" si="41"/>
        <v>#REF!</v>
      </c>
      <c r="K531" s="9" t="e">
        <f t="shared" si="42"/>
        <v>#REF!</v>
      </c>
    </row>
    <row r="532" spans="3:12" hidden="1" x14ac:dyDescent="0.25">
      <c r="C532" s="9" t="e">
        <f t="shared" si="36"/>
        <v>#REF!</v>
      </c>
      <c r="D532" s="9"/>
      <c r="E532" s="9"/>
      <c r="F532" s="9" t="e">
        <f t="shared" si="37"/>
        <v>#REF!</v>
      </c>
      <c r="G532" s="9" t="e">
        <f t="shared" si="38"/>
        <v>#REF!</v>
      </c>
      <c r="H532" s="9" t="e">
        <f t="shared" si="39"/>
        <v>#REF!</v>
      </c>
      <c r="I532" s="9" t="e">
        <f t="shared" si="40"/>
        <v>#REF!</v>
      </c>
      <c r="J532" s="9" t="e">
        <f t="shared" si="41"/>
        <v>#REF!</v>
      </c>
      <c r="K532" s="9" t="e">
        <f t="shared" si="42"/>
        <v>#REF!</v>
      </c>
    </row>
    <row r="533" spans="3:12" hidden="1" x14ac:dyDescent="0.25">
      <c r="C533" s="9" t="e">
        <f t="shared" si="36"/>
        <v>#REF!</v>
      </c>
      <c r="D533" s="9"/>
      <c r="E533" s="9"/>
      <c r="F533" s="9" t="e">
        <f t="shared" si="37"/>
        <v>#REF!</v>
      </c>
      <c r="G533" s="9" t="e">
        <f t="shared" si="38"/>
        <v>#REF!</v>
      </c>
      <c r="H533" s="9" t="e">
        <f t="shared" si="39"/>
        <v>#REF!</v>
      </c>
      <c r="I533" s="9" t="e">
        <f t="shared" si="40"/>
        <v>#REF!</v>
      </c>
      <c r="J533" s="9" t="e">
        <f t="shared" si="41"/>
        <v>#REF!</v>
      </c>
      <c r="K533" s="9" t="e">
        <f t="shared" si="42"/>
        <v>#REF!</v>
      </c>
    </row>
    <row r="534" spans="3:12" hidden="1" x14ac:dyDescent="0.25">
      <c r="C534" s="9" t="e">
        <f t="shared" si="36"/>
        <v>#REF!</v>
      </c>
      <c r="D534" s="9"/>
      <c r="E534" s="9"/>
      <c r="F534" s="9" t="e">
        <f t="shared" si="37"/>
        <v>#REF!</v>
      </c>
      <c r="G534" s="9" t="e">
        <f t="shared" si="38"/>
        <v>#REF!</v>
      </c>
      <c r="H534" s="9" t="e">
        <f t="shared" si="39"/>
        <v>#REF!</v>
      </c>
      <c r="I534" s="9" t="e">
        <f t="shared" si="40"/>
        <v>#REF!</v>
      </c>
      <c r="J534" s="9" t="e">
        <f t="shared" si="41"/>
        <v>#REF!</v>
      </c>
      <c r="K534" s="9" t="e">
        <f t="shared" si="42"/>
        <v>#REF!</v>
      </c>
    </row>
    <row r="535" spans="3:12" hidden="1" x14ac:dyDescent="0.25">
      <c r="C535" s="9" t="e">
        <f t="shared" si="36"/>
        <v>#REF!</v>
      </c>
      <c r="D535" s="9"/>
      <c r="E535" s="9"/>
      <c r="F535" s="9" t="e">
        <f t="shared" si="37"/>
        <v>#REF!</v>
      </c>
      <c r="G535" s="9" t="e">
        <f t="shared" si="38"/>
        <v>#REF!</v>
      </c>
      <c r="H535" s="9" t="e">
        <f t="shared" si="39"/>
        <v>#REF!</v>
      </c>
      <c r="I535" s="9" t="e">
        <f t="shared" si="40"/>
        <v>#REF!</v>
      </c>
      <c r="J535" s="9" t="e">
        <f t="shared" si="41"/>
        <v>#REF!</v>
      </c>
      <c r="K535" s="9" t="e">
        <f t="shared" si="42"/>
        <v>#REF!</v>
      </c>
    </row>
    <row r="536" spans="3:12" ht="15.75" hidden="1" thickBot="1" x14ac:dyDescent="0.3">
      <c r="C536" s="10" t="s">
        <v>56</v>
      </c>
      <c r="D536" s="10"/>
      <c r="E536" s="10"/>
      <c r="F536" s="10" t="e">
        <f t="shared" ref="F536:K536" si="43">SUM(F521:F535)</f>
        <v>#REF!</v>
      </c>
      <c r="G536" s="10" t="e">
        <f t="shared" si="43"/>
        <v>#REF!</v>
      </c>
      <c r="H536" s="10" t="e">
        <f t="shared" si="43"/>
        <v>#REF!</v>
      </c>
      <c r="I536" s="10" t="e">
        <f t="shared" si="43"/>
        <v>#REF!</v>
      </c>
      <c r="J536" s="10" t="e">
        <f t="shared" si="43"/>
        <v>#REF!</v>
      </c>
      <c r="K536" s="10" t="e">
        <f t="shared" si="43"/>
        <v>#REF!</v>
      </c>
    </row>
    <row r="537" spans="3:12" ht="15.75" hidden="1" thickTop="1" x14ac:dyDescent="0.25">
      <c r="C537" s="170"/>
    </row>
    <row r="538" spans="3:12" hidden="1" x14ac:dyDescent="0.25">
      <c r="C538" s="170"/>
    </row>
    <row r="539" spans="3:12" hidden="1" x14ac:dyDescent="0.25">
      <c r="F539" s="155" t="s">
        <v>31</v>
      </c>
      <c r="G539" s="156" t="s">
        <v>32</v>
      </c>
      <c r="I539" s="465" t="s">
        <v>135</v>
      </c>
      <c r="J539" s="466"/>
      <c r="K539" s="252" t="s">
        <v>114</v>
      </c>
      <c r="L539" s="151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136</v>
      </c>
      <c r="J540" s="462"/>
      <c r="K540" s="253"/>
      <c r="L540" s="151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137</v>
      </c>
      <c r="J541" s="462"/>
      <c r="K541" s="253"/>
      <c r="L541" s="15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138</v>
      </c>
      <c r="J542" s="462"/>
      <c r="K542" s="253"/>
      <c r="L542" s="151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139</v>
      </c>
      <c r="J543" s="462"/>
      <c r="K543" s="253"/>
      <c r="L543" s="151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1" t="s">
        <v>88</v>
      </c>
      <c r="J544" s="462"/>
      <c r="K544" s="253"/>
      <c r="L544" s="151"/>
    </row>
    <row r="545" spans="6:12" hidden="1" x14ac:dyDescent="0.25">
      <c r="F545" s="256" t="e">
        <f>IF('1a'!#REF!=0,"",'1a'!#REF!)</f>
        <v>#REF!</v>
      </c>
      <c r="G545" s="222" t="e">
        <f>IF('1a'!#REF!=0,"",'1a'!#REF!)</f>
        <v>#REF!</v>
      </c>
      <c r="I545" s="463" t="s">
        <v>89</v>
      </c>
      <c r="J545" s="464"/>
      <c r="K545" s="254"/>
      <c r="L545" s="151"/>
    </row>
    <row r="546" spans="6:12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12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12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12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12" hidden="1" x14ac:dyDescent="0.25">
      <c r="F550" s="256" t="e">
        <f>IF('1a'!#REF!=0,"",'1a'!#REF!)</f>
        <v>#REF!</v>
      </c>
      <c r="G550" s="222" t="e">
        <f>IF('1a'!#REF!=0,"",'1a'!#REF!)</f>
        <v>#REF!</v>
      </c>
    </row>
    <row r="551" spans="6:12" hidden="1" x14ac:dyDescent="0.25">
      <c r="F551" s="256" t="e">
        <f>IF('1a'!#REF!=0,"",'1a'!#REF!)</f>
        <v>#REF!</v>
      </c>
      <c r="G551" s="222" t="e">
        <f>IF('1a'!#REF!=0,"",'1a'!#REF!)</f>
        <v>#REF!</v>
      </c>
    </row>
    <row r="552" spans="6:12" hidden="1" x14ac:dyDescent="0.25">
      <c r="F552" s="256" t="e">
        <f>IF('1a'!#REF!=0,"",'1a'!#REF!)</f>
        <v>#REF!</v>
      </c>
      <c r="G552" s="222" t="e">
        <f>IF('1a'!#REF!=0,"",'1a'!#REF!)</f>
        <v>#REF!</v>
      </c>
    </row>
    <row r="553" spans="6:12" hidden="1" x14ac:dyDescent="0.25">
      <c r="F553" s="256" t="e">
        <f>IF('1a'!#REF!=0,"",'1a'!#REF!)</f>
        <v>#REF!</v>
      </c>
      <c r="G553" s="222" t="e">
        <f>IF('1a'!#REF!=0,"",'1a'!#REF!)</f>
        <v>#REF!</v>
      </c>
    </row>
    <row r="554" spans="6:12" hidden="1" x14ac:dyDescent="0.25">
      <c r="F554" s="257" t="e">
        <f>IF('1a'!#REF!=0,"",'1a'!#REF!)</f>
        <v>#REF!</v>
      </c>
      <c r="G554" s="171" t="e">
        <f>IF('1a'!#REF!=0,"",'1a'!#REF!)</f>
        <v>#REF!</v>
      </c>
    </row>
    <row r="555" spans="6:12" hidden="1" x14ac:dyDescent="0.25"/>
    <row r="556" spans="6:12" hidden="1" x14ac:dyDescent="0.25"/>
    <row r="557" spans="6:12" hidden="1" x14ac:dyDescent="0.25"/>
    <row r="558" spans="6:12" ht="15.75" thickTop="1" x14ac:dyDescent="0.25"/>
  </sheetData>
  <autoFilter ref="A1:N556" xr:uid="{00000000-0009-0000-0000-000007000000}"/>
  <mergeCells count="7">
    <mergeCell ref="I544:J544"/>
    <mergeCell ref="I545:J545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5" orientation="portrait" cellComments="asDisplayed" r:id="rId1"/>
  <headerFooter>
    <oddHeader>&amp;L&amp;G</oddHeader>
  </headerFooter>
  <legacyDrawingHF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F07512"/>
  </sheetPr>
  <dimension ref="A1:O121"/>
  <sheetViews>
    <sheetView showGridLines="0" showZeros="0" topLeftCell="A1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34,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34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34a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30" priority="4" operator="equal">
      <formula>"Geen 100%"</formula>
    </cfRule>
  </conditionalFormatting>
  <conditionalFormatting sqref="G12">
    <cfRule type="containsText" dxfId="29" priority="2" operator="containsText" text="te laag">
      <formula>NOT(ISERROR(SEARCH("te laag",G12)))</formula>
    </cfRule>
  </conditionalFormatting>
  <conditionalFormatting sqref="G13">
    <cfRule type="containsText" dxfId="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021115-A6AD-4A53-9978-993C30D8EA5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1F1770"/>
  </sheetPr>
  <dimension ref="A1:M553"/>
  <sheetViews>
    <sheetView topLeftCell="A520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'34'!H4</f>
        <v>34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07512"/>
  </sheetPr>
  <dimension ref="A1:O121"/>
  <sheetViews>
    <sheetView showGridLines="0" showZeros="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35,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35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35a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26" priority="4" operator="equal">
      <formula>"Geen 100%"</formula>
    </cfRule>
  </conditionalFormatting>
  <conditionalFormatting sqref="G12">
    <cfRule type="containsText" dxfId="25" priority="2" operator="containsText" text="te laag">
      <formula>NOT(ISERROR(SEARCH("te laag",G12)))</formula>
    </cfRule>
  </conditionalFormatting>
  <conditionalFormatting sqref="G13">
    <cfRule type="containsText" dxfId="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980E7A-DE1F-4A42-85C7-00754C30227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1F1770"/>
  </sheetPr>
  <dimension ref="A1:M553"/>
  <sheetViews>
    <sheetView topLeftCell="A517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'35'!H4</f>
        <v>35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07512"/>
  </sheetPr>
  <dimension ref="A1:O121"/>
  <sheetViews>
    <sheetView showGridLines="0" showZeros="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36,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36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36a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22" priority="4" operator="equal">
      <formula>"Geen 100%"</formula>
    </cfRule>
  </conditionalFormatting>
  <conditionalFormatting sqref="G12">
    <cfRule type="containsText" dxfId="21" priority="2" operator="containsText" text="te laag">
      <formula>NOT(ISERROR(SEARCH("te laag",G12)))</formula>
    </cfRule>
  </conditionalFormatting>
  <conditionalFormatting sqref="G13">
    <cfRule type="containsText" dxfId="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6890856-ED36-4A9D-AE28-6FDFCE30E50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1F1770"/>
  </sheetPr>
  <dimension ref="A1:M553"/>
  <sheetViews>
    <sheetView topLeftCell="A520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'36'!H4</f>
        <v>36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F07512"/>
  </sheetPr>
  <dimension ref="A1:O121"/>
  <sheetViews>
    <sheetView showGridLines="0" showZeros="0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37,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37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37a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18" priority="4" operator="equal">
      <formula>"Geen 100%"</formula>
    </cfRule>
  </conditionalFormatting>
  <conditionalFormatting sqref="G12">
    <cfRule type="containsText" dxfId="17" priority="2" operator="containsText" text="te laag">
      <formula>NOT(ISERROR(SEARCH("te laag",G12)))</formula>
    </cfRule>
  </conditionalFormatting>
  <conditionalFormatting sqref="G13">
    <cfRule type="containsText" dxfId="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FAD92B-1705-4ADC-A634-037422EE2D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1F1770"/>
  </sheetPr>
  <dimension ref="A1:M553"/>
  <sheetViews>
    <sheetView topLeftCell="A514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'37'!H4</f>
        <v>37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F07512"/>
  </sheetPr>
  <dimension ref="A1:O121"/>
  <sheetViews>
    <sheetView showGridLines="0" showZeros="0" topLeftCell="A4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38,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38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38a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14" priority="4" operator="equal">
      <formula>"Geen 100%"</formula>
    </cfRule>
  </conditionalFormatting>
  <conditionalFormatting sqref="G12">
    <cfRule type="containsText" dxfId="13" priority="2" operator="containsText" text="te laag">
      <formula>NOT(ISERROR(SEARCH("te laag",G12)))</formula>
    </cfRule>
  </conditionalFormatting>
  <conditionalFormatting sqref="G13">
    <cfRule type="containsText" dxfId="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13FBDC-5E4A-48B1-BF10-61ACC89F8CA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1F1770"/>
  </sheetPr>
  <dimension ref="A1:M553"/>
  <sheetViews>
    <sheetView topLeftCell="A514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'38'!H4</f>
        <v>38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tabColor rgb="FFC2E76B"/>
  </sheetPr>
  <dimension ref="A1:O121"/>
  <sheetViews>
    <sheetView showGridLines="0" showZeros="0" zoomScaleNormal="100" workbookViewId="0">
      <selection activeCell="F36" sqref="F36:F4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27">
        <f>VLOOKUP(H4,Verzamelblad!A5:E54,3)</f>
        <v>0</v>
      </c>
      <c r="C4" s="427"/>
      <c r="D4" s="427"/>
      <c r="E4" s="427"/>
      <c r="F4" s="450" t="s">
        <v>7</v>
      </c>
      <c r="G4" s="450"/>
      <c r="H4" s="325">
        <v>3</v>
      </c>
    </row>
    <row r="5" spans="1:11" ht="15" x14ac:dyDescent="0.25">
      <c r="A5" s="72" t="s">
        <v>2</v>
      </c>
      <c r="B5" s="424">
        <f>VLOOKUP(H4,Verzamelblad!A5:E54,4)</f>
        <v>0</v>
      </c>
      <c r="C5" s="424"/>
      <c r="D5" s="424"/>
      <c r="E5" s="424"/>
      <c r="F5" s="451" t="s">
        <v>8</v>
      </c>
      <c r="G5" s="451"/>
      <c r="H5" s="326" t="str">
        <f>CONCATENATE(H4,"a")</f>
        <v>3a</v>
      </c>
    </row>
    <row r="6" spans="1:11" ht="15" x14ac:dyDescent="0.25">
      <c r="A6" s="75" t="s">
        <v>4</v>
      </c>
      <c r="B6" s="421">
        <f>VLOOKUP(H4,Verzamelblad!A5:E54,5)</f>
        <v>0</v>
      </c>
      <c r="C6" s="421"/>
      <c r="D6" s="421"/>
      <c r="E6" s="421"/>
      <c r="F6" s="452" t="s">
        <v>78</v>
      </c>
      <c r="G6" s="452"/>
      <c r="H6" s="327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hidden="1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hidden="1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hidden="1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hidden="1" x14ac:dyDescent="0.25">
      <c r="A11" s="60" t="s">
        <v>13</v>
      </c>
      <c r="B11" s="61"/>
      <c r="C11" s="61"/>
      <c r="D11" s="71"/>
      <c r="E11" s="47"/>
      <c r="F11" s="103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03" t="str">
        <f>IFERROR(IF(SUM($I$14*K11)=0,"",SUM($I$14*K11)),"")</f>
        <v/>
      </c>
      <c r="J11" s="104" t="str">
        <f>IFERROR(SUM(J14*K11),"")</f>
        <v/>
      </c>
      <c r="K11" s="42"/>
    </row>
    <row r="12" spans="1:11" ht="15" hidden="1" x14ac:dyDescent="0.25">
      <c r="A12" s="72" t="s">
        <v>14</v>
      </c>
      <c r="B12" s="73"/>
      <c r="C12" s="73"/>
      <c r="D12" s="74"/>
      <c r="E12" s="48"/>
      <c r="F12" s="105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hidden="1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hidden="1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hidden="1" thickTop="1" x14ac:dyDescent="0.25">
      <c r="F15" s="3" t="s">
        <v>103</v>
      </c>
      <c r="G15" s="3" t="s">
        <v>104</v>
      </c>
    </row>
    <row r="16" spans="1:11" ht="15" hidden="1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hidden="1" customHeight="1" x14ac:dyDescent="0.25">
      <c r="K17" s="459" t="s">
        <v>122</v>
      </c>
      <c r="L17" s="459" t="s">
        <v>123</v>
      </c>
    </row>
    <row r="18" spans="1:12" ht="15.75" hidden="1" customHeight="1" x14ac:dyDescent="0.25">
      <c r="A18" t="s">
        <v>54</v>
      </c>
      <c r="K18" s="460"/>
      <c r="L18" s="460"/>
    </row>
    <row r="19" spans="1:12" ht="15" hidden="1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hidden="1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hidden="1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hidden="1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hidden="1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hidden="1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hidden="1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hidden="1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hidden="1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hidden="1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hidden="1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hidden="1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hidden="1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hidden="1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hidden="1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hidden="1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328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329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329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329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329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329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329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330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hidden="1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hidden="1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hidden="1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hidden="1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hidden="1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hidden="1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hidden="1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hidden="1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hidden="1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hidden="1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hidden="1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hidden="1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hidden="1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hidden="1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24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K17:K18"/>
    <mergeCell ref="L17:L18"/>
    <mergeCell ref="A19:C19"/>
    <mergeCell ref="E19:F19"/>
    <mergeCell ref="A70:I70"/>
    <mergeCell ref="A69:I69"/>
    <mergeCell ref="A71:I71"/>
    <mergeCell ref="A72:I72"/>
    <mergeCell ref="A73:I73"/>
    <mergeCell ref="F4:G4"/>
    <mergeCell ref="F5:G5"/>
    <mergeCell ref="B6:E6"/>
    <mergeCell ref="B5:E5"/>
    <mergeCell ref="B4:E4"/>
    <mergeCell ref="F6:G6"/>
  </mergeCells>
  <conditionalFormatting sqref="K14">
    <cfRule type="cellIs" dxfId="154" priority="4" operator="equal">
      <formula>"Geen 100%"</formula>
    </cfRule>
  </conditionalFormatting>
  <conditionalFormatting sqref="G12">
    <cfRule type="containsText" dxfId="153" priority="2" operator="containsText" text="te laag">
      <formula>NOT(ISERROR(SEARCH("te laag",G12)))</formula>
    </cfRule>
  </conditionalFormatting>
  <conditionalFormatting sqref="G13">
    <cfRule type="containsText" dxfId="1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F07512"/>
  </sheetPr>
  <dimension ref="A1:O121"/>
  <sheetViews>
    <sheetView showGridLines="0" showZeros="0" topLeftCell="A4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39,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39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39a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43F3B8D-EA27-4B40-88B7-97F22BFBAA1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1F1770"/>
  </sheetPr>
  <dimension ref="A1:M553"/>
  <sheetViews>
    <sheetView topLeftCell="A520"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'39'!H4</f>
        <v>39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07512"/>
  </sheetPr>
  <dimension ref="A1:O121"/>
  <sheetViews>
    <sheetView showGridLines="0" showZeros="0" topLeftCell="A31" zoomScaleNormal="100" workbookViewId="0">
      <selection activeCell="K57" sqref="K5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21" t="str">
        <f>CONCATENATE("Uitvoeringsbepaling"," ",H4,", onderdeel van ",Verzamelblad!A2," ",Verzamelblad!A3)</f>
        <v xml:space="preserve">Uitvoeringsbepaling 40, onderdeel van Bestek </v>
      </c>
      <c r="E2" s="11"/>
      <c r="F2" s="11"/>
      <c r="G2" s="11"/>
      <c r="H2" s="14"/>
    </row>
    <row r="3" spans="1:11" ht="15" x14ac:dyDescent="0.25">
      <c r="A3" s="12"/>
      <c r="B3" s="12"/>
      <c r="C3" s="12"/>
      <c r="D3" s="30"/>
      <c r="E3" s="30"/>
      <c r="F3" s="12"/>
      <c r="G3" s="12"/>
      <c r="H3" s="12"/>
    </row>
    <row r="4" spans="1:11" ht="15" customHeight="1" x14ac:dyDescent="0.25">
      <c r="A4" s="60" t="s">
        <v>3</v>
      </c>
      <c r="B4" s="469">
        <f>VLOOKUP(H4,Verzamelblad!A5:E54,3)</f>
        <v>0</v>
      </c>
      <c r="C4" s="469"/>
      <c r="D4" s="469"/>
      <c r="E4" s="469"/>
      <c r="F4" s="450" t="s">
        <v>7</v>
      </c>
      <c r="G4" s="450"/>
      <c r="H4" s="45">
        <v>40</v>
      </c>
    </row>
    <row r="5" spans="1:11" ht="15" x14ac:dyDescent="0.25">
      <c r="A5" s="72" t="s">
        <v>2</v>
      </c>
      <c r="B5" s="468">
        <f>VLOOKUP(H4,Verzamelblad!A5:E54,4)</f>
        <v>0</v>
      </c>
      <c r="C5" s="468"/>
      <c r="D5" s="468"/>
      <c r="E5" s="468"/>
      <c r="F5" s="451" t="s">
        <v>8</v>
      </c>
      <c r="G5" s="451"/>
      <c r="H5" s="179" t="str">
        <f>CONCATENATE(H4,"a")</f>
        <v>40a</v>
      </c>
    </row>
    <row r="6" spans="1:11" ht="15" x14ac:dyDescent="0.25">
      <c r="A6" s="75" t="s">
        <v>4</v>
      </c>
      <c r="B6" s="467">
        <f>VLOOKUP(H4,Verzamelblad!A5:E54,5)</f>
        <v>0</v>
      </c>
      <c r="C6" s="467"/>
      <c r="D6" s="467"/>
      <c r="E6" s="467"/>
      <c r="F6" s="452" t="s">
        <v>78</v>
      </c>
      <c r="G6" s="452"/>
      <c r="H6" s="178"/>
      <c r="I6" s="12"/>
    </row>
    <row r="7" spans="1:11" ht="15" x14ac:dyDescent="0.25">
      <c r="A7" s="15"/>
      <c r="B7" s="15"/>
      <c r="C7" s="15"/>
      <c r="D7" s="15"/>
      <c r="E7" s="15"/>
      <c r="F7" s="12"/>
      <c r="G7" s="22"/>
      <c r="H7" s="23"/>
      <c r="I7" s="12"/>
    </row>
    <row r="8" spans="1:11" ht="15" x14ac:dyDescent="0.25">
      <c r="A8" s="65" t="s">
        <v>5</v>
      </c>
      <c r="B8" s="66"/>
      <c r="C8" s="66"/>
      <c r="D8" s="66"/>
      <c r="E8" s="58">
        <f>VLOOKUP($H$4,Verzamelblad!$A$5:$EK$54,14,0)</f>
        <v>0</v>
      </c>
      <c r="F8" s="12"/>
      <c r="G8" s="12"/>
      <c r="H8" s="12"/>
      <c r="I8" s="12"/>
    </row>
    <row r="9" spans="1:11" ht="15" x14ac:dyDescent="0.25">
      <c r="A9" s="64" t="s">
        <v>6</v>
      </c>
      <c r="B9" s="49"/>
      <c r="C9" s="49"/>
      <c r="D9" s="49"/>
      <c r="E9" s="59">
        <f>VLOOKUP($H$4,Verzamelblad!$A$5:$EK$54,6,0)</f>
        <v>0</v>
      </c>
      <c r="F9" s="12"/>
      <c r="G9" s="12"/>
      <c r="H9" s="12"/>
      <c r="I9" s="12"/>
    </row>
    <row r="10" spans="1:11" ht="18.75" customHeight="1" x14ac:dyDescent="0.25">
      <c r="F10" s="3" t="s">
        <v>98</v>
      </c>
      <c r="G10" s="3" t="s">
        <v>99</v>
      </c>
      <c r="H10" s="3" t="s">
        <v>53</v>
      </c>
      <c r="I10" s="3" t="s">
        <v>100</v>
      </c>
      <c r="J10" s="3" t="s">
        <v>101</v>
      </c>
      <c r="K10" s="3" t="s">
        <v>102</v>
      </c>
    </row>
    <row r="11" spans="1:11" ht="15" x14ac:dyDescent="0.25">
      <c r="A11" s="60" t="s">
        <v>13</v>
      </c>
      <c r="B11" s="61"/>
      <c r="C11" s="61"/>
      <c r="D11" s="71"/>
      <c r="E11" s="47"/>
      <c r="F11" s="191" t="str">
        <f>IFERROR(IF(SUM(I11/12)=0,"",SUM(I11/12)),"")</f>
        <v/>
      </c>
      <c r="G11" s="104" t="str">
        <f>IFERROR(SUM(J11/12),"")</f>
        <v/>
      </c>
      <c r="H11" s="89" t="str">
        <f>IFERROR(SUM(J11/E9),"")</f>
        <v/>
      </c>
      <c r="I11" s="191" t="str">
        <f>IFERROR(IF(SUM($I$14*K11)=0,"",SUM($I$14*K11)),"")</f>
        <v/>
      </c>
      <c r="J11" s="104" t="str">
        <f>IFERROR(SUM(J14*K11),"")</f>
        <v/>
      </c>
      <c r="K11" s="42"/>
    </row>
    <row r="12" spans="1:11" ht="15" x14ac:dyDescent="0.25">
      <c r="A12" s="72" t="s">
        <v>14</v>
      </c>
      <c r="B12" s="73"/>
      <c r="C12" s="73"/>
      <c r="D12" s="74"/>
      <c r="E12" s="48"/>
      <c r="F12" s="192" t="str">
        <f>IFERROR(IF(SUM(I12/3)=0,"",SUM(I12/3)),"")</f>
        <v/>
      </c>
      <c r="G12" s="106" t="str">
        <f>IFERROR(SUM(J12/3),"")</f>
        <v/>
      </c>
      <c r="H12" s="24"/>
      <c r="I12" s="111" t="str">
        <f>IFERROR(IF(SUM($I$14*K12)=0,"",SUM($I$14*K12)),"")</f>
        <v/>
      </c>
      <c r="J12" s="112" t="str">
        <f>IFERROR(SUM(J14*K12),"")</f>
        <v/>
      </c>
      <c r="K12" s="43"/>
    </row>
    <row r="13" spans="1:11" ht="15" x14ac:dyDescent="0.25">
      <c r="A13" s="75" t="s">
        <v>15</v>
      </c>
      <c r="B13" s="76"/>
      <c r="C13" s="76"/>
      <c r="D13" s="77"/>
      <c r="E13" s="50"/>
      <c r="F13" s="107" t="str">
        <f>IF(I13=0,"",I13)</f>
        <v/>
      </c>
      <c r="G13" s="108" t="str">
        <f>IFERROR(J13,"")</f>
        <v/>
      </c>
      <c r="H13" s="25"/>
      <c r="I13" s="113" t="str">
        <f>IFERROR(IF(SUM($I$14*K13)=0,"",SUM($I$14*K13)),"")</f>
        <v/>
      </c>
      <c r="J13" s="114" t="str">
        <f>IFERROR(SUM(J14*K13),"")</f>
        <v/>
      </c>
      <c r="K13" s="44"/>
    </row>
    <row r="14" spans="1:11" ht="15.75" thickBot="1" x14ac:dyDescent="0.3">
      <c r="A14" s="12" t="s">
        <v>9</v>
      </c>
      <c r="B14" s="12"/>
      <c r="C14" s="12"/>
      <c r="D14" s="12"/>
      <c r="E14" s="30"/>
      <c r="F14" s="109" t="str">
        <f>IFERROR(IF(SUM(F11:F13)=0,"",SUM(F11:F13)),"")</f>
        <v/>
      </c>
      <c r="G14" s="110">
        <f>IFERROR(SUM(G11:G13),"")</f>
        <v>0</v>
      </c>
      <c r="H14" s="31"/>
      <c r="I14" s="109" t="str">
        <f>IFERROR(IF(E100=0,"",E100),"")</f>
        <v/>
      </c>
      <c r="J14" s="110" t="str">
        <f>IFERROR(SUM(I14/offertetarief),"")</f>
        <v/>
      </c>
      <c r="K14" s="12" t="str">
        <f>IF(SUM(K11:K13)=100%,"","Geen 100%")</f>
        <v>Geen 100%</v>
      </c>
    </row>
    <row r="15" spans="1:11" ht="15.75" thickTop="1" x14ac:dyDescent="0.25">
      <c r="F15" s="3" t="s">
        <v>103</v>
      </c>
      <c r="G15" s="3" t="s">
        <v>104</v>
      </c>
    </row>
    <row r="16" spans="1:11" ht="15" x14ac:dyDescent="0.25">
      <c r="A16" s="69" t="s">
        <v>10</v>
      </c>
      <c r="B16" s="67"/>
      <c r="C16" s="67"/>
      <c r="D16" s="67"/>
      <c r="E16" s="70"/>
      <c r="F16" s="115" t="str">
        <f>IFERROR(SUM((J14*directtoezicht)/E9),"")</f>
        <v/>
      </c>
      <c r="G16" s="116" t="str">
        <f>IF(J14="","",SUM(J14*directtoezicht))</f>
        <v/>
      </c>
    </row>
    <row r="17" spans="1:12" ht="15.75" customHeight="1" x14ac:dyDescent="0.25">
      <c r="K17" s="459" t="s">
        <v>122</v>
      </c>
      <c r="L17" s="459" t="s">
        <v>123</v>
      </c>
    </row>
    <row r="18" spans="1:12" ht="15.75" customHeight="1" x14ac:dyDescent="0.25">
      <c r="A18" t="s">
        <v>54</v>
      </c>
      <c r="K18" s="460"/>
      <c r="L18" s="460"/>
    </row>
    <row r="19" spans="1:12" ht="15" x14ac:dyDescent="0.25">
      <c r="A19" s="446" t="s">
        <v>105</v>
      </c>
      <c r="B19" s="447"/>
      <c r="C19" s="448"/>
      <c r="D19" s="238" t="e">
        <f ca="1">D100</f>
        <v>#REF!</v>
      </c>
      <c r="E19" s="444" t="s">
        <v>106</v>
      </c>
      <c r="F19" s="445"/>
      <c r="G19" s="117" t="str">
        <f ca="1">IFERROR(D100/E9,"")</f>
        <v/>
      </c>
      <c r="H19" s="68" t="s">
        <v>107</v>
      </c>
      <c r="I19" s="118" t="str">
        <f ca="1">IFERROR(SUM(D19/J14),"")</f>
        <v/>
      </c>
      <c r="K19" s="55" t="e">
        <f ca="1">IF(INDIRECT("'"&amp;$H$5&amp;"'!F539")="H","",IF(INDIRECT("'"&amp;$H$5&amp;"'!F539")="Vrije categorie","",INDIRECT("'"&amp;$H$5&amp;"'!F539")))</f>
        <v>#REF!</v>
      </c>
      <c r="L19" s="39"/>
    </row>
    <row r="20" spans="1:12" ht="15" x14ac:dyDescent="0.25">
      <c r="K20" s="56" t="e">
        <f ca="1">IF(INDIRECT("'"&amp;$H$5&amp;"'!F540")="H","",IF(INDIRECT("'"&amp;$H$5&amp;"'!F540")="Vrije categorie","",INDIRECT("'"&amp;$H$5&amp;"'!F540")))</f>
        <v>#REF!</v>
      </c>
      <c r="L20" s="40"/>
    </row>
    <row r="21" spans="1:12" ht="15" x14ac:dyDescent="0.25">
      <c r="A21" t="s">
        <v>11</v>
      </c>
      <c r="B21" s="13"/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113</v>
      </c>
      <c r="K21" s="56" t="e">
        <f ca="1">IF(INDIRECT("'"&amp;$H$5&amp;"'!F541")="H","",IF(INDIRECT("'"&amp;$H$5&amp;"'!F541")="Vrije categorie","",INDIRECT("'"&amp;$H$5&amp;"'!F541")))</f>
        <v>#REF!</v>
      </c>
      <c r="L21" s="40"/>
    </row>
    <row r="22" spans="1:12" ht="15" x14ac:dyDescent="0.25">
      <c r="A22" s="65">
        <f>VLOOKUP($H$4,Verzamelblad!$A$5:$EK$54,32,0)</f>
        <v>0</v>
      </c>
      <c r="B22" s="46"/>
      <c r="C22" s="47"/>
      <c r="D22" s="51">
        <f>VLOOKUP($H$4,Verzamelblad!$A$5:$EK$54,33,0)</f>
        <v>0</v>
      </c>
      <c r="E22" s="223">
        <f>VLOOKUP($H$4,Verzamelblad!$A$5:$DE$54,34)</f>
        <v>0</v>
      </c>
      <c r="F22" s="180"/>
      <c r="G22" s="191" t="str">
        <f>IF(IF(E22="","",SUM(E22*F22))=0,"",IF(E22="","",SUM(E22*F22)))</f>
        <v/>
      </c>
      <c r="H22" s="51">
        <f>VLOOKUP($H$4,Verzamelblad!$A$5:$EK$54,35,0)</f>
        <v>0</v>
      </c>
      <c r="I22" s="194" t="str">
        <f>IFERROR(IF(IF(H22="op afroep","",SUM(G22*H22))=0,"",IF(H22="op afroep","",SUM(G22*H22))),"")</f>
        <v/>
      </c>
      <c r="K22" s="56" t="e">
        <f ca="1">IF(INDIRECT("'"&amp;$H$5&amp;"'!F542")="H","",IF(INDIRECT("'"&amp;$H$5&amp;"'!F542")="Vrije categorie","",INDIRECT("'"&amp;$H$5&amp;"'!F542")))</f>
        <v>#REF!</v>
      </c>
      <c r="L22" s="40"/>
    </row>
    <row r="23" spans="1:12" ht="15" x14ac:dyDescent="0.25">
      <c r="A23" s="62">
        <f>VLOOKUP($H$4,Verzamelblad!$A$5:$EK$54,36,0)</f>
        <v>0</v>
      </c>
      <c r="B23" s="63"/>
      <c r="C23" s="48"/>
      <c r="D23" s="52">
        <f>VLOOKUP($H$4,Verzamelblad!$A$5:$EK$54,37,0)</f>
        <v>0</v>
      </c>
      <c r="E23" s="52">
        <f>VLOOKUP($H$4,Verzamelblad!$A$5:$DE$54,38)</f>
        <v>0</v>
      </c>
      <c r="F23" s="182"/>
      <c r="G23" s="192" t="str">
        <f>IF(IF(E23="","",SUM(E23*F23))=0,"",IF(E23="","",SUM(E23*F23)))</f>
        <v/>
      </c>
      <c r="H23" s="52">
        <f>VLOOKUP($H$4,Verzamelblad!$A$5:$EK$54,39,0)</f>
        <v>0</v>
      </c>
      <c r="I23" s="195" t="str">
        <f>IFERROR(IF(IF(H23="op afroep","",SUM(G23*H23))=0,"",IF(H23="op afroep","",SUM(G23*H23))),"")</f>
        <v/>
      </c>
      <c r="K23" s="56" t="e">
        <f ca="1">IF(INDIRECT("'"&amp;$H$5&amp;"'!F543")="H","",IF(INDIRECT("'"&amp;$H$5&amp;"'!F543")="Vrije categorie","",INDIRECT("'"&amp;$H$5&amp;"'!F543")))</f>
        <v>#REF!</v>
      </c>
      <c r="L23" s="40"/>
    </row>
    <row r="24" spans="1:12" ht="15" x14ac:dyDescent="0.25">
      <c r="A24" s="62">
        <f>VLOOKUP($H$4,Verzamelblad!$A$5:$EK$54,40,0)</f>
        <v>0</v>
      </c>
      <c r="B24" s="63"/>
      <c r="C24" s="48"/>
      <c r="D24" s="52">
        <f>VLOOKUP($H$4,Verzamelblad!$A$5:$EK$54,41,0)</f>
        <v>0</v>
      </c>
      <c r="E24" s="52">
        <f>VLOOKUP($H$4,Verzamelblad!$A$5:$DE$54,42)</f>
        <v>0</v>
      </c>
      <c r="F24" s="182"/>
      <c r="G24" s="192" t="str">
        <f t="shared" ref="G24:G32" si="0">IF(IF(E24="","",SUM(E24*F24))=0,"",IF(E24="","",SUM(E24*F24)))</f>
        <v/>
      </c>
      <c r="H24" s="52">
        <f>VLOOKUP($H$4,Verzamelblad!$A$5:$EK$54,43,0)</f>
        <v>0</v>
      </c>
      <c r="I24" s="195" t="str">
        <f t="shared" ref="I24:I31" si="1">IFERROR(IF(IF(H24="op afroep","",SUM(G24*H24))=0,"",IF(H24="op afroep","",SUM(G24*H24))),"")</f>
        <v/>
      </c>
      <c r="K24" s="56" t="e">
        <f ca="1">IF(INDIRECT("'"&amp;$H$5&amp;"'!F544")="H","",IF(INDIRECT("'"&amp;$H$5&amp;"'!F544")="Vrije categorie","",INDIRECT("'"&amp;$H$5&amp;"'!F544")))</f>
        <v>#REF!</v>
      </c>
      <c r="L24" s="40"/>
    </row>
    <row r="25" spans="1:12" ht="15" x14ac:dyDescent="0.25">
      <c r="A25" s="62">
        <f>VLOOKUP($H$4,Verzamelblad!$A$5:$EK$54,44,0)</f>
        <v>0</v>
      </c>
      <c r="B25" s="63"/>
      <c r="C25" s="48"/>
      <c r="D25" s="52">
        <f>VLOOKUP($H$4,Verzamelblad!$A$5:$EK$54,45,0)</f>
        <v>0</v>
      </c>
      <c r="E25" s="52">
        <f>VLOOKUP($H$4,Verzamelblad!$A$5:$DE$54,46)</f>
        <v>0</v>
      </c>
      <c r="F25" s="182"/>
      <c r="G25" s="192" t="str">
        <f t="shared" si="0"/>
        <v/>
      </c>
      <c r="H25" s="52">
        <f>VLOOKUP($H$4,Verzamelblad!$A$5:$EK$54,47,0)</f>
        <v>0</v>
      </c>
      <c r="I25" s="195" t="str">
        <f t="shared" si="1"/>
        <v/>
      </c>
      <c r="K25" s="56" t="e">
        <f ca="1">IF(INDIRECT("'"&amp;$H$5&amp;"'!F545")="H","",IF(INDIRECT("'"&amp;$H$5&amp;"'!F545")="Vrije categorie","",INDIRECT("'"&amp;$H$5&amp;"'!F545")))</f>
        <v>#REF!</v>
      </c>
      <c r="L25" s="40"/>
    </row>
    <row r="26" spans="1:12" ht="15" x14ac:dyDescent="0.25">
      <c r="A26" s="62">
        <f>VLOOKUP($H$4,Verzamelblad!$A$5:$EK$54,48,0)</f>
        <v>0</v>
      </c>
      <c r="B26" s="63"/>
      <c r="C26" s="48"/>
      <c r="D26" s="52">
        <f>VLOOKUP($H$4,Verzamelblad!$A$5:$EK$54,49,0)</f>
        <v>0</v>
      </c>
      <c r="E26" s="52">
        <f>VLOOKUP($H$4,Verzamelblad!$A$5:$DE$54,50)</f>
        <v>0</v>
      </c>
      <c r="F26" s="182"/>
      <c r="G26" s="192" t="str">
        <f t="shared" si="0"/>
        <v/>
      </c>
      <c r="H26" s="52">
        <f>VLOOKUP($H$4,Verzamelblad!$A$5:$EK$54,51,0)</f>
        <v>0</v>
      </c>
      <c r="I26" s="195" t="str">
        <f t="shared" si="1"/>
        <v/>
      </c>
      <c r="K26" s="56" t="e">
        <f ca="1">IF(INDIRECT("'"&amp;$H$5&amp;"'!F546")="H","",IF(INDIRECT("'"&amp;$H$5&amp;"'!F546")="Vrije categorie","",INDIRECT("'"&amp;$H$5&amp;"'!F546")))</f>
        <v>#REF!</v>
      </c>
      <c r="L26" s="40"/>
    </row>
    <row r="27" spans="1:12" ht="15" x14ac:dyDescent="0.25">
      <c r="A27" s="62">
        <f>VLOOKUP($H$4,Verzamelblad!$A$5:$EK$54,52,0)</f>
        <v>0</v>
      </c>
      <c r="B27" s="63"/>
      <c r="C27" s="48"/>
      <c r="D27" s="52">
        <f>VLOOKUP($H$4,Verzamelblad!$A$5:$EK$54,53,0)</f>
        <v>0</v>
      </c>
      <c r="E27" s="52">
        <f>VLOOKUP($H$4,Verzamelblad!$A$5:$DE$54,54)</f>
        <v>0</v>
      </c>
      <c r="F27" s="182"/>
      <c r="G27" s="192" t="str">
        <f t="shared" si="0"/>
        <v/>
      </c>
      <c r="H27" s="52">
        <f>VLOOKUP($H$4,Verzamelblad!$A$5:$EK$54,55,0)</f>
        <v>0</v>
      </c>
      <c r="I27" s="195" t="str">
        <f t="shared" si="1"/>
        <v/>
      </c>
      <c r="K27" s="56" t="e">
        <f ca="1">IF(INDIRECT("'"&amp;$H$5&amp;"'!F547")="H","",IF(INDIRECT("'"&amp;$H$5&amp;"'!F547")="Vrije categorie","",INDIRECT("'"&amp;$H$5&amp;"'!F547")))</f>
        <v>#REF!</v>
      </c>
      <c r="L27" s="40"/>
    </row>
    <row r="28" spans="1:12" ht="15" x14ac:dyDescent="0.25">
      <c r="A28" s="62">
        <f>VLOOKUP($H$4,Verzamelblad!$A$5:$EK$54,56,0)</f>
        <v>0</v>
      </c>
      <c r="B28" s="63"/>
      <c r="C28" s="48"/>
      <c r="D28" s="52">
        <f>VLOOKUP($H$4,Verzamelblad!$A$5:$EK$54,57,0)</f>
        <v>0</v>
      </c>
      <c r="E28" s="52">
        <f>VLOOKUP($H$4,Verzamelblad!$A$5:$DE$54,58)</f>
        <v>0</v>
      </c>
      <c r="F28" s="182"/>
      <c r="G28" s="192" t="str">
        <f t="shared" si="0"/>
        <v/>
      </c>
      <c r="H28" s="52">
        <f>VLOOKUP($H$4,Verzamelblad!$A$5:$EK$54,59,0)</f>
        <v>0</v>
      </c>
      <c r="I28" s="195" t="str">
        <f t="shared" si="1"/>
        <v/>
      </c>
      <c r="K28" s="56" t="e">
        <f ca="1">IF(INDIRECT("'"&amp;$H$5&amp;"'!F548")="H","",IF(INDIRECT("'"&amp;$H$5&amp;"'!F548")="Vrije categorie","",INDIRECT("'"&amp;$H$5&amp;"'!F548")))</f>
        <v>#REF!</v>
      </c>
      <c r="L28" s="40"/>
    </row>
    <row r="29" spans="1:12" ht="15" x14ac:dyDescent="0.25">
      <c r="A29" s="62">
        <f>VLOOKUP($H$4,Verzamelblad!$A$5:$EK$54,60,0)</f>
        <v>0</v>
      </c>
      <c r="B29" s="63"/>
      <c r="C29" s="48"/>
      <c r="D29" s="52">
        <f>VLOOKUP($H$4,Verzamelblad!$A$5:$EK$54,61,0)</f>
        <v>0</v>
      </c>
      <c r="E29" s="52">
        <f>VLOOKUP($H$4,Verzamelblad!$A$5:$DE$54,62)</f>
        <v>0</v>
      </c>
      <c r="F29" s="182"/>
      <c r="G29" s="192" t="str">
        <f t="shared" si="0"/>
        <v/>
      </c>
      <c r="H29" s="52">
        <f>VLOOKUP($H$4,Verzamelblad!$A$5:$EK$54,63,0)</f>
        <v>0</v>
      </c>
      <c r="I29" s="195" t="str">
        <f t="shared" si="1"/>
        <v/>
      </c>
      <c r="K29" s="56" t="e">
        <f ca="1">IF(INDIRECT("'"&amp;$H$5&amp;"'!F549")="H","",IF(INDIRECT("'"&amp;$H$5&amp;"'!F549")="Vrije categorie","",INDIRECT("'"&amp;$H$5&amp;"'!F549")))</f>
        <v>#REF!</v>
      </c>
      <c r="L29" s="40"/>
    </row>
    <row r="30" spans="1:12" ht="15" x14ac:dyDescent="0.25">
      <c r="A30" s="62">
        <f>VLOOKUP($H$4,Verzamelblad!$A$5:$EK$54,64,0)</f>
        <v>0</v>
      </c>
      <c r="B30" s="63"/>
      <c r="C30" s="48"/>
      <c r="D30" s="52">
        <f>VLOOKUP($H$4,Verzamelblad!$A$5:$EK$54,65,0)</f>
        <v>0</v>
      </c>
      <c r="E30" s="52">
        <f>VLOOKUP($H$4,Verzamelblad!$A$5:$DE$54,66)</f>
        <v>0</v>
      </c>
      <c r="F30" s="182"/>
      <c r="G30" s="192" t="str">
        <f t="shared" si="0"/>
        <v/>
      </c>
      <c r="H30" s="52">
        <f>VLOOKUP($H$4,Verzamelblad!$A$5:$EK$54,67,0)</f>
        <v>0</v>
      </c>
      <c r="I30" s="195" t="str">
        <f t="shared" si="1"/>
        <v/>
      </c>
      <c r="K30" s="56" t="e">
        <f ca="1">IF(INDIRECT("'"&amp;$H$5&amp;"'!F550")="H","",IF(INDIRECT("'"&amp;$H$5&amp;"'!F550")="Vrije categorie","",INDIRECT("'"&amp;$H$5&amp;"'!F550")))</f>
        <v>#REF!</v>
      </c>
      <c r="L30" s="40"/>
    </row>
    <row r="31" spans="1:12" ht="15" x14ac:dyDescent="0.25">
      <c r="A31" s="62">
        <f>VLOOKUP($H$4,Verzamelblad!$A$5:$EK$54,68,0)</f>
        <v>0</v>
      </c>
      <c r="B31" s="63"/>
      <c r="C31" s="48"/>
      <c r="D31" s="52">
        <f>VLOOKUP($H$4,Verzamelblad!$A$5:$EK$54,69,0)</f>
        <v>0</v>
      </c>
      <c r="E31" s="52">
        <f>VLOOKUP($H$4,Verzamelblad!$A$5:$DE$54,70)</f>
        <v>0</v>
      </c>
      <c r="F31" s="182"/>
      <c r="G31" s="192" t="str">
        <f t="shared" si="0"/>
        <v/>
      </c>
      <c r="H31" s="52">
        <f>VLOOKUP($H$4,Verzamelblad!$A$5:$EK$54,71,0)</f>
        <v>0</v>
      </c>
      <c r="I31" s="195" t="str">
        <f t="shared" si="1"/>
        <v/>
      </c>
      <c r="K31" s="56" t="e">
        <f ca="1">IF(INDIRECT("'"&amp;$H$5&amp;"'!F551")="H","",IF(INDIRECT("'"&amp;$H$5&amp;"'!F551")="Vrije categorie","",INDIRECT("'"&amp;$H$5&amp;"'!F551")))</f>
        <v>#REF!</v>
      </c>
      <c r="L31" s="40"/>
    </row>
    <row r="32" spans="1:12" ht="15" x14ac:dyDescent="0.25">
      <c r="A32" s="64">
        <f>VLOOKUP($H$4,Verzamelblad!$A$5:$EK$54,72,0)</f>
        <v>0</v>
      </c>
      <c r="B32" s="49"/>
      <c r="C32" s="50"/>
      <c r="D32" s="54">
        <f>VLOOKUP($H$4,Verzamelblad!$A$5:$EK$54,73,0)</f>
        <v>0</v>
      </c>
      <c r="E32" s="54">
        <f>VLOOKUP($H$4,Verzamelblad!$A$5:$DE$54,74)</f>
        <v>0</v>
      </c>
      <c r="F32" s="184"/>
      <c r="G32" s="193" t="str">
        <f t="shared" si="0"/>
        <v/>
      </c>
      <c r="H32" s="54">
        <f>VLOOKUP($H$4,Verzamelblad!$A$5:$EK$54,75,0)</f>
        <v>0</v>
      </c>
      <c r="I32" s="196" t="str">
        <f>IFERROR(IF(IF(H32="op afroep","",SUM(G32*H32))=0,"",IF(H32="op afroep","",SUM(G32*H32))),"")</f>
        <v/>
      </c>
      <c r="K32" s="56" t="e">
        <f ca="1">IF(INDIRECT("'"&amp;$H$5&amp;"'!F552")="H","",IF(INDIRECT("'"&amp;$H$5&amp;"'!F552")="Vrije categorie","",INDIRECT("'"&amp;$H$5&amp;"'!F552")))</f>
        <v>#REF!</v>
      </c>
      <c r="L32" s="40"/>
    </row>
    <row r="33" spans="1:12" ht="15.75" thickBot="1" x14ac:dyDescent="0.3">
      <c r="A33" s="12" t="s">
        <v>12</v>
      </c>
      <c r="B33" s="12"/>
      <c r="C33" s="12"/>
      <c r="D33" s="12"/>
      <c r="E33" s="12"/>
      <c r="F33" s="12"/>
      <c r="G33" s="12"/>
      <c r="H33" s="12"/>
      <c r="I33" s="197" t="str">
        <f>IF(SUM(I22:I32)=0,"",SUM(I22:I32))</f>
        <v/>
      </c>
      <c r="K33" s="57" t="e">
        <f ca="1">IF(INDIRECT("'"&amp;$H$5&amp;"'!F553")="H","",IF(INDIRECT("'"&amp;$H$5&amp;"'!F553")="Vrije categorie","",INDIRECT("'"&amp;$H$5&amp;"'!F553")))</f>
        <v>#REF!</v>
      </c>
      <c r="L33" s="41"/>
    </row>
    <row r="34" spans="1:12" ht="15.75" thickTop="1" x14ac:dyDescent="0.25"/>
    <row r="35" spans="1:12" ht="15" x14ac:dyDescent="0.25">
      <c r="A35" t="s">
        <v>77</v>
      </c>
      <c r="E35" s="3" t="s">
        <v>114</v>
      </c>
      <c r="F35" s="3" t="s">
        <v>115</v>
      </c>
      <c r="G35" s="3" t="s">
        <v>111</v>
      </c>
      <c r="H35" s="3" t="s">
        <v>112</v>
      </c>
      <c r="I35" s="3" t="s">
        <v>113</v>
      </c>
    </row>
    <row r="36" spans="1:12" ht="15" x14ac:dyDescent="0.25">
      <c r="A36" s="65">
        <f>VLOOKUP($H$4,Verzamelblad!$A$5:$EK$54,16,0)</f>
        <v>0</v>
      </c>
      <c r="B36" s="66"/>
      <c r="C36" s="66"/>
      <c r="D36" s="47"/>
      <c r="E36" s="104">
        <f>VLOOKUP($H$4,Verzamelblad!$A$5:$DE$54,105)</f>
        <v>0</v>
      </c>
      <c r="F36" s="180"/>
      <c r="G36" s="191" t="str">
        <f>IF(IF(E36="","",SUM(E36*F36))=0,"",IF(E36="","",SUM(E36*F36)))</f>
        <v/>
      </c>
      <c r="H36" s="51">
        <f>VLOOKUP($H$4,Verzamelblad!$A$5:$DE$54,17)</f>
        <v>0</v>
      </c>
      <c r="I36" s="194" t="str">
        <f t="shared" ref="I36:I43" si="2">IFERROR(IF(IF(H36="op afroep","",SUM(G36*H36))=0,"",IF(H36="op afroep","",SUM(G36*H36))),"")</f>
        <v/>
      </c>
    </row>
    <row r="37" spans="1:12" ht="15" x14ac:dyDescent="0.25">
      <c r="A37" s="62">
        <f>VLOOKUP($H$4,Verzamelblad!$A$5:$EK$54,18,0)</f>
        <v>0</v>
      </c>
      <c r="B37" s="63"/>
      <c r="C37" s="63"/>
      <c r="D37" s="48"/>
      <c r="E37" s="112">
        <f>VLOOKUP($H$4,Verzamelblad!$A$5:$DE$54,106)</f>
        <v>0</v>
      </c>
      <c r="F37" s="182"/>
      <c r="G37" s="192" t="str">
        <f>IF(IF(E37="","",SUM(E37*F37))=0,"",IF(E37="","",SUM(E37*F37)))</f>
        <v/>
      </c>
      <c r="H37" s="52">
        <f>VLOOKUP($H$4,Verzamelblad!$A$5:$DE$54,19)</f>
        <v>0</v>
      </c>
      <c r="I37" s="195" t="str">
        <f t="shared" si="2"/>
        <v/>
      </c>
    </row>
    <row r="38" spans="1:12" ht="15" x14ac:dyDescent="0.25">
      <c r="A38" s="62">
        <f>VLOOKUP($H$4,Verzamelblad!$A$5:$EK$54,20,0)</f>
        <v>0</v>
      </c>
      <c r="B38" s="63"/>
      <c r="C38" s="63"/>
      <c r="D38" s="48"/>
      <c r="E38" s="112">
        <f>VLOOKUP($H$4,Verzamelblad!$A$5:$DE$54,107)</f>
        <v>0</v>
      </c>
      <c r="F38" s="182"/>
      <c r="G38" s="192" t="str">
        <f t="shared" ref="G38:G43" si="3">IF(IF(E38="","",SUM(E38*F38))=0,"",IF(E38="","",SUM(E38*F38)))</f>
        <v/>
      </c>
      <c r="H38" s="52">
        <f>VLOOKUP($H$4,Verzamelblad!$A$5:$DE$54,21)</f>
        <v>0</v>
      </c>
      <c r="I38" s="195" t="str">
        <f t="shared" si="2"/>
        <v/>
      </c>
      <c r="K38" s="12"/>
    </row>
    <row r="39" spans="1:12" ht="15" x14ac:dyDescent="0.25">
      <c r="A39" s="62">
        <f>VLOOKUP($H$4,Verzamelblad!$A$5:$EK$54,22,0)</f>
        <v>0</v>
      </c>
      <c r="B39" s="63"/>
      <c r="C39" s="63"/>
      <c r="D39" s="48"/>
      <c r="E39" s="112">
        <f>VLOOKUP($H$4,Verzamelblad!$A$5:$DE$54,108)</f>
        <v>0</v>
      </c>
      <c r="F39" s="182"/>
      <c r="G39" s="192" t="str">
        <f t="shared" si="3"/>
        <v/>
      </c>
      <c r="H39" s="52">
        <f>VLOOKUP($H$4,Verzamelblad!$A$5:$DE$54,23)</f>
        <v>0</v>
      </c>
      <c r="I39" s="195" t="str">
        <f t="shared" si="2"/>
        <v/>
      </c>
    </row>
    <row r="40" spans="1:12" ht="15" x14ac:dyDescent="0.25">
      <c r="A40" s="62">
        <f>VLOOKUP($H$4,Verzamelblad!$A$5:$EK$54,24,0)</f>
        <v>0</v>
      </c>
      <c r="B40" s="63"/>
      <c r="C40" s="63"/>
      <c r="D40" s="48"/>
      <c r="E40" s="120">
        <f>VLOOKUP($H$4,Verzamelblad!$A$5:$DE$54,109)</f>
        <v>0</v>
      </c>
      <c r="F40" s="182"/>
      <c r="G40" s="192" t="str">
        <f t="shared" si="3"/>
        <v/>
      </c>
      <c r="H40" s="52">
        <f>VLOOKUP($H$4,Verzamelblad!$A$5:$DE$54,25)</f>
        <v>0</v>
      </c>
      <c r="I40" s="195" t="str">
        <f t="shared" si="2"/>
        <v/>
      </c>
    </row>
    <row r="41" spans="1:12" ht="15" x14ac:dyDescent="0.25">
      <c r="A41" s="62">
        <f>VLOOKUP($H$4,Verzamelblad!$A$5:$EK$54,26,0)</f>
        <v>0</v>
      </c>
      <c r="B41" s="63"/>
      <c r="C41" s="63"/>
      <c r="D41" s="48"/>
      <c r="E41" s="120">
        <v>0</v>
      </c>
      <c r="F41" s="182"/>
      <c r="G41" s="192" t="str">
        <f t="shared" si="3"/>
        <v/>
      </c>
      <c r="H41" s="52">
        <f>VLOOKUP($H$4,Verzamelblad!$A$5:$DE$54,27)</f>
        <v>0</v>
      </c>
      <c r="I41" s="195" t="str">
        <f t="shared" si="2"/>
        <v/>
      </c>
    </row>
    <row r="42" spans="1:12" ht="15" x14ac:dyDescent="0.25">
      <c r="A42" s="62">
        <f>VLOOKUP($H$4,Verzamelblad!$A$5:$EK$54,28,0)</f>
        <v>0</v>
      </c>
      <c r="B42" s="63"/>
      <c r="C42" s="63"/>
      <c r="D42" s="48"/>
      <c r="E42" s="120">
        <v>0</v>
      </c>
      <c r="F42" s="182"/>
      <c r="G42" s="192" t="str">
        <f t="shared" si="3"/>
        <v/>
      </c>
      <c r="H42" s="52">
        <f>VLOOKUP($H$4,Verzamelblad!$A$5:$DE$54,29)</f>
        <v>0</v>
      </c>
      <c r="I42" s="195" t="str">
        <f t="shared" si="2"/>
        <v/>
      </c>
    </row>
    <row r="43" spans="1:12" ht="15" x14ac:dyDescent="0.25">
      <c r="A43" s="64">
        <f>VLOOKUP($H$4,Verzamelblad!$A$5:$EK$54,30,0)</f>
        <v>0</v>
      </c>
      <c r="B43" s="49"/>
      <c r="C43" s="49"/>
      <c r="D43" s="50"/>
      <c r="E43" s="121">
        <v>0</v>
      </c>
      <c r="F43" s="184"/>
      <c r="G43" s="193" t="str">
        <f t="shared" si="3"/>
        <v/>
      </c>
      <c r="H43" s="54">
        <f>VLOOKUP($H$4,Verzamelblad!$A$5:$DE$54,31)</f>
        <v>0</v>
      </c>
      <c r="I43" s="196" t="str">
        <f t="shared" si="2"/>
        <v/>
      </c>
    </row>
    <row r="44" spans="1:12" ht="15.75" thickBot="1" x14ac:dyDescent="0.3">
      <c r="A44" s="32" t="s">
        <v>12</v>
      </c>
      <c r="B44" s="30"/>
      <c r="C44" s="30"/>
      <c r="D44" s="30"/>
      <c r="E44" s="30"/>
      <c r="F44" s="30"/>
      <c r="G44" s="30"/>
      <c r="H44" s="30"/>
      <c r="I44" s="198" t="str">
        <f>IF(SUM(I36:I43)=0,"",SUM(I36:I43))</f>
        <v/>
      </c>
    </row>
    <row r="45" spans="1:12" ht="15.75" thickTop="1" x14ac:dyDescent="0.25"/>
    <row r="46" spans="1:12" ht="15" x14ac:dyDescent="0.25">
      <c r="A46" t="s">
        <v>76</v>
      </c>
      <c r="E46" s="3" t="s">
        <v>114</v>
      </c>
      <c r="F46" s="3" t="s">
        <v>115</v>
      </c>
      <c r="G46" s="3" t="s">
        <v>111</v>
      </c>
      <c r="H46" s="3" t="s">
        <v>112</v>
      </c>
      <c r="I46" s="3" t="s">
        <v>113</v>
      </c>
    </row>
    <row r="47" spans="1:12" ht="15" x14ac:dyDescent="0.25">
      <c r="A47" s="65">
        <f>VLOOKUP($H$4,Verzamelblad!$A$5:$EK$54,76,0)</f>
        <v>0</v>
      </c>
      <c r="B47" s="66"/>
      <c r="C47" s="66"/>
      <c r="D47" s="47"/>
      <c r="E47" s="119">
        <f>VLOOKUP($H$4,Verzamelblad!$A$5:$DE$54,100)</f>
        <v>0</v>
      </c>
      <c r="F47" s="180"/>
      <c r="G47" s="191" t="str">
        <f>IF(IF(E47="","",SUM(E47*F47))=0,"",IF(E47="","",SUM(E47*F47)))</f>
        <v/>
      </c>
      <c r="H47" s="202">
        <f>VLOOKUP($H$4,Verzamelblad!$A$5:$EK$54,77,0)</f>
        <v>0</v>
      </c>
      <c r="I47" s="194" t="str">
        <f t="shared" ref="I47:I56" si="4">IFERROR(IF(IF(H47="op afroep","",SUM(G47*H47))=0,"",IF(H47="op afroep","",SUM(G47*H47))),"")</f>
        <v/>
      </c>
    </row>
    <row r="48" spans="1:12" ht="15" x14ac:dyDescent="0.25">
      <c r="A48" s="62">
        <f>VLOOKUP($H$4,Verzamelblad!$A$5:$EK$54,78,0)</f>
        <v>0</v>
      </c>
      <c r="B48" s="63"/>
      <c r="C48" s="63"/>
      <c r="D48" s="48"/>
      <c r="E48" s="120">
        <f>VLOOKUP($H$4,Verzamelblad!$A$5:$DE$54,99)</f>
        <v>0</v>
      </c>
      <c r="F48" s="182"/>
      <c r="G48" s="192" t="str">
        <f>IF(IF(E48="","",SUM(E48*F48))=0,"",IF(E48="","",SUM(E48*F48)))</f>
        <v/>
      </c>
      <c r="H48" s="203">
        <f>VLOOKUP($H$4,Verzamelblad!$A$5:$EK$54,79,0)</f>
        <v>0</v>
      </c>
      <c r="I48" s="195" t="str">
        <f t="shared" si="4"/>
        <v/>
      </c>
    </row>
    <row r="49" spans="1:12" ht="15" x14ac:dyDescent="0.25">
      <c r="A49" s="62">
        <f>VLOOKUP($H$4,Verzamelblad!$A$5:$EK$54,80,0)</f>
        <v>0</v>
      </c>
      <c r="B49" s="63"/>
      <c r="C49" s="63"/>
      <c r="D49" s="48"/>
      <c r="E49" s="120">
        <f>VLOOKUP($H$4,Verzamelblad!$A$5:$DE$54,101)</f>
        <v>0</v>
      </c>
      <c r="F49" s="182"/>
      <c r="G49" s="192" t="str">
        <f t="shared" ref="G49:G56" si="5">IF(IF(E49="","",SUM(E49*F49))=0,"",IF(E49="","",SUM(E49*F49)))</f>
        <v/>
      </c>
      <c r="H49" s="203">
        <f>VLOOKUP($H$4,Verzamelblad!$A$5:$EK$54,81,0)</f>
        <v>0</v>
      </c>
      <c r="I49" s="195" t="str">
        <f t="shared" si="4"/>
        <v/>
      </c>
    </row>
    <row r="50" spans="1:12" ht="15" x14ac:dyDescent="0.25">
      <c r="A50" s="62">
        <f>VLOOKUP($H$4,Verzamelblad!$A$5:$EK$54,82,0)</f>
        <v>0</v>
      </c>
      <c r="B50" s="63"/>
      <c r="C50" s="63"/>
      <c r="D50" s="48"/>
      <c r="E50" s="120">
        <f>VLOOKUP($H$4,Verzamelblad!$A$5:$DE$54,102)</f>
        <v>0</v>
      </c>
      <c r="F50" s="182"/>
      <c r="G50" s="192" t="str">
        <f t="shared" si="5"/>
        <v/>
      </c>
      <c r="H50" s="203">
        <f>VLOOKUP($H$4,Verzamelblad!$A$5:$EK$54,83,0)</f>
        <v>0</v>
      </c>
      <c r="I50" s="195" t="str">
        <f t="shared" si="4"/>
        <v/>
      </c>
    </row>
    <row r="51" spans="1:12" ht="15" x14ac:dyDescent="0.25">
      <c r="A51" s="62">
        <f>VLOOKUP($H$4,Verzamelblad!$A$5:$EK$54,84,0)</f>
        <v>0</v>
      </c>
      <c r="B51" s="63"/>
      <c r="C51" s="63"/>
      <c r="D51" s="48"/>
      <c r="E51" s="120">
        <f>VLOOKUP($H$4,Verzamelblad!$A$5:$DE$54,103)</f>
        <v>0</v>
      </c>
      <c r="F51" s="182"/>
      <c r="G51" s="192" t="str">
        <f t="shared" si="5"/>
        <v/>
      </c>
      <c r="H51" s="203">
        <f>VLOOKUP($H$4,Verzamelblad!$A$5:$EK$54,85,0)</f>
        <v>0</v>
      </c>
      <c r="I51" s="195" t="str">
        <f t="shared" si="4"/>
        <v/>
      </c>
    </row>
    <row r="52" spans="1:12" ht="15" x14ac:dyDescent="0.25">
      <c r="A52" s="62">
        <f>VLOOKUP($H$4,Verzamelblad!$A$5:$EK$54,86,0)</f>
        <v>0</v>
      </c>
      <c r="B52" s="63"/>
      <c r="C52" s="63"/>
      <c r="D52" s="48"/>
      <c r="E52" s="120">
        <f>VLOOKUP($H$4,Verzamelblad!$A$5:$DE$54,104)</f>
        <v>0</v>
      </c>
      <c r="F52" s="182"/>
      <c r="G52" s="192" t="str">
        <f t="shared" si="5"/>
        <v/>
      </c>
      <c r="H52" s="203">
        <f>VLOOKUP($H$4,Verzamelblad!$A$5:$EK$54,87,0)</f>
        <v>0</v>
      </c>
      <c r="I52" s="195" t="str">
        <f t="shared" si="4"/>
        <v/>
      </c>
    </row>
    <row r="53" spans="1:12" ht="15" x14ac:dyDescent="0.25">
      <c r="A53" s="62">
        <f>VLOOKUP($H$4,Verzamelblad!$A$5:$EK$54,88,0)</f>
        <v>0</v>
      </c>
      <c r="B53" s="63"/>
      <c r="C53" s="63"/>
      <c r="D53" s="48"/>
      <c r="E53" s="120"/>
      <c r="F53" s="182"/>
      <c r="G53" s="192" t="str">
        <f t="shared" si="5"/>
        <v/>
      </c>
      <c r="H53" s="203">
        <f>VLOOKUP($H$4,Verzamelblad!$A$5:$EK$54,89,0)</f>
        <v>0</v>
      </c>
      <c r="I53" s="195" t="str">
        <f t="shared" si="4"/>
        <v/>
      </c>
    </row>
    <row r="54" spans="1:12" ht="15" x14ac:dyDescent="0.25">
      <c r="A54" s="62">
        <f>VLOOKUP($H$4,Verzamelblad!$A$5:$EK$54,90,0)</f>
        <v>0</v>
      </c>
      <c r="B54" s="63"/>
      <c r="C54" s="63"/>
      <c r="D54" s="48"/>
      <c r="E54" s="120">
        <v>0</v>
      </c>
      <c r="F54" s="182"/>
      <c r="G54" s="192" t="str">
        <f t="shared" si="5"/>
        <v/>
      </c>
      <c r="H54" s="203">
        <f>VLOOKUP($H$4,Verzamelblad!$A$5:$EK$54,91,0)</f>
        <v>0</v>
      </c>
      <c r="I54" s="195" t="str">
        <f t="shared" si="4"/>
        <v/>
      </c>
    </row>
    <row r="55" spans="1:12" ht="15" x14ac:dyDescent="0.25">
      <c r="A55" s="62">
        <f>VLOOKUP($H$4,Verzamelblad!$A$5:$EK$54,92,0)</f>
        <v>0</v>
      </c>
      <c r="B55" s="63"/>
      <c r="C55" s="63"/>
      <c r="D55" s="48"/>
      <c r="E55" s="120">
        <v>0</v>
      </c>
      <c r="F55" s="182"/>
      <c r="G55" s="192" t="str">
        <f t="shared" si="5"/>
        <v/>
      </c>
      <c r="H55" s="203">
        <f>VLOOKUP($H$4,Verzamelblad!$A$5:$EK$54,93,0)</f>
        <v>0</v>
      </c>
      <c r="I55" s="195" t="str">
        <f t="shared" si="4"/>
        <v/>
      </c>
    </row>
    <row r="56" spans="1:12" ht="15" x14ac:dyDescent="0.25">
      <c r="A56" s="64">
        <f>VLOOKUP($H$4,Verzamelblad!$A$5:$EK$54,94,0)</f>
        <v>0</v>
      </c>
      <c r="B56" s="49"/>
      <c r="C56" s="49"/>
      <c r="D56" s="50"/>
      <c r="E56" s="121">
        <v>0</v>
      </c>
      <c r="F56" s="184"/>
      <c r="G56" s="193" t="str">
        <f t="shared" si="5"/>
        <v/>
      </c>
      <c r="H56" s="204">
        <f>VLOOKUP($H$4,Verzamelblad!$A$5:$EK$54,95,0)</f>
        <v>0</v>
      </c>
      <c r="I56" s="196" t="str">
        <f t="shared" si="4"/>
        <v/>
      </c>
    </row>
    <row r="57" spans="1:12" ht="15.75" thickBot="1" x14ac:dyDescent="0.3">
      <c r="A57" s="30" t="s">
        <v>12</v>
      </c>
      <c r="B57" s="30"/>
      <c r="C57" s="30"/>
      <c r="D57" s="30"/>
      <c r="E57" s="30"/>
      <c r="F57" s="30"/>
      <c r="G57" s="30"/>
      <c r="H57" s="30"/>
      <c r="I57" s="198" t="str">
        <f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175" t="s">
        <v>48</v>
      </c>
      <c r="B59" s="175"/>
      <c r="C59" s="175"/>
      <c r="D59" s="175"/>
      <c r="E59" s="176" t="s">
        <v>116</v>
      </c>
      <c r="F59" s="176" t="s">
        <v>117</v>
      </c>
      <c r="G59" s="176" t="s">
        <v>109</v>
      </c>
      <c r="H59" s="176" t="s">
        <v>118</v>
      </c>
      <c r="I59" s="176" t="s">
        <v>113</v>
      </c>
      <c r="K59" s="12"/>
      <c r="L59" s="12"/>
    </row>
    <row r="60" spans="1:12" ht="15" hidden="1" x14ac:dyDescent="0.25">
      <c r="A60" s="65"/>
      <c r="B60" s="66"/>
      <c r="C60" s="66"/>
      <c r="D60" s="47"/>
      <c r="E60" s="36"/>
      <c r="F60" s="36"/>
      <c r="G60" s="51"/>
      <c r="H60" s="36"/>
      <c r="I60" s="194" t="str">
        <f t="shared" ref="I60:I65" si="6">IFERROR(IF(IF(H60="op afroep","",SUM(G60*H60))=0,"",IF(H60="op afroep","",SUM(G60*H60))),"")</f>
        <v/>
      </c>
      <c r="K60" s="12" t="s">
        <v>121</v>
      </c>
      <c r="L60" s="12"/>
    </row>
    <row r="61" spans="1:12" ht="15" hidden="1" x14ac:dyDescent="0.25">
      <c r="A61" s="62"/>
      <c r="B61" s="63"/>
      <c r="C61" s="63"/>
      <c r="D61" s="48"/>
      <c r="E61" s="37"/>
      <c r="F61" s="37"/>
      <c r="G61" s="52"/>
      <c r="H61" s="37"/>
      <c r="I61" s="195" t="str">
        <f t="shared" si="6"/>
        <v/>
      </c>
      <c r="K61" s="65" t="s">
        <v>119</v>
      </c>
      <c r="L61" s="122"/>
    </row>
    <row r="62" spans="1:12" ht="15" hidden="1" x14ac:dyDescent="0.25">
      <c r="A62" s="62"/>
      <c r="B62" s="63"/>
      <c r="C62" s="63"/>
      <c r="D62" s="48"/>
      <c r="E62" s="37"/>
      <c r="F62" s="37"/>
      <c r="G62" s="52"/>
      <c r="H62" s="37"/>
      <c r="I62" s="195" t="str">
        <f t="shared" si="6"/>
        <v/>
      </c>
      <c r="K62" s="64" t="s">
        <v>120</v>
      </c>
      <c r="L62" s="123"/>
    </row>
    <row r="63" spans="1:12" ht="15" hidden="1" x14ac:dyDescent="0.25">
      <c r="A63" s="62"/>
      <c r="B63" s="63"/>
      <c r="C63" s="63"/>
      <c r="D63" s="48"/>
      <c r="E63" s="37"/>
      <c r="F63" s="37"/>
      <c r="G63" s="52"/>
      <c r="H63" s="37"/>
      <c r="I63" s="195" t="str">
        <f t="shared" si="6"/>
        <v/>
      </c>
    </row>
    <row r="64" spans="1:12" ht="15" hidden="1" x14ac:dyDescent="0.25">
      <c r="A64" s="62"/>
      <c r="B64" s="63"/>
      <c r="C64" s="63"/>
      <c r="D64" s="48"/>
      <c r="E64" s="37"/>
      <c r="F64" s="37"/>
      <c r="G64" s="52"/>
      <c r="H64" s="37"/>
      <c r="I64" s="195" t="str">
        <f t="shared" si="6"/>
        <v/>
      </c>
    </row>
    <row r="65" spans="1:12" ht="15" hidden="1" x14ac:dyDescent="0.25">
      <c r="A65" s="64"/>
      <c r="B65" s="49"/>
      <c r="C65" s="49"/>
      <c r="D65" s="50"/>
      <c r="E65" s="38"/>
      <c r="F65" s="38"/>
      <c r="G65" s="54"/>
      <c r="H65" s="38"/>
      <c r="I65" s="196" t="str">
        <f t="shared" si="6"/>
        <v/>
      </c>
    </row>
    <row r="66" spans="1:12" ht="15.75" hidden="1" thickBot="1" x14ac:dyDescent="0.3">
      <c r="A66" s="207" t="s">
        <v>12</v>
      </c>
      <c r="B66" s="207"/>
      <c r="C66" s="207"/>
      <c r="D66" s="207"/>
      <c r="E66" s="208"/>
      <c r="F66" s="208"/>
      <c r="G66" s="209"/>
      <c r="H66" s="208"/>
      <c r="I66" s="197" t="str">
        <f>IF(SUM(I60:I65)=0,"",SUM(I60:I65))</f>
        <v/>
      </c>
    </row>
    <row r="67" spans="1:12" ht="15.75" hidden="1" thickTop="1" x14ac:dyDescent="0.25">
      <c r="B67" s="207"/>
      <c r="C67" s="207"/>
      <c r="D67" s="207"/>
      <c r="E67" s="208"/>
      <c r="F67" s="208"/>
      <c r="G67" s="209"/>
      <c r="H67" s="208"/>
      <c r="I67" s="210"/>
    </row>
    <row r="68" spans="1:12" ht="15" hidden="1" x14ac:dyDescent="0.25">
      <c r="A68" s="15" t="s">
        <v>81</v>
      </c>
      <c r="B68" s="211"/>
      <c r="C68" s="211"/>
      <c r="D68" s="211"/>
      <c r="E68" s="211"/>
      <c r="F68" s="211"/>
      <c r="G68" s="211"/>
      <c r="H68" s="211"/>
      <c r="I68" s="211"/>
    </row>
    <row r="69" spans="1:12" ht="15" hidden="1" x14ac:dyDescent="0.25">
      <c r="A69" s="438"/>
      <c r="B69" s="439"/>
      <c r="C69" s="439"/>
      <c r="D69" s="439"/>
      <c r="E69" s="439"/>
      <c r="F69" s="439"/>
      <c r="G69" s="439"/>
      <c r="H69" s="439"/>
      <c r="I69" s="440"/>
    </row>
    <row r="70" spans="1:12" ht="15" hidden="1" x14ac:dyDescent="0.25">
      <c r="A70" s="432"/>
      <c r="B70" s="433"/>
      <c r="C70" s="433"/>
      <c r="D70" s="433"/>
      <c r="E70" s="433"/>
      <c r="F70" s="433"/>
      <c r="G70" s="433"/>
      <c r="H70" s="433"/>
      <c r="I70" s="434"/>
    </row>
    <row r="71" spans="1:12" ht="15" hidden="1" x14ac:dyDescent="0.25">
      <c r="A71" s="432"/>
      <c r="B71" s="433"/>
      <c r="C71" s="433"/>
      <c r="D71" s="433"/>
      <c r="E71" s="433"/>
      <c r="F71" s="433"/>
      <c r="G71" s="433"/>
      <c r="H71" s="433"/>
      <c r="I71" s="434"/>
    </row>
    <row r="72" spans="1:12" ht="15" hidden="1" x14ac:dyDescent="0.25">
      <c r="A72" s="432"/>
      <c r="B72" s="433"/>
      <c r="C72" s="433"/>
      <c r="D72" s="433"/>
      <c r="E72" s="433"/>
      <c r="F72" s="433"/>
      <c r="G72" s="433"/>
      <c r="H72" s="433"/>
      <c r="I72" s="434"/>
    </row>
    <row r="73" spans="1:12" ht="15" hidden="1" x14ac:dyDescent="0.25">
      <c r="A73" s="435"/>
      <c r="B73" s="436"/>
      <c r="C73" s="436"/>
      <c r="D73" s="436"/>
      <c r="E73" s="436"/>
      <c r="F73" s="436"/>
      <c r="G73" s="436"/>
      <c r="H73" s="436"/>
      <c r="I73" s="437"/>
    </row>
    <row r="74" spans="1:12" ht="15" hidden="1" x14ac:dyDescent="0.25">
      <c r="A74" s="177"/>
      <c r="B74" s="177"/>
      <c r="C74" s="177"/>
      <c r="D74" s="177"/>
      <c r="E74" s="177"/>
      <c r="F74" s="177"/>
      <c r="G74" s="177"/>
      <c r="H74" s="177"/>
    </row>
    <row r="75" spans="1:12" ht="15" x14ac:dyDescent="0.25"/>
    <row r="76" spans="1:12" ht="15" x14ac:dyDescent="0.25">
      <c r="A76" s="69" t="s">
        <v>16</v>
      </c>
      <c r="B76" s="67"/>
      <c r="C76" s="67"/>
      <c r="D76" s="67"/>
      <c r="E76" s="67"/>
      <c r="F76" s="67"/>
      <c r="G76" s="67"/>
      <c r="H76" s="67"/>
      <c r="I76" s="199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5"/>
      <c r="B77" s="15"/>
      <c r="C77" s="15"/>
      <c r="D77" s="15"/>
      <c r="E77" s="15"/>
      <c r="F77" s="15"/>
      <c r="G77" s="15"/>
      <c r="H77" s="15"/>
      <c r="I77" s="152"/>
    </row>
    <row r="78" spans="1:12" ht="15" x14ac:dyDescent="0.25">
      <c r="A78" s="69" t="s">
        <v>79</v>
      </c>
      <c r="B78" s="67"/>
      <c r="C78" s="67"/>
      <c r="D78" s="67"/>
      <c r="E78" s="67"/>
      <c r="F78" s="67"/>
      <c r="G78" s="67"/>
      <c r="H78" s="67"/>
      <c r="I78" s="200" t="str">
        <f>IFERROR(I11/12,"")</f>
        <v/>
      </c>
    </row>
    <row r="79" spans="1:12" ht="15" x14ac:dyDescent="0.25">
      <c r="A79" s="15"/>
      <c r="B79" s="15"/>
      <c r="C79" s="15"/>
      <c r="D79" s="15"/>
      <c r="E79" s="15"/>
      <c r="F79" s="15"/>
      <c r="G79" s="15"/>
      <c r="H79" s="15"/>
      <c r="I79" s="152"/>
      <c r="J79" s="19"/>
      <c r="K79" s="19"/>
      <c r="L79" s="19"/>
    </row>
    <row r="80" spans="1:12" ht="15" x14ac:dyDescent="0.25">
      <c r="A80" t="s">
        <v>52</v>
      </c>
      <c r="E80" t="s">
        <v>124</v>
      </c>
      <c r="F80" s="3" t="s">
        <v>109</v>
      </c>
      <c r="I80" t="s">
        <v>113</v>
      </c>
    </row>
    <row r="81" spans="1:9" ht="15.75" thickBot="1" x14ac:dyDescent="0.3">
      <c r="A81" s="78">
        <f>Verzamelblad!D3</f>
        <v>0</v>
      </c>
      <c r="B81" s="79"/>
      <c r="C81" s="79"/>
      <c r="D81" s="79"/>
      <c r="E81" s="190">
        <f>VLOOKUP($H$4,Verzamelblad!$A$5:$EK$54,9,0)</f>
        <v>0</v>
      </c>
      <c r="F81" s="80">
        <f>VLOOKUP($H$4,Verzamelblad!$A$5:$EK$54,10,0)</f>
        <v>0</v>
      </c>
      <c r="G81" s="79"/>
      <c r="H81" s="79"/>
      <c r="I81" s="201" t="str">
        <f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17</v>
      </c>
      <c r="D84" t="s">
        <v>49</v>
      </c>
      <c r="E84" t="s">
        <v>50</v>
      </c>
    </row>
    <row r="85" spans="1:9" ht="15" hidden="1" x14ac:dyDescent="0.25">
      <c r="A85" t="e">
        <f t="shared" ref="A85:A99" ca="1" si="7">IF(K19=0,"",K19)</f>
        <v>#REF!</v>
      </c>
      <c r="D85" t="e">
        <f t="shared" ref="D85:D99" ca="1" si="8">IF(A85="",0,VLOOKUP(A85,INDIRECT("'"&amp;$H$5&amp;"'!C500:M515"),11,0))</f>
        <v>#REF!</v>
      </c>
      <c r="E85" t="str">
        <f>IF(L19=0,"",IF(L19="","",SUM(D85/L19)*#REF!))</f>
        <v/>
      </c>
    </row>
    <row r="86" spans="1:9" ht="15" hidden="1" x14ac:dyDescent="0.25">
      <c r="A86" t="e">
        <f t="shared" ca="1" si="7"/>
        <v>#REF!</v>
      </c>
      <c r="D86" t="e">
        <f t="shared" ca="1" si="8"/>
        <v>#REF!</v>
      </c>
      <c r="E86" t="str">
        <f>IF(L20=0,"",IF(L20="","",SUM(D86/L20)*#REF!))</f>
        <v/>
      </c>
    </row>
    <row r="87" spans="1:9" ht="15" hidden="1" x14ac:dyDescent="0.25">
      <c r="A87" t="e">
        <f t="shared" ca="1" si="7"/>
        <v>#REF!</v>
      </c>
      <c r="D87" t="e">
        <f t="shared" ca="1" si="8"/>
        <v>#REF!</v>
      </c>
      <c r="E87" t="str">
        <f>IF(L21=0,"",IF(L21="","",SUM(D87/L21)*#REF!))</f>
        <v/>
      </c>
    </row>
    <row r="88" spans="1:9" ht="15" hidden="1" x14ac:dyDescent="0.25">
      <c r="A88" t="e">
        <f t="shared" ca="1" si="7"/>
        <v>#REF!</v>
      </c>
      <c r="D88" t="e">
        <f t="shared" ca="1" si="8"/>
        <v>#REF!</v>
      </c>
      <c r="E88" t="str">
        <f>IF(L22=0,"",IF(L22="","",SUM(D88/L22)*#REF!))</f>
        <v/>
      </c>
    </row>
    <row r="89" spans="1:9" ht="15" hidden="1" x14ac:dyDescent="0.25">
      <c r="A89" t="e">
        <f t="shared" ca="1" si="7"/>
        <v>#REF!</v>
      </c>
      <c r="D89" t="e">
        <f t="shared" ca="1" si="8"/>
        <v>#REF!</v>
      </c>
      <c r="E89" t="str">
        <f>IF(L23=0,"",IF(L23="","",SUM(D89/L23)*#REF!))</f>
        <v/>
      </c>
    </row>
    <row r="90" spans="1:9" ht="15" hidden="1" x14ac:dyDescent="0.25">
      <c r="A90" t="e">
        <f t="shared" ca="1" si="7"/>
        <v>#REF!</v>
      </c>
      <c r="D90" t="e">
        <f t="shared" ca="1" si="8"/>
        <v>#REF!</v>
      </c>
      <c r="E90" t="str">
        <f>IF(L24=0,"",IF(L24="","",SUM(D90/L24)*#REF!))</f>
        <v/>
      </c>
    </row>
    <row r="91" spans="1:9" ht="15" hidden="1" x14ac:dyDescent="0.25">
      <c r="A91" t="e">
        <f t="shared" ca="1" si="7"/>
        <v>#REF!</v>
      </c>
      <c r="D91" t="e">
        <f t="shared" ca="1" si="8"/>
        <v>#REF!</v>
      </c>
      <c r="E91" t="str">
        <f>IF(L25=0,"",IF(L25="","",SUM(D91/L25)*#REF!))</f>
        <v/>
      </c>
    </row>
    <row r="92" spans="1:9" ht="15" hidden="1" x14ac:dyDescent="0.25">
      <c r="A92" t="e">
        <f t="shared" ca="1" si="7"/>
        <v>#REF!</v>
      </c>
      <c r="D92" t="e">
        <f t="shared" ca="1" si="8"/>
        <v>#REF!</v>
      </c>
      <c r="E92" t="str">
        <f>IF(L26=0,"",IF(L26="","",SUM(D92/L26)*#REF!))</f>
        <v/>
      </c>
    </row>
    <row r="93" spans="1:9" ht="15" hidden="1" x14ac:dyDescent="0.25">
      <c r="A93" t="e">
        <f t="shared" ca="1" si="7"/>
        <v>#REF!</v>
      </c>
      <c r="D93" t="e">
        <f t="shared" ca="1" si="8"/>
        <v>#REF!</v>
      </c>
      <c r="E93" t="str">
        <f>IF(L27=0,"",IF(L27="","",SUM(D93/L27)*#REF!))</f>
        <v/>
      </c>
    </row>
    <row r="94" spans="1:9" ht="15" hidden="1" x14ac:dyDescent="0.25">
      <c r="A94" t="e">
        <f t="shared" ca="1" si="7"/>
        <v>#REF!</v>
      </c>
      <c r="D94" t="e">
        <f t="shared" ca="1" si="8"/>
        <v>#REF!</v>
      </c>
      <c r="E94" t="str">
        <f>IF(L28=0,"",IF(L28="","",SUM(D94/L28)*#REF!))</f>
        <v/>
      </c>
    </row>
    <row r="95" spans="1:9" ht="15" hidden="1" x14ac:dyDescent="0.25">
      <c r="A95" t="e">
        <f t="shared" ca="1" si="7"/>
        <v>#REF!</v>
      </c>
      <c r="D95" t="e">
        <f t="shared" ca="1" si="8"/>
        <v>#REF!</v>
      </c>
      <c r="E95" t="str">
        <f>IF(L29=0,"",IF(L29="","",SUM(D95/L29)*#REF!))</f>
        <v/>
      </c>
    </row>
    <row r="96" spans="1:9" ht="15" hidden="1" x14ac:dyDescent="0.25">
      <c r="A96" t="e">
        <f t="shared" ca="1" si="7"/>
        <v>#REF!</v>
      </c>
      <c r="D96" t="e">
        <f t="shared" ca="1" si="8"/>
        <v>#REF!</v>
      </c>
      <c r="E96" t="str">
        <f>IF(L30=0,"",IF(L30="","",SUM(D96/L30)*#REF!))</f>
        <v/>
      </c>
    </row>
    <row r="97" spans="1:5" ht="15" hidden="1" x14ac:dyDescent="0.25">
      <c r="A97" t="e">
        <f t="shared" ca="1" si="7"/>
        <v>#REF!</v>
      </c>
      <c r="D97" t="e">
        <f t="shared" ca="1" si="8"/>
        <v>#REF!</v>
      </c>
      <c r="E97" t="str">
        <f>IF(L31=0,"",IF(L31="","",SUM(D97/L31)*#REF!))</f>
        <v/>
      </c>
    </row>
    <row r="98" spans="1:5" ht="15" hidden="1" x14ac:dyDescent="0.25">
      <c r="A98" t="e">
        <f t="shared" ca="1" si="7"/>
        <v>#REF!</v>
      </c>
      <c r="D98" t="e">
        <f t="shared" ca="1" si="8"/>
        <v>#REF!</v>
      </c>
      <c r="E98" t="str">
        <f>IF(L32=0,"",IF(L32="","",SUM(D98/L32)*#REF!))</f>
        <v/>
      </c>
    </row>
    <row r="99" spans="1:5" ht="15" hidden="1" x14ac:dyDescent="0.25">
      <c r="A99" t="e">
        <f t="shared" ca="1" si="7"/>
        <v>#REF!</v>
      </c>
      <c r="D99" t="e">
        <f t="shared" ca="1" si="8"/>
        <v>#REF!</v>
      </c>
      <c r="E99" t="str">
        <f>IF(L33=0,"",IF(L33="","",SUM(D99/L33)*#REF!))</f>
        <v/>
      </c>
    </row>
    <row r="100" spans="1:5" ht="15.75" hidden="1" thickBot="1" x14ac:dyDescent="0.3">
      <c r="A100" s="4" t="s">
        <v>51</v>
      </c>
      <c r="B100" s="4"/>
      <c r="C100" s="4"/>
      <c r="D100" s="4" t="e">
        <f ca="1">SUM(D85:D99)</f>
        <v>#REF!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  <mergeCell ref="B4:E4"/>
    <mergeCell ref="F4:G4"/>
    <mergeCell ref="B5:E5"/>
    <mergeCell ref="F5:G5"/>
    <mergeCell ref="B6:E6"/>
    <mergeCell ref="F6:G6"/>
  </mergeCells>
  <conditionalFormatting sqref="K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06B2B6D-DEE0-425A-8B19-97F0BB409DA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1F1770"/>
  </sheetPr>
  <dimension ref="A1:M553"/>
  <sheetViews>
    <sheetView zoomScaleNormal="100" workbookViewId="0">
      <selection activeCell="K57" sqref="K5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28">
        <f>'40'!H4</f>
        <v>40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3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3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x14ac:dyDescent="0.25">
      <c r="C500" s="127" t="e">
        <f>IF(F539="","Vrije categorie",F539)</f>
        <v>#REF!</v>
      </c>
      <c r="D500" s="127"/>
      <c r="E500" s="127"/>
      <c r="F500" s="127" t="e">
        <f t="shared" ref="F500:F514" si="25">SUMPRODUCT(--($E$4:$E$498=C500),--($D$4:$D$498=""),$F$4:$F$498)</f>
        <v>#REF!</v>
      </c>
      <c r="G500" s="127" t="e">
        <f t="shared" ref="G500:G514" si="26">SUMPRODUCT(--($E$4:$E$498=C500),--($D$4:$D$498=""),$G$4:$G$498)</f>
        <v>#REF!</v>
      </c>
      <c r="H500" s="127" t="e">
        <f t="shared" ref="H500:H514" si="27">SUMPRODUCT(--($E$4:$E$498=C500),--($D$4:$D$498=""),$H$4:$H$498)</f>
        <v>#REF!</v>
      </c>
      <c r="I500" s="127" t="e">
        <f t="shared" ref="I500:I514" si="28">SUMPRODUCT(--($E$4:$E$498=C500),--($D$4:$D$498=""),$I$4:$I$498)</f>
        <v>#REF!</v>
      </c>
      <c r="J500" s="127" t="e">
        <f t="shared" ref="J500:J514" si="29">SUMPRODUCT(--($E$4:$E$498=C500),--($D$4:$D$498=""),$J$4:$J$498)</f>
        <v>#REF!</v>
      </c>
      <c r="K500" s="127" t="e">
        <f t="shared" ref="K500:K514" si="30">SUM(F500:J500)</f>
        <v>#REF!</v>
      </c>
      <c r="L500" s="127"/>
      <c r="M500" s="127" t="e">
        <f t="shared" ref="M500:M513" si="31">SUMPRODUCT(--($E$4:$E$498=C500),--($D$4:$D$498=""),$M$4:$M$498)</f>
        <v>#REF!</v>
      </c>
    </row>
    <row r="501" spans="3:13" x14ac:dyDescent="0.25">
      <c r="C501" s="127" t="e">
        <f t="shared" ref="C501:C514" si="32">IF(F540="","Vrije categorie",F540)</f>
        <v>#REF!</v>
      </c>
      <c r="D501" s="127"/>
      <c r="E501" s="127"/>
      <c r="F501" s="127" t="e">
        <f t="shared" si="25"/>
        <v>#REF!</v>
      </c>
      <c r="G501" s="127" t="e">
        <f t="shared" si="26"/>
        <v>#REF!</v>
      </c>
      <c r="H501" s="127" t="e">
        <f t="shared" si="27"/>
        <v>#REF!</v>
      </c>
      <c r="I501" s="127" t="e">
        <f t="shared" si="28"/>
        <v>#REF!</v>
      </c>
      <c r="J501" s="127" t="e">
        <f t="shared" si="29"/>
        <v>#REF!</v>
      </c>
      <c r="K501" s="127" t="e">
        <f t="shared" si="30"/>
        <v>#REF!</v>
      </c>
      <c r="L501" s="127"/>
      <c r="M501" s="127" t="e">
        <f t="shared" si="31"/>
        <v>#REF!</v>
      </c>
    </row>
    <row r="502" spans="3:13" x14ac:dyDescent="0.25">
      <c r="C502" s="127" t="e">
        <f t="shared" si="32"/>
        <v>#REF!</v>
      </c>
      <c r="D502" s="127"/>
      <c r="E502" s="127"/>
      <c r="F502" s="127" t="e">
        <f t="shared" si="25"/>
        <v>#REF!</v>
      </c>
      <c r="G502" s="127" t="e">
        <f t="shared" si="26"/>
        <v>#REF!</v>
      </c>
      <c r="H502" s="127" t="e">
        <f t="shared" si="27"/>
        <v>#REF!</v>
      </c>
      <c r="I502" s="127" t="e">
        <f t="shared" si="28"/>
        <v>#REF!</v>
      </c>
      <c r="J502" s="127" t="e">
        <f t="shared" si="29"/>
        <v>#REF!</v>
      </c>
      <c r="K502" s="127" t="e">
        <f t="shared" si="30"/>
        <v>#REF!</v>
      </c>
      <c r="L502" s="127"/>
      <c r="M502" s="127" t="e">
        <f t="shared" si="31"/>
        <v>#REF!</v>
      </c>
    </row>
    <row r="503" spans="3:13" x14ac:dyDescent="0.25">
      <c r="C503" s="127" t="e">
        <f t="shared" si="32"/>
        <v>#REF!</v>
      </c>
      <c r="D503" s="127"/>
      <c r="E503" s="127"/>
      <c r="F503" s="127" t="e">
        <f t="shared" si="25"/>
        <v>#REF!</v>
      </c>
      <c r="G503" s="127" t="e">
        <f t="shared" si="26"/>
        <v>#REF!</v>
      </c>
      <c r="H503" s="127" t="e">
        <f t="shared" si="27"/>
        <v>#REF!</v>
      </c>
      <c r="I503" s="127" t="e">
        <f t="shared" si="28"/>
        <v>#REF!</v>
      </c>
      <c r="J503" s="127" t="e">
        <f t="shared" si="29"/>
        <v>#REF!</v>
      </c>
      <c r="K503" s="127" t="e">
        <f t="shared" si="30"/>
        <v>#REF!</v>
      </c>
      <c r="L503" s="127"/>
      <c r="M503" s="127" t="e">
        <f t="shared" si="31"/>
        <v>#REF!</v>
      </c>
    </row>
    <row r="504" spans="3:13" x14ac:dyDescent="0.25">
      <c r="C504" s="127" t="e">
        <f t="shared" si="32"/>
        <v>#REF!</v>
      </c>
      <c r="D504" s="127"/>
      <c r="E504" s="127"/>
      <c r="F504" s="127" t="e">
        <f t="shared" si="25"/>
        <v>#REF!</v>
      </c>
      <c r="G504" s="127" t="e">
        <f t="shared" si="26"/>
        <v>#REF!</v>
      </c>
      <c r="H504" s="127" t="e">
        <f t="shared" si="27"/>
        <v>#REF!</v>
      </c>
      <c r="I504" s="127" t="e">
        <f t="shared" si="28"/>
        <v>#REF!</v>
      </c>
      <c r="J504" s="127" t="e">
        <f t="shared" si="29"/>
        <v>#REF!</v>
      </c>
      <c r="K504" s="127" t="e">
        <f t="shared" si="30"/>
        <v>#REF!</v>
      </c>
      <c r="L504" s="127"/>
      <c r="M504" s="127" t="e">
        <f t="shared" si="31"/>
        <v>#REF!</v>
      </c>
    </row>
    <row r="505" spans="3:13" x14ac:dyDescent="0.25">
      <c r="C505" s="127" t="e">
        <f t="shared" si="32"/>
        <v>#REF!</v>
      </c>
      <c r="D505" s="127"/>
      <c r="E505" s="127"/>
      <c r="F505" s="127" t="e">
        <f t="shared" si="25"/>
        <v>#REF!</v>
      </c>
      <c r="G505" s="127" t="e">
        <f t="shared" si="26"/>
        <v>#REF!</v>
      </c>
      <c r="H505" s="127" t="e">
        <f t="shared" si="27"/>
        <v>#REF!</v>
      </c>
      <c r="I505" s="127" t="e">
        <f t="shared" si="28"/>
        <v>#REF!</v>
      </c>
      <c r="J505" s="127" t="e">
        <f t="shared" si="29"/>
        <v>#REF!</v>
      </c>
      <c r="K505" s="127" t="e">
        <f t="shared" si="30"/>
        <v>#REF!</v>
      </c>
      <c r="L505" s="127"/>
      <c r="M505" s="127" t="e">
        <f t="shared" si="31"/>
        <v>#REF!</v>
      </c>
    </row>
    <row r="506" spans="3:13" x14ac:dyDescent="0.25">
      <c r="C506" s="127" t="e">
        <f t="shared" si="32"/>
        <v>#REF!</v>
      </c>
      <c r="D506" s="127"/>
      <c r="E506" s="127"/>
      <c r="F506" s="127" t="e">
        <f t="shared" si="25"/>
        <v>#REF!</v>
      </c>
      <c r="G506" s="127" t="e">
        <f t="shared" si="26"/>
        <v>#REF!</v>
      </c>
      <c r="H506" s="127" t="e">
        <f t="shared" si="27"/>
        <v>#REF!</v>
      </c>
      <c r="I506" s="127" t="e">
        <f t="shared" si="28"/>
        <v>#REF!</v>
      </c>
      <c r="J506" s="127" t="e">
        <f t="shared" si="29"/>
        <v>#REF!</v>
      </c>
      <c r="K506" s="127" t="e">
        <f t="shared" si="30"/>
        <v>#REF!</v>
      </c>
      <c r="L506" s="127"/>
      <c r="M506" s="127" t="e">
        <f t="shared" si="31"/>
        <v>#REF!</v>
      </c>
    </row>
    <row r="507" spans="3:13" x14ac:dyDescent="0.25">
      <c r="C507" s="127" t="e">
        <f t="shared" si="32"/>
        <v>#REF!</v>
      </c>
      <c r="D507" s="127"/>
      <c r="E507" s="127"/>
      <c r="F507" s="127" t="e">
        <f t="shared" si="25"/>
        <v>#REF!</v>
      </c>
      <c r="G507" s="127" t="e">
        <f t="shared" si="26"/>
        <v>#REF!</v>
      </c>
      <c r="H507" s="127" t="e">
        <f t="shared" si="27"/>
        <v>#REF!</v>
      </c>
      <c r="I507" s="127" t="e">
        <f t="shared" si="28"/>
        <v>#REF!</v>
      </c>
      <c r="J507" s="127" t="e">
        <f t="shared" si="29"/>
        <v>#REF!</v>
      </c>
      <c r="K507" s="127" t="e">
        <f t="shared" si="30"/>
        <v>#REF!</v>
      </c>
      <c r="L507" s="127"/>
      <c r="M507" s="127" t="e">
        <f t="shared" si="31"/>
        <v>#REF!</v>
      </c>
    </row>
    <row r="508" spans="3:13" x14ac:dyDescent="0.25">
      <c r="C508" s="127" t="e">
        <f t="shared" si="32"/>
        <v>#REF!</v>
      </c>
      <c r="D508" s="127"/>
      <c r="E508" s="127"/>
      <c r="F508" s="127" t="e">
        <f t="shared" si="25"/>
        <v>#REF!</v>
      </c>
      <c r="G508" s="127" t="e">
        <f t="shared" si="26"/>
        <v>#REF!</v>
      </c>
      <c r="H508" s="127" t="e">
        <f t="shared" si="27"/>
        <v>#REF!</v>
      </c>
      <c r="I508" s="127" t="e">
        <f t="shared" si="28"/>
        <v>#REF!</v>
      </c>
      <c r="J508" s="127" t="e">
        <f t="shared" si="29"/>
        <v>#REF!</v>
      </c>
      <c r="K508" s="127" t="e">
        <f t="shared" si="30"/>
        <v>#REF!</v>
      </c>
      <c r="L508" s="127"/>
      <c r="M508" s="127" t="e">
        <f t="shared" si="31"/>
        <v>#REF!</v>
      </c>
    </row>
    <row r="509" spans="3:13" x14ac:dyDescent="0.25">
      <c r="C509" s="127" t="e">
        <f t="shared" si="32"/>
        <v>#REF!</v>
      </c>
      <c r="D509" s="127"/>
      <c r="E509" s="127"/>
      <c r="F509" s="127" t="e">
        <f t="shared" si="25"/>
        <v>#REF!</v>
      </c>
      <c r="G509" s="127" t="e">
        <f t="shared" si="26"/>
        <v>#REF!</v>
      </c>
      <c r="H509" s="127" t="e">
        <f t="shared" si="27"/>
        <v>#REF!</v>
      </c>
      <c r="I509" s="127" t="e">
        <f t="shared" si="28"/>
        <v>#REF!</v>
      </c>
      <c r="J509" s="127" t="e">
        <f t="shared" si="29"/>
        <v>#REF!</v>
      </c>
      <c r="K509" s="127" t="e">
        <f t="shared" si="30"/>
        <v>#REF!</v>
      </c>
      <c r="L509" s="127"/>
      <c r="M509" s="127" t="e">
        <f t="shared" si="31"/>
        <v>#REF!</v>
      </c>
    </row>
    <row r="510" spans="3:13" x14ac:dyDescent="0.25">
      <c r="C510" s="127" t="e">
        <f t="shared" si="32"/>
        <v>#REF!</v>
      </c>
      <c r="D510" s="127"/>
      <c r="E510" s="127"/>
      <c r="F510" s="127" t="e">
        <f t="shared" si="25"/>
        <v>#REF!</v>
      </c>
      <c r="G510" s="127" t="e">
        <f t="shared" si="26"/>
        <v>#REF!</v>
      </c>
      <c r="H510" s="127" t="e">
        <f t="shared" si="27"/>
        <v>#REF!</v>
      </c>
      <c r="I510" s="127" t="e">
        <f t="shared" si="28"/>
        <v>#REF!</v>
      </c>
      <c r="J510" s="127" t="e">
        <f t="shared" si="29"/>
        <v>#REF!</v>
      </c>
      <c r="K510" s="127" t="e">
        <f t="shared" si="30"/>
        <v>#REF!</v>
      </c>
      <c r="L510" s="127"/>
      <c r="M510" s="127" t="e">
        <f t="shared" si="31"/>
        <v>#REF!</v>
      </c>
    </row>
    <row r="511" spans="3:13" x14ac:dyDescent="0.25">
      <c r="C511" s="127" t="e">
        <f t="shared" si="32"/>
        <v>#REF!</v>
      </c>
      <c r="D511" s="127"/>
      <c r="E511" s="127"/>
      <c r="F511" s="127" t="e">
        <f t="shared" si="25"/>
        <v>#REF!</v>
      </c>
      <c r="G511" s="127" t="e">
        <f t="shared" si="26"/>
        <v>#REF!</v>
      </c>
      <c r="H511" s="127" t="e">
        <f t="shared" si="27"/>
        <v>#REF!</v>
      </c>
      <c r="I511" s="127" t="e">
        <f t="shared" si="28"/>
        <v>#REF!</v>
      </c>
      <c r="J511" s="127" t="e">
        <f t="shared" si="29"/>
        <v>#REF!</v>
      </c>
      <c r="K511" s="127" t="e">
        <f t="shared" si="30"/>
        <v>#REF!</v>
      </c>
      <c r="L511" s="127"/>
      <c r="M511" s="127" t="e">
        <f t="shared" si="31"/>
        <v>#REF!</v>
      </c>
    </row>
    <row r="512" spans="3:13" x14ac:dyDescent="0.25">
      <c r="C512" s="127" t="e">
        <f t="shared" si="32"/>
        <v>#REF!</v>
      </c>
      <c r="D512" s="127"/>
      <c r="E512" s="127"/>
      <c r="F512" s="127" t="e">
        <f t="shared" si="25"/>
        <v>#REF!</v>
      </c>
      <c r="G512" s="127" t="e">
        <f t="shared" si="26"/>
        <v>#REF!</v>
      </c>
      <c r="H512" s="127" t="e">
        <f t="shared" si="27"/>
        <v>#REF!</v>
      </c>
      <c r="I512" s="127" t="e">
        <f t="shared" si="28"/>
        <v>#REF!</v>
      </c>
      <c r="J512" s="127" t="e">
        <f t="shared" si="29"/>
        <v>#REF!</v>
      </c>
      <c r="K512" s="127" t="e">
        <f t="shared" si="30"/>
        <v>#REF!</v>
      </c>
      <c r="L512" s="127"/>
      <c r="M512" s="127" t="e">
        <f t="shared" si="31"/>
        <v>#REF!</v>
      </c>
    </row>
    <row r="513" spans="3:13" x14ac:dyDescent="0.25">
      <c r="C513" s="127" t="e">
        <f t="shared" si="32"/>
        <v>#REF!</v>
      </c>
      <c r="D513" s="127"/>
      <c r="E513" s="127"/>
      <c r="F513" s="127" t="e">
        <f t="shared" si="25"/>
        <v>#REF!</v>
      </c>
      <c r="G513" s="127" t="e">
        <f t="shared" si="26"/>
        <v>#REF!</v>
      </c>
      <c r="H513" s="127" t="e">
        <f t="shared" si="27"/>
        <v>#REF!</v>
      </c>
      <c r="I513" s="127" t="e">
        <f t="shared" si="28"/>
        <v>#REF!</v>
      </c>
      <c r="J513" s="127" t="e">
        <f t="shared" si="29"/>
        <v>#REF!</v>
      </c>
      <c r="K513" s="127" t="e">
        <f t="shared" si="30"/>
        <v>#REF!</v>
      </c>
      <c r="L513" s="127"/>
      <c r="M513" s="127" t="e">
        <f t="shared" si="31"/>
        <v>#REF!</v>
      </c>
    </row>
    <row r="514" spans="3:13" x14ac:dyDescent="0.25">
      <c r="C514" s="127" t="e">
        <f t="shared" si="32"/>
        <v>#REF!</v>
      </c>
      <c r="D514" s="127"/>
      <c r="E514" s="127"/>
      <c r="F514" s="127" t="e">
        <f t="shared" si="25"/>
        <v>#REF!</v>
      </c>
      <c r="G514" s="127" t="e">
        <f t="shared" si="26"/>
        <v>#REF!</v>
      </c>
      <c r="H514" s="127" t="e">
        <f t="shared" si="27"/>
        <v>#REF!</v>
      </c>
      <c r="I514" s="127" t="e">
        <f t="shared" si="28"/>
        <v>#REF!</v>
      </c>
      <c r="J514" s="127" t="e">
        <f t="shared" si="29"/>
        <v>#REF!</v>
      </c>
      <c r="K514" s="127" t="e">
        <f t="shared" si="30"/>
        <v>#REF!</v>
      </c>
      <c r="L514" s="127"/>
      <c r="M514" s="127" t="e">
        <f>SUMPRODUCT(--($E$4:$E$498=C514),--($D$4:$D$498=""),$M$4:$M$498)</f>
        <v>#REF!</v>
      </c>
    </row>
    <row r="515" spans="3:13" ht="15.75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3">SUM(G500:G514)</f>
        <v>#REF!</v>
      </c>
      <c r="H515" s="128" t="e">
        <f t="shared" si="33"/>
        <v>#REF!</v>
      </c>
      <c r="I515" s="128" t="e">
        <f t="shared" si="33"/>
        <v>#REF!</v>
      </c>
      <c r="J515" s="128" t="e">
        <f t="shared" si="33"/>
        <v>#REF!</v>
      </c>
      <c r="K515" s="128" t="e">
        <f t="shared" si="33"/>
        <v>#REF!</v>
      </c>
      <c r="L515" s="128"/>
      <c r="M515" s="128" t="e">
        <f>SUM(M499:M514)</f>
        <v>#REF!</v>
      </c>
    </row>
    <row r="516" spans="3:13" ht="15.75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thickTop="1" x14ac:dyDescent="0.25"/>
    <row r="519" spans="3:13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e">
        <f t="shared" ref="C520:C534" si="34">C500</f>
        <v>#REF!</v>
      </c>
      <c r="D520" s="9"/>
      <c r="E520" s="9"/>
      <c r="F520" s="9" t="e">
        <f t="shared" ref="F520:F534" si="35">SUMPRODUCT(--($E$4:$E$498=C520),--($D$4:$D$498="X"),$F$4:$F$498)</f>
        <v>#REF!</v>
      </c>
      <c r="G520" s="9" t="e">
        <f t="shared" ref="G520:G534" si="36">SUMPRODUCT(--($E$4:$E$498=C520),--($D$4:$D$498="X"),$G$4:$G$498)</f>
        <v>#REF!</v>
      </c>
      <c r="H520" s="9" t="e">
        <f t="shared" ref="H520:H534" si="37">SUMPRODUCT(--($E$4:$E$498=C520),--($D$4:$D$498="X"),$H$4:$H$498)</f>
        <v>#REF!</v>
      </c>
      <c r="I520" s="9" t="e">
        <f t="shared" ref="I520:I534" si="38">SUMPRODUCT(--($E$4:$E$498=C520),--($D$4:$D$498="X"),$I$4:$I$498)</f>
        <v>#REF!</v>
      </c>
      <c r="J520" s="9" t="e">
        <f t="shared" ref="J520:J534" si="39">SUMPRODUCT(--($E$4:$E$498=C520),--($D$4:$D$498="X"),$J$4:$J$498)</f>
        <v>#REF!</v>
      </c>
      <c r="K520" s="9" t="e">
        <f t="shared" ref="K520:K534" si="40">SUM(F520:J520)</f>
        <v>#REF!</v>
      </c>
    </row>
    <row r="521" spans="3:13" x14ac:dyDescent="0.25">
      <c r="C521" s="9" t="e">
        <f t="shared" si="34"/>
        <v>#REF!</v>
      </c>
      <c r="D521" s="9"/>
      <c r="E521" s="9"/>
      <c r="F521" s="9" t="e">
        <f t="shared" si="35"/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8"/>
        <v>#REF!</v>
      </c>
      <c r="J521" s="9" t="e">
        <f t="shared" si="39"/>
        <v>#REF!</v>
      </c>
      <c r="K521" s="9" t="e">
        <f t="shared" si="40"/>
        <v>#REF!</v>
      </c>
    </row>
    <row r="522" spans="3:13" x14ac:dyDescent="0.25">
      <c r="C522" s="9" t="e">
        <f t="shared" si="34"/>
        <v>#REF!</v>
      </c>
      <c r="D522" s="9"/>
      <c r="E522" s="9"/>
      <c r="F522" s="9" t="e">
        <f t="shared" si="35"/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8"/>
        <v>#REF!</v>
      </c>
      <c r="J522" s="9" t="e">
        <f t="shared" si="39"/>
        <v>#REF!</v>
      </c>
      <c r="K522" s="9" t="e">
        <f t="shared" si="40"/>
        <v>#REF!</v>
      </c>
    </row>
    <row r="523" spans="3:13" x14ac:dyDescent="0.25">
      <c r="C523" s="9" t="e">
        <f t="shared" si="34"/>
        <v>#REF!</v>
      </c>
      <c r="D523" s="9"/>
      <c r="E523" s="9"/>
      <c r="F523" s="9" t="e">
        <f t="shared" si="35"/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8"/>
        <v>#REF!</v>
      </c>
      <c r="J523" s="9" t="e">
        <f t="shared" si="39"/>
        <v>#REF!</v>
      </c>
      <c r="K523" s="9" t="e">
        <f t="shared" si="40"/>
        <v>#REF!</v>
      </c>
    </row>
    <row r="524" spans="3:13" x14ac:dyDescent="0.25">
      <c r="C524" s="9" t="e">
        <f t="shared" si="34"/>
        <v>#REF!</v>
      </c>
      <c r="D524" s="9"/>
      <c r="E524" s="9"/>
      <c r="F524" s="9" t="e">
        <f t="shared" si="35"/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8"/>
        <v>#REF!</v>
      </c>
      <c r="J524" s="9" t="e">
        <f t="shared" si="39"/>
        <v>#REF!</v>
      </c>
      <c r="K524" s="9" t="e">
        <f t="shared" si="40"/>
        <v>#REF!</v>
      </c>
    </row>
    <row r="525" spans="3:13" x14ac:dyDescent="0.25">
      <c r="C525" s="9" t="e">
        <f t="shared" si="34"/>
        <v>#REF!</v>
      </c>
      <c r="D525" s="9"/>
      <c r="E525" s="9"/>
      <c r="F525" s="9" t="e">
        <f t="shared" si="35"/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8"/>
        <v>#REF!</v>
      </c>
      <c r="J525" s="9" t="e">
        <f t="shared" si="39"/>
        <v>#REF!</v>
      </c>
      <c r="K525" s="9" t="e">
        <f t="shared" si="40"/>
        <v>#REF!</v>
      </c>
    </row>
    <row r="526" spans="3:13" x14ac:dyDescent="0.25">
      <c r="C526" s="9" t="e">
        <f t="shared" si="34"/>
        <v>#REF!</v>
      </c>
      <c r="D526" s="9"/>
      <c r="E526" s="9"/>
      <c r="F526" s="9" t="e">
        <f t="shared" si="35"/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8"/>
        <v>#REF!</v>
      </c>
      <c r="J526" s="9" t="e">
        <f t="shared" si="39"/>
        <v>#REF!</v>
      </c>
      <c r="K526" s="9" t="e">
        <f t="shared" si="40"/>
        <v>#REF!</v>
      </c>
    </row>
    <row r="527" spans="3:13" x14ac:dyDescent="0.25">
      <c r="C527" s="9" t="e">
        <f t="shared" si="34"/>
        <v>#REF!</v>
      </c>
      <c r="D527" s="9"/>
      <c r="E527" s="9"/>
      <c r="F527" s="9" t="e">
        <f t="shared" si="35"/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8"/>
        <v>#REF!</v>
      </c>
      <c r="J527" s="9" t="e">
        <f t="shared" si="39"/>
        <v>#REF!</v>
      </c>
      <c r="K527" s="9" t="e">
        <f t="shared" si="40"/>
        <v>#REF!</v>
      </c>
    </row>
    <row r="528" spans="3:13" x14ac:dyDescent="0.25">
      <c r="C528" s="9" t="e">
        <f t="shared" si="34"/>
        <v>#REF!</v>
      </c>
      <c r="D528" s="9"/>
      <c r="E528" s="9"/>
      <c r="F528" s="9" t="e">
        <f t="shared" si="35"/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8"/>
        <v>#REF!</v>
      </c>
      <c r="J528" s="9" t="e">
        <f t="shared" si="39"/>
        <v>#REF!</v>
      </c>
      <c r="K528" s="9" t="e">
        <f t="shared" si="40"/>
        <v>#REF!</v>
      </c>
    </row>
    <row r="529" spans="3:12" x14ac:dyDescent="0.25">
      <c r="C529" s="9" t="e">
        <f t="shared" si="34"/>
        <v>#REF!</v>
      </c>
      <c r="D529" s="9"/>
      <c r="E529" s="9"/>
      <c r="F529" s="9" t="e">
        <f t="shared" si="35"/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8"/>
        <v>#REF!</v>
      </c>
      <c r="J529" s="9" t="e">
        <f t="shared" si="39"/>
        <v>#REF!</v>
      </c>
      <c r="K529" s="9" t="e">
        <f t="shared" si="40"/>
        <v>#REF!</v>
      </c>
    </row>
    <row r="530" spans="3:12" x14ac:dyDescent="0.25">
      <c r="C530" s="9" t="e">
        <f t="shared" si="34"/>
        <v>#REF!</v>
      </c>
      <c r="D530" s="9"/>
      <c r="E530" s="9"/>
      <c r="F530" s="9" t="e">
        <f t="shared" si="35"/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8"/>
        <v>#REF!</v>
      </c>
      <c r="J530" s="9" t="e">
        <f t="shared" si="39"/>
        <v>#REF!</v>
      </c>
      <c r="K530" s="9" t="e">
        <f t="shared" si="40"/>
        <v>#REF!</v>
      </c>
    </row>
    <row r="531" spans="3:12" x14ac:dyDescent="0.25">
      <c r="C531" s="9" t="e">
        <f t="shared" si="34"/>
        <v>#REF!</v>
      </c>
      <c r="D531" s="9"/>
      <c r="E531" s="9"/>
      <c r="F531" s="9" t="e">
        <f t="shared" si="35"/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8"/>
        <v>#REF!</v>
      </c>
      <c r="J531" s="9" t="e">
        <f t="shared" si="39"/>
        <v>#REF!</v>
      </c>
      <c r="K531" s="9" t="e">
        <f t="shared" si="40"/>
        <v>#REF!</v>
      </c>
    </row>
    <row r="532" spans="3:12" x14ac:dyDescent="0.25">
      <c r="C532" s="9" t="e">
        <f t="shared" si="34"/>
        <v>#REF!</v>
      </c>
      <c r="D532" s="9"/>
      <c r="E532" s="9"/>
      <c r="F532" s="9" t="e">
        <f t="shared" si="35"/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8"/>
        <v>#REF!</v>
      </c>
      <c r="J532" s="9" t="e">
        <f t="shared" si="39"/>
        <v>#REF!</v>
      </c>
      <c r="K532" s="9" t="e">
        <f t="shared" si="40"/>
        <v>#REF!</v>
      </c>
    </row>
    <row r="533" spans="3:12" x14ac:dyDescent="0.25">
      <c r="C533" s="9" t="e">
        <f t="shared" si="34"/>
        <v>#REF!</v>
      </c>
      <c r="D533" s="9"/>
      <c r="E533" s="9"/>
      <c r="F533" s="9" t="e">
        <f t="shared" si="35"/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8"/>
        <v>#REF!</v>
      </c>
      <c r="J533" s="9" t="e">
        <f t="shared" si="39"/>
        <v>#REF!</v>
      </c>
      <c r="K533" s="9" t="e">
        <f t="shared" si="40"/>
        <v>#REF!</v>
      </c>
    </row>
    <row r="534" spans="3:12" x14ac:dyDescent="0.25">
      <c r="C534" s="9" t="e">
        <f t="shared" si="34"/>
        <v>#REF!</v>
      </c>
      <c r="D534" s="9"/>
      <c r="E534" s="9"/>
      <c r="F534" s="9" t="e">
        <f t="shared" si="35"/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8"/>
        <v>#REF!</v>
      </c>
      <c r="J534" s="9" t="e">
        <f t="shared" si="39"/>
        <v>#REF!</v>
      </c>
      <c r="K534" s="9" t="e">
        <f t="shared" si="40"/>
        <v>#REF!</v>
      </c>
    </row>
    <row r="535" spans="3:12" ht="15.75" thickBot="1" x14ac:dyDescent="0.3">
      <c r="C535" s="10" t="s">
        <v>56</v>
      </c>
      <c r="D535" s="10"/>
      <c r="E535" s="10"/>
      <c r="F535" s="10" t="e">
        <f t="shared" ref="F535:K535" si="41">SUM(F520:F534)</f>
        <v>#REF!</v>
      </c>
      <c r="G535" s="10" t="e">
        <f t="shared" si="41"/>
        <v>#REF!</v>
      </c>
      <c r="H535" s="10" t="e">
        <f t="shared" si="41"/>
        <v>#REF!</v>
      </c>
      <c r="I535" s="10" t="e">
        <f t="shared" si="41"/>
        <v>#REF!</v>
      </c>
      <c r="J535" s="10" t="e">
        <f t="shared" si="41"/>
        <v>#REF!</v>
      </c>
      <c r="K535" s="10" t="e">
        <f t="shared" si="41"/>
        <v>#REF!</v>
      </c>
    </row>
    <row r="536" spans="3:12" ht="15.75" thickTop="1" x14ac:dyDescent="0.25">
      <c r="C536" s="17"/>
    </row>
    <row r="537" spans="3:12" x14ac:dyDescent="0.25">
      <c r="C537" s="17"/>
    </row>
    <row r="538" spans="3:12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x14ac:dyDescent="0.25">
      <c r="F553" s="259" t="e">
        <f>IF('1a'!#REF!=0,"",'1a'!#REF!)</f>
        <v>#REF!</v>
      </c>
      <c r="G553" s="126" t="e">
        <f>IF('1a'!#REF!=0,"",'1a'!#REF!)</f>
        <v>#REF!</v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Blad65"/>
  <dimension ref="A1:N102"/>
  <sheetViews>
    <sheetView zoomScaleNormal="100" workbookViewId="0">
      <selection activeCell="F36" sqref="F36:F43"/>
    </sheetView>
  </sheetViews>
  <sheetFormatPr defaultRowHeight="15" x14ac:dyDescent="0.25"/>
  <cols>
    <col min="1" max="1" width="9.28515625" customWidth="1"/>
    <col min="2" max="2" width="15.140625" style="3" customWidth="1"/>
    <col min="3" max="3" width="17.42578125" style="150" customWidth="1"/>
    <col min="4" max="4" width="17" style="150" bestFit="1" customWidth="1"/>
    <col min="5" max="5" width="27.42578125" customWidth="1"/>
    <col min="6" max="6" width="50.140625" customWidth="1"/>
    <col min="7" max="7" width="17.140625" style="29" customWidth="1"/>
    <col min="8" max="9" width="18" style="29" customWidth="1"/>
    <col min="10" max="10" width="11.42578125" customWidth="1"/>
  </cols>
  <sheetData>
    <row r="1" spans="1:14" ht="26.25" customHeight="1" x14ac:dyDescent="0.4">
      <c r="A1" s="470" t="str">
        <f>CONCATENATE("Wijzigingenblad, ",'Algemene gegevens'!opdrachtnemer,", onderdeel van ",bestekcontract," ",besteknr,)</f>
        <v xml:space="preserve">Wijzigingenblad, , onderdeel van Bestek </v>
      </c>
      <c r="B1" s="470"/>
      <c r="C1" s="470"/>
      <c r="D1" s="470"/>
      <c r="E1" s="470"/>
      <c r="F1" s="470"/>
      <c r="G1" s="470"/>
      <c r="H1" s="470"/>
      <c r="I1" s="470"/>
      <c r="J1" s="470"/>
    </row>
    <row r="2" spans="1:14" s="149" customFormat="1" ht="31.5" customHeight="1" x14ac:dyDescent="0.25">
      <c r="A2" s="331" t="s">
        <v>70</v>
      </c>
      <c r="B2" s="332" t="s">
        <v>131</v>
      </c>
      <c r="C2" s="333" t="s">
        <v>71</v>
      </c>
      <c r="D2" s="333" t="s">
        <v>132</v>
      </c>
      <c r="E2" s="332" t="s">
        <v>72</v>
      </c>
      <c r="F2" s="332" t="s">
        <v>73</v>
      </c>
      <c r="G2" s="334" t="s">
        <v>74</v>
      </c>
      <c r="H2" s="334" t="s">
        <v>75</v>
      </c>
      <c r="I2" s="334" t="s">
        <v>87</v>
      </c>
      <c r="J2" s="335" t="s">
        <v>133</v>
      </c>
      <c r="K2" s="151"/>
      <c r="L2"/>
      <c r="M2"/>
      <c r="N2"/>
    </row>
    <row r="3" spans="1:14" x14ac:dyDescent="0.25">
      <c r="A3" s="151">
        <v>1</v>
      </c>
      <c r="B3" s="167"/>
      <c r="C3" s="220"/>
      <c r="D3" s="220"/>
      <c r="E3" s="151" t="str">
        <f>IFERROR(IF(B3="Alle","Alle locaties",CONCATENATE((CONCATENATE(VLOOKUP(B3,Verzamelblad!$A$5:$E$24,3),", ",(VLOOKUP(B3,Verzamelblad!$A$5:$E$24,4)))),(CONCATENATE(" te ",(VLOOKUP(B3,Verzamelblad!$A$5:$E$24,5)))))),"")</f>
        <v/>
      </c>
      <c r="F3" s="243"/>
      <c r="G3" s="242"/>
      <c r="H3" s="242"/>
      <c r="I3" s="221" t="str">
        <f>IF(H3-G3=0,"",H3-G3)</f>
        <v/>
      </c>
      <c r="J3" s="151"/>
      <c r="K3" s="151"/>
    </row>
    <row r="4" spans="1:14" x14ac:dyDescent="0.25">
      <c r="A4" s="151">
        <v>2</v>
      </c>
      <c r="B4" s="167"/>
      <c r="C4" s="220"/>
      <c r="D4" s="220"/>
      <c r="E4" s="151" t="str">
        <f>IFERROR(IF(B4="Alle","Alle locaties",CONCATENATE((CONCATENATE(VLOOKUP(B4,Verzamelblad!$A$5:$E$24,3),", ",(VLOOKUP(B4,Verzamelblad!$A$5:$E$24,4)))),(CONCATENATE(" te ",(VLOOKUP(B4,Verzamelblad!$A$5:$E$24,5)))))),"")</f>
        <v/>
      </c>
      <c r="F4" s="243"/>
      <c r="G4" s="242"/>
      <c r="H4" s="242"/>
      <c r="I4" s="221" t="str">
        <f t="shared" ref="I4:I67" si="0">IF(H4-G4=0,"",H4-G4)</f>
        <v/>
      </c>
      <c r="J4" s="151"/>
      <c r="K4" s="151"/>
    </row>
    <row r="5" spans="1:14" x14ac:dyDescent="0.25">
      <c r="A5" s="151">
        <v>3</v>
      </c>
      <c r="B5" s="167"/>
      <c r="C5" s="220"/>
      <c r="D5" s="220"/>
      <c r="E5" s="151" t="str">
        <f>IFERROR(IF(B5="Alle","Alle locaties",CONCATENATE((CONCATENATE(VLOOKUP(B5,Verzamelblad!$A$5:$E$24,3),", ",(VLOOKUP(B5,Verzamelblad!$A$5:$E$24,4)))),(CONCATENATE(" te ",(VLOOKUP(B5,Verzamelblad!$A$5:$E$24,5)))))),"")</f>
        <v/>
      </c>
      <c r="F5" s="243"/>
      <c r="G5" s="242"/>
      <c r="H5" s="242"/>
      <c r="I5" s="221" t="str">
        <f t="shared" si="0"/>
        <v/>
      </c>
      <c r="J5" s="151"/>
      <c r="K5" s="151"/>
    </row>
    <row r="6" spans="1:14" x14ac:dyDescent="0.25">
      <c r="A6" s="151">
        <v>4</v>
      </c>
      <c r="B6" s="167"/>
      <c r="C6" s="220"/>
      <c r="D6" s="220"/>
      <c r="E6" s="151" t="str">
        <f>IFERROR(IF(B6="Alle","Alle locaties",CONCATENATE((CONCATENATE(VLOOKUP(B6,Verzamelblad!$A$5:$E$24,3),", ",(VLOOKUP(B6,Verzamelblad!$A$5:$E$24,4)))),(CONCATENATE(" te ",(VLOOKUP(B6,Verzamelblad!$A$5:$E$24,5)))))),"")</f>
        <v/>
      </c>
      <c r="F6" s="243"/>
      <c r="G6" s="242"/>
      <c r="H6" s="242"/>
      <c r="I6" s="221" t="str">
        <f t="shared" si="0"/>
        <v/>
      </c>
      <c r="J6" s="151"/>
      <c r="K6" s="151"/>
    </row>
    <row r="7" spans="1:14" x14ac:dyDescent="0.25">
      <c r="A7" s="151">
        <v>5</v>
      </c>
      <c r="B7" s="167"/>
      <c r="C7" s="220"/>
      <c r="D7" s="220"/>
      <c r="E7" s="151" t="str">
        <f>IFERROR(IF(B7="Alle","Alle locaties",CONCATENATE((CONCATENATE(VLOOKUP(B7,Verzamelblad!$A$5:$E$24,3),", ",(VLOOKUP(B7,Verzamelblad!$A$5:$E$24,4)))),(CONCATENATE(" te ",(VLOOKUP(B7,Verzamelblad!$A$5:$E$24,5)))))),"")</f>
        <v/>
      </c>
      <c r="F7" s="243"/>
      <c r="G7" s="242"/>
      <c r="H7" s="242"/>
      <c r="I7" s="221" t="str">
        <f t="shared" si="0"/>
        <v/>
      </c>
      <c r="J7" s="151"/>
      <c r="K7" s="151"/>
    </row>
    <row r="8" spans="1:14" x14ac:dyDescent="0.25">
      <c r="A8" s="151">
        <v>6</v>
      </c>
      <c r="B8" s="167"/>
      <c r="C8" s="220"/>
      <c r="D8" s="220"/>
      <c r="E8" s="151" t="str">
        <f>IFERROR(IF(B8="Alle","Alle locaties",CONCATENATE((CONCATENATE(VLOOKUP(B8,Verzamelblad!$A$5:$E$24,3),", ",(VLOOKUP(B8,Verzamelblad!$A$5:$E$24,4)))),(CONCATENATE(" te ",(VLOOKUP(B8,Verzamelblad!$A$5:$E$24,5)))))),"")</f>
        <v/>
      </c>
      <c r="F8" s="243"/>
      <c r="G8" s="242"/>
      <c r="H8" s="242"/>
      <c r="I8" s="221" t="str">
        <f t="shared" si="0"/>
        <v/>
      </c>
      <c r="J8" s="151"/>
      <c r="K8" s="151"/>
    </row>
    <row r="9" spans="1:14" x14ac:dyDescent="0.25">
      <c r="A9" s="151">
        <v>7</v>
      </c>
      <c r="B9" s="167"/>
      <c r="C9" s="220"/>
      <c r="D9" s="220"/>
      <c r="E9" s="151" t="str">
        <f>IFERROR(IF(B9="Alle","Alle locaties",CONCATENATE((CONCATENATE(VLOOKUP(B9,Verzamelblad!$A$5:$E$24,3),", ",(VLOOKUP(B9,Verzamelblad!$A$5:$E$24,4)))),(CONCATENATE(" te ",(VLOOKUP(B9,Verzamelblad!$A$5:$E$24,5)))))),"")</f>
        <v/>
      </c>
      <c r="F9" s="243"/>
      <c r="G9" s="242"/>
      <c r="H9" s="242"/>
      <c r="I9" s="221" t="str">
        <f t="shared" si="0"/>
        <v/>
      </c>
      <c r="J9" s="151"/>
      <c r="K9" s="151"/>
    </row>
    <row r="10" spans="1:14" x14ac:dyDescent="0.25">
      <c r="A10" s="151">
        <v>8</v>
      </c>
      <c r="B10" s="167"/>
      <c r="C10" s="220"/>
      <c r="D10" s="220"/>
      <c r="E10" s="151" t="str">
        <f>IFERROR(IF(B10="Alle","Alle locaties",CONCATENATE((CONCATENATE(VLOOKUP(B10,Verzamelblad!$A$5:$E$24,3),", ",(VLOOKUP(B10,Verzamelblad!$A$5:$E$24,4)))),(CONCATENATE(" te ",(VLOOKUP(B10,Verzamelblad!$A$5:$E$24,5)))))),"")</f>
        <v/>
      </c>
      <c r="F10" s="243"/>
      <c r="G10" s="242"/>
      <c r="H10" s="242"/>
      <c r="I10" s="221" t="str">
        <f t="shared" si="0"/>
        <v/>
      </c>
      <c r="J10" s="151"/>
      <c r="K10" s="151"/>
    </row>
    <row r="11" spans="1:14" x14ac:dyDescent="0.25">
      <c r="A11" s="151">
        <v>9</v>
      </c>
      <c r="B11" s="167"/>
      <c r="C11" s="220"/>
      <c r="D11" s="220"/>
      <c r="E11" s="151" t="str">
        <f>IFERROR(IF(B11="Alle","Alle locaties",CONCATENATE((CONCATENATE(VLOOKUP(B11,Verzamelblad!$A$5:$E$24,3),", ",(VLOOKUP(B11,Verzamelblad!$A$5:$E$24,4)))),(CONCATENATE(" te ",(VLOOKUP(B11,Verzamelblad!$A$5:$E$24,5)))))),"")</f>
        <v/>
      </c>
      <c r="F11" s="243"/>
      <c r="G11" s="242"/>
      <c r="H11" s="242"/>
      <c r="I11" s="221" t="str">
        <f t="shared" si="0"/>
        <v/>
      </c>
      <c r="J11" s="151"/>
      <c r="K11" s="151"/>
    </row>
    <row r="12" spans="1:14" x14ac:dyDescent="0.25">
      <c r="A12" s="151">
        <v>10</v>
      </c>
      <c r="B12" s="167"/>
      <c r="C12" s="220"/>
      <c r="D12" s="220"/>
      <c r="E12" s="151" t="str">
        <f>IFERROR(IF(B12="Alle","Alle locaties",CONCATENATE((CONCATENATE(VLOOKUP(B12,Verzamelblad!$A$5:$E$24,3),", ",(VLOOKUP(B12,Verzamelblad!$A$5:$E$24,4)))),(CONCATENATE(" te ",(VLOOKUP(B12,Verzamelblad!$A$5:$E$24,5)))))),"")</f>
        <v/>
      </c>
      <c r="F12" s="243"/>
      <c r="G12" s="242"/>
      <c r="H12" s="242"/>
      <c r="I12" s="221" t="str">
        <f t="shared" si="0"/>
        <v/>
      </c>
      <c r="J12" s="151"/>
      <c r="K12" s="151"/>
    </row>
    <row r="13" spans="1:14" x14ac:dyDescent="0.25">
      <c r="A13" s="151">
        <v>11</v>
      </c>
      <c r="B13" s="167"/>
      <c r="C13" s="220"/>
      <c r="D13" s="220"/>
      <c r="E13" s="151" t="str">
        <f>IFERROR(IF(B13="Alle","Alle locaties",CONCATENATE((CONCATENATE(VLOOKUP(B13,Verzamelblad!$A$5:$E$24,3),", ",(VLOOKUP(B13,Verzamelblad!$A$5:$E$24,4)))),(CONCATENATE(" te ",(VLOOKUP(B13,Verzamelblad!$A$5:$E$24,5)))))),"")</f>
        <v/>
      </c>
      <c r="F13" s="243"/>
      <c r="G13" s="242"/>
      <c r="H13" s="242"/>
      <c r="I13" s="221" t="str">
        <f t="shared" si="0"/>
        <v/>
      </c>
      <c r="J13" s="151"/>
      <c r="K13" s="151"/>
    </row>
    <row r="14" spans="1:14" x14ac:dyDescent="0.25">
      <c r="A14" s="151">
        <v>12</v>
      </c>
      <c r="B14" s="167"/>
      <c r="C14" s="220"/>
      <c r="D14" s="220"/>
      <c r="E14" s="151" t="str">
        <f>IFERROR(IF(B14="Alle","Alle locaties",CONCATENATE((CONCATENATE(VLOOKUP(B14,Verzamelblad!$A$5:$E$24,3),", ",(VLOOKUP(B14,Verzamelblad!$A$5:$E$24,4)))),(CONCATENATE(" te ",(VLOOKUP(B14,Verzamelblad!$A$5:$E$24,5)))))),"")</f>
        <v/>
      </c>
      <c r="F14" s="243"/>
      <c r="G14" s="242"/>
      <c r="H14" s="242"/>
      <c r="I14" s="221" t="str">
        <f t="shared" si="0"/>
        <v/>
      </c>
      <c r="J14" s="151"/>
      <c r="K14" s="151"/>
    </row>
    <row r="15" spans="1:14" x14ac:dyDescent="0.25">
      <c r="A15" s="151">
        <v>13</v>
      </c>
      <c r="B15" s="167"/>
      <c r="C15" s="220"/>
      <c r="D15" s="220"/>
      <c r="E15" s="151" t="str">
        <f>IFERROR(IF(B15="Alle","Alle locaties",CONCATENATE((CONCATENATE(VLOOKUP(B15,Verzamelblad!$A$5:$E$24,3),", ",(VLOOKUP(B15,Verzamelblad!$A$5:$E$24,4)))),(CONCATENATE(" te ",(VLOOKUP(B15,Verzamelblad!$A$5:$E$24,5)))))),"")</f>
        <v/>
      </c>
      <c r="F15" s="243"/>
      <c r="G15" s="242"/>
      <c r="H15" s="242"/>
      <c r="I15" s="221" t="str">
        <f t="shared" si="0"/>
        <v/>
      </c>
      <c r="J15" s="151"/>
      <c r="K15" s="151"/>
    </row>
    <row r="16" spans="1:14" x14ac:dyDescent="0.25">
      <c r="A16" s="151">
        <v>14</v>
      </c>
      <c r="B16" s="167"/>
      <c r="C16" s="220"/>
      <c r="D16" s="220"/>
      <c r="E16" s="151" t="str">
        <f>IFERROR(IF(B16="Alle","Alle locaties",CONCATENATE((CONCATENATE(VLOOKUP(B16,Verzamelblad!$A$5:$E$24,3),", ",(VLOOKUP(B16,Verzamelblad!$A$5:$E$24,4)))),(CONCATENATE(" te ",(VLOOKUP(B16,Verzamelblad!$A$5:$E$24,5)))))),"")</f>
        <v/>
      </c>
      <c r="F16" s="243"/>
      <c r="G16" s="242"/>
      <c r="H16" s="242"/>
      <c r="I16" s="221" t="str">
        <f t="shared" si="0"/>
        <v/>
      </c>
      <c r="J16" s="151"/>
      <c r="K16" s="151"/>
    </row>
    <row r="17" spans="1:11" x14ac:dyDescent="0.25">
      <c r="A17" s="151">
        <v>15</v>
      </c>
      <c r="B17" s="167"/>
      <c r="C17" s="220"/>
      <c r="D17" s="220"/>
      <c r="E17" s="151" t="str">
        <f>IFERROR(IF(B17="Alle","Alle locaties",CONCATENATE((CONCATENATE(VLOOKUP(B17,Verzamelblad!$A$5:$E$24,3),", ",(VLOOKUP(B17,Verzamelblad!$A$5:$E$24,4)))),(CONCATENATE(" te ",(VLOOKUP(B17,Verzamelblad!$A$5:$E$24,5)))))),"")</f>
        <v/>
      </c>
      <c r="F17" s="243"/>
      <c r="G17" s="242"/>
      <c r="H17" s="242"/>
      <c r="I17" s="221" t="str">
        <f t="shared" si="0"/>
        <v/>
      </c>
      <c r="J17" s="151"/>
      <c r="K17" s="151"/>
    </row>
    <row r="18" spans="1:11" x14ac:dyDescent="0.25">
      <c r="A18" s="151">
        <v>16</v>
      </c>
      <c r="B18" s="167"/>
      <c r="C18" s="220"/>
      <c r="D18" s="220"/>
      <c r="E18" s="151" t="str">
        <f>IFERROR(IF(B18="Alle","Alle locaties",CONCATENATE((CONCATENATE(VLOOKUP(B18,Verzamelblad!$A$5:$E$24,3),", ",(VLOOKUP(B18,Verzamelblad!$A$5:$E$24,4)))),(CONCATENATE(" te ",(VLOOKUP(B18,Verzamelblad!$A$5:$E$24,5)))))),"")</f>
        <v/>
      </c>
      <c r="F18" s="243"/>
      <c r="G18" s="242"/>
      <c r="H18" s="242"/>
      <c r="I18" s="221" t="str">
        <f t="shared" si="0"/>
        <v/>
      </c>
      <c r="J18" s="151"/>
      <c r="K18" s="151"/>
    </row>
    <row r="19" spans="1:11" x14ac:dyDescent="0.25">
      <c r="A19" s="151">
        <v>17</v>
      </c>
      <c r="E19" s="151" t="str">
        <f>IFERROR(IF(B19="Alle","Alle locaties",CONCATENATE((CONCATENATE(VLOOKUP(B19,Verzamelblad!$A$5:$E$24,3),", ",(VLOOKUP(B19,Verzamelblad!$A$5:$E$24,4)))),(CONCATENATE(" te ",(VLOOKUP(B19,Verzamelblad!$A$5:$E$24,5)))))),"")</f>
        <v/>
      </c>
      <c r="F19" s="149"/>
      <c r="G19" s="242"/>
      <c r="H19" s="242"/>
      <c r="I19" s="221" t="str">
        <f t="shared" si="0"/>
        <v/>
      </c>
    </row>
    <row r="20" spans="1:11" x14ac:dyDescent="0.25">
      <c r="A20" s="151">
        <v>18</v>
      </c>
      <c r="E20" s="151" t="str">
        <f>IFERROR(IF(B20="Alle","Alle locaties",CONCATENATE((CONCATENATE(VLOOKUP(B20,Verzamelblad!$A$5:$E$24,3),", ",(VLOOKUP(B20,Verzamelblad!$A$5:$E$24,4)))),(CONCATENATE(" te ",(VLOOKUP(B20,Verzamelblad!$A$5:$E$24,5)))))),"")</f>
        <v/>
      </c>
      <c r="F20" s="149"/>
      <c r="G20" s="242"/>
      <c r="H20" s="242"/>
      <c r="I20" s="221" t="str">
        <f t="shared" si="0"/>
        <v/>
      </c>
    </row>
    <row r="21" spans="1:11" x14ac:dyDescent="0.25">
      <c r="A21" s="151">
        <v>19</v>
      </c>
      <c r="E21" s="151" t="str">
        <f>IFERROR(IF(B21="Alle","Alle locaties",CONCATENATE((CONCATENATE(VLOOKUP(B21,Verzamelblad!$A$5:$E$24,3),", ",(VLOOKUP(B21,Verzamelblad!$A$5:$E$24,4)))),(CONCATENATE(" te ",(VLOOKUP(B21,Verzamelblad!$A$5:$E$24,5)))))),"")</f>
        <v/>
      </c>
      <c r="F21" s="149"/>
      <c r="G21" s="242"/>
      <c r="H21" s="242"/>
      <c r="I21" s="221" t="str">
        <f t="shared" si="0"/>
        <v/>
      </c>
    </row>
    <row r="22" spans="1:11" x14ac:dyDescent="0.25">
      <c r="A22" s="151">
        <v>20</v>
      </c>
      <c r="E22" s="151" t="str">
        <f>IFERROR(IF(B22="Alle","Alle locaties",CONCATENATE((CONCATENATE(VLOOKUP(B22,Verzamelblad!$A$5:$E$24,3),", ",(VLOOKUP(B22,Verzamelblad!$A$5:$E$24,4)))),(CONCATENATE(" te ",(VLOOKUP(B22,Verzamelblad!$A$5:$E$24,5)))))),"")</f>
        <v/>
      </c>
      <c r="F22" s="149"/>
      <c r="G22" s="242"/>
      <c r="H22" s="242"/>
      <c r="I22" s="221" t="str">
        <f t="shared" si="0"/>
        <v/>
      </c>
    </row>
    <row r="23" spans="1:11" x14ac:dyDescent="0.25">
      <c r="A23" s="151">
        <v>21</v>
      </c>
      <c r="E23" s="151" t="str">
        <f>IFERROR(IF(B23="Alle","Alle locaties",CONCATENATE((CONCATENATE(VLOOKUP(B23,Verzamelblad!$A$5:$E$24,3),", ",(VLOOKUP(B23,Verzamelblad!$A$5:$E$24,4)))),(CONCATENATE(" te ",(VLOOKUP(B23,Verzamelblad!$A$5:$E$24,5)))))),"")</f>
        <v/>
      </c>
      <c r="F23" s="149"/>
      <c r="G23" s="242"/>
      <c r="H23" s="242"/>
      <c r="I23" s="221" t="str">
        <f t="shared" si="0"/>
        <v/>
      </c>
    </row>
    <row r="24" spans="1:11" x14ac:dyDescent="0.25">
      <c r="A24" s="151">
        <v>22</v>
      </c>
      <c r="E24" s="151" t="str">
        <f>IFERROR(IF(B24="Alle","Alle locaties",CONCATENATE((CONCATENATE(VLOOKUP(B24,Verzamelblad!$A$5:$E$24,3),", ",(VLOOKUP(B24,Verzamelblad!$A$5:$E$24,4)))),(CONCATENATE(" te ",(VLOOKUP(B24,Verzamelblad!$A$5:$E$24,5)))))),"")</f>
        <v/>
      </c>
      <c r="F24" s="149"/>
      <c r="G24" s="242"/>
      <c r="H24" s="242"/>
      <c r="I24" s="221" t="str">
        <f t="shared" si="0"/>
        <v/>
      </c>
    </row>
    <row r="25" spans="1:11" x14ac:dyDescent="0.25">
      <c r="A25" s="151">
        <v>23</v>
      </c>
      <c r="E25" s="151" t="str">
        <f>IFERROR(IF(B25="Alle","Alle locaties",CONCATENATE((CONCATENATE(VLOOKUP(B25,Verzamelblad!$A$5:$E$24,3),", ",(VLOOKUP(B25,Verzamelblad!$A$5:$E$24,4)))),(CONCATENATE(" te ",(VLOOKUP(B25,Verzamelblad!$A$5:$E$24,5)))))),"")</f>
        <v/>
      </c>
      <c r="F25" s="149"/>
      <c r="G25" s="242"/>
      <c r="H25" s="242"/>
      <c r="I25" s="221" t="str">
        <f t="shared" si="0"/>
        <v/>
      </c>
    </row>
    <row r="26" spans="1:11" x14ac:dyDescent="0.25">
      <c r="A26" s="151">
        <v>24</v>
      </c>
      <c r="E26" s="151" t="str">
        <f>IFERROR(IF(B26="Alle","Alle locaties",CONCATENATE((CONCATENATE(VLOOKUP(B26,Verzamelblad!$A$5:$E$24,3),", ",(VLOOKUP(B26,Verzamelblad!$A$5:$E$24,4)))),(CONCATENATE(" te ",(VLOOKUP(B26,Verzamelblad!$A$5:$E$24,5)))))),"")</f>
        <v/>
      </c>
      <c r="F26" s="149"/>
      <c r="G26" s="242"/>
      <c r="H26" s="242"/>
      <c r="I26" s="221" t="str">
        <f t="shared" si="0"/>
        <v/>
      </c>
    </row>
    <row r="27" spans="1:11" x14ac:dyDescent="0.25">
      <c r="A27" s="151">
        <v>25</v>
      </c>
      <c r="E27" s="151" t="str">
        <f>IFERROR(IF(B27="Alle","Alle locaties",CONCATENATE((CONCATENATE(VLOOKUP(B27,Verzamelblad!$A$5:$E$24,3),", ",(VLOOKUP(B27,Verzamelblad!$A$5:$E$24,4)))),(CONCATENATE(" te ",(VLOOKUP(B27,Verzamelblad!$A$5:$E$24,5)))))),"")</f>
        <v/>
      </c>
      <c r="F27" s="149"/>
      <c r="G27" s="242"/>
      <c r="H27" s="242"/>
      <c r="I27" s="221" t="str">
        <f t="shared" si="0"/>
        <v/>
      </c>
    </row>
    <row r="28" spans="1:11" x14ac:dyDescent="0.25">
      <c r="A28" s="151">
        <v>26</v>
      </c>
      <c r="E28" s="151" t="str">
        <f>IFERROR(IF(B28="Alle","Alle locaties",CONCATENATE((CONCATENATE(VLOOKUP(B28,Verzamelblad!$A$5:$E$24,3),", ",(VLOOKUP(B28,Verzamelblad!$A$5:$E$24,4)))),(CONCATENATE(" te ",(VLOOKUP(B28,Verzamelblad!$A$5:$E$24,5)))))),"")</f>
        <v/>
      </c>
      <c r="F28" s="149"/>
      <c r="G28" s="242"/>
      <c r="H28" s="242"/>
      <c r="I28" s="221" t="str">
        <f t="shared" si="0"/>
        <v/>
      </c>
    </row>
    <row r="29" spans="1:11" x14ac:dyDescent="0.25">
      <c r="A29" s="151">
        <v>27</v>
      </c>
      <c r="E29" s="151" t="str">
        <f>IFERROR(IF(B29="Alle","Alle locaties",CONCATENATE((CONCATENATE(VLOOKUP(B29,Verzamelblad!$A$5:$E$24,3),", ",(VLOOKUP(B29,Verzamelblad!$A$5:$E$24,4)))),(CONCATENATE(" te ",(VLOOKUP(B29,Verzamelblad!$A$5:$E$24,5)))))),"")</f>
        <v/>
      </c>
      <c r="F29" s="149"/>
      <c r="G29" s="242"/>
      <c r="H29" s="242"/>
      <c r="I29" s="221" t="str">
        <f t="shared" si="0"/>
        <v/>
      </c>
    </row>
    <row r="30" spans="1:11" x14ac:dyDescent="0.25">
      <c r="A30" s="151">
        <v>28</v>
      </c>
      <c r="E30" s="151" t="str">
        <f>IFERROR(IF(B30="Alle","Alle locaties",CONCATENATE((CONCATENATE(VLOOKUP(B30,Verzamelblad!$A$5:$E$24,3),", ",(VLOOKUP(B30,Verzamelblad!$A$5:$E$24,4)))),(CONCATENATE(" te ",(VLOOKUP(B30,Verzamelblad!$A$5:$E$24,5)))))),"")</f>
        <v/>
      </c>
      <c r="F30" s="149"/>
      <c r="G30" s="242"/>
      <c r="H30" s="242"/>
      <c r="I30" s="221" t="str">
        <f t="shared" si="0"/>
        <v/>
      </c>
    </row>
    <row r="31" spans="1:11" x14ac:dyDescent="0.25">
      <c r="A31" s="151">
        <v>29</v>
      </c>
      <c r="E31" s="151" t="str">
        <f>IFERROR(IF(B31="Alle","Alle locaties",CONCATENATE((CONCATENATE(VLOOKUP(B31,Verzamelblad!$A$5:$E$24,3),", ",(VLOOKUP(B31,Verzamelblad!$A$5:$E$24,4)))),(CONCATENATE(" te ",(VLOOKUP(B31,Verzamelblad!$A$5:$E$24,5)))))),"")</f>
        <v/>
      </c>
      <c r="F31" s="149"/>
      <c r="G31" s="242"/>
      <c r="H31" s="242"/>
      <c r="I31" s="221" t="str">
        <f t="shared" si="0"/>
        <v/>
      </c>
    </row>
    <row r="32" spans="1:11" x14ac:dyDescent="0.25">
      <c r="A32" s="151">
        <v>30</v>
      </c>
      <c r="E32" s="151" t="str">
        <f>IFERROR(IF(B32="Alle","Alle locaties",CONCATENATE((CONCATENATE(VLOOKUP(B32,Verzamelblad!$A$5:$E$24,3),", ",(VLOOKUP(B32,Verzamelblad!$A$5:$E$24,4)))),(CONCATENATE(" te ",(VLOOKUP(B32,Verzamelblad!$A$5:$E$24,5)))))),"")</f>
        <v/>
      </c>
      <c r="F32" s="149"/>
      <c r="G32" s="242"/>
      <c r="H32" s="242"/>
      <c r="I32" s="221" t="str">
        <f t="shared" si="0"/>
        <v/>
      </c>
    </row>
    <row r="33" spans="1:9" x14ac:dyDescent="0.25">
      <c r="A33" s="151">
        <v>31</v>
      </c>
      <c r="E33" s="151" t="str">
        <f>IFERROR(IF(B33="Alle","Alle locaties",CONCATENATE((CONCATENATE(VLOOKUP(B33,Verzamelblad!$A$5:$E$24,3),", ",(VLOOKUP(B33,Verzamelblad!$A$5:$E$24,4)))),(CONCATENATE(" te ",(VLOOKUP(B33,Verzamelblad!$A$5:$E$24,5)))))),"")</f>
        <v/>
      </c>
      <c r="F33" s="149"/>
      <c r="G33" s="242"/>
      <c r="H33" s="242"/>
      <c r="I33" s="221" t="str">
        <f t="shared" si="0"/>
        <v/>
      </c>
    </row>
    <row r="34" spans="1:9" x14ac:dyDescent="0.25">
      <c r="A34" s="151">
        <v>32</v>
      </c>
      <c r="E34" s="151" t="str">
        <f>IFERROR(IF(B34="Alle","Alle locaties",CONCATENATE((CONCATENATE(VLOOKUP(B34,Verzamelblad!$A$5:$E$24,3),", ",(VLOOKUP(B34,Verzamelblad!$A$5:$E$24,4)))),(CONCATENATE(" te ",(VLOOKUP(B34,Verzamelblad!$A$5:$E$24,5)))))),"")</f>
        <v/>
      </c>
      <c r="F34" s="149"/>
      <c r="G34" s="242"/>
      <c r="H34" s="242"/>
      <c r="I34" s="221" t="str">
        <f t="shared" si="0"/>
        <v/>
      </c>
    </row>
    <row r="35" spans="1:9" x14ac:dyDescent="0.25">
      <c r="A35" s="151">
        <v>33</v>
      </c>
      <c r="E35" s="151" t="str">
        <f>IFERROR(IF(B35="Alle","Alle locaties",CONCATENATE((CONCATENATE(VLOOKUP(B35,Verzamelblad!$A$5:$E$24,3),", ",(VLOOKUP(B35,Verzamelblad!$A$5:$E$24,4)))),(CONCATENATE(" te ",(VLOOKUP(B35,Verzamelblad!$A$5:$E$24,5)))))),"")</f>
        <v/>
      </c>
      <c r="F35" s="149"/>
      <c r="G35" s="242"/>
      <c r="H35" s="242"/>
      <c r="I35" s="221" t="str">
        <f t="shared" si="0"/>
        <v/>
      </c>
    </row>
    <row r="36" spans="1:9" x14ac:dyDescent="0.25">
      <c r="A36" s="151">
        <v>34</v>
      </c>
      <c r="E36" s="151" t="str">
        <f>IFERROR(IF(B36="Alle","Alle locaties",CONCATENATE((CONCATENATE(VLOOKUP(B36,Verzamelblad!$A$5:$E$24,3),", ",(VLOOKUP(B36,Verzamelblad!$A$5:$E$24,4)))),(CONCATENATE(" te ",(VLOOKUP(B36,Verzamelblad!$A$5:$E$24,5)))))),"")</f>
        <v/>
      </c>
      <c r="F36" s="149"/>
      <c r="G36" s="242"/>
      <c r="H36" s="242"/>
      <c r="I36" s="221" t="str">
        <f t="shared" si="0"/>
        <v/>
      </c>
    </row>
    <row r="37" spans="1:9" x14ac:dyDescent="0.25">
      <c r="A37" s="151">
        <v>35</v>
      </c>
      <c r="E37" s="151" t="str">
        <f>IFERROR(IF(B37="Alle","Alle locaties",CONCATENATE((CONCATENATE(VLOOKUP(B37,Verzamelblad!$A$5:$E$24,3),", ",(VLOOKUP(B37,Verzamelblad!$A$5:$E$24,4)))),(CONCATENATE(" te ",(VLOOKUP(B37,Verzamelblad!$A$5:$E$24,5)))))),"")</f>
        <v/>
      </c>
      <c r="F37" s="149"/>
      <c r="G37" s="242"/>
      <c r="H37" s="242"/>
      <c r="I37" s="221" t="str">
        <f t="shared" si="0"/>
        <v/>
      </c>
    </row>
    <row r="38" spans="1:9" x14ac:dyDescent="0.25">
      <c r="A38" s="151">
        <v>36</v>
      </c>
      <c r="E38" s="151" t="str">
        <f>IFERROR(IF(B38="Alle","Alle locaties",CONCATENATE((CONCATENATE(VLOOKUP(B38,Verzamelblad!$A$5:$E$24,3),", ",(VLOOKUP(B38,Verzamelblad!$A$5:$E$24,4)))),(CONCATENATE(" te ",(VLOOKUP(B38,Verzamelblad!$A$5:$E$24,5)))))),"")</f>
        <v/>
      </c>
      <c r="F38" s="149"/>
      <c r="G38" s="242"/>
      <c r="H38" s="242"/>
      <c r="I38" s="221" t="str">
        <f t="shared" si="0"/>
        <v/>
      </c>
    </row>
    <row r="39" spans="1:9" x14ac:dyDescent="0.25">
      <c r="A39" s="151">
        <v>37</v>
      </c>
      <c r="E39" s="151" t="str">
        <f>IFERROR(IF(B39="Alle","Alle locaties",CONCATENATE((CONCATENATE(VLOOKUP(B39,Verzamelblad!$A$5:$E$24,3),", ",(VLOOKUP(B39,Verzamelblad!$A$5:$E$24,4)))),(CONCATENATE(" te ",(VLOOKUP(B39,Verzamelblad!$A$5:$E$24,5)))))),"")</f>
        <v/>
      </c>
      <c r="F39" s="149"/>
      <c r="G39" s="242"/>
      <c r="H39" s="242"/>
      <c r="I39" s="221" t="str">
        <f t="shared" si="0"/>
        <v/>
      </c>
    </row>
    <row r="40" spans="1:9" x14ac:dyDescent="0.25">
      <c r="A40" s="151">
        <v>38</v>
      </c>
      <c r="E40" s="151" t="str">
        <f>IFERROR(IF(B40="Alle","Alle locaties",CONCATENATE((CONCATENATE(VLOOKUP(B40,Verzamelblad!$A$5:$E$24,3),", ",(VLOOKUP(B40,Verzamelblad!$A$5:$E$24,4)))),(CONCATENATE(" te ",(VLOOKUP(B40,Verzamelblad!$A$5:$E$24,5)))))),"")</f>
        <v/>
      </c>
      <c r="F40" s="149"/>
      <c r="G40" s="242"/>
      <c r="H40" s="242"/>
      <c r="I40" s="221" t="str">
        <f t="shared" si="0"/>
        <v/>
      </c>
    </row>
    <row r="41" spans="1:9" x14ac:dyDescent="0.25">
      <c r="A41" s="151">
        <v>39</v>
      </c>
      <c r="E41" s="151" t="str">
        <f>IFERROR(IF(B41="Alle","Alle locaties",CONCATENATE((CONCATENATE(VLOOKUP(B41,Verzamelblad!$A$5:$E$24,3),", ",(VLOOKUP(B41,Verzamelblad!$A$5:$E$24,4)))),(CONCATENATE(" te ",(VLOOKUP(B41,Verzamelblad!$A$5:$E$24,5)))))),"")</f>
        <v/>
      </c>
      <c r="F41" s="149"/>
      <c r="G41" s="242"/>
      <c r="H41" s="242"/>
      <c r="I41" s="221" t="str">
        <f t="shared" si="0"/>
        <v/>
      </c>
    </row>
    <row r="42" spans="1:9" x14ac:dyDescent="0.25">
      <c r="A42" s="151">
        <v>40</v>
      </c>
      <c r="E42" s="151" t="str">
        <f>IFERROR(IF(B42="Alle","Alle locaties",CONCATENATE((CONCATENATE(VLOOKUP(B42,Verzamelblad!$A$5:$E$24,3),", ",(VLOOKUP(B42,Verzamelblad!$A$5:$E$24,4)))),(CONCATENATE(" te ",(VLOOKUP(B42,Verzamelblad!$A$5:$E$24,5)))))),"")</f>
        <v/>
      </c>
      <c r="F42" s="149"/>
      <c r="G42" s="242"/>
      <c r="H42" s="242"/>
      <c r="I42" s="221" t="str">
        <f t="shared" si="0"/>
        <v/>
      </c>
    </row>
    <row r="43" spans="1:9" x14ac:dyDescent="0.25">
      <c r="A43" s="151">
        <v>41</v>
      </c>
      <c r="E43" s="151" t="str">
        <f>IFERROR(IF(B43="Alle","Alle locaties",CONCATENATE((CONCATENATE(VLOOKUP(B43,Verzamelblad!$A$5:$E$24,3),", ",(VLOOKUP(B43,Verzamelblad!$A$5:$E$24,4)))),(CONCATENATE(" te ",(VLOOKUP(B43,Verzamelblad!$A$5:$E$24,5)))))),"")</f>
        <v/>
      </c>
      <c r="F43" s="149"/>
      <c r="G43" s="242"/>
      <c r="H43" s="242"/>
      <c r="I43" s="221" t="str">
        <f t="shared" si="0"/>
        <v/>
      </c>
    </row>
    <row r="44" spans="1:9" x14ac:dyDescent="0.25">
      <c r="A44" s="151">
        <v>42</v>
      </c>
      <c r="E44" s="151" t="str">
        <f>IFERROR(IF(B44="Alle","Alle locaties",CONCATENATE((CONCATENATE(VLOOKUP(B44,Verzamelblad!$A$5:$E$24,3),", ",(VLOOKUP(B44,Verzamelblad!$A$5:$E$24,4)))),(CONCATENATE(" te ",(VLOOKUP(B44,Verzamelblad!$A$5:$E$24,5)))))),"")</f>
        <v/>
      </c>
      <c r="F44" s="149"/>
      <c r="G44" s="242"/>
      <c r="H44" s="242"/>
      <c r="I44" s="221" t="str">
        <f t="shared" si="0"/>
        <v/>
      </c>
    </row>
    <row r="45" spans="1:9" x14ac:dyDescent="0.25">
      <c r="A45" s="151">
        <v>43</v>
      </c>
      <c r="E45" s="151" t="str">
        <f>IFERROR(IF(B45="Alle","Alle locaties",CONCATENATE((CONCATENATE(VLOOKUP(B45,Verzamelblad!$A$5:$E$24,3),", ",(VLOOKUP(B45,Verzamelblad!$A$5:$E$24,4)))),(CONCATENATE(" te ",(VLOOKUP(B45,Verzamelblad!$A$5:$E$24,5)))))),"")</f>
        <v/>
      </c>
      <c r="F45" s="149"/>
      <c r="G45" s="242"/>
      <c r="H45" s="242"/>
      <c r="I45" s="221" t="str">
        <f t="shared" si="0"/>
        <v/>
      </c>
    </row>
    <row r="46" spans="1:9" x14ac:dyDescent="0.25">
      <c r="A46" s="151">
        <v>44</v>
      </c>
      <c r="E46" s="151" t="str">
        <f>IFERROR(IF(B46="Alle","Alle locaties",CONCATENATE((CONCATENATE(VLOOKUP(B46,Verzamelblad!$A$5:$E$24,3),", ",(VLOOKUP(B46,Verzamelblad!$A$5:$E$24,4)))),(CONCATENATE(" te ",(VLOOKUP(B46,Verzamelblad!$A$5:$E$24,5)))))),"")</f>
        <v/>
      </c>
      <c r="F46" s="149"/>
      <c r="G46" s="242"/>
      <c r="H46" s="242"/>
      <c r="I46" s="221" t="str">
        <f t="shared" si="0"/>
        <v/>
      </c>
    </row>
    <row r="47" spans="1:9" x14ac:dyDescent="0.25">
      <c r="A47" s="151">
        <v>45</v>
      </c>
      <c r="E47" s="151" t="str">
        <f>IFERROR(IF(B47="Alle","Alle locaties",CONCATENATE((CONCATENATE(VLOOKUP(B47,Verzamelblad!$A$5:$E$24,3),", ",(VLOOKUP(B47,Verzamelblad!$A$5:$E$24,4)))),(CONCATENATE(" te ",(VLOOKUP(B47,Verzamelblad!$A$5:$E$24,5)))))),"")</f>
        <v/>
      </c>
      <c r="F47" s="149"/>
      <c r="G47" s="242"/>
      <c r="H47" s="242"/>
      <c r="I47" s="221" t="str">
        <f t="shared" si="0"/>
        <v/>
      </c>
    </row>
    <row r="48" spans="1:9" x14ac:dyDescent="0.25">
      <c r="A48" s="151">
        <v>46</v>
      </c>
      <c r="E48" s="151" t="str">
        <f>IFERROR(IF(B48="Alle","Alle locaties",CONCATENATE((CONCATENATE(VLOOKUP(B48,Verzamelblad!$A$5:$E$24,3),", ",(VLOOKUP(B48,Verzamelblad!$A$5:$E$24,4)))),(CONCATENATE(" te ",(VLOOKUP(B48,Verzamelblad!$A$5:$E$24,5)))))),"")</f>
        <v/>
      </c>
      <c r="F48" s="149"/>
      <c r="G48" s="242"/>
      <c r="H48" s="242"/>
      <c r="I48" s="221" t="str">
        <f t="shared" si="0"/>
        <v/>
      </c>
    </row>
    <row r="49" spans="1:9" x14ac:dyDescent="0.25">
      <c r="A49" s="151">
        <v>47</v>
      </c>
      <c r="E49" s="151" t="str">
        <f>IFERROR(IF(B49="Alle","Alle locaties",CONCATENATE((CONCATENATE(VLOOKUP(B49,Verzamelblad!$A$5:$E$24,3),", ",(VLOOKUP(B49,Verzamelblad!$A$5:$E$24,4)))),(CONCATENATE(" te ",(VLOOKUP(B49,Verzamelblad!$A$5:$E$24,5)))))),"")</f>
        <v/>
      </c>
      <c r="F49" s="149"/>
      <c r="G49" s="242"/>
      <c r="H49" s="242"/>
      <c r="I49" s="221" t="str">
        <f t="shared" si="0"/>
        <v/>
      </c>
    </row>
    <row r="50" spans="1:9" x14ac:dyDescent="0.25">
      <c r="A50" s="151">
        <v>48</v>
      </c>
      <c r="E50" s="151" t="str">
        <f>IFERROR(IF(B50="Alle","Alle locaties",CONCATENATE((CONCATENATE(VLOOKUP(B50,Verzamelblad!$A$5:$E$24,3),", ",(VLOOKUP(B50,Verzamelblad!$A$5:$E$24,4)))),(CONCATENATE(" te ",(VLOOKUP(B50,Verzamelblad!$A$5:$E$24,5)))))),"")</f>
        <v/>
      </c>
      <c r="F50" s="149"/>
      <c r="G50" s="242"/>
      <c r="H50" s="242"/>
      <c r="I50" s="221" t="str">
        <f t="shared" si="0"/>
        <v/>
      </c>
    </row>
    <row r="51" spans="1:9" x14ac:dyDescent="0.25">
      <c r="A51" s="151">
        <v>49</v>
      </c>
      <c r="E51" s="151" t="str">
        <f>IFERROR(IF(B51="Alle","Alle locaties",CONCATENATE((CONCATENATE(VLOOKUP(B51,Verzamelblad!$A$5:$E$24,3),", ",(VLOOKUP(B51,Verzamelblad!$A$5:$E$24,4)))),(CONCATENATE(" te ",(VLOOKUP(B51,Verzamelblad!$A$5:$E$24,5)))))),"")</f>
        <v/>
      </c>
      <c r="F51" s="149"/>
      <c r="G51" s="242"/>
      <c r="H51" s="242"/>
      <c r="I51" s="221" t="str">
        <f t="shared" si="0"/>
        <v/>
      </c>
    </row>
    <row r="52" spans="1:9" x14ac:dyDescent="0.25">
      <c r="A52" s="151">
        <v>50</v>
      </c>
      <c r="E52" s="151" t="str">
        <f>IFERROR(IF(B52="Alle","Alle locaties",CONCATENATE((CONCATENATE(VLOOKUP(B52,Verzamelblad!$A$5:$E$24,3),", ",(VLOOKUP(B52,Verzamelblad!$A$5:$E$24,4)))),(CONCATENATE(" te ",(VLOOKUP(B52,Verzamelblad!$A$5:$E$24,5)))))),"")</f>
        <v/>
      </c>
      <c r="F52" s="149"/>
      <c r="G52" s="242"/>
      <c r="H52" s="242"/>
      <c r="I52" s="221" t="str">
        <f t="shared" si="0"/>
        <v/>
      </c>
    </row>
    <row r="53" spans="1:9" x14ac:dyDescent="0.25">
      <c r="A53" s="151">
        <v>51</v>
      </c>
      <c r="E53" s="151" t="str">
        <f>IFERROR(IF(B53="Alle","Alle locaties",CONCATENATE((CONCATENATE(VLOOKUP(B53,Verzamelblad!$A$5:$E$24,3),", ",(VLOOKUP(B53,Verzamelblad!$A$5:$E$24,4)))),(CONCATENATE(" te ",(VLOOKUP(B53,Verzamelblad!$A$5:$E$24,5)))))),"")</f>
        <v/>
      </c>
      <c r="F53" s="149"/>
      <c r="G53" s="242"/>
      <c r="H53" s="242"/>
      <c r="I53" s="221" t="str">
        <f t="shared" si="0"/>
        <v/>
      </c>
    </row>
    <row r="54" spans="1:9" x14ac:dyDescent="0.25">
      <c r="A54" s="151">
        <v>52</v>
      </c>
      <c r="E54" s="151" t="str">
        <f>IFERROR(IF(B54="Alle","Alle locaties",CONCATENATE((CONCATENATE(VLOOKUP(B54,Verzamelblad!$A$5:$E$24,3),", ",(VLOOKUP(B54,Verzamelblad!$A$5:$E$24,4)))),(CONCATENATE(" te ",(VLOOKUP(B54,Verzamelblad!$A$5:$E$24,5)))))),"")</f>
        <v/>
      </c>
      <c r="F54" s="149"/>
      <c r="G54" s="242"/>
      <c r="H54" s="242"/>
      <c r="I54" s="221" t="str">
        <f t="shared" si="0"/>
        <v/>
      </c>
    </row>
    <row r="55" spans="1:9" x14ac:dyDescent="0.25">
      <c r="A55" s="151">
        <v>53</v>
      </c>
      <c r="E55" s="151" t="str">
        <f>IFERROR(IF(B55="Alle","Alle locaties",CONCATENATE((CONCATENATE(VLOOKUP(B55,Verzamelblad!$A$5:$E$24,3),", ",(VLOOKUP(B55,Verzamelblad!$A$5:$E$24,4)))),(CONCATENATE(" te ",(VLOOKUP(B55,Verzamelblad!$A$5:$E$24,5)))))),"")</f>
        <v/>
      </c>
      <c r="F55" s="149"/>
      <c r="G55" s="242"/>
      <c r="H55" s="242"/>
      <c r="I55" s="221" t="str">
        <f t="shared" si="0"/>
        <v/>
      </c>
    </row>
    <row r="56" spans="1:9" x14ac:dyDescent="0.25">
      <c r="A56" s="151">
        <v>54</v>
      </c>
      <c r="E56" s="151" t="str">
        <f>IFERROR(IF(B56="Alle","Alle locaties",CONCATENATE((CONCATENATE(VLOOKUP(B56,Verzamelblad!$A$5:$E$24,3),", ",(VLOOKUP(B56,Verzamelblad!$A$5:$E$24,4)))),(CONCATENATE(" te ",(VLOOKUP(B56,Verzamelblad!$A$5:$E$24,5)))))),"")</f>
        <v/>
      </c>
      <c r="F56" s="149"/>
      <c r="G56" s="242"/>
      <c r="H56" s="242"/>
      <c r="I56" s="221" t="str">
        <f t="shared" si="0"/>
        <v/>
      </c>
    </row>
    <row r="57" spans="1:9" x14ac:dyDescent="0.25">
      <c r="A57" s="151">
        <v>55</v>
      </c>
      <c r="E57" s="151" t="str">
        <f>IFERROR(IF(B57="Alle","Alle locaties",CONCATENATE((CONCATENATE(VLOOKUP(B57,Verzamelblad!$A$5:$E$24,3),", ",(VLOOKUP(B57,Verzamelblad!$A$5:$E$24,4)))),(CONCATENATE(" te ",(VLOOKUP(B57,Verzamelblad!$A$5:$E$24,5)))))),"")</f>
        <v/>
      </c>
      <c r="F57" s="149"/>
      <c r="G57" s="242"/>
      <c r="H57" s="242"/>
      <c r="I57" s="221" t="str">
        <f t="shared" si="0"/>
        <v/>
      </c>
    </row>
    <row r="58" spans="1:9" x14ac:dyDescent="0.25">
      <c r="A58" s="151">
        <v>56</v>
      </c>
      <c r="E58" s="151" t="str">
        <f>IFERROR(IF(B58="Alle","Alle locaties",CONCATENATE((CONCATENATE(VLOOKUP(B58,Verzamelblad!$A$5:$E$24,3),", ",(VLOOKUP(B58,Verzamelblad!$A$5:$E$24,4)))),(CONCATENATE(" te ",(VLOOKUP(B58,Verzamelblad!$A$5:$E$24,5)))))),"")</f>
        <v/>
      </c>
      <c r="F58" s="149"/>
      <c r="G58" s="242"/>
      <c r="H58" s="242"/>
      <c r="I58" s="221" t="str">
        <f t="shared" si="0"/>
        <v/>
      </c>
    </row>
    <row r="59" spans="1:9" x14ac:dyDescent="0.25">
      <c r="A59" s="151">
        <v>57</v>
      </c>
      <c r="E59" s="151" t="str">
        <f>IFERROR(IF(B59="Alle","Alle locaties",CONCATENATE((CONCATENATE(VLOOKUP(B59,Verzamelblad!$A$5:$E$24,3),", ",(VLOOKUP(B59,Verzamelblad!$A$5:$E$24,4)))),(CONCATENATE(" te ",(VLOOKUP(B59,Verzamelblad!$A$5:$E$24,5)))))),"")</f>
        <v/>
      </c>
      <c r="F59" s="149"/>
      <c r="G59" s="242"/>
      <c r="H59" s="242"/>
      <c r="I59" s="221" t="str">
        <f t="shared" si="0"/>
        <v/>
      </c>
    </row>
    <row r="60" spans="1:9" x14ac:dyDescent="0.25">
      <c r="A60" s="151">
        <v>58</v>
      </c>
      <c r="E60" s="151" t="str">
        <f>IFERROR(IF(B60="Alle","Alle locaties",CONCATENATE((CONCATENATE(VLOOKUP(B60,Verzamelblad!$A$5:$E$24,3),", ",(VLOOKUP(B60,Verzamelblad!$A$5:$E$24,4)))),(CONCATENATE(" te ",(VLOOKUP(B60,Verzamelblad!$A$5:$E$24,5)))))),"")</f>
        <v/>
      </c>
      <c r="F60" s="149"/>
      <c r="G60" s="242"/>
      <c r="H60" s="242"/>
      <c r="I60" s="221" t="str">
        <f t="shared" si="0"/>
        <v/>
      </c>
    </row>
    <row r="61" spans="1:9" x14ac:dyDescent="0.25">
      <c r="A61" s="151">
        <v>59</v>
      </c>
      <c r="E61" s="151" t="str">
        <f>IFERROR(IF(B61="Alle","Alle locaties",CONCATENATE((CONCATENATE(VLOOKUP(B61,Verzamelblad!$A$5:$E$24,3),", ",(VLOOKUP(B61,Verzamelblad!$A$5:$E$24,4)))),(CONCATENATE(" te ",(VLOOKUP(B61,Verzamelblad!$A$5:$E$24,5)))))),"")</f>
        <v/>
      </c>
      <c r="F61" s="149"/>
      <c r="G61" s="242"/>
      <c r="H61" s="242"/>
      <c r="I61" s="221" t="str">
        <f t="shared" si="0"/>
        <v/>
      </c>
    </row>
    <row r="62" spans="1:9" x14ac:dyDescent="0.25">
      <c r="A62" s="151">
        <v>60</v>
      </c>
      <c r="E62" s="151" t="str">
        <f>IFERROR(IF(B62="Alle","Alle locaties",CONCATENATE((CONCATENATE(VLOOKUP(B62,Verzamelblad!$A$5:$E$24,3),", ",(VLOOKUP(B62,Verzamelblad!$A$5:$E$24,4)))),(CONCATENATE(" te ",(VLOOKUP(B62,Verzamelblad!$A$5:$E$24,5)))))),"")</f>
        <v/>
      </c>
      <c r="F62" s="149"/>
      <c r="G62" s="242"/>
      <c r="H62" s="242"/>
      <c r="I62" s="221" t="str">
        <f t="shared" si="0"/>
        <v/>
      </c>
    </row>
    <row r="63" spans="1:9" x14ac:dyDescent="0.25">
      <c r="A63" s="151">
        <v>61</v>
      </c>
      <c r="E63" s="151" t="str">
        <f>IFERROR(IF(B63="Alle","Alle locaties",CONCATENATE((CONCATENATE(VLOOKUP(B63,Verzamelblad!$A$5:$E$24,3),", ",(VLOOKUP(B63,Verzamelblad!$A$5:$E$24,4)))),(CONCATENATE(" te ",(VLOOKUP(B63,Verzamelblad!$A$5:$E$24,5)))))),"")</f>
        <v/>
      </c>
      <c r="F63" s="149"/>
      <c r="G63" s="242"/>
      <c r="H63" s="242"/>
      <c r="I63" s="221" t="str">
        <f t="shared" si="0"/>
        <v/>
      </c>
    </row>
    <row r="64" spans="1:9" x14ac:dyDescent="0.25">
      <c r="A64" s="151">
        <v>62</v>
      </c>
      <c r="E64" s="151" t="str">
        <f>IFERROR(IF(B64="Alle","Alle locaties",CONCATENATE((CONCATENATE(VLOOKUP(B64,Verzamelblad!$A$5:$E$24,3),", ",(VLOOKUP(B64,Verzamelblad!$A$5:$E$24,4)))),(CONCATENATE(" te ",(VLOOKUP(B64,Verzamelblad!$A$5:$E$24,5)))))),"")</f>
        <v/>
      </c>
      <c r="F64" s="149"/>
      <c r="G64" s="242"/>
      <c r="H64" s="242"/>
      <c r="I64" s="221" t="str">
        <f t="shared" si="0"/>
        <v/>
      </c>
    </row>
    <row r="65" spans="1:9" x14ac:dyDescent="0.25">
      <c r="A65" s="151">
        <v>63</v>
      </c>
      <c r="E65" s="151" t="str">
        <f>IFERROR(IF(B65="Alle","Alle locaties",CONCATENATE((CONCATENATE(VLOOKUP(B65,Verzamelblad!$A$5:$E$24,3),", ",(VLOOKUP(B65,Verzamelblad!$A$5:$E$24,4)))),(CONCATENATE(" te ",(VLOOKUP(B65,Verzamelblad!$A$5:$E$24,5)))))),"")</f>
        <v/>
      </c>
      <c r="F65" s="149"/>
      <c r="G65" s="242"/>
      <c r="H65" s="242"/>
      <c r="I65" s="221" t="str">
        <f t="shared" si="0"/>
        <v/>
      </c>
    </row>
    <row r="66" spans="1:9" x14ac:dyDescent="0.25">
      <c r="A66" s="151">
        <v>64</v>
      </c>
      <c r="E66" s="151" t="str">
        <f>IFERROR(IF(B66="Alle","Alle locaties",CONCATENATE((CONCATENATE(VLOOKUP(B66,Verzamelblad!$A$5:$E$24,3),", ",(VLOOKUP(B66,Verzamelblad!$A$5:$E$24,4)))),(CONCATENATE(" te ",(VLOOKUP(B66,Verzamelblad!$A$5:$E$24,5)))))),"")</f>
        <v/>
      </c>
      <c r="F66" s="149"/>
      <c r="G66" s="242"/>
      <c r="H66" s="242"/>
      <c r="I66" s="221" t="str">
        <f t="shared" si="0"/>
        <v/>
      </c>
    </row>
    <row r="67" spans="1:9" x14ac:dyDescent="0.25">
      <c r="A67" s="151">
        <v>65</v>
      </c>
      <c r="E67" s="151" t="str">
        <f>IFERROR(IF(B67="Alle","Alle locaties",CONCATENATE((CONCATENATE(VLOOKUP(B67,Verzamelblad!$A$5:$E$24,3),", ",(VLOOKUP(B67,Verzamelblad!$A$5:$E$24,4)))),(CONCATENATE(" te ",(VLOOKUP(B67,Verzamelblad!$A$5:$E$24,5)))))),"")</f>
        <v/>
      </c>
      <c r="F67" s="149"/>
      <c r="G67" s="242"/>
      <c r="H67" s="242"/>
      <c r="I67" s="221" t="str">
        <f t="shared" si="0"/>
        <v/>
      </c>
    </row>
    <row r="68" spans="1:9" x14ac:dyDescent="0.25">
      <c r="A68" s="151">
        <v>66</v>
      </c>
      <c r="E68" s="151" t="str">
        <f>IFERROR(IF(B68="Alle","Alle locaties",CONCATENATE((CONCATENATE(VLOOKUP(B68,Verzamelblad!$A$5:$E$24,3),", ",(VLOOKUP(B68,Verzamelblad!$A$5:$E$24,4)))),(CONCATENATE(" te ",(VLOOKUP(B68,Verzamelblad!$A$5:$E$24,5)))))),"")</f>
        <v/>
      </c>
      <c r="F68" s="149"/>
      <c r="G68" s="242"/>
      <c r="H68" s="242"/>
      <c r="I68" s="221" t="str">
        <f t="shared" ref="I68:I102" si="1">IF(H68-G68=0,"",H68-G68)</f>
        <v/>
      </c>
    </row>
    <row r="69" spans="1:9" x14ac:dyDescent="0.25">
      <c r="A69" s="151">
        <v>67</v>
      </c>
      <c r="E69" s="151" t="str">
        <f>IFERROR(IF(B69="Alle","Alle locaties",CONCATENATE((CONCATENATE(VLOOKUP(B69,Verzamelblad!$A$5:$E$24,3),", ",(VLOOKUP(B69,Verzamelblad!$A$5:$E$24,4)))),(CONCATENATE(" te ",(VLOOKUP(B69,Verzamelblad!$A$5:$E$24,5)))))),"")</f>
        <v/>
      </c>
      <c r="F69" s="149"/>
      <c r="G69" s="242"/>
      <c r="H69" s="242"/>
      <c r="I69" s="221" t="str">
        <f t="shared" si="1"/>
        <v/>
      </c>
    </row>
    <row r="70" spans="1:9" x14ac:dyDescent="0.25">
      <c r="A70" s="151">
        <v>68</v>
      </c>
      <c r="E70" s="151" t="str">
        <f>IFERROR(IF(B70="Alle","Alle locaties",CONCATENATE((CONCATENATE(VLOOKUP(B70,Verzamelblad!$A$5:$E$24,3),", ",(VLOOKUP(B70,Verzamelblad!$A$5:$E$24,4)))),(CONCATENATE(" te ",(VLOOKUP(B70,Verzamelblad!$A$5:$E$24,5)))))),"")</f>
        <v/>
      </c>
      <c r="F70" s="149"/>
      <c r="G70" s="242"/>
      <c r="H70" s="242"/>
      <c r="I70" s="221" t="str">
        <f t="shared" si="1"/>
        <v/>
      </c>
    </row>
    <row r="71" spans="1:9" x14ac:dyDescent="0.25">
      <c r="A71" s="151">
        <v>69</v>
      </c>
      <c r="E71" s="151" t="str">
        <f>IFERROR(IF(B71="Alle","Alle locaties",CONCATENATE((CONCATENATE(VLOOKUP(B71,Verzamelblad!$A$5:$E$24,3),", ",(VLOOKUP(B71,Verzamelblad!$A$5:$E$24,4)))),(CONCATENATE(" te ",(VLOOKUP(B71,Verzamelblad!$A$5:$E$24,5)))))),"")</f>
        <v/>
      </c>
      <c r="F71" s="149"/>
      <c r="G71" s="242"/>
      <c r="H71" s="242"/>
      <c r="I71" s="221" t="str">
        <f t="shared" si="1"/>
        <v/>
      </c>
    </row>
    <row r="72" spans="1:9" x14ac:dyDescent="0.25">
      <c r="A72" s="151">
        <v>70</v>
      </c>
      <c r="E72" s="151" t="str">
        <f>IFERROR(IF(B72="Alle","Alle locaties",CONCATENATE((CONCATENATE(VLOOKUP(B72,Verzamelblad!$A$5:$E$24,3),", ",(VLOOKUP(B72,Verzamelblad!$A$5:$E$24,4)))),(CONCATENATE(" te ",(VLOOKUP(B72,Verzamelblad!$A$5:$E$24,5)))))),"")</f>
        <v/>
      </c>
      <c r="F72" s="149"/>
      <c r="G72" s="242"/>
      <c r="H72" s="242"/>
      <c r="I72" s="221" t="str">
        <f t="shared" si="1"/>
        <v/>
      </c>
    </row>
    <row r="73" spans="1:9" x14ac:dyDescent="0.25">
      <c r="A73" s="151">
        <v>71</v>
      </c>
      <c r="E73" s="151" t="str">
        <f>IFERROR(IF(B73="Alle","Alle locaties",CONCATENATE((CONCATENATE(VLOOKUP(B73,Verzamelblad!$A$5:$E$24,3),", ",(VLOOKUP(B73,Verzamelblad!$A$5:$E$24,4)))),(CONCATENATE(" te ",(VLOOKUP(B73,Verzamelblad!$A$5:$E$24,5)))))),"")</f>
        <v/>
      </c>
      <c r="F73" s="149"/>
      <c r="G73" s="242"/>
      <c r="H73" s="242"/>
      <c r="I73" s="221" t="str">
        <f t="shared" si="1"/>
        <v/>
      </c>
    </row>
    <row r="74" spans="1:9" x14ac:dyDescent="0.25">
      <c r="A74" s="151">
        <v>72</v>
      </c>
      <c r="E74" s="151" t="str">
        <f>IFERROR(IF(B74="Alle","Alle locaties",CONCATENATE((CONCATENATE(VLOOKUP(B74,Verzamelblad!$A$5:$E$24,3),", ",(VLOOKUP(B74,Verzamelblad!$A$5:$E$24,4)))),(CONCATENATE(" te ",(VLOOKUP(B74,Verzamelblad!$A$5:$E$24,5)))))),"")</f>
        <v/>
      </c>
      <c r="F74" s="149"/>
      <c r="G74" s="242"/>
      <c r="H74" s="242"/>
      <c r="I74" s="221" t="str">
        <f t="shared" si="1"/>
        <v/>
      </c>
    </row>
    <row r="75" spans="1:9" x14ac:dyDescent="0.25">
      <c r="A75" s="151">
        <v>73</v>
      </c>
      <c r="E75" s="151" t="str">
        <f>IFERROR(IF(B75="Alle","Alle locaties",CONCATENATE((CONCATENATE(VLOOKUP(B75,Verzamelblad!$A$5:$E$24,3),", ",(VLOOKUP(B75,Verzamelblad!$A$5:$E$24,4)))),(CONCATENATE(" te ",(VLOOKUP(B75,Verzamelblad!$A$5:$E$24,5)))))),"")</f>
        <v/>
      </c>
      <c r="F75" s="149"/>
      <c r="G75" s="242"/>
      <c r="H75" s="242"/>
      <c r="I75" s="221" t="str">
        <f t="shared" si="1"/>
        <v/>
      </c>
    </row>
    <row r="76" spans="1:9" x14ac:dyDescent="0.25">
      <c r="A76" s="151">
        <v>74</v>
      </c>
      <c r="E76" s="151" t="str">
        <f>IFERROR(IF(B76="Alle","Alle locaties",CONCATENATE((CONCATENATE(VLOOKUP(B76,Verzamelblad!$A$5:$E$24,3),", ",(VLOOKUP(B76,Verzamelblad!$A$5:$E$24,4)))),(CONCATENATE(" te ",(VLOOKUP(B76,Verzamelblad!$A$5:$E$24,5)))))),"")</f>
        <v/>
      </c>
      <c r="F76" s="149"/>
      <c r="G76" s="242"/>
      <c r="H76" s="242"/>
      <c r="I76" s="221" t="str">
        <f t="shared" si="1"/>
        <v/>
      </c>
    </row>
    <row r="77" spans="1:9" x14ac:dyDescent="0.25">
      <c r="A77" s="151">
        <v>75</v>
      </c>
      <c r="E77" s="151" t="str">
        <f>IFERROR(IF(B77="Alle","Alle locaties",CONCATENATE((CONCATENATE(VLOOKUP(B77,Verzamelblad!$A$5:$E$24,3),", ",(VLOOKUP(B77,Verzamelblad!$A$5:$E$24,4)))),(CONCATENATE(" te ",(VLOOKUP(B77,Verzamelblad!$A$5:$E$24,5)))))),"")</f>
        <v/>
      </c>
      <c r="F77" s="149"/>
      <c r="G77" s="242"/>
      <c r="H77" s="242"/>
      <c r="I77" s="221" t="str">
        <f t="shared" si="1"/>
        <v/>
      </c>
    </row>
    <row r="78" spans="1:9" x14ac:dyDescent="0.25">
      <c r="A78" s="151">
        <v>76</v>
      </c>
      <c r="E78" s="151" t="str">
        <f>IFERROR(IF(B78="Alle","Alle locaties",CONCATENATE((CONCATENATE(VLOOKUP(B78,Verzamelblad!$A$5:$E$24,3),", ",(VLOOKUP(B78,Verzamelblad!$A$5:$E$24,4)))),(CONCATENATE(" te ",(VLOOKUP(B78,Verzamelblad!$A$5:$E$24,5)))))),"")</f>
        <v/>
      </c>
      <c r="F78" s="149"/>
      <c r="G78" s="242"/>
      <c r="H78" s="242"/>
      <c r="I78" s="221" t="str">
        <f t="shared" si="1"/>
        <v/>
      </c>
    </row>
    <row r="79" spans="1:9" x14ac:dyDescent="0.25">
      <c r="A79" s="151">
        <v>77</v>
      </c>
      <c r="E79" s="151" t="str">
        <f>IFERROR(IF(B79="Alle","Alle locaties",CONCATENATE((CONCATENATE(VLOOKUP(B79,Verzamelblad!$A$5:$E$24,3),", ",(VLOOKUP(B79,Verzamelblad!$A$5:$E$24,4)))),(CONCATENATE(" te ",(VLOOKUP(B79,Verzamelblad!$A$5:$E$24,5)))))),"")</f>
        <v/>
      </c>
      <c r="F79" s="149"/>
      <c r="G79" s="242"/>
      <c r="H79" s="242"/>
      <c r="I79" s="221" t="str">
        <f t="shared" si="1"/>
        <v/>
      </c>
    </row>
    <row r="80" spans="1:9" x14ac:dyDescent="0.25">
      <c r="A80" s="151">
        <v>78</v>
      </c>
      <c r="E80" s="151" t="str">
        <f>IFERROR(IF(B80="Alle","Alle locaties",CONCATENATE((CONCATENATE(VLOOKUP(B80,Verzamelblad!$A$5:$E$24,3),", ",(VLOOKUP(B80,Verzamelblad!$A$5:$E$24,4)))),(CONCATENATE(" te ",(VLOOKUP(B80,Verzamelblad!$A$5:$E$24,5)))))),"")</f>
        <v/>
      </c>
      <c r="F80" s="149"/>
      <c r="G80" s="242"/>
      <c r="H80" s="242"/>
      <c r="I80" s="221" t="str">
        <f t="shared" si="1"/>
        <v/>
      </c>
    </row>
    <row r="81" spans="1:9" x14ac:dyDescent="0.25">
      <c r="A81" s="151">
        <v>79</v>
      </c>
      <c r="E81" s="151" t="str">
        <f>IFERROR(IF(B81="Alle","Alle locaties",CONCATENATE((CONCATENATE(VLOOKUP(B81,Verzamelblad!$A$5:$E$24,3),", ",(VLOOKUP(B81,Verzamelblad!$A$5:$E$24,4)))),(CONCATENATE(" te ",(VLOOKUP(B81,Verzamelblad!$A$5:$E$24,5)))))),"")</f>
        <v/>
      </c>
      <c r="F81" s="149"/>
      <c r="G81" s="242"/>
      <c r="H81" s="242"/>
      <c r="I81" s="221" t="str">
        <f t="shared" si="1"/>
        <v/>
      </c>
    </row>
    <row r="82" spans="1:9" x14ac:dyDescent="0.25">
      <c r="A82" s="151">
        <v>80</v>
      </c>
      <c r="E82" s="151" t="str">
        <f>IFERROR(IF(B82="Alle","Alle locaties",CONCATENATE((CONCATENATE(VLOOKUP(B82,Verzamelblad!$A$5:$E$24,3),", ",(VLOOKUP(B82,Verzamelblad!$A$5:$E$24,4)))),(CONCATENATE(" te ",(VLOOKUP(B82,Verzamelblad!$A$5:$E$24,5)))))),"")</f>
        <v/>
      </c>
      <c r="F82" s="149"/>
      <c r="G82" s="242"/>
      <c r="H82" s="242"/>
      <c r="I82" s="221" t="str">
        <f t="shared" si="1"/>
        <v/>
      </c>
    </row>
    <row r="83" spans="1:9" x14ac:dyDescent="0.25">
      <c r="A83" s="151">
        <v>81</v>
      </c>
      <c r="E83" s="151" t="str">
        <f>IFERROR(IF(B83="Alle","Alle locaties",CONCATENATE((CONCATENATE(VLOOKUP(B83,Verzamelblad!$A$5:$E$24,3),", ",(VLOOKUP(B83,Verzamelblad!$A$5:$E$24,4)))),(CONCATENATE(" te ",(VLOOKUP(B83,Verzamelblad!$A$5:$E$24,5)))))),"")</f>
        <v/>
      </c>
      <c r="F83" s="149"/>
      <c r="G83" s="242"/>
      <c r="H83" s="242"/>
      <c r="I83" s="221" t="str">
        <f t="shared" si="1"/>
        <v/>
      </c>
    </row>
    <row r="84" spans="1:9" x14ac:dyDescent="0.25">
      <c r="A84" s="151">
        <v>82</v>
      </c>
      <c r="E84" s="151" t="str">
        <f>IFERROR(IF(B84="Alle","Alle locaties",CONCATENATE((CONCATENATE(VLOOKUP(B84,Verzamelblad!$A$5:$E$24,3),", ",(VLOOKUP(B84,Verzamelblad!$A$5:$E$24,4)))),(CONCATENATE(" te ",(VLOOKUP(B84,Verzamelblad!$A$5:$E$24,5)))))),"")</f>
        <v/>
      </c>
      <c r="F84" s="149"/>
      <c r="G84" s="242"/>
      <c r="H84" s="242"/>
      <c r="I84" s="221" t="str">
        <f t="shared" si="1"/>
        <v/>
      </c>
    </row>
    <row r="85" spans="1:9" x14ac:dyDescent="0.25">
      <c r="A85" s="151">
        <v>83</v>
      </c>
      <c r="E85" s="151" t="str">
        <f>IFERROR(IF(B85="Alle","Alle locaties",CONCATENATE((CONCATENATE(VLOOKUP(B85,Verzamelblad!$A$5:$E$24,3),", ",(VLOOKUP(B85,Verzamelblad!$A$5:$E$24,4)))),(CONCATENATE(" te ",(VLOOKUP(B85,Verzamelblad!$A$5:$E$24,5)))))),"")</f>
        <v/>
      </c>
      <c r="F85" s="149"/>
      <c r="G85" s="242"/>
      <c r="H85" s="242"/>
      <c r="I85" s="221" t="str">
        <f t="shared" si="1"/>
        <v/>
      </c>
    </row>
    <row r="86" spans="1:9" x14ac:dyDescent="0.25">
      <c r="A86" s="151">
        <v>84</v>
      </c>
      <c r="E86" s="151" t="str">
        <f>IFERROR(IF(B86="Alle","Alle locaties",CONCATENATE((CONCATENATE(VLOOKUP(B86,Verzamelblad!$A$5:$E$24,3),", ",(VLOOKUP(B86,Verzamelblad!$A$5:$E$24,4)))),(CONCATENATE(" te ",(VLOOKUP(B86,Verzamelblad!$A$5:$E$24,5)))))),"")</f>
        <v/>
      </c>
      <c r="F86" s="149"/>
      <c r="G86" s="242"/>
      <c r="H86" s="242"/>
      <c r="I86" s="221" t="str">
        <f t="shared" si="1"/>
        <v/>
      </c>
    </row>
    <row r="87" spans="1:9" x14ac:dyDescent="0.25">
      <c r="A87" s="151">
        <v>85</v>
      </c>
      <c r="E87" s="151" t="str">
        <f>IFERROR(IF(B87="Alle","Alle locaties",CONCATENATE((CONCATENATE(VLOOKUP(B87,Verzamelblad!$A$5:$E$24,3),", ",(VLOOKUP(B87,Verzamelblad!$A$5:$E$24,4)))),(CONCATENATE(" te ",(VLOOKUP(B87,Verzamelblad!$A$5:$E$24,5)))))),"")</f>
        <v/>
      </c>
      <c r="F87" s="149"/>
      <c r="G87" s="242"/>
      <c r="H87" s="242"/>
      <c r="I87" s="221" t="str">
        <f t="shared" si="1"/>
        <v/>
      </c>
    </row>
    <row r="88" spans="1:9" x14ac:dyDescent="0.25">
      <c r="A88" s="151">
        <v>86</v>
      </c>
      <c r="E88" s="151" t="str">
        <f>IFERROR(IF(B88="Alle","Alle locaties",CONCATENATE((CONCATENATE(VLOOKUP(B88,Verzamelblad!$A$5:$E$24,3),", ",(VLOOKUP(B88,Verzamelblad!$A$5:$E$24,4)))),(CONCATENATE(" te ",(VLOOKUP(B88,Verzamelblad!$A$5:$E$24,5)))))),"")</f>
        <v/>
      </c>
      <c r="F88" s="149"/>
      <c r="G88" s="242"/>
      <c r="H88" s="242"/>
      <c r="I88" s="221" t="str">
        <f t="shared" si="1"/>
        <v/>
      </c>
    </row>
    <row r="89" spans="1:9" x14ac:dyDescent="0.25">
      <c r="A89" s="151">
        <v>87</v>
      </c>
      <c r="E89" s="151" t="str">
        <f>IFERROR(IF(B89="Alle","Alle locaties",CONCATENATE((CONCATENATE(VLOOKUP(B89,Verzamelblad!$A$5:$E$24,3),", ",(VLOOKUP(B89,Verzamelblad!$A$5:$E$24,4)))),(CONCATENATE(" te ",(VLOOKUP(B89,Verzamelblad!$A$5:$E$24,5)))))),"")</f>
        <v/>
      </c>
      <c r="F89" s="149"/>
      <c r="G89" s="242"/>
      <c r="H89" s="242"/>
      <c r="I89" s="221" t="str">
        <f t="shared" si="1"/>
        <v/>
      </c>
    </row>
    <row r="90" spans="1:9" x14ac:dyDescent="0.25">
      <c r="A90" s="151">
        <v>88</v>
      </c>
      <c r="E90" s="151" t="str">
        <f>IFERROR(IF(B90="Alle","Alle locaties",CONCATENATE((CONCATENATE(VLOOKUP(B90,Verzamelblad!$A$5:$E$24,3),", ",(VLOOKUP(B90,Verzamelblad!$A$5:$E$24,4)))),(CONCATENATE(" te ",(VLOOKUP(B90,Verzamelblad!$A$5:$E$24,5)))))),"")</f>
        <v/>
      </c>
      <c r="F90" s="149"/>
      <c r="G90" s="242"/>
      <c r="H90" s="242"/>
      <c r="I90" s="221" t="str">
        <f t="shared" si="1"/>
        <v/>
      </c>
    </row>
    <row r="91" spans="1:9" x14ac:dyDescent="0.25">
      <c r="A91" s="151">
        <v>89</v>
      </c>
      <c r="E91" s="151" t="str">
        <f>IFERROR(IF(B91="Alle","Alle locaties",CONCATENATE((CONCATENATE(VLOOKUP(B91,Verzamelblad!$A$5:$E$24,3),", ",(VLOOKUP(B91,Verzamelblad!$A$5:$E$24,4)))),(CONCATENATE(" te ",(VLOOKUP(B91,Verzamelblad!$A$5:$E$24,5)))))),"")</f>
        <v/>
      </c>
      <c r="F91" s="149"/>
      <c r="G91" s="242"/>
      <c r="H91" s="242"/>
      <c r="I91" s="221" t="str">
        <f t="shared" si="1"/>
        <v/>
      </c>
    </row>
    <row r="92" spans="1:9" x14ac:dyDescent="0.25">
      <c r="A92" s="151">
        <v>90</v>
      </c>
      <c r="E92" s="151" t="str">
        <f>IFERROR(IF(B92="Alle","Alle locaties",CONCATENATE((CONCATENATE(VLOOKUP(B92,Verzamelblad!$A$5:$E$24,3),", ",(VLOOKUP(B92,Verzamelblad!$A$5:$E$24,4)))),(CONCATENATE(" te ",(VLOOKUP(B92,Verzamelblad!$A$5:$E$24,5)))))),"")</f>
        <v/>
      </c>
      <c r="F92" s="149"/>
      <c r="G92" s="242"/>
      <c r="H92" s="242"/>
      <c r="I92" s="221" t="str">
        <f t="shared" si="1"/>
        <v/>
      </c>
    </row>
    <row r="93" spans="1:9" x14ac:dyDescent="0.25">
      <c r="A93" s="151">
        <v>91</v>
      </c>
      <c r="E93" s="151" t="str">
        <f>IFERROR(IF(B93="Alle","Alle locaties",CONCATENATE((CONCATENATE(VLOOKUP(B93,Verzamelblad!$A$5:$E$24,3),", ",(VLOOKUP(B93,Verzamelblad!$A$5:$E$24,4)))),(CONCATENATE(" te ",(VLOOKUP(B93,Verzamelblad!$A$5:$E$24,5)))))),"")</f>
        <v/>
      </c>
      <c r="F93" s="149"/>
      <c r="G93" s="242"/>
      <c r="H93" s="242"/>
      <c r="I93" s="221" t="str">
        <f t="shared" si="1"/>
        <v/>
      </c>
    </row>
    <row r="94" spans="1:9" x14ac:dyDescent="0.25">
      <c r="A94" s="151">
        <v>92</v>
      </c>
      <c r="E94" s="151" t="str">
        <f>IFERROR(IF(B94="Alle","Alle locaties",CONCATENATE((CONCATENATE(VLOOKUP(B94,Verzamelblad!$A$5:$E$24,3),", ",(VLOOKUP(B94,Verzamelblad!$A$5:$E$24,4)))),(CONCATENATE(" te ",(VLOOKUP(B94,Verzamelblad!$A$5:$E$24,5)))))),"")</f>
        <v/>
      </c>
      <c r="F94" s="149"/>
      <c r="G94" s="242"/>
      <c r="H94" s="242"/>
      <c r="I94" s="221" t="str">
        <f t="shared" si="1"/>
        <v/>
      </c>
    </row>
    <row r="95" spans="1:9" x14ac:dyDescent="0.25">
      <c r="A95" s="151">
        <v>93</v>
      </c>
      <c r="E95" s="151" t="str">
        <f>IFERROR(IF(B95="Alle","Alle locaties",CONCATENATE((CONCATENATE(VLOOKUP(B95,Verzamelblad!$A$5:$E$24,3),", ",(VLOOKUP(B95,Verzamelblad!$A$5:$E$24,4)))),(CONCATENATE(" te ",(VLOOKUP(B95,Verzamelblad!$A$5:$E$24,5)))))),"")</f>
        <v/>
      </c>
      <c r="F95" s="149"/>
      <c r="G95" s="242"/>
      <c r="H95" s="242"/>
      <c r="I95" s="221" t="str">
        <f t="shared" si="1"/>
        <v/>
      </c>
    </row>
    <row r="96" spans="1:9" x14ac:dyDescent="0.25">
      <c r="A96" s="151">
        <v>94</v>
      </c>
      <c r="E96" s="151" t="str">
        <f>IFERROR(IF(B96="Alle","Alle locaties",CONCATENATE((CONCATENATE(VLOOKUP(B96,Verzamelblad!$A$5:$E$24,3),", ",(VLOOKUP(B96,Verzamelblad!$A$5:$E$24,4)))),(CONCATENATE(" te ",(VLOOKUP(B96,Verzamelblad!$A$5:$E$24,5)))))),"")</f>
        <v/>
      </c>
      <c r="F96" s="149"/>
      <c r="G96" s="242"/>
      <c r="H96" s="242"/>
      <c r="I96" s="221" t="str">
        <f t="shared" si="1"/>
        <v/>
      </c>
    </row>
    <row r="97" spans="1:9" x14ac:dyDescent="0.25">
      <c r="A97" s="151">
        <v>95</v>
      </c>
      <c r="E97" s="151" t="str">
        <f>IFERROR(IF(B97="Alle","Alle locaties",CONCATENATE((CONCATENATE(VLOOKUP(B97,Verzamelblad!$A$5:$E$24,3),", ",(VLOOKUP(B97,Verzamelblad!$A$5:$E$24,4)))),(CONCATENATE(" te ",(VLOOKUP(B97,Verzamelblad!$A$5:$E$24,5)))))),"")</f>
        <v/>
      </c>
      <c r="F97" s="149"/>
      <c r="G97" s="242"/>
      <c r="H97" s="242"/>
      <c r="I97" s="221" t="str">
        <f t="shared" si="1"/>
        <v/>
      </c>
    </row>
    <row r="98" spans="1:9" x14ac:dyDescent="0.25">
      <c r="A98" s="151">
        <v>96</v>
      </c>
      <c r="E98" s="151" t="str">
        <f>IFERROR(IF(B98="Alle","Alle locaties",CONCATENATE((CONCATENATE(VLOOKUP(B98,Verzamelblad!$A$5:$E$24,3),", ",(VLOOKUP(B98,Verzamelblad!$A$5:$E$24,4)))),(CONCATENATE(" te ",(VLOOKUP(B98,Verzamelblad!$A$5:$E$24,5)))))),"")</f>
        <v/>
      </c>
      <c r="F98" s="149"/>
      <c r="G98" s="242"/>
      <c r="H98" s="242"/>
      <c r="I98" s="221" t="str">
        <f t="shared" si="1"/>
        <v/>
      </c>
    </row>
    <row r="99" spans="1:9" x14ac:dyDescent="0.25">
      <c r="A99" s="151">
        <v>97</v>
      </c>
      <c r="E99" s="151" t="str">
        <f>IFERROR(IF(B99="Alle","Alle locaties",CONCATENATE((CONCATENATE(VLOOKUP(B99,Verzamelblad!$A$5:$E$24,3),", ",(VLOOKUP(B99,Verzamelblad!$A$5:$E$24,4)))),(CONCATENATE(" te ",(VLOOKUP(B99,Verzamelblad!$A$5:$E$24,5)))))),"")</f>
        <v/>
      </c>
      <c r="F99" s="149"/>
      <c r="G99" s="242"/>
      <c r="H99" s="242"/>
      <c r="I99" s="221" t="str">
        <f t="shared" si="1"/>
        <v/>
      </c>
    </row>
    <row r="100" spans="1:9" x14ac:dyDescent="0.25">
      <c r="A100" s="151">
        <v>98</v>
      </c>
      <c r="E100" s="151" t="str">
        <f>IFERROR(IF(B100="Alle","Alle locaties",CONCATENATE((CONCATENATE(VLOOKUP(B100,Verzamelblad!$A$5:$E$24,3),", ",(VLOOKUP(B100,Verzamelblad!$A$5:$E$24,4)))),(CONCATENATE(" te ",(VLOOKUP(B100,Verzamelblad!$A$5:$E$24,5)))))),"")</f>
        <v/>
      </c>
      <c r="F100" s="149"/>
      <c r="G100" s="242"/>
      <c r="H100" s="242"/>
      <c r="I100" s="221" t="str">
        <f t="shared" si="1"/>
        <v/>
      </c>
    </row>
    <row r="101" spans="1:9" x14ac:dyDescent="0.25">
      <c r="A101" s="151">
        <v>99</v>
      </c>
      <c r="E101" s="151" t="str">
        <f>IFERROR(IF(B101="Alle","Alle locaties",CONCATENATE((CONCATENATE(VLOOKUP(B101,Verzamelblad!$A$5:$E$24,3),", ",(VLOOKUP(B101,Verzamelblad!$A$5:$E$24,4)))),(CONCATENATE(" te ",(VLOOKUP(B101,Verzamelblad!$A$5:$E$24,5)))))),"")</f>
        <v/>
      </c>
      <c r="F101" s="149"/>
      <c r="G101" s="242"/>
      <c r="H101" s="242"/>
      <c r="I101" s="221" t="str">
        <f t="shared" si="1"/>
        <v/>
      </c>
    </row>
    <row r="102" spans="1:9" x14ac:dyDescent="0.25">
      <c r="A102" s="151">
        <v>100</v>
      </c>
      <c r="E102" s="151" t="str">
        <f>IFERROR(IF(B102="Alle","Alle locaties",CONCATENATE((CONCATENATE(VLOOKUP(B102,Verzamelblad!$A$5:$E$24,3),", ",(VLOOKUP(B102,Verzamelblad!$A$5:$E$24,4)))),(CONCATENATE(" te ",(VLOOKUP(B102,Verzamelblad!$A$5:$E$24,5)))))),"")</f>
        <v/>
      </c>
      <c r="F102" s="149"/>
      <c r="G102" s="242"/>
      <c r="H102" s="242"/>
      <c r="I102" s="221" t="str">
        <f t="shared" si="1"/>
        <v/>
      </c>
    </row>
  </sheetData>
  <mergeCells count="1">
    <mergeCell ref="A1:J1"/>
  </mergeCells>
  <pageMargins left="0.7" right="0.7" top="1.0132291666666666" bottom="0.75" header="0.3" footer="0.3"/>
  <pageSetup paperSize="9" scale="71" orientation="landscape" r:id="rId1"/>
  <headerFooter>
    <oddHeader>&amp;L&amp;G</oddHeader>
  </headerFooter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EBEBEB"/>
  </sheetPr>
  <dimension ref="A1:J124"/>
  <sheetViews>
    <sheetView showZeros="0" zoomScaleNormal="100" workbookViewId="0">
      <selection activeCell="A5" sqref="A5:D5"/>
    </sheetView>
  </sheetViews>
  <sheetFormatPr defaultColWidth="0" defaultRowHeight="0" customHeight="1" zeroHeight="1" x14ac:dyDescent="0.25"/>
  <cols>
    <col min="1" max="1" width="24.7109375" style="136" customWidth="1"/>
    <col min="2" max="2" width="9.28515625" style="136" customWidth="1"/>
    <col min="3" max="3" width="41.140625" style="136" customWidth="1"/>
    <col min="4" max="4" width="30.42578125" style="136" customWidth="1"/>
    <col min="5" max="5" width="23.85546875" style="136" hidden="1" customWidth="1"/>
    <col min="6" max="6" width="17.85546875" style="139" hidden="1" customWidth="1"/>
    <col min="7" max="7" width="19.42578125" style="139" hidden="1" customWidth="1"/>
    <col min="8" max="8" width="15.7109375" style="136" hidden="1" customWidth="1"/>
    <col min="9" max="9" width="16.42578125" style="136" hidden="1" customWidth="1"/>
    <col min="10" max="10" width="4.28515625" hidden="1" customWidth="1"/>
    <col min="11" max="16384" width="9.140625" hidden="1"/>
  </cols>
  <sheetData>
    <row r="1" spans="1:9" ht="15" x14ac:dyDescent="0.25">
      <c r="A1"/>
      <c r="B1"/>
      <c r="C1"/>
      <c r="D1"/>
      <c r="E1"/>
      <c r="F1" s="29"/>
      <c r="G1" s="29"/>
      <c r="H1"/>
      <c r="I1"/>
    </row>
    <row r="2" spans="1:9" ht="15" x14ac:dyDescent="0.25">
      <c r="A2"/>
      <c r="B2"/>
      <c r="C2"/>
      <c r="D2"/>
      <c r="E2"/>
      <c r="F2" s="29"/>
      <c r="G2" s="29"/>
      <c r="H2"/>
      <c r="I2"/>
    </row>
    <row r="3" spans="1:9" ht="15" x14ac:dyDescent="0.25">
      <c r="A3"/>
      <c r="B3"/>
      <c r="C3"/>
      <c r="D3"/>
      <c r="E3"/>
      <c r="F3" s="29"/>
      <c r="G3" s="29"/>
      <c r="H3"/>
      <c r="I3"/>
    </row>
    <row r="4" spans="1:9" ht="15" x14ac:dyDescent="0.25">
      <c r="A4"/>
      <c r="B4"/>
      <c r="C4"/>
      <c r="D4"/>
      <c r="E4"/>
      <c r="F4" s="29"/>
      <c r="G4" s="29"/>
      <c r="H4"/>
      <c r="I4"/>
    </row>
    <row r="5" spans="1:9" s="12" customFormat="1" ht="23.25" x14ac:dyDescent="0.35">
      <c r="A5" s="336" t="s">
        <v>134</v>
      </c>
      <c r="B5" s="337"/>
      <c r="C5" s="337"/>
      <c r="D5" s="338"/>
      <c r="F5" s="239"/>
      <c r="G5" s="239"/>
    </row>
    <row r="6" spans="1:9" ht="15" x14ac:dyDescent="0.25">
      <c r="A6" s="12"/>
      <c r="B6" s="12"/>
      <c r="C6" s="12"/>
      <c r="D6" s="12"/>
      <c r="E6" s="12"/>
      <c r="F6" s="239"/>
      <c r="G6" s="239"/>
      <c r="H6" s="12"/>
      <c r="I6"/>
    </row>
    <row r="7" spans="1:9" ht="15" x14ac:dyDescent="0.25">
      <c r="F7" s="145"/>
    </row>
    <row r="8" spans="1:9" ht="15" x14ac:dyDescent="0.25">
      <c r="F8" s="145"/>
    </row>
    <row r="9" spans="1:9" ht="15" x14ac:dyDescent="0.25">
      <c r="A9" s="138"/>
      <c r="B9" s="138"/>
      <c r="C9" s="138"/>
      <c r="D9" s="138"/>
      <c r="E9" s="138"/>
      <c r="F9" s="146"/>
      <c r="G9" s="146"/>
      <c r="H9" s="138"/>
    </row>
    <row r="10" spans="1:9" ht="15" x14ac:dyDescent="0.25">
      <c r="A10" s="136" t="s">
        <v>58</v>
      </c>
      <c r="C10" s="136" t="str">
        <f>'Algemene gegevens'!opdrachtgever</f>
        <v>Stichting Eye Filmmuseum</v>
      </c>
      <c r="F10" s="145"/>
      <c r="G10" s="145"/>
    </row>
    <row r="11" spans="1:9" ht="15" x14ac:dyDescent="0.25">
      <c r="G11" s="145"/>
    </row>
    <row r="12" spans="1:9" ht="15" x14ac:dyDescent="0.25">
      <c r="A12" s="136" t="s">
        <v>59</v>
      </c>
      <c r="G12" s="145"/>
    </row>
    <row r="13" spans="1:9" ht="15" x14ac:dyDescent="0.25">
      <c r="G13" s="145"/>
    </row>
    <row r="14" spans="1:9" ht="15" x14ac:dyDescent="0.25">
      <c r="A14" s="136" t="s">
        <v>60</v>
      </c>
      <c r="C14" s="136">
        <f>'Algemene gegevens'!opdrachtnemer</f>
        <v>0</v>
      </c>
      <c r="G14" s="145"/>
    </row>
    <row r="15" spans="1:9" ht="15" x14ac:dyDescent="0.25">
      <c r="E15" s="138"/>
      <c r="F15" s="146"/>
      <c r="G15" s="145"/>
      <c r="H15" s="138"/>
    </row>
    <row r="16" spans="1:9" ht="15" x14ac:dyDescent="0.25">
      <c r="E16" s="139"/>
      <c r="G16" s="145"/>
      <c r="H16" s="139"/>
    </row>
    <row r="17" spans="1:9" ht="15" x14ac:dyDescent="0.25">
      <c r="A17" s="136" t="s">
        <v>61</v>
      </c>
      <c r="E17" s="139"/>
      <c r="G17" s="145"/>
      <c r="H17" s="139"/>
    </row>
    <row r="18" spans="1:9" ht="15" x14ac:dyDescent="0.25">
      <c r="E18" s="139"/>
      <c r="G18" s="145"/>
      <c r="H18" s="139"/>
    </row>
    <row r="19" spans="1:9" ht="15" x14ac:dyDescent="0.25">
      <c r="E19" s="139"/>
      <c r="G19" s="145"/>
      <c r="H19" s="139"/>
    </row>
    <row r="20" spans="1:9" ht="15" x14ac:dyDescent="0.25">
      <c r="A20" s="136" t="s">
        <v>62</v>
      </c>
      <c r="C20" s="205"/>
      <c r="G20" s="145"/>
    </row>
    <row r="21" spans="1:9" ht="15" x14ac:dyDescent="0.25">
      <c r="A21" s="136" t="s">
        <v>64</v>
      </c>
      <c r="C21" s="206" t="str">
        <f>IFERROR(VLOOKUP(C20,Wijzigingenblad!A3:J102,2),"")</f>
        <v/>
      </c>
      <c r="E21" s="138"/>
      <c r="F21" s="146"/>
      <c r="G21" s="145"/>
    </row>
    <row r="22" spans="1:9" ht="15" x14ac:dyDescent="0.25">
      <c r="E22" s="140"/>
      <c r="F22" s="146"/>
      <c r="G22" s="145"/>
    </row>
    <row r="23" spans="1:9" ht="15.75" customHeight="1" x14ac:dyDescent="0.25">
      <c r="A23" s="136" t="s">
        <v>63</v>
      </c>
      <c r="C23" s="136" t="str">
        <f>IFERROR(CONCATENATE(VLOOKUP(C21,Verzamelblad!A3:J102,3,)," te ",VLOOKUP(C21,Verzamelblad!A3:J102,5)),"")</f>
        <v/>
      </c>
      <c r="G23" s="145"/>
    </row>
    <row r="24" spans="1:9" ht="15.75" customHeight="1" x14ac:dyDescent="0.25">
      <c r="G24" s="145"/>
    </row>
    <row r="25" spans="1:9" ht="15" x14ac:dyDescent="0.25">
      <c r="C25" s="141"/>
      <c r="E25" s="137"/>
      <c r="F25" s="146"/>
      <c r="G25" s="145"/>
      <c r="H25" s="142"/>
      <c r="I25" s="143"/>
    </row>
    <row r="26" spans="1:9" ht="15" x14ac:dyDescent="0.25">
      <c r="A26" s="136" t="s">
        <v>65</v>
      </c>
      <c r="C26" s="147" t="str">
        <f>IFERROR(VLOOKUP(C20,Wijzigingenblad!A3:J102,3),"")</f>
        <v/>
      </c>
      <c r="G26" s="145"/>
      <c r="I26" s="143"/>
    </row>
    <row r="27" spans="1:9" ht="15" x14ac:dyDescent="0.25">
      <c r="A27" s="136" t="s">
        <v>66</v>
      </c>
      <c r="C27" s="147" t="str">
        <f>IFERROR(VLOOKUP(C20,Wijzigingenblad!A3:J102,4),"")</f>
        <v/>
      </c>
      <c r="D27" s="138"/>
      <c r="E27" s="138"/>
      <c r="F27" s="146"/>
      <c r="G27" s="145"/>
      <c r="H27" s="138"/>
      <c r="I27" s="143"/>
    </row>
    <row r="28" spans="1:9" ht="15" x14ac:dyDescent="0.25">
      <c r="C28" s="138"/>
      <c r="D28" s="138"/>
      <c r="E28" s="144"/>
      <c r="G28" s="145"/>
      <c r="I28" s="143"/>
    </row>
    <row r="29" spans="1:9" ht="15" x14ac:dyDescent="0.25">
      <c r="C29" s="138"/>
      <c r="D29" s="138"/>
      <c r="E29" s="144"/>
      <c r="G29" s="145"/>
      <c r="I29" s="143"/>
    </row>
    <row r="30" spans="1:9" ht="15" x14ac:dyDescent="0.25">
      <c r="A30" s="136" t="s">
        <v>67</v>
      </c>
      <c r="C30" s="138"/>
      <c r="D30" s="138"/>
      <c r="E30" s="144"/>
      <c r="G30" s="145"/>
      <c r="I30" s="143"/>
    </row>
    <row r="31" spans="1:9" ht="15" x14ac:dyDescent="0.25">
      <c r="C31" s="138"/>
      <c r="D31" s="138"/>
      <c r="E31" s="144"/>
      <c r="G31" s="145"/>
      <c r="I31" s="143"/>
    </row>
    <row r="32" spans="1:9" ht="15" customHeight="1" x14ac:dyDescent="0.25">
      <c r="A32" s="471" t="str">
        <f>IFERROR(VLOOKUP(C20,Wijzigingenblad!A3:J102,6),"")</f>
        <v/>
      </c>
      <c r="B32" s="471"/>
      <c r="C32" s="471"/>
      <c r="D32" s="471"/>
      <c r="E32" s="148"/>
      <c r="F32" s="148"/>
      <c r="G32" s="145"/>
      <c r="I32" s="143"/>
    </row>
    <row r="33" spans="1:9" ht="15" x14ac:dyDescent="0.25">
      <c r="A33" s="471"/>
      <c r="B33" s="471"/>
      <c r="C33" s="471"/>
      <c r="D33" s="471"/>
      <c r="E33" s="148"/>
      <c r="F33" s="148"/>
      <c r="G33" s="145"/>
      <c r="I33" s="143"/>
    </row>
    <row r="34" spans="1:9" ht="15" x14ac:dyDescent="0.25">
      <c r="A34" s="471"/>
      <c r="B34" s="471"/>
      <c r="C34" s="471"/>
      <c r="D34" s="471"/>
      <c r="E34" s="148"/>
      <c r="F34" s="148"/>
      <c r="G34" s="145"/>
      <c r="I34" s="143"/>
    </row>
    <row r="35" spans="1:9" ht="15" x14ac:dyDescent="0.25">
      <c r="A35" s="471"/>
      <c r="B35" s="471"/>
      <c r="C35" s="471"/>
      <c r="D35" s="471"/>
      <c r="E35" s="148"/>
      <c r="F35" s="148"/>
      <c r="G35" s="145"/>
      <c r="I35" s="143"/>
    </row>
    <row r="36" spans="1:9" ht="15" x14ac:dyDescent="0.25">
      <c r="A36" s="251" t="str">
        <f>Wijzigingenblad!G2</f>
        <v>Oud jaarbedrag</v>
      </c>
      <c r="B36" s="244"/>
      <c r="C36" s="245" t="str">
        <f>IFERROR(VLOOKUP(C20,Wijzigingenblad!A:I,7),"")</f>
        <v/>
      </c>
      <c r="D36" s="244"/>
      <c r="E36" s="148"/>
      <c r="F36" s="148"/>
      <c r="G36" s="145"/>
      <c r="I36" s="143"/>
    </row>
    <row r="37" spans="1:9" ht="15" x14ac:dyDescent="0.25">
      <c r="A37" s="251" t="str">
        <f>Wijzigingenblad!H2</f>
        <v>Nieuw jaarbedrag</v>
      </c>
      <c r="B37" s="244"/>
      <c r="C37" s="245" t="str">
        <f>IFERROR(VLOOKUP(C20,Wijzigingenblad!A:I,8),"")</f>
        <v/>
      </c>
      <c r="D37" s="244"/>
      <c r="E37" s="148"/>
      <c r="F37" s="148"/>
      <c r="G37" s="145"/>
      <c r="I37" s="143"/>
    </row>
    <row r="38" spans="1:9" ht="15" x14ac:dyDescent="0.25">
      <c r="A38" s="251" t="str">
        <f>Wijzigingenblad!I2</f>
        <v>Verschil</v>
      </c>
      <c r="B38" s="244"/>
      <c r="C38" s="245" t="str">
        <f>IFERROR(VLOOKUP(C20,Wijzigingenblad!A:I,9),"")</f>
        <v/>
      </c>
      <c r="D38" s="244"/>
      <c r="E38" s="148"/>
      <c r="F38" s="148"/>
      <c r="G38" s="145"/>
      <c r="I38" s="143"/>
    </row>
    <row r="39" spans="1:9" ht="15" x14ac:dyDescent="0.25">
      <c r="A39" s="244"/>
      <c r="B39" s="244"/>
      <c r="C39" s="244"/>
      <c r="D39" s="244"/>
      <c r="G39" s="145"/>
    </row>
    <row r="40" spans="1:9" ht="15" x14ac:dyDescent="0.25">
      <c r="D40" s="138"/>
      <c r="E40" s="138"/>
      <c r="F40" s="146"/>
      <c r="G40" s="145"/>
      <c r="H40" s="138"/>
    </row>
    <row r="41" spans="1:9" ht="15" x14ac:dyDescent="0.25">
      <c r="A41" s="136" t="s">
        <v>68</v>
      </c>
      <c r="E41" s="144"/>
      <c r="G41" s="145"/>
    </row>
    <row r="42" spans="1:9" ht="15" x14ac:dyDescent="0.25">
      <c r="E42" s="144"/>
      <c r="G42" s="145"/>
    </row>
    <row r="43" spans="1:9" ht="15" x14ac:dyDescent="0.25">
      <c r="E43" s="144"/>
      <c r="G43" s="145"/>
    </row>
    <row r="44" spans="1:9" ht="15" x14ac:dyDescent="0.25">
      <c r="A44" s="136" t="s">
        <v>69</v>
      </c>
      <c r="C44" s="147">
        <f ca="1">TODAY()</f>
        <v>44607</v>
      </c>
      <c r="E44" s="144"/>
      <c r="G44" s="145"/>
    </row>
    <row r="45" spans="1:9" ht="15" x14ac:dyDescent="0.25">
      <c r="C45" s="136" t="s">
        <v>86</v>
      </c>
      <c r="E45" s="144"/>
      <c r="G45" s="145"/>
    </row>
    <row r="46" spans="1:9" ht="15" hidden="1" x14ac:dyDescent="0.25">
      <c r="E46" s="144"/>
      <c r="G46" s="145"/>
    </row>
    <row r="47" spans="1:9" ht="15" hidden="1" x14ac:dyDescent="0.25">
      <c r="E47" s="144"/>
      <c r="G47" s="145"/>
    </row>
    <row r="48" spans="1:9" ht="15" hidden="1" x14ac:dyDescent="0.25">
      <c r="E48" s="144"/>
      <c r="G48" s="145"/>
    </row>
    <row r="49" spans="4:8" ht="15" hidden="1" x14ac:dyDescent="0.25">
      <c r="G49" s="145"/>
    </row>
    <row r="50" spans="4:8" ht="15" hidden="1" x14ac:dyDescent="0.25">
      <c r="G50" s="145"/>
    </row>
    <row r="51" spans="4:8" ht="15" hidden="1" x14ac:dyDescent="0.25">
      <c r="D51" s="138"/>
      <c r="E51" s="138"/>
      <c r="F51" s="146"/>
      <c r="G51" s="145"/>
      <c r="H51" s="138"/>
    </row>
    <row r="52" spans="4:8" ht="15" hidden="1" x14ac:dyDescent="0.25">
      <c r="E52" s="144"/>
      <c r="G52" s="145"/>
    </row>
    <row r="53" spans="4:8" ht="15" hidden="1" x14ac:dyDescent="0.25">
      <c r="E53" s="144"/>
      <c r="G53" s="145"/>
    </row>
    <row r="54" spans="4:8" ht="15" hidden="1" x14ac:dyDescent="0.25">
      <c r="E54" s="144"/>
      <c r="G54" s="145"/>
    </row>
    <row r="55" spans="4:8" ht="15" hidden="1" x14ac:dyDescent="0.25">
      <c r="E55" s="144"/>
      <c r="G55" s="145"/>
    </row>
    <row r="56" spans="4:8" ht="15" hidden="1" x14ac:dyDescent="0.25">
      <c r="E56" s="144"/>
      <c r="G56" s="145"/>
    </row>
    <row r="57" spans="4:8" ht="15" hidden="1" x14ac:dyDescent="0.25">
      <c r="E57" s="144"/>
      <c r="G57" s="145"/>
    </row>
    <row r="58" spans="4:8" ht="15" hidden="1" x14ac:dyDescent="0.25">
      <c r="E58" s="144"/>
      <c r="G58" s="145"/>
    </row>
    <row r="59" spans="4:8" ht="15" hidden="1" x14ac:dyDescent="0.25">
      <c r="E59" s="144"/>
      <c r="G59" s="145"/>
    </row>
    <row r="60" spans="4:8" ht="15" hidden="1" x14ac:dyDescent="0.25">
      <c r="E60" s="144"/>
      <c r="G60" s="145"/>
    </row>
    <row r="61" spans="4:8" ht="15" hidden="1" x14ac:dyDescent="0.25">
      <c r="E61" s="144"/>
      <c r="G61" s="145"/>
    </row>
    <row r="62" spans="4:8" ht="15" hidden="1" x14ac:dyDescent="0.25">
      <c r="G62" s="145"/>
    </row>
    <row r="63" spans="4:8" ht="15" hidden="1" x14ac:dyDescent="0.25">
      <c r="D63" s="138"/>
      <c r="E63" s="138"/>
      <c r="F63" s="146"/>
      <c r="G63" s="145"/>
      <c r="H63" s="138"/>
    </row>
    <row r="64" spans="4:8" ht="15" hidden="1" x14ac:dyDescent="0.25">
      <c r="D64" s="138"/>
      <c r="E64" s="138"/>
      <c r="F64" s="146"/>
      <c r="G64" s="145"/>
      <c r="H64" s="138"/>
    </row>
    <row r="65" spans="4:8" ht="15" hidden="1" x14ac:dyDescent="0.25">
      <c r="D65" s="144"/>
      <c r="E65" s="144"/>
      <c r="F65" s="146"/>
      <c r="G65" s="145"/>
      <c r="H65" s="144"/>
    </row>
    <row r="66" spans="4:8" ht="15" hidden="1" x14ac:dyDescent="0.25">
      <c r="D66" s="144"/>
      <c r="E66" s="144"/>
      <c r="F66" s="146"/>
      <c r="G66" s="145"/>
      <c r="H66" s="144"/>
    </row>
    <row r="67" spans="4:8" ht="15" hidden="1" x14ac:dyDescent="0.25">
      <c r="D67" s="144"/>
      <c r="E67" s="144"/>
      <c r="F67" s="146"/>
      <c r="G67" s="145"/>
      <c r="H67" s="144"/>
    </row>
    <row r="68" spans="4:8" ht="15" hidden="1" x14ac:dyDescent="0.25">
      <c r="D68" s="144"/>
      <c r="E68" s="144"/>
      <c r="F68" s="146"/>
      <c r="G68" s="145"/>
      <c r="H68" s="144"/>
    </row>
    <row r="69" spans="4:8" ht="15" hidden="1" x14ac:dyDescent="0.25">
      <c r="D69" s="144"/>
      <c r="E69" s="144"/>
      <c r="F69" s="146"/>
      <c r="G69" s="145"/>
      <c r="H69" s="144"/>
    </row>
    <row r="70" spans="4:8" ht="15" hidden="1" x14ac:dyDescent="0.25">
      <c r="D70" s="144"/>
      <c r="E70" s="144"/>
      <c r="F70" s="146"/>
      <c r="G70" s="145"/>
      <c r="H70" s="144"/>
    </row>
    <row r="71" spans="4:8" ht="15" hidden="1" x14ac:dyDescent="0.25">
      <c r="D71" s="144"/>
      <c r="E71" s="144"/>
      <c r="F71" s="146"/>
      <c r="G71" s="145"/>
      <c r="H71" s="144"/>
    </row>
    <row r="72" spans="4:8" ht="15" hidden="1" x14ac:dyDescent="0.25">
      <c r="D72" s="144"/>
      <c r="E72" s="144"/>
      <c r="F72" s="146"/>
      <c r="G72" s="145"/>
      <c r="H72" s="144"/>
    </row>
    <row r="73" spans="4:8" ht="15" hidden="1" x14ac:dyDescent="0.25">
      <c r="D73" s="144"/>
      <c r="E73" s="144"/>
      <c r="F73" s="146"/>
      <c r="G73" s="145"/>
      <c r="H73" s="144"/>
    </row>
    <row r="74" spans="4:8" ht="15" hidden="1" x14ac:dyDescent="0.25">
      <c r="D74" s="144"/>
      <c r="E74" s="144"/>
      <c r="F74" s="146"/>
      <c r="G74" s="145"/>
      <c r="H74" s="144"/>
    </row>
    <row r="75" spans="4:8" ht="15" hidden="1" x14ac:dyDescent="0.25">
      <c r="D75" s="144"/>
      <c r="E75" s="144"/>
      <c r="F75" s="146"/>
      <c r="G75" s="145"/>
      <c r="H75" s="144"/>
    </row>
    <row r="76" spans="4:8" ht="15" hidden="1" x14ac:dyDescent="0.25">
      <c r="D76" s="144"/>
      <c r="E76" s="144"/>
      <c r="F76" s="146"/>
      <c r="G76" s="145"/>
      <c r="H76" s="144"/>
    </row>
    <row r="77" spans="4:8" ht="15" hidden="1" x14ac:dyDescent="0.25">
      <c r="D77" s="144"/>
      <c r="E77" s="144"/>
      <c r="F77" s="146"/>
      <c r="G77" s="145"/>
      <c r="H77" s="144"/>
    </row>
    <row r="78" spans="4:8" ht="15" hidden="1" x14ac:dyDescent="0.25">
      <c r="D78" s="144"/>
      <c r="E78" s="144"/>
      <c r="F78" s="146"/>
      <c r="G78" s="145"/>
      <c r="H78" s="144"/>
    </row>
    <row r="79" spans="4:8" ht="15" hidden="1" x14ac:dyDescent="0.25">
      <c r="G79" s="145"/>
    </row>
    <row r="80" spans="4:8" ht="15" hidden="1" x14ac:dyDescent="0.25">
      <c r="G80" s="145"/>
    </row>
    <row r="81" spans="4:8" ht="15" hidden="1" x14ac:dyDescent="0.25">
      <c r="G81" s="145"/>
      <c r="H81" s="139"/>
    </row>
    <row r="82" spans="4:8" ht="15" hidden="1" x14ac:dyDescent="0.25">
      <c r="G82" s="145"/>
    </row>
    <row r="83" spans="4:8" ht="15" hidden="1" x14ac:dyDescent="0.25">
      <c r="E83" s="138"/>
    </row>
    <row r="84" spans="4:8" ht="15" hidden="1" x14ac:dyDescent="0.25">
      <c r="D84" s="139"/>
      <c r="E84" s="138"/>
      <c r="H84" s="139"/>
    </row>
    <row r="85" spans="4:8" ht="15" hidden="1" x14ac:dyDescent="0.25"/>
    <row r="86" spans="4:8" ht="15" hidden="1" x14ac:dyDescent="0.25"/>
    <row r="87" spans="4:8" ht="15" hidden="1" x14ac:dyDescent="0.25"/>
    <row r="88" spans="4:8" ht="15" hidden="1" x14ac:dyDescent="0.25"/>
    <row r="89" spans="4:8" ht="15" hidden="1" x14ac:dyDescent="0.25"/>
    <row r="90" spans="4:8" ht="15" hidden="1" x14ac:dyDescent="0.25"/>
    <row r="91" spans="4:8" ht="15" hidden="1" x14ac:dyDescent="0.25"/>
    <row r="92" spans="4:8" ht="15" hidden="1" x14ac:dyDescent="0.25"/>
    <row r="93" spans="4:8" ht="15" hidden="1" x14ac:dyDescent="0.25"/>
    <row r="94" spans="4:8" ht="15" hidden="1" x14ac:dyDescent="0.25"/>
    <row r="95" spans="4:8" ht="15" hidden="1" x14ac:dyDescent="0.25"/>
    <row r="96" spans="4: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</sheetData>
  <mergeCells count="1">
    <mergeCell ref="A32:D35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5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D156516-AF2C-4440-850D-86AEC9FD247C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9">
    <tabColor rgb="FF173583"/>
  </sheetPr>
  <dimension ref="A1:S554"/>
  <sheetViews>
    <sheetView zoomScaleNormal="100" workbookViewId="0">
      <selection activeCell="F36" sqref="F36:F43"/>
    </sheetView>
  </sheetViews>
  <sheetFormatPr defaultRowHeight="15" x14ac:dyDescent="0.25"/>
  <cols>
    <col min="1" max="1" width="6" style="5" customWidth="1"/>
    <col min="2" max="2" width="5.140625" style="5" customWidth="1"/>
    <col min="3" max="3" width="23.7109375" style="3" bestFit="1" customWidth="1"/>
    <col min="4" max="4" width="3" style="3" hidden="1" customWidth="1"/>
    <col min="5" max="5" width="3.7109375" style="3" hidden="1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hidden="1" customWidth="1"/>
    <col min="13" max="13" width="10.7109375" hidden="1" customWidth="1"/>
    <col min="14" max="14" width="18.140625" customWidth="1"/>
  </cols>
  <sheetData>
    <row r="1" spans="1:14" x14ac:dyDescent="0.25">
      <c r="A1" s="28">
        <f>'3'!H4</f>
        <v>3</v>
      </c>
      <c r="B1" s="26" t="s">
        <v>3</v>
      </c>
      <c r="C1" s="27"/>
      <c r="D1" s="33" t="str">
        <f>IF(VLOOKUP(A1,Verzamelblad!A5:E54,3)=0,"",VLOOKUP(A1,Verzamelblad!A5:E54,3))</f>
        <v/>
      </c>
      <c r="E1" s="34"/>
      <c r="F1" s="20"/>
      <c r="G1" s="20"/>
      <c r="H1" s="20"/>
      <c r="I1" s="20"/>
      <c r="J1" s="20"/>
      <c r="K1" s="35"/>
    </row>
    <row r="2" spans="1:14" x14ac:dyDescent="0.25">
      <c r="B2" s="26" t="s">
        <v>18</v>
      </c>
      <c r="C2" s="18"/>
      <c r="D2" s="33" t="str">
        <f>IF(CONCATENATE(VLOOKUP(A1,Verzamelblad!A5:E54,4)," te ",VLOOKUP(A1,Verzamelblad!A5:E54,5))=" te ","",CONCATENATE(VLOOKUP(A1,Verzamelblad!A5:E54,4)," te ",VLOOKUP(A1,Verzamelblad!A5:E54,5)))</f>
        <v/>
      </c>
      <c r="E2" s="34"/>
      <c r="F2" s="20"/>
      <c r="G2" s="20"/>
      <c r="H2" s="20"/>
      <c r="I2" s="20"/>
      <c r="J2" s="20"/>
      <c r="K2" s="35"/>
    </row>
    <row r="3" spans="1:14" ht="30" x14ac:dyDescent="0.25">
      <c r="A3" s="6" t="s">
        <v>80</v>
      </c>
      <c r="B3" s="6" t="s">
        <v>19</v>
      </c>
      <c r="C3" s="3" t="s">
        <v>20</v>
      </c>
      <c r="D3" s="3" t="s">
        <v>21</v>
      </c>
      <c r="E3" s="3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260" t="s">
        <v>140</v>
      </c>
      <c r="K3" s="8" t="s">
        <v>1</v>
      </c>
      <c r="L3" s="6" t="s">
        <v>27</v>
      </c>
      <c r="M3" s="3" t="s">
        <v>28</v>
      </c>
      <c r="N3" t="s">
        <v>143</v>
      </c>
    </row>
    <row r="4" spans="1:14" x14ac:dyDescent="0.25">
      <c r="A4" s="282"/>
      <c r="B4" s="282"/>
      <c r="C4" s="283"/>
      <c r="D4" s="283"/>
      <c r="E4" s="283"/>
      <c r="F4" s="284"/>
      <c r="G4" s="284"/>
      <c r="H4" s="284"/>
      <c r="I4" s="284"/>
      <c r="J4" s="284"/>
      <c r="K4" s="285"/>
      <c r="L4" s="282"/>
      <c r="M4" s="284"/>
    </row>
    <row r="5" spans="1:14" x14ac:dyDescent="0.25">
      <c r="A5" s="271"/>
      <c r="B5" s="271"/>
      <c r="C5" s="272"/>
      <c r="D5" s="272"/>
      <c r="E5" s="272"/>
      <c r="F5" s="19"/>
      <c r="G5" s="19"/>
      <c r="H5" s="19"/>
      <c r="I5" s="19"/>
      <c r="J5" s="19"/>
      <c r="K5" s="273"/>
      <c r="L5" s="271"/>
      <c r="M5" s="19"/>
    </row>
    <row r="6" spans="1:14" x14ac:dyDescent="0.25">
      <c r="A6" s="271"/>
      <c r="B6" s="271"/>
      <c r="C6" s="272"/>
      <c r="D6" s="272"/>
      <c r="E6" s="272"/>
      <c r="F6" s="19"/>
      <c r="G6" s="19"/>
      <c r="H6" s="19"/>
      <c r="I6" s="19"/>
      <c r="J6" s="19"/>
      <c r="K6" s="273"/>
      <c r="L6" s="271"/>
      <c r="M6" s="19"/>
    </row>
    <row r="7" spans="1:14" x14ac:dyDescent="0.25">
      <c r="A7" s="271"/>
      <c r="B7" s="271"/>
      <c r="C7" s="272"/>
      <c r="D7" s="272"/>
      <c r="E7" s="272"/>
      <c r="F7" s="19"/>
      <c r="G7" s="19"/>
      <c r="H7" s="19"/>
      <c r="I7" s="19"/>
      <c r="J7" s="19"/>
      <c r="K7" s="273"/>
      <c r="L7" s="271"/>
      <c r="M7" s="19"/>
    </row>
    <row r="8" spans="1:14" x14ac:dyDescent="0.25">
      <c r="A8" s="271"/>
      <c r="B8" s="271"/>
      <c r="C8" s="272"/>
      <c r="D8" s="272"/>
      <c r="E8" s="272"/>
      <c r="F8" s="19"/>
      <c r="G8" s="19"/>
      <c r="H8" s="19"/>
      <c r="I8" s="19"/>
      <c r="J8" s="19"/>
      <c r="K8" s="273"/>
      <c r="L8" s="271"/>
      <c r="M8" s="19"/>
    </row>
    <row r="9" spans="1:14" x14ac:dyDescent="0.25">
      <c r="A9" s="271"/>
      <c r="B9" s="271"/>
      <c r="C9" s="272"/>
      <c r="D9" s="272"/>
      <c r="E9" s="272"/>
      <c r="F9" s="19"/>
      <c r="G9" s="19"/>
      <c r="H9" s="19"/>
      <c r="I9" s="19"/>
      <c r="J9" s="19"/>
      <c r="K9" s="273"/>
      <c r="L9" s="271"/>
      <c r="M9" s="19"/>
    </row>
    <row r="10" spans="1:14" x14ac:dyDescent="0.25">
      <c r="A10" s="271"/>
      <c r="B10" s="271"/>
      <c r="C10" s="272"/>
      <c r="D10" s="272"/>
      <c r="E10" s="272"/>
      <c r="F10" s="19"/>
      <c r="G10" s="19"/>
      <c r="H10" s="19"/>
      <c r="I10" s="19"/>
      <c r="J10" s="19"/>
      <c r="K10" s="273"/>
      <c r="L10" s="271"/>
      <c r="M10" s="19"/>
    </row>
    <row r="11" spans="1:14" x14ac:dyDescent="0.25">
      <c r="A11" s="271"/>
      <c r="B11" s="271"/>
      <c r="C11" s="272"/>
      <c r="D11" s="272"/>
      <c r="E11" s="272"/>
      <c r="F11" s="19"/>
      <c r="G11" s="19"/>
      <c r="H11" s="19"/>
      <c r="I11" s="19"/>
      <c r="J11" s="19"/>
      <c r="K11" s="273"/>
      <c r="L11" s="271"/>
      <c r="M11" s="19"/>
    </row>
    <row r="12" spans="1:14" x14ac:dyDescent="0.25">
      <c r="A12" s="271"/>
      <c r="B12" s="271"/>
      <c r="C12" s="272"/>
      <c r="D12" s="272"/>
      <c r="E12" s="272"/>
      <c r="F12" s="19"/>
      <c r="G12" s="19"/>
      <c r="H12" s="19"/>
      <c r="I12" s="19"/>
      <c r="J12" s="19"/>
      <c r="K12" s="273"/>
      <c r="L12" s="271"/>
      <c r="M12" s="19"/>
    </row>
    <row r="13" spans="1:14" x14ac:dyDescent="0.25">
      <c r="A13" s="271"/>
      <c r="B13" s="271"/>
      <c r="C13" s="272"/>
      <c r="D13" s="272"/>
      <c r="E13" s="272"/>
      <c r="F13" s="19"/>
      <c r="G13" s="19"/>
      <c r="H13" s="19"/>
      <c r="I13" s="19"/>
      <c r="J13" s="19"/>
      <c r="K13" s="273"/>
      <c r="L13" s="271"/>
      <c r="M13" s="19"/>
    </row>
    <row r="14" spans="1:14" x14ac:dyDescent="0.25">
      <c r="A14" s="271"/>
      <c r="B14" s="271"/>
      <c r="C14" s="272"/>
      <c r="D14" s="272"/>
      <c r="E14" s="272"/>
      <c r="F14" s="19"/>
      <c r="G14" s="19"/>
      <c r="H14" s="19"/>
      <c r="I14" s="19"/>
      <c r="J14" s="19"/>
      <c r="K14" s="273"/>
      <c r="L14" s="271"/>
      <c r="M14" s="19"/>
    </row>
    <row r="15" spans="1:14" x14ac:dyDescent="0.25">
      <c r="A15" s="271"/>
      <c r="B15" s="271"/>
      <c r="C15" s="272"/>
      <c r="D15" s="272"/>
      <c r="E15" s="272"/>
      <c r="F15" s="19"/>
      <c r="G15" s="19"/>
      <c r="H15" s="19"/>
      <c r="I15" s="19"/>
      <c r="J15" s="19"/>
      <c r="K15" s="273"/>
      <c r="L15" s="271"/>
      <c r="M15" s="19"/>
    </row>
    <row r="16" spans="1:14" x14ac:dyDescent="0.25">
      <c r="A16" s="271"/>
      <c r="B16" s="271"/>
      <c r="C16" s="272"/>
      <c r="D16" s="272"/>
      <c r="E16" s="272"/>
      <c r="F16" s="19"/>
      <c r="G16" s="19"/>
      <c r="H16" s="19"/>
      <c r="I16" s="19"/>
      <c r="J16" s="19"/>
      <c r="K16" s="273"/>
      <c r="L16" s="271"/>
      <c r="M16" s="19"/>
    </row>
    <row r="17" spans="1:13" x14ac:dyDescent="0.25">
      <c r="A17" s="271"/>
      <c r="B17" s="271"/>
      <c r="C17" s="272"/>
      <c r="D17" s="272"/>
      <c r="E17" s="272"/>
      <c r="F17" s="19"/>
      <c r="G17" s="19"/>
      <c r="H17" s="19"/>
      <c r="I17" s="19"/>
      <c r="J17" s="19"/>
      <c r="K17" s="273"/>
      <c r="L17" s="271"/>
      <c r="M17" s="19"/>
    </row>
    <row r="18" spans="1:13" x14ac:dyDescent="0.25">
      <c r="A18" s="271"/>
      <c r="B18" s="271"/>
      <c r="C18" s="272"/>
      <c r="D18" s="272"/>
      <c r="E18" s="272"/>
      <c r="F18" s="19"/>
      <c r="G18" s="19"/>
      <c r="H18" s="19"/>
      <c r="I18" s="19"/>
      <c r="J18" s="19"/>
      <c r="K18" s="273"/>
      <c r="L18" s="271"/>
      <c r="M18" s="19"/>
    </row>
    <row r="19" spans="1:13" x14ac:dyDescent="0.25">
      <c r="A19" s="271"/>
      <c r="B19" s="271"/>
      <c r="C19" s="272"/>
      <c r="D19" s="272"/>
      <c r="E19" s="272"/>
      <c r="F19" s="19"/>
      <c r="G19" s="19"/>
      <c r="H19" s="19"/>
      <c r="I19" s="19"/>
      <c r="J19" s="19"/>
      <c r="K19" s="273"/>
      <c r="L19" s="271"/>
      <c r="M19" s="19"/>
    </row>
    <row r="20" spans="1:13" x14ac:dyDescent="0.25">
      <c r="A20" s="271"/>
      <c r="B20" s="271"/>
      <c r="C20" s="272"/>
      <c r="D20" s="272"/>
      <c r="E20" s="272"/>
      <c r="F20" s="19"/>
      <c r="G20" s="19"/>
      <c r="H20" s="19"/>
      <c r="I20" s="19"/>
      <c r="J20" s="19"/>
      <c r="K20" s="273"/>
      <c r="L20" s="271"/>
      <c r="M20" s="19"/>
    </row>
    <row r="21" spans="1:13" x14ac:dyDescent="0.25">
      <c r="A21" s="271"/>
      <c r="B21" s="271"/>
      <c r="C21" s="272"/>
      <c r="D21" s="272"/>
      <c r="E21" s="272"/>
      <c r="F21" s="19"/>
      <c r="G21" s="19"/>
      <c r="H21" s="19"/>
      <c r="I21" s="19"/>
      <c r="J21" s="19"/>
      <c r="K21" s="273"/>
      <c r="L21" s="271"/>
      <c r="M21" s="19"/>
    </row>
    <row r="22" spans="1:13" x14ac:dyDescent="0.25">
      <c r="A22" s="271"/>
      <c r="B22" s="271"/>
      <c r="C22" s="272"/>
      <c r="D22" s="272"/>
      <c r="E22" s="272"/>
      <c r="F22" s="19"/>
      <c r="G22" s="19"/>
      <c r="H22" s="19"/>
      <c r="I22" s="19"/>
      <c r="J22" s="19"/>
      <c r="K22" s="273"/>
      <c r="L22" s="271"/>
      <c r="M22" s="19"/>
    </row>
    <row r="23" spans="1:13" x14ac:dyDescent="0.25">
      <c r="A23" s="271"/>
      <c r="B23" s="271"/>
      <c r="C23" s="272"/>
      <c r="D23" s="272"/>
      <c r="E23" s="272"/>
      <c r="F23" s="19"/>
      <c r="G23" s="19"/>
      <c r="H23" s="19"/>
      <c r="I23" s="19"/>
      <c r="J23" s="19"/>
      <c r="K23" s="273"/>
      <c r="L23" s="271"/>
      <c r="M23" s="19"/>
    </row>
    <row r="24" spans="1:13" x14ac:dyDescent="0.25">
      <c r="A24" s="271"/>
      <c r="B24" s="271"/>
      <c r="C24" s="272"/>
      <c r="D24" s="272"/>
      <c r="E24" s="272"/>
      <c r="F24" s="19"/>
      <c r="G24" s="19"/>
      <c r="H24" s="19"/>
      <c r="I24" s="19"/>
      <c r="J24" s="19"/>
      <c r="K24" s="273"/>
      <c r="L24" s="271"/>
      <c r="M24" s="19"/>
    </row>
    <row r="25" spans="1:13" x14ac:dyDescent="0.25">
      <c r="A25" s="271"/>
      <c r="B25" s="271"/>
      <c r="C25" s="272"/>
      <c r="D25" s="272"/>
      <c r="E25" s="272"/>
      <c r="F25" s="19"/>
      <c r="G25" s="19"/>
      <c r="H25" s="19"/>
      <c r="I25" s="19"/>
      <c r="J25" s="19"/>
      <c r="K25" s="273"/>
      <c r="L25" s="271"/>
      <c r="M25" s="19"/>
    </row>
    <row r="26" spans="1:13" x14ac:dyDescent="0.25">
      <c r="A26" s="271"/>
      <c r="B26" s="271"/>
      <c r="C26" s="272"/>
      <c r="D26" s="272"/>
      <c r="E26" s="272"/>
      <c r="F26" s="19"/>
      <c r="G26" s="19"/>
      <c r="H26" s="19"/>
      <c r="I26" s="19"/>
      <c r="J26" s="19"/>
      <c r="K26" s="273"/>
      <c r="L26" s="271"/>
      <c r="M26" s="19"/>
    </row>
    <row r="27" spans="1:13" x14ac:dyDescent="0.25">
      <c r="A27" s="271"/>
      <c r="B27" s="271"/>
      <c r="C27" s="272"/>
      <c r="D27" s="272"/>
      <c r="E27" s="272"/>
      <c r="F27" s="19"/>
      <c r="G27" s="19"/>
      <c r="H27" s="19"/>
      <c r="I27" s="19"/>
      <c r="J27" s="19"/>
      <c r="K27" s="273"/>
      <c r="L27" s="271"/>
      <c r="M27" s="19"/>
    </row>
    <row r="28" spans="1:13" x14ac:dyDescent="0.25">
      <c r="A28" s="271"/>
      <c r="B28" s="271"/>
      <c r="C28" s="272"/>
      <c r="D28" s="272"/>
      <c r="E28" s="272"/>
      <c r="F28" s="19"/>
      <c r="G28" s="19"/>
      <c r="H28" s="19"/>
      <c r="I28" s="19"/>
      <c r="J28" s="19"/>
      <c r="K28" s="273"/>
      <c r="L28" s="271"/>
      <c r="M28" s="19"/>
    </row>
    <row r="29" spans="1:13" x14ac:dyDescent="0.25">
      <c r="A29" s="271"/>
      <c r="B29" s="271"/>
      <c r="C29" s="272"/>
      <c r="D29" s="272"/>
      <c r="E29" s="272"/>
      <c r="F29" s="19"/>
      <c r="G29" s="19"/>
      <c r="H29" s="19"/>
      <c r="I29" s="19"/>
      <c r="J29" s="19"/>
      <c r="K29" s="273"/>
      <c r="L29" s="271"/>
      <c r="M29" s="19"/>
    </row>
    <row r="30" spans="1:13" x14ac:dyDescent="0.25">
      <c r="A30" s="271"/>
      <c r="B30" s="271"/>
      <c r="C30" s="272"/>
      <c r="D30" s="272"/>
      <c r="E30" s="272"/>
      <c r="F30" s="19"/>
      <c r="G30" s="19"/>
      <c r="H30" s="19"/>
      <c r="I30" s="19"/>
      <c r="J30" s="19"/>
      <c r="K30" s="273"/>
      <c r="L30" s="271"/>
      <c r="M30" s="19"/>
    </row>
    <row r="31" spans="1:13" x14ac:dyDescent="0.25">
      <c r="A31" s="271"/>
      <c r="B31" s="271"/>
      <c r="C31" s="272"/>
      <c r="D31" s="272"/>
      <c r="E31" s="272"/>
      <c r="F31" s="19"/>
      <c r="G31" s="19"/>
      <c r="H31" s="19"/>
      <c r="I31" s="19"/>
      <c r="J31" s="19"/>
      <c r="K31" s="273"/>
      <c r="L31" s="271"/>
      <c r="M31" s="19"/>
    </row>
    <row r="32" spans="1:13" x14ac:dyDescent="0.25">
      <c r="A32" s="271"/>
      <c r="B32" s="271"/>
      <c r="C32" s="272"/>
      <c r="D32" s="272"/>
      <c r="E32" s="272"/>
      <c r="F32" s="19"/>
      <c r="G32" s="19"/>
      <c r="H32" s="19"/>
      <c r="I32" s="19"/>
      <c r="J32" s="19"/>
      <c r="K32" s="273"/>
      <c r="L32" s="271"/>
      <c r="M32" s="19"/>
    </row>
    <row r="33" spans="1:13" x14ac:dyDescent="0.25">
      <c r="A33" s="271"/>
      <c r="B33" s="271"/>
      <c r="C33" s="272"/>
      <c r="D33" s="272"/>
      <c r="E33" s="272"/>
      <c r="F33" s="19"/>
      <c r="G33" s="19"/>
      <c r="H33" s="19"/>
      <c r="I33" s="19"/>
      <c r="J33" s="19"/>
      <c r="K33" s="273"/>
      <c r="L33" s="271"/>
      <c r="M33" s="19"/>
    </row>
    <row r="34" spans="1:13" x14ac:dyDescent="0.25">
      <c r="A34" s="271"/>
      <c r="B34" s="271"/>
      <c r="C34" s="272"/>
      <c r="D34" s="272"/>
      <c r="E34" s="272"/>
      <c r="F34" s="19"/>
      <c r="G34" s="19"/>
      <c r="H34" s="19"/>
      <c r="I34" s="19"/>
      <c r="J34" s="19"/>
      <c r="K34" s="273"/>
      <c r="L34" s="271"/>
      <c r="M34" s="19"/>
    </row>
    <row r="35" spans="1:13" x14ac:dyDescent="0.25">
      <c r="A35" s="271"/>
      <c r="B35" s="271"/>
      <c r="C35" s="272"/>
      <c r="D35" s="272"/>
      <c r="E35" s="272"/>
      <c r="F35" s="19"/>
      <c r="G35" s="19"/>
      <c r="H35" s="19"/>
      <c r="I35" s="19"/>
      <c r="J35" s="19"/>
      <c r="K35" s="273"/>
      <c r="L35" s="271"/>
      <c r="M35" s="19"/>
    </row>
    <row r="36" spans="1:13" x14ac:dyDescent="0.25">
      <c r="A36" s="271"/>
      <c r="B36" s="271"/>
      <c r="C36" s="272"/>
      <c r="D36" s="272"/>
      <c r="E36" s="272"/>
      <c r="F36" s="19"/>
      <c r="G36" s="19"/>
      <c r="H36" s="19"/>
      <c r="I36" s="19"/>
      <c r="J36" s="19"/>
      <c r="K36" s="273"/>
      <c r="L36" s="271"/>
      <c r="M36" s="19"/>
    </row>
    <row r="37" spans="1:13" x14ac:dyDescent="0.25">
      <c r="A37" s="271"/>
      <c r="B37" s="271"/>
      <c r="C37" s="272"/>
      <c r="D37" s="272"/>
      <c r="E37" s="272"/>
      <c r="F37" s="19"/>
      <c r="G37" s="19"/>
      <c r="H37" s="19"/>
      <c r="I37" s="19"/>
      <c r="J37" s="19"/>
      <c r="K37" s="273"/>
      <c r="L37" s="271"/>
      <c r="M37" s="19"/>
    </row>
    <row r="38" spans="1:13" x14ac:dyDescent="0.25">
      <c r="A38" s="271"/>
      <c r="B38" s="271"/>
      <c r="C38" s="272"/>
      <c r="D38" s="272"/>
      <c r="E38" s="272"/>
      <c r="F38" s="19"/>
      <c r="G38" s="19"/>
      <c r="H38" s="19"/>
      <c r="I38" s="19"/>
      <c r="J38" s="19"/>
      <c r="K38" s="273"/>
      <c r="L38" s="271"/>
      <c r="M38" s="19"/>
    </row>
    <row r="39" spans="1:13" ht="15.75" thickBot="1" x14ac:dyDescent="0.3">
      <c r="A39" s="274"/>
      <c r="B39" s="274"/>
      <c r="C39" s="275"/>
      <c r="D39" s="275"/>
      <c r="E39" s="275"/>
      <c r="F39" s="276"/>
      <c r="G39" s="276"/>
      <c r="H39" s="276"/>
      <c r="I39" s="276"/>
      <c r="J39" s="276"/>
      <c r="K39" s="276"/>
      <c r="L39" s="274"/>
      <c r="M39" s="276"/>
    </row>
    <row r="40" spans="1:13" ht="15.75" thickTop="1" x14ac:dyDescent="0.25">
      <c r="A40" s="271"/>
      <c r="B40" s="271"/>
      <c r="C40" s="272"/>
      <c r="D40" s="272"/>
      <c r="E40" s="272"/>
      <c r="F40" s="19"/>
      <c r="G40" s="19"/>
      <c r="H40" s="19"/>
      <c r="I40" s="19"/>
      <c r="J40" s="19"/>
      <c r="K40" s="273"/>
      <c r="L40" s="271"/>
      <c r="M40" s="19"/>
    </row>
    <row r="41" spans="1:13" x14ac:dyDescent="0.25">
      <c r="A41" s="282"/>
      <c r="B41" s="282"/>
      <c r="C41" s="283"/>
      <c r="D41" s="283"/>
      <c r="E41" s="283"/>
      <c r="F41" s="284"/>
      <c r="G41" s="284"/>
      <c r="H41" s="284"/>
      <c r="I41" s="284"/>
      <c r="J41" s="284"/>
      <c r="K41" s="285"/>
      <c r="L41" s="282"/>
      <c r="M41" s="284"/>
    </row>
    <row r="42" spans="1:13" x14ac:dyDescent="0.25">
      <c r="A42" s="271"/>
      <c r="B42" s="271"/>
      <c r="C42" s="272"/>
      <c r="D42" s="272"/>
      <c r="E42" s="272"/>
      <c r="F42" s="19"/>
      <c r="G42" s="19"/>
      <c r="H42" s="19"/>
      <c r="I42" s="19"/>
      <c r="J42" s="19"/>
      <c r="K42" s="273"/>
      <c r="L42" s="271"/>
      <c r="M42" s="19"/>
    </row>
    <row r="43" spans="1:13" x14ac:dyDescent="0.25">
      <c r="A43" s="271"/>
      <c r="B43" s="271"/>
      <c r="C43" s="272"/>
      <c r="D43" s="272"/>
      <c r="E43" s="272"/>
      <c r="F43" s="19"/>
      <c r="G43" s="19"/>
      <c r="H43" s="19"/>
      <c r="I43" s="19"/>
      <c r="J43" s="19"/>
      <c r="K43" s="273"/>
      <c r="L43" s="271"/>
      <c r="M43" s="19"/>
    </row>
    <row r="44" spans="1:13" x14ac:dyDescent="0.25">
      <c r="A44" s="271"/>
      <c r="B44" s="271"/>
      <c r="C44" s="272"/>
      <c r="D44" s="272"/>
      <c r="E44" s="272"/>
      <c r="F44" s="19"/>
      <c r="G44" s="19"/>
      <c r="H44" s="19"/>
      <c r="I44" s="19"/>
      <c r="J44" s="19"/>
      <c r="K44" s="273"/>
      <c r="L44" s="271"/>
      <c r="M44" s="19"/>
    </row>
    <row r="45" spans="1:13" x14ac:dyDescent="0.25">
      <c r="A45" s="271"/>
      <c r="B45" s="271"/>
      <c r="C45" s="272"/>
      <c r="D45" s="272"/>
      <c r="E45" s="272"/>
      <c r="F45" s="19"/>
      <c r="G45" s="19"/>
      <c r="H45" s="19"/>
      <c r="I45" s="19"/>
      <c r="J45" s="19"/>
      <c r="K45" s="273"/>
      <c r="L45" s="271"/>
      <c r="M45" s="19"/>
    </row>
    <row r="46" spans="1:13" x14ac:dyDescent="0.25">
      <c r="A46" s="271"/>
      <c r="B46" s="271"/>
      <c r="C46" s="272"/>
      <c r="D46" s="272"/>
      <c r="E46" s="272"/>
      <c r="F46" s="19"/>
      <c r="G46" s="19"/>
      <c r="H46" s="19"/>
      <c r="I46" s="19"/>
      <c r="J46" s="19"/>
      <c r="K46" s="273"/>
      <c r="L46" s="271"/>
      <c r="M46" s="19"/>
    </row>
    <row r="47" spans="1:13" x14ac:dyDescent="0.25">
      <c r="A47" s="271"/>
      <c r="B47" s="271"/>
      <c r="C47" s="272"/>
      <c r="D47" s="272"/>
      <c r="E47" s="272"/>
      <c r="F47" s="19"/>
      <c r="G47" s="19"/>
      <c r="H47" s="19"/>
      <c r="I47" s="19"/>
      <c r="J47" s="19"/>
      <c r="K47" s="273"/>
      <c r="L47" s="271"/>
      <c r="M47" s="19"/>
    </row>
    <row r="48" spans="1:13" x14ac:dyDescent="0.25">
      <c r="A48" s="271"/>
      <c r="B48" s="271"/>
      <c r="C48" s="272"/>
      <c r="D48" s="272"/>
      <c r="E48" s="272"/>
      <c r="F48" s="19"/>
      <c r="G48" s="19"/>
      <c r="H48" s="19"/>
      <c r="I48" s="19"/>
      <c r="J48" s="19"/>
      <c r="K48" s="273"/>
      <c r="L48" s="271"/>
      <c r="M48" s="19"/>
    </row>
    <row r="49" spans="1:19" x14ac:dyDescent="0.25">
      <c r="A49" s="271"/>
      <c r="B49" s="271"/>
      <c r="C49" s="272"/>
      <c r="D49" s="272"/>
      <c r="E49" s="272"/>
      <c r="F49" s="19"/>
      <c r="G49" s="19"/>
      <c r="H49" s="19"/>
      <c r="I49" s="19"/>
      <c r="J49" s="19"/>
      <c r="K49" s="273"/>
      <c r="L49" s="271"/>
      <c r="M49" s="19"/>
    </row>
    <row r="50" spans="1:19" x14ac:dyDescent="0.25">
      <c r="A50" s="271"/>
      <c r="B50" s="271"/>
      <c r="C50" s="272"/>
      <c r="D50" s="272"/>
      <c r="E50" s="272"/>
      <c r="F50" s="19"/>
      <c r="G50" s="19"/>
      <c r="H50" s="19"/>
      <c r="I50" s="19"/>
      <c r="J50" s="19"/>
      <c r="K50" s="273"/>
      <c r="L50" s="271"/>
      <c r="M50" s="19"/>
    </row>
    <row r="51" spans="1:19" x14ac:dyDescent="0.25">
      <c r="A51" s="271"/>
      <c r="B51" s="271"/>
      <c r="C51" s="272"/>
      <c r="D51" s="272"/>
      <c r="E51" s="272"/>
      <c r="F51" s="19"/>
      <c r="G51" s="19"/>
      <c r="H51" s="19"/>
      <c r="I51" s="19"/>
      <c r="J51" s="19"/>
      <c r="K51" s="273"/>
      <c r="L51" s="271"/>
      <c r="M51" s="19"/>
    </row>
    <row r="52" spans="1:19" x14ac:dyDescent="0.25">
      <c r="A52" s="271"/>
      <c r="B52" s="271"/>
      <c r="C52" s="272"/>
      <c r="D52" s="272"/>
      <c r="E52" s="272"/>
      <c r="F52" s="19"/>
      <c r="G52" s="19"/>
      <c r="H52" s="19"/>
      <c r="I52" s="19"/>
      <c r="J52" s="19"/>
      <c r="K52" s="273"/>
      <c r="L52" s="271"/>
      <c r="M52" s="19"/>
    </row>
    <row r="53" spans="1:19" x14ac:dyDescent="0.25">
      <c r="A53" s="271"/>
      <c r="B53" s="271"/>
      <c r="C53" s="272"/>
      <c r="D53" s="272"/>
      <c r="E53" s="272"/>
      <c r="F53" s="19"/>
      <c r="G53" s="19"/>
      <c r="H53" s="19"/>
      <c r="I53" s="19"/>
      <c r="J53" s="19"/>
      <c r="K53" s="273"/>
      <c r="L53" s="271"/>
      <c r="M53" s="19"/>
    </row>
    <row r="54" spans="1:19" x14ac:dyDescent="0.25">
      <c r="A54" s="271"/>
      <c r="B54" s="271"/>
      <c r="C54" s="272"/>
      <c r="D54" s="272"/>
      <c r="E54" s="272"/>
      <c r="F54" s="19"/>
      <c r="G54" s="19"/>
      <c r="H54" s="19"/>
      <c r="I54" s="19"/>
      <c r="J54" s="19"/>
      <c r="K54" s="273"/>
      <c r="L54" s="271"/>
      <c r="M54" s="19"/>
    </row>
    <row r="55" spans="1:19" x14ac:dyDescent="0.25">
      <c r="A55" s="271"/>
      <c r="B55" s="271"/>
      <c r="C55" s="272"/>
      <c r="D55" s="272"/>
      <c r="E55" s="272"/>
      <c r="F55" s="19"/>
      <c r="G55" s="19"/>
      <c r="H55" s="19"/>
      <c r="I55" s="19"/>
      <c r="J55" s="19"/>
      <c r="K55" s="273"/>
      <c r="L55" s="271"/>
      <c r="M55" s="19"/>
    </row>
    <row r="56" spans="1:19" x14ac:dyDescent="0.25">
      <c r="A56" s="271"/>
      <c r="B56" s="271"/>
      <c r="C56" s="272"/>
      <c r="D56" s="272"/>
      <c r="E56" s="272"/>
      <c r="F56" s="19"/>
      <c r="G56" s="19"/>
      <c r="H56" s="19"/>
      <c r="I56" s="19"/>
      <c r="J56" s="19"/>
      <c r="K56" s="273"/>
      <c r="L56" s="271"/>
      <c r="M56" s="19"/>
    </row>
    <row r="57" spans="1:19" x14ac:dyDescent="0.25">
      <c r="A57" s="271"/>
      <c r="B57" s="271"/>
      <c r="C57" s="272"/>
      <c r="D57" s="272"/>
      <c r="E57" s="272"/>
      <c r="F57" s="19"/>
      <c r="G57" s="19"/>
      <c r="H57" s="19"/>
      <c r="I57" s="19"/>
      <c r="J57" s="19"/>
      <c r="K57" s="273"/>
      <c r="L57" s="271"/>
      <c r="M57" s="19"/>
    </row>
    <row r="58" spans="1:19" x14ac:dyDescent="0.25">
      <c r="A58" s="271"/>
      <c r="B58" s="271"/>
      <c r="C58" s="272"/>
      <c r="D58" s="272"/>
      <c r="E58" s="272"/>
      <c r="F58" s="19"/>
      <c r="G58" s="19"/>
      <c r="H58" s="19"/>
      <c r="I58" s="19"/>
      <c r="J58" s="19"/>
      <c r="K58" s="273"/>
      <c r="L58" s="271"/>
      <c r="M58" s="19"/>
    </row>
    <row r="59" spans="1:19" x14ac:dyDescent="0.25">
      <c r="A59" s="271"/>
      <c r="B59" s="271"/>
      <c r="C59" s="272"/>
      <c r="D59" s="272"/>
      <c r="E59" s="272"/>
      <c r="F59" s="19"/>
      <c r="G59" s="19"/>
      <c r="H59" s="19"/>
      <c r="I59" s="19"/>
      <c r="J59" s="19"/>
      <c r="K59" s="273"/>
      <c r="L59" s="271"/>
      <c r="M59" s="19"/>
    </row>
    <row r="60" spans="1:19" x14ac:dyDescent="0.25">
      <c r="A60" s="271"/>
      <c r="B60" s="271"/>
      <c r="C60" s="272"/>
      <c r="D60" s="272"/>
      <c r="E60" s="272"/>
      <c r="F60" s="19"/>
      <c r="G60" s="19"/>
      <c r="H60" s="19"/>
      <c r="I60" s="19"/>
      <c r="J60" s="19"/>
      <c r="K60" s="273"/>
      <c r="L60" s="271"/>
      <c r="M60" s="19"/>
      <c r="S60" t="s">
        <v>142</v>
      </c>
    </row>
    <row r="61" spans="1:19" x14ac:dyDescent="0.25">
      <c r="A61" s="271"/>
      <c r="B61" s="271"/>
      <c r="C61" s="272"/>
      <c r="D61" s="272"/>
      <c r="E61" s="272"/>
      <c r="F61" s="19"/>
      <c r="G61" s="19"/>
      <c r="H61" s="19"/>
      <c r="I61" s="19"/>
      <c r="J61" s="19"/>
      <c r="K61" s="273"/>
      <c r="L61" s="271"/>
      <c r="M61" s="19"/>
    </row>
    <row r="62" spans="1:19" x14ac:dyDescent="0.25">
      <c r="A62" s="271"/>
      <c r="B62" s="271"/>
      <c r="C62" s="272"/>
      <c r="D62" s="272"/>
      <c r="E62" s="272"/>
      <c r="F62" s="19"/>
      <c r="G62" s="19"/>
      <c r="H62" s="19"/>
      <c r="I62" s="19"/>
      <c r="J62" s="19"/>
      <c r="K62" s="273"/>
      <c r="L62" s="271"/>
      <c r="M62" s="19"/>
    </row>
    <row r="63" spans="1:19" x14ac:dyDescent="0.25">
      <c r="A63" s="271"/>
      <c r="B63" s="271"/>
      <c r="C63" s="272"/>
      <c r="D63" s="272"/>
      <c r="E63" s="272"/>
      <c r="F63" s="19"/>
      <c r="G63" s="19"/>
      <c r="H63" s="19"/>
      <c r="I63" s="19"/>
      <c r="J63" s="19"/>
      <c r="K63" s="273"/>
      <c r="L63" s="271"/>
      <c r="M63" s="19"/>
    </row>
    <row r="64" spans="1:19" x14ac:dyDescent="0.25">
      <c r="A64" s="271"/>
      <c r="B64" s="271"/>
      <c r="C64" s="272"/>
      <c r="D64" s="272"/>
      <c r="E64" s="272"/>
      <c r="F64" s="19"/>
      <c r="G64" s="19"/>
      <c r="H64" s="19"/>
      <c r="I64" s="19"/>
      <c r="J64" s="19"/>
      <c r="K64" s="273"/>
      <c r="L64" s="271"/>
      <c r="M64" s="19"/>
    </row>
    <row r="65" spans="1:13" x14ac:dyDescent="0.25">
      <c r="A65" s="271"/>
      <c r="B65" s="271"/>
      <c r="C65" s="272"/>
      <c r="D65" s="272"/>
      <c r="E65" s="272"/>
      <c r="F65" s="19"/>
      <c r="G65" s="19"/>
      <c r="H65" s="19"/>
      <c r="I65" s="19"/>
      <c r="J65" s="19"/>
      <c r="K65" s="273"/>
      <c r="L65" s="271"/>
      <c r="M65" s="19"/>
    </row>
    <row r="66" spans="1:13" x14ac:dyDescent="0.25">
      <c r="A66" s="271"/>
      <c r="B66" s="271"/>
      <c r="C66" s="272"/>
      <c r="D66" s="272"/>
      <c r="E66" s="272"/>
      <c r="F66" s="19"/>
      <c r="G66" s="19"/>
      <c r="H66" s="19"/>
      <c r="I66" s="19"/>
      <c r="J66" s="19"/>
      <c r="K66" s="273"/>
      <c r="L66" s="271"/>
      <c r="M66" s="19"/>
    </row>
    <row r="67" spans="1:13" x14ac:dyDescent="0.25">
      <c r="A67" s="271"/>
      <c r="B67" s="271"/>
      <c r="C67" s="272"/>
      <c r="D67" s="272"/>
      <c r="E67" s="272"/>
      <c r="F67" s="19"/>
      <c r="G67" s="19"/>
      <c r="H67" s="19"/>
      <c r="I67" s="19"/>
      <c r="J67" s="19"/>
      <c r="K67" s="273"/>
      <c r="L67" s="271"/>
      <c r="M67" s="19"/>
    </row>
    <row r="68" spans="1:13" x14ac:dyDescent="0.25">
      <c r="A68" s="271"/>
      <c r="B68" s="271"/>
      <c r="C68" s="272"/>
      <c r="D68" s="272"/>
      <c r="E68" s="272"/>
      <c r="F68" s="19"/>
      <c r="G68" s="19"/>
      <c r="H68" s="19"/>
      <c r="I68" s="19"/>
      <c r="J68" s="19"/>
      <c r="K68" s="273"/>
      <c r="L68" s="271"/>
      <c r="M68" s="19"/>
    </row>
    <row r="69" spans="1:13" x14ac:dyDescent="0.25">
      <c r="A69" s="271"/>
      <c r="B69" s="271"/>
      <c r="C69" s="272"/>
      <c r="D69" s="272"/>
      <c r="E69" s="272"/>
      <c r="F69" s="19"/>
      <c r="G69" s="19"/>
      <c r="H69" s="19"/>
      <c r="I69" s="19"/>
      <c r="J69" s="19"/>
      <c r="K69" s="273"/>
      <c r="L69" s="271"/>
      <c r="M69" s="19"/>
    </row>
    <row r="70" spans="1:13" x14ac:dyDescent="0.25">
      <c r="A70" s="271"/>
      <c r="B70" s="271"/>
      <c r="C70" s="272"/>
      <c r="D70" s="272"/>
      <c r="E70" s="272"/>
      <c r="F70" s="19"/>
      <c r="G70" s="19"/>
      <c r="H70" s="19"/>
      <c r="I70" s="19"/>
      <c r="J70" s="19"/>
      <c r="K70" s="273"/>
      <c r="L70" s="271"/>
      <c r="M70" s="19"/>
    </row>
    <row r="71" spans="1:13" ht="15.75" thickBot="1" x14ac:dyDescent="0.3">
      <c r="A71" s="262"/>
      <c r="B71" s="262"/>
      <c r="C71" s="263"/>
      <c r="D71" s="263"/>
      <c r="E71" s="263"/>
      <c r="F71" s="264"/>
      <c r="G71" s="264"/>
      <c r="H71" s="264"/>
      <c r="I71" s="264"/>
      <c r="J71" s="264"/>
      <c r="K71" s="264"/>
      <c r="L71" s="262"/>
      <c r="M71" s="264"/>
    </row>
    <row r="72" spans="1:13" ht="15.75" thickTop="1" x14ac:dyDescent="0.25"/>
    <row r="73" spans="1:13" hidden="1" x14ac:dyDescent="0.25">
      <c r="K73" s="7">
        <f t="shared" ref="K73:K132" si="0">SUM(F73:J73)</f>
        <v>0</v>
      </c>
      <c r="L73" s="5">
        <f t="shared" ref="L73:L133" si="1">IF(D73="X",0,IF(E73="",0,IF(E73="H",0,VLOOKUP(E73,$F$539:$G$553,2))))</f>
        <v>0</v>
      </c>
      <c r="M73">
        <f t="shared" ref="M73:M132" si="2">SUM(K73*L73)</f>
        <v>0</v>
      </c>
    </row>
    <row r="74" spans="1:13" hidden="1" x14ac:dyDescent="0.25">
      <c r="K74" s="7">
        <f t="shared" si="0"/>
        <v>0</v>
      </c>
      <c r="L74" s="5">
        <f t="shared" si="1"/>
        <v>0</v>
      </c>
      <c r="M74">
        <f t="shared" si="2"/>
        <v>0</v>
      </c>
    </row>
    <row r="75" spans="1:13" hidden="1" x14ac:dyDescent="0.25">
      <c r="K75" s="7">
        <f t="shared" si="0"/>
        <v>0</v>
      </c>
      <c r="L75" s="5">
        <f t="shared" si="1"/>
        <v>0</v>
      </c>
      <c r="M75">
        <f t="shared" si="2"/>
        <v>0</v>
      </c>
    </row>
    <row r="76" spans="1:13" hidden="1" x14ac:dyDescent="0.25">
      <c r="K76" s="7">
        <f t="shared" si="0"/>
        <v>0</v>
      </c>
      <c r="L76" s="5">
        <f t="shared" si="1"/>
        <v>0</v>
      </c>
      <c r="M76">
        <f t="shared" si="2"/>
        <v>0</v>
      </c>
    </row>
    <row r="77" spans="1:13" hidden="1" x14ac:dyDescent="0.25">
      <c r="K77" s="7">
        <f t="shared" si="0"/>
        <v>0</v>
      </c>
      <c r="L77" s="5">
        <f t="shared" si="1"/>
        <v>0</v>
      </c>
      <c r="M77">
        <f t="shared" si="2"/>
        <v>0</v>
      </c>
    </row>
    <row r="78" spans="1:13" hidden="1" x14ac:dyDescent="0.25">
      <c r="K78" s="7">
        <f t="shared" si="0"/>
        <v>0</v>
      </c>
      <c r="L78" s="5">
        <f t="shared" si="1"/>
        <v>0</v>
      </c>
      <c r="M78">
        <f t="shared" si="2"/>
        <v>0</v>
      </c>
    </row>
    <row r="79" spans="1:13" hidden="1" x14ac:dyDescent="0.25">
      <c r="K79" s="7">
        <f t="shared" si="0"/>
        <v>0</v>
      </c>
      <c r="L79" s="5">
        <f t="shared" si="1"/>
        <v>0</v>
      </c>
      <c r="M79">
        <f t="shared" si="2"/>
        <v>0</v>
      </c>
    </row>
    <row r="80" spans="1:13" hidden="1" x14ac:dyDescent="0.25">
      <c r="K80" s="7">
        <f t="shared" si="0"/>
        <v>0</v>
      </c>
      <c r="L80" s="5">
        <f t="shared" si="1"/>
        <v>0</v>
      </c>
      <c r="M80">
        <f t="shared" si="2"/>
        <v>0</v>
      </c>
    </row>
    <row r="81" spans="11:13" hidden="1" x14ac:dyDescent="0.25">
      <c r="K81" s="7">
        <f t="shared" si="0"/>
        <v>0</v>
      </c>
      <c r="L81" s="5">
        <f t="shared" si="1"/>
        <v>0</v>
      </c>
      <c r="M81">
        <f t="shared" si="2"/>
        <v>0</v>
      </c>
    </row>
    <row r="82" spans="11:13" hidden="1" x14ac:dyDescent="0.25">
      <c r="K82" s="7">
        <f t="shared" si="0"/>
        <v>0</v>
      </c>
      <c r="L82" s="5">
        <f t="shared" si="1"/>
        <v>0</v>
      </c>
      <c r="M82">
        <f t="shared" si="2"/>
        <v>0</v>
      </c>
    </row>
    <row r="83" spans="11:13" hidden="1" x14ac:dyDescent="0.25">
      <c r="K83" s="7">
        <f t="shared" si="0"/>
        <v>0</v>
      </c>
      <c r="L83" s="5">
        <f t="shared" si="1"/>
        <v>0</v>
      </c>
      <c r="M83">
        <f t="shared" si="2"/>
        <v>0</v>
      </c>
    </row>
    <row r="84" spans="11:13" hidden="1" x14ac:dyDescent="0.25">
      <c r="K84" s="7">
        <f t="shared" si="0"/>
        <v>0</v>
      </c>
      <c r="L84" s="5">
        <f t="shared" si="1"/>
        <v>0</v>
      </c>
      <c r="M84">
        <f t="shared" si="2"/>
        <v>0</v>
      </c>
    </row>
    <row r="85" spans="11:13" hidden="1" x14ac:dyDescent="0.25">
      <c r="K85" s="7">
        <f t="shared" si="0"/>
        <v>0</v>
      </c>
      <c r="L85" s="5">
        <f t="shared" si="1"/>
        <v>0</v>
      </c>
      <c r="M85">
        <f t="shared" si="2"/>
        <v>0</v>
      </c>
    </row>
    <row r="86" spans="11:13" hidden="1" x14ac:dyDescent="0.25">
      <c r="K86" s="7">
        <f t="shared" si="0"/>
        <v>0</v>
      </c>
      <c r="L86" s="5">
        <f t="shared" si="1"/>
        <v>0</v>
      </c>
      <c r="M86">
        <f t="shared" si="2"/>
        <v>0</v>
      </c>
    </row>
    <row r="87" spans="11:13" hidden="1" x14ac:dyDescent="0.25">
      <c r="K87" s="7">
        <f t="shared" si="0"/>
        <v>0</v>
      </c>
      <c r="L87" s="5">
        <f t="shared" si="1"/>
        <v>0</v>
      </c>
      <c r="M87">
        <f t="shared" si="2"/>
        <v>0</v>
      </c>
    </row>
    <row r="88" spans="11:13" hidden="1" x14ac:dyDescent="0.25">
      <c r="K88" s="7">
        <f t="shared" si="0"/>
        <v>0</v>
      </c>
      <c r="L88" s="5">
        <f t="shared" si="1"/>
        <v>0</v>
      </c>
      <c r="M88">
        <f t="shared" si="2"/>
        <v>0</v>
      </c>
    </row>
    <row r="89" spans="11:13" hidden="1" x14ac:dyDescent="0.25">
      <c r="K89" s="7">
        <f t="shared" si="0"/>
        <v>0</v>
      </c>
      <c r="L89" s="5">
        <f t="shared" si="1"/>
        <v>0</v>
      </c>
      <c r="M89">
        <f t="shared" si="2"/>
        <v>0</v>
      </c>
    </row>
    <row r="90" spans="11:13" hidden="1" x14ac:dyDescent="0.25">
      <c r="K90" s="7">
        <f t="shared" si="0"/>
        <v>0</v>
      </c>
      <c r="L90" s="5">
        <f t="shared" si="1"/>
        <v>0</v>
      </c>
      <c r="M90">
        <f t="shared" si="2"/>
        <v>0</v>
      </c>
    </row>
    <row r="91" spans="11:13" hidden="1" x14ac:dyDescent="0.25">
      <c r="K91" s="7">
        <f t="shared" si="0"/>
        <v>0</v>
      </c>
      <c r="L91" s="5">
        <f t="shared" si="1"/>
        <v>0</v>
      </c>
      <c r="M91">
        <f t="shared" si="2"/>
        <v>0</v>
      </c>
    </row>
    <row r="92" spans="11:13" hidden="1" x14ac:dyDescent="0.25">
      <c r="K92" s="7">
        <f t="shared" si="0"/>
        <v>0</v>
      </c>
      <c r="L92" s="5">
        <f t="shared" si="1"/>
        <v>0</v>
      </c>
      <c r="M92">
        <f t="shared" si="2"/>
        <v>0</v>
      </c>
    </row>
    <row r="93" spans="11:13" hidden="1" x14ac:dyDescent="0.25">
      <c r="K93" s="7">
        <f t="shared" si="0"/>
        <v>0</v>
      </c>
      <c r="L93" s="5">
        <f t="shared" si="1"/>
        <v>0</v>
      </c>
      <c r="M93">
        <f t="shared" si="2"/>
        <v>0</v>
      </c>
    </row>
    <row r="94" spans="11:13" hidden="1" x14ac:dyDescent="0.25">
      <c r="K94" s="7">
        <f t="shared" si="0"/>
        <v>0</v>
      </c>
      <c r="L94" s="5">
        <f t="shared" si="1"/>
        <v>0</v>
      </c>
      <c r="M94">
        <f t="shared" si="2"/>
        <v>0</v>
      </c>
    </row>
    <row r="95" spans="11:13" hidden="1" x14ac:dyDescent="0.25">
      <c r="K95" s="7">
        <f t="shared" si="0"/>
        <v>0</v>
      </c>
      <c r="L95" s="5">
        <f t="shared" si="1"/>
        <v>0</v>
      </c>
      <c r="M95">
        <f t="shared" si="2"/>
        <v>0</v>
      </c>
    </row>
    <row r="96" spans="11:13" hidden="1" x14ac:dyDescent="0.25">
      <c r="K96" s="7">
        <f t="shared" si="0"/>
        <v>0</v>
      </c>
      <c r="L96" s="5">
        <f t="shared" si="1"/>
        <v>0</v>
      </c>
      <c r="M96">
        <f t="shared" si="2"/>
        <v>0</v>
      </c>
    </row>
    <row r="97" spans="11:13" hidden="1" x14ac:dyDescent="0.25">
      <c r="K97" s="7">
        <f t="shared" si="0"/>
        <v>0</v>
      </c>
      <c r="L97" s="5">
        <f t="shared" si="1"/>
        <v>0</v>
      </c>
      <c r="M97">
        <f t="shared" si="2"/>
        <v>0</v>
      </c>
    </row>
    <row r="98" spans="11:13" hidden="1" x14ac:dyDescent="0.25">
      <c r="K98" s="7">
        <f t="shared" si="0"/>
        <v>0</v>
      </c>
      <c r="L98" s="5">
        <f t="shared" si="1"/>
        <v>0</v>
      </c>
      <c r="M98">
        <f t="shared" si="2"/>
        <v>0</v>
      </c>
    </row>
    <row r="99" spans="11:13" hidden="1" x14ac:dyDescent="0.25">
      <c r="K99" s="7">
        <f t="shared" si="0"/>
        <v>0</v>
      </c>
      <c r="L99" s="5">
        <f t="shared" si="1"/>
        <v>0</v>
      </c>
      <c r="M99">
        <f t="shared" si="2"/>
        <v>0</v>
      </c>
    </row>
    <row r="100" spans="11:13" hidden="1" x14ac:dyDescent="0.25">
      <c r="K100" s="7">
        <f t="shared" si="0"/>
        <v>0</v>
      </c>
      <c r="L100" s="5">
        <f t="shared" si="1"/>
        <v>0</v>
      </c>
      <c r="M100">
        <f t="shared" si="2"/>
        <v>0</v>
      </c>
    </row>
    <row r="101" spans="11:13" hidden="1" x14ac:dyDescent="0.25">
      <c r="K101" s="7">
        <f t="shared" si="0"/>
        <v>0</v>
      </c>
      <c r="L101" s="5">
        <f t="shared" si="1"/>
        <v>0</v>
      </c>
      <c r="M101">
        <f t="shared" si="2"/>
        <v>0</v>
      </c>
    </row>
    <row r="102" spans="11:13" hidden="1" x14ac:dyDescent="0.25">
      <c r="K102" s="7">
        <f t="shared" si="0"/>
        <v>0</v>
      </c>
      <c r="L102" s="5">
        <f t="shared" si="1"/>
        <v>0</v>
      </c>
      <c r="M102">
        <f t="shared" si="2"/>
        <v>0</v>
      </c>
    </row>
    <row r="103" spans="11:13" hidden="1" x14ac:dyDescent="0.25">
      <c r="K103" s="7">
        <f t="shared" si="0"/>
        <v>0</v>
      </c>
      <c r="L103" s="5">
        <f t="shared" si="1"/>
        <v>0</v>
      </c>
      <c r="M103">
        <f t="shared" si="2"/>
        <v>0</v>
      </c>
    </row>
    <row r="104" spans="11:13" hidden="1" x14ac:dyDescent="0.25">
      <c r="K104" s="7">
        <f t="shared" si="0"/>
        <v>0</v>
      </c>
      <c r="L104" s="5">
        <f t="shared" si="1"/>
        <v>0</v>
      </c>
      <c r="M104">
        <f t="shared" si="2"/>
        <v>0</v>
      </c>
    </row>
    <row r="105" spans="11:13" hidden="1" x14ac:dyDescent="0.25">
      <c r="K105" s="7">
        <f t="shared" si="0"/>
        <v>0</v>
      </c>
      <c r="L105" s="5">
        <f t="shared" si="1"/>
        <v>0</v>
      </c>
      <c r="M105">
        <f t="shared" si="2"/>
        <v>0</v>
      </c>
    </row>
    <row r="106" spans="11:13" hidden="1" x14ac:dyDescent="0.25">
      <c r="K106" s="7">
        <f t="shared" si="0"/>
        <v>0</v>
      </c>
      <c r="L106" s="5">
        <f t="shared" si="1"/>
        <v>0</v>
      </c>
      <c r="M106">
        <f t="shared" si="2"/>
        <v>0</v>
      </c>
    </row>
    <row r="107" spans="11:13" hidden="1" x14ac:dyDescent="0.25">
      <c r="K107" s="7">
        <f t="shared" si="0"/>
        <v>0</v>
      </c>
      <c r="L107" s="5">
        <f t="shared" si="1"/>
        <v>0</v>
      </c>
      <c r="M107">
        <f t="shared" si="2"/>
        <v>0</v>
      </c>
    </row>
    <row r="108" spans="11:13" hidden="1" x14ac:dyDescent="0.25">
      <c r="K108" s="7">
        <f t="shared" si="0"/>
        <v>0</v>
      </c>
      <c r="L108" s="5">
        <f t="shared" si="1"/>
        <v>0</v>
      </c>
      <c r="M108">
        <f t="shared" si="2"/>
        <v>0</v>
      </c>
    </row>
    <row r="109" spans="11:13" hidden="1" x14ac:dyDescent="0.25">
      <c r="K109" s="7">
        <f t="shared" si="0"/>
        <v>0</v>
      </c>
      <c r="L109" s="5">
        <f t="shared" si="1"/>
        <v>0</v>
      </c>
      <c r="M109">
        <f t="shared" si="2"/>
        <v>0</v>
      </c>
    </row>
    <row r="110" spans="11:13" hidden="1" x14ac:dyDescent="0.25">
      <c r="K110" s="7">
        <f t="shared" si="0"/>
        <v>0</v>
      </c>
      <c r="L110" s="5">
        <f t="shared" si="1"/>
        <v>0</v>
      </c>
      <c r="M110">
        <f t="shared" si="2"/>
        <v>0</v>
      </c>
    </row>
    <row r="111" spans="11:13" hidden="1" x14ac:dyDescent="0.25">
      <c r="K111" s="7">
        <f t="shared" si="0"/>
        <v>0</v>
      </c>
      <c r="L111" s="5">
        <f t="shared" si="1"/>
        <v>0</v>
      </c>
      <c r="M111">
        <f t="shared" si="2"/>
        <v>0</v>
      </c>
    </row>
    <row r="112" spans="11:13" hidden="1" x14ac:dyDescent="0.25">
      <c r="K112" s="7">
        <f t="shared" si="0"/>
        <v>0</v>
      </c>
      <c r="L112" s="5">
        <f t="shared" si="1"/>
        <v>0</v>
      </c>
      <c r="M112">
        <f t="shared" si="2"/>
        <v>0</v>
      </c>
    </row>
    <row r="113" spans="11:13" hidden="1" x14ac:dyDescent="0.25">
      <c r="K113" s="7">
        <f t="shared" si="0"/>
        <v>0</v>
      </c>
      <c r="L113" s="5">
        <f t="shared" si="1"/>
        <v>0</v>
      </c>
      <c r="M113">
        <f t="shared" si="2"/>
        <v>0</v>
      </c>
    </row>
    <row r="114" spans="11:13" hidden="1" x14ac:dyDescent="0.25">
      <c r="K114" s="7">
        <f t="shared" si="0"/>
        <v>0</v>
      </c>
      <c r="L114" s="5">
        <f t="shared" si="1"/>
        <v>0</v>
      </c>
      <c r="M114">
        <f t="shared" si="2"/>
        <v>0</v>
      </c>
    </row>
    <row r="115" spans="11:13" hidden="1" x14ac:dyDescent="0.25">
      <c r="K115" s="7">
        <f t="shared" si="0"/>
        <v>0</v>
      </c>
      <c r="L115" s="5">
        <f t="shared" si="1"/>
        <v>0</v>
      </c>
      <c r="M115">
        <f t="shared" si="2"/>
        <v>0</v>
      </c>
    </row>
    <row r="116" spans="11:13" hidden="1" x14ac:dyDescent="0.25">
      <c r="K116" s="7">
        <f t="shared" si="0"/>
        <v>0</v>
      </c>
      <c r="L116" s="5">
        <f t="shared" si="1"/>
        <v>0</v>
      </c>
      <c r="M116">
        <f t="shared" si="2"/>
        <v>0</v>
      </c>
    </row>
    <row r="117" spans="11:13" hidden="1" x14ac:dyDescent="0.25">
      <c r="K117" s="7">
        <f t="shared" si="0"/>
        <v>0</v>
      </c>
      <c r="L117" s="5">
        <f t="shared" si="1"/>
        <v>0</v>
      </c>
      <c r="M117">
        <f t="shared" si="2"/>
        <v>0</v>
      </c>
    </row>
    <row r="118" spans="11:13" hidden="1" x14ac:dyDescent="0.25">
      <c r="K118" s="7">
        <f t="shared" si="0"/>
        <v>0</v>
      </c>
      <c r="L118" s="5">
        <f t="shared" si="1"/>
        <v>0</v>
      </c>
      <c r="M118">
        <f t="shared" si="2"/>
        <v>0</v>
      </c>
    </row>
    <row r="119" spans="11:13" hidden="1" x14ac:dyDescent="0.25">
      <c r="K119" s="7">
        <f t="shared" si="0"/>
        <v>0</v>
      </c>
      <c r="L119" s="5">
        <f t="shared" si="1"/>
        <v>0</v>
      </c>
      <c r="M119">
        <f t="shared" si="2"/>
        <v>0</v>
      </c>
    </row>
    <row r="120" spans="11:13" hidden="1" x14ac:dyDescent="0.25">
      <c r="K120" s="7">
        <f t="shared" si="0"/>
        <v>0</v>
      </c>
      <c r="L120" s="5">
        <f t="shared" si="1"/>
        <v>0</v>
      </c>
      <c r="M120">
        <f t="shared" si="2"/>
        <v>0</v>
      </c>
    </row>
    <row r="121" spans="11:13" hidden="1" x14ac:dyDescent="0.25">
      <c r="K121" s="7">
        <f t="shared" si="0"/>
        <v>0</v>
      </c>
      <c r="L121" s="5">
        <f t="shared" si="1"/>
        <v>0</v>
      </c>
      <c r="M121">
        <f t="shared" si="2"/>
        <v>0</v>
      </c>
    </row>
    <row r="122" spans="11:13" hidden="1" x14ac:dyDescent="0.25">
      <c r="K122" s="7">
        <f t="shared" si="0"/>
        <v>0</v>
      </c>
      <c r="L122" s="5">
        <f t="shared" si="1"/>
        <v>0</v>
      </c>
      <c r="M122">
        <f t="shared" si="2"/>
        <v>0</v>
      </c>
    </row>
    <row r="123" spans="11:13" hidden="1" x14ac:dyDescent="0.25">
      <c r="K123" s="7">
        <f t="shared" si="0"/>
        <v>0</v>
      </c>
      <c r="L123" s="5">
        <f t="shared" si="1"/>
        <v>0</v>
      </c>
      <c r="M123">
        <f t="shared" si="2"/>
        <v>0</v>
      </c>
    </row>
    <row r="124" spans="11:13" hidden="1" x14ac:dyDescent="0.25">
      <c r="K124" s="7">
        <f t="shared" si="0"/>
        <v>0</v>
      </c>
      <c r="L124" s="5">
        <f t="shared" si="1"/>
        <v>0</v>
      </c>
      <c r="M124">
        <f t="shared" si="2"/>
        <v>0</v>
      </c>
    </row>
    <row r="125" spans="11:13" hidden="1" x14ac:dyDescent="0.25">
      <c r="K125" s="7">
        <f t="shared" si="0"/>
        <v>0</v>
      </c>
      <c r="L125" s="5">
        <f t="shared" si="1"/>
        <v>0</v>
      </c>
      <c r="M125">
        <f t="shared" si="2"/>
        <v>0</v>
      </c>
    </row>
    <row r="126" spans="11:13" hidden="1" x14ac:dyDescent="0.25">
      <c r="K126" s="7">
        <f t="shared" si="0"/>
        <v>0</v>
      </c>
      <c r="L126" s="5">
        <f t="shared" si="1"/>
        <v>0</v>
      </c>
      <c r="M126">
        <f t="shared" si="2"/>
        <v>0</v>
      </c>
    </row>
    <row r="127" spans="11:13" hidden="1" x14ac:dyDescent="0.25">
      <c r="K127" s="7">
        <f t="shared" si="0"/>
        <v>0</v>
      </c>
      <c r="L127" s="5">
        <f t="shared" si="1"/>
        <v>0</v>
      </c>
      <c r="M127">
        <f t="shared" si="2"/>
        <v>0</v>
      </c>
    </row>
    <row r="128" spans="11:13" hidden="1" x14ac:dyDescent="0.25">
      <c r="K128" s="7">
        <f t="shared" si="0"/>
        <v>0</v>
      </c>
      <c r="L128" s="5">
        <f t="shared" si="1"/>
        <v>0</v>
      </c>
      <c r="M128">
        <f t="shared" si="2"/>
        <v>0</v>
      </c>
    </row>
    <row r="129" spans="11:13" hidden="1" x14ac:dyDescent="0.25">
      <c r="K129" s="7">
        <f t="shared" si="0"/>
        <v>0</v>
      </c>
      <c r="L129" s="5">
        <f t="shared" si="1"/>
        <v>0</v>
      </c>
      <c r="M129">
        <f t="shared" si="2"/>
        <v>0</v>
      </c>
    </row>
    <row r="130" spans="11:13" hidden="1" x14ac:dyDescent="0.25">
      <c r="K130" s="7">
        <f t="shared" si="0"/>
        <v>0</v>
      </c>
      <c r="L130" s="5">
        <f t="shared" si="1"/>
        <v>0</v>
      </c>
      <c r="M130">
        <f t="shared" si="2"/>
        <v>0</v>
      </c>
    </row>
    <row r="131" spans="11:13" hidden="1" x14ac:dyDescent="0.25">
      <c r="K131" s="7">
        <f t="shared" si="0"/>
        <v>0</v>
      </c>
      <c r="L131" s="5">
        <f t="shared" si="1"/>
        <v>0</v>
      </c>
      <c r="M131">
        <f t="shared" si="2"/>
        <v>0</v>
      </c>
    </row>
    <row r="132" spans="11:13" hidden="1" x14ac:dyDescent="0.25">
      <c r="K132" s="7">
        <f t="shared" si="0"/>
        <v>0</v>
      </c>
      <c r="L132" s="5">
        <f t="shared" si="1"/>
        <v>0</v>
      </c>
      <c r="M132">
        <f t="shared" si="2"/>
        <v>0</v>
      </c>
    </row>
    <row r="133" spans="11:13" hidden="1" x14ac:dyDescent="0.25">
      <c r="K133" s="7">
        <f t="shared" ref="K133:K196" si="3">SUM(F133:J133)</f>
        <v>0</v>
      </c>
      <c r="L133" s="5">
        <f t="shared" si="1"/>
        <v>0</v>
      </c>
      <c r="M133">
        <f t="shared" ref="M133:M196" si="4">SUM(K133*L133)</f>
        <v>0</v>
      </c>
    </row>
    <row r="134" spans="11:13" hidden="1" x14ac:dyDescent="0.25">
      <c r="K134" s="7">
        <f t="shared" si="3"/>
        <v>0</v>
      </c>
      <c r="L134" s="5">
        <f t="shared" ref="L134:L197" si="5">IF(D134="X",0,IF(E134="",0,IF(E134="H",0,VLOOKUP(E134,$F$539:$G$553,2))))</f>
        <v>0</v>
      </c>
      <c r="M134">
        <f t="shared" si="4"/>
        <v>0</v>
      </c>
    </row>
    <row r="135" spans="11:13" hidden="1" x14ac:dyDescent="0.25">
      <c r="K135" s="7">
        <f t="shared" si="3"/>
        <v>0</v>
      </c>
      <c r="L135" s="5">
        <f t="shared" si="5"/>
        <v>0</v>
      </c>
      <c r="M135">
        <f t="shared" si="4"/>
        <v>0</v>
      </c>
    </row>
    <row r="136" spans="11:13" hidden="1" x14ac:dyDescent="0.25">
      <c r="K136" s="7">
        <f t="shared" si="3"/>
        <v>0</v>
      </c>
      <c r="L136" s="5">
        <f t="shared" si="5"/>
        <v>0</v>
      </c>
      <c r="M136">
        <f t="shared" si="4"/>
        <v>0</v>
      </c>
    </row>
    <row r="137" spans="11:13" hidden="1" x14ac:dyDescent="0.25">
      <c r="K137" s="7">
        <f t="shared" si="3"/>
        <v>0</v>
      </c>
      <c r="L137" s="5">
        <f t="shared" si="5"/>
        <v>0</v>
      </c>
      <c r="M137">
        <f t="shared" si="4"/>
        <v>0</v>
      </c>
    </row>
    <row r="138" spans="11:13" hidden="1" x14ac:dyDescent="0.25">
      <c r="K138" s="7">
        <f t="shared" si="3"/>
        <v>0</v>
      </c>
      <c r="L138" s="5">
        <f t="shared" si="5"/>
        <v>0</v>
      </c>
      <c r="M138">
        <f t="shared" si="4"/>
        <v>0</v>
      </c>
    </row>
    <row r="139" spans="11:13" hidden="1" x14ac:dyDescent="0.25">
      <c r="K139" s="7">
        <f t="shared" si="3"/>
        <v>0</v>
      </c>
      <c r="L139" s="5">
        <f t="shared" si="5"/>
        <v>0</v>
      </c>
      <c r="M139">
        <f t="shared" si="4"/>
        <v>0</v>
      </c>
    </row>
    <row r="140" spans="11:13" hidden="1" x14ac:dyDescent="0.25">
      <c r="K140" s="7">
        <f t="shared" si="3"/>
        <v>0</v>
      </c>
      <c r="L140" s="5">
        <f t="shared" si="5"/>
        <v>0</v>
      </c>
      <c r="M140">
        <f t="shared" si="4"/>
        <v>0</v>
      </c>
    </row>
    <row r="141" spans="11:13" hidden="1" x14ac:dyDescent="0.25">
      <c r="K141" s="7">
        <f t="shared" si="3"/>
        <v>0</v>
      </c>
      <c r="L141" s="5">
        <f t="shared" si="5"/>
        <v>0</v>
      </c>
      <c r="M141">
        <f t="shared" si="4"/>
        <v>0</v>
      </c>
    </row>
    <row r="142" spans="11:13" hidden="1" x14ac:dyDescent="0.25">
      <c r="K142" s="7">
        <f t="shared" si="3"/>
        <v>0</v>
      </c>
      <c r="L142" s="5">
        <f t="shared" si="5"/>
        <v>0</v>
      </c>
      <c r="M142">
        <f t="shared" si="4"/>
        <v>0</v>
      </c>
    </row>
    <row r="143" spans="11:13" hidden="1" x14ac:dyDescent="0.25">
      <c r="K143" s="7">
        <f t="shared" si="3"/>
        <v>0</v>
      </c>
      <c r="L143" s="5">
        <f t="shared" si="5"/>
        <v>0</v>
      </c>
      <c r="M143">
        <f t="shared" si="4"/>
        <v>0</v>
      </c>
    </row>
    <row r="144" spans="11:13" hidden="1" x14ac:dyDescent="0.25">
      <c r="K144" s="7">
        <f t="shared" si="3"/>
        <v>0</v>
      </c>
      <c r="L144" s="5">
        <f t="shared" si="5"/>
        <v>0</v>
      </c>
      <c r="M144">
        <f t="shared" si="4"/>
        <v>0</v>
      </c>
    </row>
    <row r="145" spans="11:13" hidden="1" x14ac:dyDescent="0.25">
      <c r="K145" s="7">
        <f t="shared" si="3"/>
        <v>0</v>
      </c>
      <c r="L145" s="5">
        <f t="shared" si="5"/>
        <v>0</v>
      </c>
      <c r="M145">
        <f t="shared" si="4"/>
        <v>0</v>
      </c>
    </row>
    <row r="146" spans="11:13" hidden="1" x14ac:dyDescent="0.25">
      <c r="K146" s="7">
        <f t="shared" si="3"/>
        <v>0</v>
      </c>
      <c r="L146" s="5">
        <f t="shared" si="5"/>
        <v>0</v>
      </c>
      <c r="M146">
        <f t="shared" si="4"/>
        <v>0</v>
      </c>
    </row>
    <row r="147" spans="11:13" hidden="1" x14ac:dyDescent="0.25">
      <c r="K147" s="7">
        <f t="shared" si="3"/>
        <v>0</v>
      </c>
      <c r="L147" s="5">
        <f t="shared" si="5"/>
        <v>0</v>
      </c>
      <c r="M147">
        <f t="shared" si="4"/>
        <v>0</v>
      </c>
    </row>
    <row r="148" spans="11:13" hidden="1" x14ac:dyDescent="0.25">
      <c r="K148" s="7">
        <f t="shared" si="3"/>
        <v>0</v>
      </c>
      <c r="L148" s="5">
        <f t="shared" si="5"/>
        <v>0</v>
      </c>
      <c r="M148">
        <f t="shared" si="4"/>
        <v>0</v>
      </c>
    </row>
    <row r="149" spans="11:13" hidden="1" x14ac:dyDescent="0.25">
      <c r="K149" s="7">
        <f t="shared" si="3"/>
        <v>0</v>
      </c>
      <c r="L149" s="5">
        <f t="shared" si="5"/>
        <v>0</v>
      </c>
      <c r="M149">
        <f t="shared" si="4"/>
        <v>0</v>
      </c>
    </row>
    <row r="150" spans="11:13" hidden="1" x14ac:dyDescent="0.25">
      <c r="K150" s="7">
        <f t="shared" si="3"/>
        <v>0</v>
      </c>
      <c r="L150" s="5">
        <f t="shared" si="5"/>
        <v>0</v>
      </c>
      <c r="M150">
        <f t="shared" si="4"/>
        <v>0</v>
      </c>
    </row>
    <row r="151" spans="11:13" hidden="1" x14ac:dyDescent="0.25">
      <c r="K151" s="7">
        <f t="shared" si="3"/>
        <v>0</v>
      </c>
      <c r="L151" s="5">
        <f t="shared" si="5"/>
        <v>0</v>
      </c>
      <c r="M151">
        <f t="shared" si="4"/>
        <v>0</v>
      </c>
    </row>
    <row r="152" spans="11:13" hidden="1" x14ac:dyDescent="0.25">
      <c r="K152" s="7">
        <f t="shared" si="3"/>
        <v>0</v>
      </c>
      <c r="L152" s="5">
        <f t="shared" si="5"/>
        <v>0</v>
      </c>
      <c r="M152">
        <f t="shared" si="4"/>
        <v>0</v>
      </c>
    </row>
    <row r="153" spans="11:13" hidden="1" x14ac:dyDescent="0.25">
      <c r="K153" s="7">
        <f t="shared" si="3"/>
        <v>0</v>
      </c>
      <c r="L153" s="5">
        <f t="shared" si="5"/>
        <v>0</v>
      </c>
      <c r="M153">
        <f t="shared" si="4"/>
        <v>0</v>
      </c>
    </row>
    <row r="154" spans="11:13" hidden="1" x14ac:dyDescent="0.25">
      <c r="K154" s="7">
        <f t="shared" si="3"/>
        <v>0</v>
      </c>
      <c r="L154" s="5">
        <f t="shared" si="5"/>
        <v>0</v>
      </c>
      <c r="M154">
        <f t="shared" si="4"/>
        <v>0</v>
      </c>
    </row>
    <row r="155" spans="11:13" hidden="1" x14ac:dyDescent="0.25">
      <c r="K155" s="7">
        <f t="shared" si="3"/>
        <v>0</v>
      </c>
      <c r="L155" s="5">
        <f t="shared" si="5"/>
        <v>0</v>
      </c>
      <c r="M155">
        <f t="shared" si="4"/>
        <v>0</v>
      </c>
    </row>
    <row r="156" spans="11:13" hidden="1" x14ac:dyDescent="0.25">
      <c r="K156" s="7">
        <f t="shared" si="3"/>
        <v>0</v>
      </c>
      <c r="L156" s="5">
        <f t="shared" si="5"/>
        <v>0</v>
      </c>
      <c r="M156">
        <f t="shared" si="4"/>
        <v>0</v>
      </c>
    </row>
    <row r="157" spans="11:13" hidden="1" x14ac:dyDescent="0.25">
      <c r="K157" s="7">
        <f t="shared" si="3"/>
        <v>0</v>
      </c>
      <c r="L157" s="5">
        <f t="shared" si="5"/>
        <v>0</v>
      </c>
      <c r="M157">
        <f t="shared" si="4"/>
        <v>0</v>
      </c>
    </row>
    <row r="158" spans="11:13" hidden="1" x14ac:dyDescent="0.25">
      <c r="K158" s="7">
        <f t="shared" si="3"/>
        <v>0</v>
      </c>
      <c r="L158" s="5">
        <f t="shared" si="5"/>
        <v>0</v>
      </c>
      <c r="M158">
        <f t="shared" si="4"/>
        <v>0</v>
      </c>
    </row>
    <row r="159" spans="11:13" hidden="1" x14ac:dyDescent="0.25">
      <c r="K159" s="7">
        <f t="shared" si="3"/>
        <v>0</v>
      </c>
      <c r="L159" s="5">
        <f t="shared" si="5"/>
        <v>0</v>
      </c>
      <c r="M159">
        <f t="shared" si="4"/>
        <v>0</v>
      </c>
    </row>
    <row r="160" spans="11:13" hidden="1" x14ac:dyDescent="0.25">
      <c r="K160" s="7">
        <f t="shared" si="3"/>
        <v>0</v>
      </c>
      <c r="L160" s="5">
        <f t="shared" si="5"/>
        <v>0</v>
      </c>
      <c r="M160">
        <f t="shared" si="4"/>
        <v>0</v>
      </c>
    </row>
    <row r="161" spans="11:13" hidden="1" x14ac:dyDescent="0.25">
      <c r="K161" s="7">
        <f t="shared" si="3"/>
        <v>0</v>
      </c>
      <c r="L161" s="5">
        <f t="shared" si="5"/>
        <v>0</v>
      </c>
      <c r="M161">
        <f t="shared" si="4"/>
        <v>0</v>
      </c>
    </row>
    <row r="162" spans="11:13" hidden="1" x14ac:dyDescent="0.25">
      <c r="K162" s="7">
        <f t="shared" si="3"/>
        <v>0</v>
      </c>
      <c r="L162" s="5">
        <f t="shared" si="5"/>
        <v>0</v>
      </c>
      <c r="M162">
        <f t="shared" si="4"/>
        <v>0</v>
      </c>
    </row>
    <row r="163" spans="11:13" hidden="1" x14ac:dyDescent="0.25">
      <c r="K163" s="7">
        <f t="shared" si="3"/>
        <v>0</v>
      </c>
      <c r="L163" s="5">
        <f t="shared" si="5"/>
        <v>0</v>
      </c>
      <c r="M163">
        <f t="shared" si="4"/>
        <v>0</v>
      </c>
    </row>
    <row r="164" spans="11:13" hidden="1" x14ac:dyDescent="0.25">
      <c r="K164" s="7">
        <f t="shared" si="3"/>
        <v>0</v>
      </c>
      <c r="L164" s="5">
        <f t="shared" si="5"/>
        <v>0</v>
      </c>
      <c r="M164">
        <f t="shared" si="4"/>
        <v>0</v>
      </c>
    </row>
    <row r="165" spans="11:13" hidden="1" x14ac:dyDescent="0.25">
      <c r="K165" s="7">
        <f t="shared" si="3"/>
        <v>0</v>
      </c>
      <c r="L165" s="5">
        <f t="shared" si="5"/>
        <v>0</v>
      </c>
      <c r="M165">
        <f t="shared" si="4"/>
        <v>0</v>
      </c>
    </row>
    <row r="166" spans="11:13" hidden="1" x14ac:dyDescent="0.25">
      <c r="K166" s="7">
        <f t="shared" si="3"/>
        <v>0</v>
      </c>
      <c r="L166" s="5">
        <f t="shared" si="5"/>
        <v>0</v>
      </c>
      <c r="M166">
        <f t="shared" si="4"/>
        <v>0</v>
      </c>
    </row>
    <row r="167" spans="11:13" hidden="1" x14ac:dyDescent="0.25">
      <c r="K167" s="7">
        <f t="shared" si="3"/>
        <v>0</v>
      </c>
      <c r="L167" s="5">
        <f t="shared" si="5"/>
        <v>0</v>
      </c>
      <c r="M167">
        <f t="shared" si="4"/>
        <v>0</v>
      </c>
    </row>
    <row r="168" spans="11:13" hidden="1" x14ac:dyDescent="0.25">
      <c r="K168" s="7">
        <f t="shared" si="3"/>
        <v>0</v>
      </c>
      <c r="L168" s="5">
        <f t="shared" si="5"/>
        <v>0</v>
      </c>
      <c r="M168">
        <f t="shared" si="4"/>
        <v>0</v>
      </c>
    </row>
    <row r="169" spans="11:13" hidden="1" x14ac:dyDescent="0.25">
      <c r="K169" s="7">
        <f t="shared" si="3"/>
        <v>0</v>
      </c>
      <c r="L169" s="5">
        <f t="shared" si="5"/>
        <v>0</v>
      </c>
      <c r="M169">
        <f t="shared" si="4"/>
        <v>0</v>
      </c>
    </row>
    <row r="170" spans="11:13" hidden="1" x14ac:dyDescent="0.25">
      <c r="K170" s="7">
        <f t="shared" si="3"/>
        <v>0</v>
      </c>
      <c r="L170" s="5">
        <f t="shared" si="5"/>
        <v>0</v>
      </c>
      <c r="M170">
        <f t="shared" si="4"/>
        <v>0</v>
      </c>
    </row>
    <row r="171" spans="11:13" hidden="1" x14ac:dyDescent="0.25">
      <c r="K171" s="7">
        <f t="shared" si="3"/>
        <v>0</v>
      </c>
      <c r="L171" s="5">
        <f t="shared" si="5"/>
        <v>0</v>
      </c>
      <c r="M171">
        <f t="shared" si="4"/>
        <v>0</v>
      </c>
    </row>
    <row r="172" spans="11:13" hidden="1" x14ac:dyDescent="0.25">
      <c r="K172" s="7">
        <f t="shared" si="3"/>
        <v>0</v>
      </c>
      <c r="L172" s="5">
        <f t="shared" si="5"/>
        <v>0</v>
      </c>
      <c r="M172">
        <f t="shared" si="4"/>
        <v>0</v>
      </c>
    </row>
    <row r="173" spans="11:13" hidden="1" x14ac:dyDescent="0.25">
      <c r="K173" s="7">
        <f t="shared" si="3"/>
        <v>0</v>
      </c>
      <c r="L173" s="5">
        <f t="shared" si="5"/>
        <v>0</v>
      </c>
      <c r="M173">
        <f t="shared" si="4"/>
        <v>0</v>
      </c>
    </row>
    <row r="174" spans="11:13" hidden="1" x14ac:dyDescent="0.25">
      <c r="K174" s="7">
        <f t="shared" si="3"/>
        <v>0</v>
      </c>
      <c r="L174" s="5">
        <f t="shared" si="5"/>
        <v>0</v>
      </c>
      <c r="M174">
        <f t="shared" si="4"/>
        <v>0</v>
      </c>
    </row>
    <row r="175" spans="11:13" hidden="1" x14ac:dyDescent="0.25">
      <c r="K175" s="7">
        <f t="shared" si="3"/>
        <v>0</v>
      </c>
      <c r="L175" s="5">
        <f t="shared" si="5"/>
        <v>0</v>
      </c>
      <c r="M175">
        <f t="shared" si="4"/>
        <v>0</v>
      </c>
    </row>
    <row r="176" spans="11:13" hidden="1" x14ac:dyDescent="0.25">
      <c r="K176" s="7">
        <f t="shared" si="3"/>
        <v>0</v>
      </c>
      <c r="L176" s="5">
        <f t="shared" si="5"/>
        <v>0</v>
      </c>
      <c r="M176">
        <f t="shared" si="4"/>
        <v>0</v>
      </c>
    </row>
    <row r="177" spans="11:13" hidden="1" x14ac:dyDescent="0.25">
      <c r="K177" s="7">
        <f t="shared" si="3"/>
        <v>0</v>
      </c>
      <c r="L177" s="5">
        <f t="shared" si="5"/>
        <v>0</v>
      </c>
      <c r="M177">
        <f t="shared" si="4"/>
        <v>0</v>
      </c>
    </row>
    <row r="178" spans="11:13" hidden="1" x14ac:dyDescent="0.25">
      <c r="K178" s="7">
        <f t="shared" si="3"/>
        <v>0</v>
      </c>
      <c r="L178" s="5">
        <f t="shared" si="5"/>
        <v>0</v>
      </c>
      <c r="M178">
        <f t="shared" si="4"/>
        <v>0</v>
      </c>
    </row>
    <row r="179" spans="11:13" hidden="1" x14ac:dyDescent="0.25">
      <c r="K179" s="7">
        <f t="shared" si="3"/>
        <v>0</v>
      </c>
      <c r="L179" s="5">
        <f t="shared" si="5"/>
        <v>0</v>
      </c>
      <c r="M179">
        <f t="shared" si="4"/>
        <v>0</v>
      </c>
    </row>
    <row r="180" spans="11:13" hidden="1" x14ac:dyDescent="0.25">
      <c r="K180" s="7">
        <f t="shared" si="3"/>
        <v>0</v>
      </c>
      <c r="L180" s="5">
        <f t="shared" si="5"/>
        <v>0</v>
      </c>
      <c r="M180">
        <f t="shared" si="4"/>
        <v>0</v>
      </c>
    </row>
    <row r="181" spans="11:13" hidden="1" x14ac:dyDescent="0.25">
      <c r="K181" s="7">
        <f t="shared" si="3"/>
        <v>0</v>
      </c>
      <c r="L181" s="5">
        <f t="shared" si="5"/>
        <v>0</v>
      </c>
      <c r="M181">
        <f t="shared" si="4"/>
        <v>0</v>
      </c>
    </row>
    <row r="182" spans="11:13" hidden="1" x14ac:dyDescent="0.25">
      <c r="K182" s="7">
        <f t="shared" si="3"/>
        <v>0</v>
      </c>
      <c r="L182" s="5">
        <f t="shared" si="5"/>
        <v>0</v>
      </c>
      <c r="M182">
        <f t="shared" si="4"/>
        <v>0</v>
      </c>
    </row>
    <row r="183" spans="11:13" hidden="1" x14ac:dyDescent="0.25">
      <c r="K183" s="7">
        <f t="shared" si="3"/>
        <v>0</v>
      </c>
      <c r="L183" s="5">
        <f t="shared" si="5"/>
        <v>0</v>
      </c>
      <c r="M183">
        <f t="shared" si="4"/>
        <v>0</v>
      </c>
    </row>
    <row r="184" spans="11:13" hidden="1" x14ac:dyDescent="0.25">
      <c r="K184" s="7">
        <f t="shared" si="3"/>
        <v>0</v>
      </c>
      <c r="L184" s="5">
        <f t="shared" si="5"/>
        <v>0</v>
      </c>
      <c r="M184">
        <f t="shared" si="4"/>
        <v>0</v>
      </c>
    </row>
    <row r="185" spans="11:13" hidden="1" x14ac:dyDescent="0.25">
      <c r="K185" s="7">
        <f t="shared" si="3"/>
        <v>0</v>
      </c>
      <c r="L185" s="5">
        <f t="shared" si="5"/>
        <v>0</v>
      </c>
      <c r="M185">
        <f t="shared" si="4"/>
        <v>0</v>
      </c>
    </row>
    <row r="186" spans="11:13" hidden="1" x14ac:dyDescent="0.25">
      <c r="K186" s="7">
        <f t="shared" si="3"/>
        <v>0</v>
      </c>
      <c r="L186" s="5">
        <f t="shared" si="5"/>
        <v>0</v>
      </c>
      <c r="M186">
        <f t="shared" si="4"/>
        <v>0</v>
      </c>
    </row>
    <row r="187" spans="11:13" hidden="1" x14ac:dyDescent="0.25">
      <c r="K187" s="7">
        <f t="shared" si="3"/>
        <v>0</v>
      </c>
      <c r="L187" s="5">
        <f t="shared" si="5"/>
        <v>0</v>
      </c>
      <c r="M187">
        <f t="shared" si="4"/>
        <v>0</v>
      </c>
    </row>
    <row r="188" spans="11:13" hidden="1" x14ac:dyDescent="0.25">
      <c r="K188" s="7">
        <f t="shared" si="3"/>
        <v>0</v>
      </c>
      <c r="L188" s="5">
        <f t="shared" si="5"/>
        <v>0</v>
      </c>
      <c r="M188">
        <f t="shared" si="4"/>
        <v>0</v>
      </c>
    </row>
    <row r="189" spans="11:13" hidden="1" x14ac:dyDescent="0.25">
      <c r="K189" s="7">
        <f t="shared" si="3"/>
        <v>0</v>
      </c>
      <c r="L189" s="5">
        <f t="shared" si="5"/>
        <v>0</v>
      </c>
      <c r="M189">
        <f t="shared" si="4"/>
        <v>0</v>
      </c>
    </row>
    <row r="190" spans="11:13" hidden="1" x14ac:dyDescent="0.25">
      <c r="K190" s="7">
        <f t="shared" si="3"/>
        <v>0</v>
      </c>
      <c r="L190" s="5">
        <f t="shared" si="5"/>
        <v>0</v>
      </c>
      <c r="M190">
        <f t="shared" si="4"/>
        <v>0</v>
      </c>
    </row>
    <row r="191" spans="11:13" hidden="1" x14ac:dyDescent="0.25">
      <c r="K191" s="7">
        <f t="shared" si="3"/>
        <v>0</v>
      </c>
      <c r="L191" s="5">
        <f t="shared" si="5"/>
        <v>0</v>
      </c>
      <c r="M191">
        <f t="shared" si="4"/>
        <v>0</v>
      </c>
    </row>
    <row r="192" spans="11:13" hidden="1" x14ac:dyDescent="0.25">
      <c r="K192" s="7">
        <f t="shared" si="3"/>
        <v>0</v>
      </c>
      <c r="L192" s="5">
        <f t="shared" si="5"/>
        <v>0</v>
      </c>
      <c r="M192">
        <f t="shared" si="4"/>
        <v>0</v>
      </c>
    </row>
    <row r="193" spans="11:13" hidden="1" x14ac:dyDescent="0.25">
      <c r="K193" s="7">
        <f t="shared" si="3"/>
        <v>0</v>
      </c>
      <c r="L193" s="5">
        <f t="shared" si="5"/>
        <v>0</v>
      </c>
      <c r="M193">
        <f t="shared" si="4"/>
        <v>0</v>
      </c>
    </row>
    <row r="194" spans="11:13" hidden="1" x14ac:dyDescent="0.25">
      <c r="K194" s="7">
        <f t="shared" si="3"/>
        <v>0</v>
      </c>
      <c r="L194" s="5">
        <f t="shared" si="5"/>
        <v>0</v>
      </c>
      <c r="M194">
        <f t="shared" si="4"/>
        <v>0</v>
      </c>
    </row>
    <row r="195" spans="11:13" hidden="1" x14ac:dyDescent="0.25">
      <c r="K195" s="7">
        <f t="shared" si="3"/>
        <v>0</v>
      </c>
      <c r="L195" s="5">
        <f t="shared" si="5"/>
        <v>0</v>
      </c>
      <c r="M195">
        <f t="shared" si="4"/>
        <v>0</v>
      </c>
    </row>
    <row r="196" spans="11:13" hidden="1" x14ac:dyDescent="0.25">
      <c r="K196" s="7">
        <f t="shared" si="3"/>
        <v>0</v>
      </c>
      <c r="L196" s="5">
        <f t="shared" si="5"/>
        <v>0</v>
      </c>
      <c r="M196">
        <f t="shared" si="4"/>
        <v>0</v>
      </c>
    </row>
    <row r="197" spans="11:13" hidden="1" x14ac:dyDescent="0.25">
      <c r="K197" s="7">
        <f t="shared" ref="K197:K260" si="6">SUM(F197:J197)</f>
        <v>0</v>
      </c>
      <c r="L197" s="5">
        <f t="shared" si="5"/>
        <v>0</v>
      </c>
      <c r="M197">
        <f t="shared" ref="M197:M260" si="7">SUM(K197*L197)</f>
        <v>0</v>
      </c>
    </row>
    <row r="198" spans="11:13" hidden="1" x14ac:dyDescent="0.25">
      <c r="K198" s="7">
        <f t="shared" si="6"/>
        <v>0</v>
      </c>
      <c r="L198" s="5">
        <f t="shared" ref="L198:L261" si="8">IF(D198="X",0,IF(E198="",0,IF(E198="H",0,VLOOKUP(E198,$F$539:$G$553,2))))</f>
        <v>0</v>
      </c>
      <c r="M198">
        <f t="shared" si="7"/>
        <v>0</v>
      </c>
    </row>
    <row r="199" spans="11:13" hidden="1" x14ac:dyDescent="0.25">
      <c r="K199" s="7">
        <f t="shared" si="6"/>
        <v>0</v>
      </c>
      <c r="L199" s="5">
        <f t="shared" si="8"/>
        <v>0</v>
      </c>
      <c r="M199">
        <f t="shared" si="7"/>
        <v>0</v>
      </c>
    </row>
    <row r="200" spans="11:13" hidden="1" x14ac:dyDescent="0.25">
      <c r="K200" s="7">
        <f t="shared" si="6"/>
        <v>0</v>
      </c>
      <c r="L200" s="5">
        <f t="shared" si="8"/>
        <v>0</v>
      </c>
      <c r="M200">
        <f t="shared" si="7"/>
        <v>0</v>
      </c>
    </row>
    <row r="201" spans="11:13" hidden="1" x14ac:dyDescent="0.25">
      <c r="K201" s="7">
        <f t="shared" si="6"/>
        <v>0</v>
      </c>
      <c r="L201" s="5">
        <f t="shared" si="8"/>
        <v>0</v>
      </c>
      <c r="M201">
        <f t="shared" si="7"/>
        <v>0</v>
      </c>
    </row>
    <row r="202" spans="11:13" hidden="1" x14ac:dyDescent="0.25">
      <c r="K202" s="7">
        <f t="shared" si="6"/>
        <v>0</v>
      </c>
      <c r="L202" s="5">
        <f t="shared" si="8"/>
        <v>0</v>
      </c>
      <c r="M202">
        <f t="shared" si="7"/>
        <v>0</v>
      </c>
    </row>
    <row r="203" spans="11:13" hidden="1" x14ac:dyDescent="0.25">
      <c r="K203" s="7">
        <f t="shared" si="6"/>
        <v>0</v>
      </c>
      <c r="L203" s="5">
        <f t="shared" si="8"/>
        <v>0</v>
      </c>
      <c r="M203">
        <f t="shared" si="7"/>
        <v>0</v>
      </c>
    </row>
    <row r="204" spans="11:13" hidden="1" x14ac:dyDescent="0.25">
      <c r="K204" s="7">
        <f t="shared" si="6"/>
        <v>0</v>
      </c>
      <c r="L204" s="5">
        <f t="shared" si="8"/>
        <v>0</v>
      </c>
      <c r="M204">
        <f t="shared" si="7"/>
        <v>0</v>
      </c>
    </row>
    <row r="205" spans="11:13" hidden="1" x14ac:dyDescent="0.25">
      <c r="K205" s="7">
        <f t="shared" si="6"/>
        <v>0</v>
      </c>
      <c r="L205" s="5">
        <f t="shared" si="8"/>
        <v>0</v>
      </c>
      <c r="M205">
        <f t="shared" si="7"/>
        <v>0</v>
      </c>
    </row>
    <row r="206" spans="11:13" hidden="1" x14ac:dyDescent="0.25">
      <c r="K206" s="7">
        <f t="shared" si="6"/>
        <v>0</v>
      </c>
      <c r="L206" s="5">
        <f t="shared" si="8"/>
        <v>0</v>
      </c>
      <c r="M206">
        <f t="shared" si="7"/>
        <v>0</v>
      </c>
    </row>
    <row r="207" spans="11:13" hidden="1" x14ac:dyDescent="0.25">
      <c r="K207" s="7">
        <f t="shared" si="6"/>
        <v>0</v>
      </c>
      <c r="L207" s="5">
        <f t="shared" si="8"/>
        <v>0</v>
      </c>
      <c r="M207">
        <f t="shared" si="7"/>
        <v>0</v>
      </c>
    </row>
    <row r="208" spans="11:13" hidden="1" x14ac:dyDescent="0.25">
      <c r="K208" s="7">
        <f t="shared" si="6"/>
        <v>0</v>
      </c>
      <c r="L208" s="5">
        <f t="shared" si="8"/>
        <v>0</v>
      </c>
      <c r="M208">
        <f t="shared" si="7"/>
        <v>0</v>
      </c>
    </row>
    <row r="209" spans="11:13" hidden="1" x14ac:dyDescent="0.25">
      <c r="K209" s="7">
        <f t="shared" si="6"/>
        <v>0</v>
      </c>
      <c r="L209" s="5">
        <f t="shared" si="8"/>
        <v>0</v>
      </c>
      <c r="M209">
        <f t="shared" si="7"/>
        <v>0</v>
      </c>
    </row>
    <row r="210" spans="11:13" hidden="1" x14ac:dyDescent="0.25">
      <c r="K210" s="7">
        <f t="shared" si="6"/>
        <v>0</v>
      </c>
      <c r="L210" s="5">
        <f t="shared" si="8"/>
        <v>0</v>
      </c>
      <c r="M210">
        <f t="shared" si="7"/>
        <v>0</v>
      </c>
    </row>
    <row r="211" spans="11:13" hidden="1" x14ac:dyDescent="0.25">
      <c r="K211" s="7">
        <f t="shared" si="6"/>
        <v>0</v>
      </c>
      <c r="L211" s="5">
        <f t="shared" si="8"/>
        <v>0</v>
      </c>
      <c r="M211">
        <f t="shared" si="7"/>
        <v>0</v>
      </c>
    </row>
    <row r="212" spans="11:13" hidden="1" x14ac:dyDescent="0.25">
      <c r="K212" s="7">
        <f t="shared" si="6"/>
        <v>0</v>
      </c>
      <c r="L212" s="5">
        <f t="shared" si="8"/>
        <v>0</v>
      </c>
      <c r="M212">
        <f t="shared" si="7"/>
        <v>0</v>
      </c>
    </row>
    <row r="213" spans="11:13" hidden="1" x14ac:dyDescent="0.25">
      <c r="K213" s="7">
        <f t="shared" si="6"/>
        <v>0</v>
      </c>
      <c r="L213" s="5">
        <f t="shared" si="8"/>
        <v>0</v>
      </c>
      <c r="M213">
        <f t="shared" si="7"/>
        <v>0</v>
      </c>
    </row>
    <row r="214" spans="11:13" hidden="1" x14ac:dyDescent="0.25">
      <c r="K214" s="7">
        <f t="shared" si="6"/>
        <v>0</v>
      </c>
      <c r="L214" s="5">
        <f t="shared" si="8"/>
        <v>0</v>
      </c>
      <c r="M214">
        <f t="shared" si="7"/>
        <v>0</v>
      </c>
    </row>
    <row r="215" spans="11:13" hidden="1" x14ac:dyDescent="0.25">
      <c r="K215" s="7">
        <f t="shared" si="6"/>
        <v>0</v>
      </c>
      <c r="L215" s="5">
        <f t="shared" si="8"/>
        <v>0</v>
      </c>
      <c r="M215">
        <f t="shared" si="7"/>
        <v>0</v>
      </c>
    </row>
    <row r="216" spans="11:13" hidden="1" x14ac:dyDescent="0.25">
      <c r="K216" s="7">
        <f t="shared" si="6"/>
        <v>0</v>
      </c>
      <c r="L216" s="5">
        <f t="shared" si="8"/>
        <v>0</v>
      </c>
      <c r="M216">
        <f t="shared" si="7"/>
        <v>0</v>
      </c>
    </row>
    <row r="217" spans="11:13" hidden="1" x14ac:dyDescent="0.25">
      <c r="K217" s="7">
        <f t="shared" si="6"/>
        <v>0</v>
      </c>
      <c r="L217" s="5">
        <f t="shared" si="8"/>
        <v>0</v>
      </c>
      <c r="M217">
        <f t="shared" si="7"/>
        <v>0</v>
      </c>
    </row>
    <row r="218" spans="11:13" hidden="1" x14ac:dyDescent="0.25">
      <c r="K218" s="7">
        <f t="shared" si="6"/>
        <v>0</v>
      </c>
      <c r="L218" s="5">
        <f t="shared" si="8"/>
        <v>0</v>
      </c>
      <c r="M218">
        <f t="shared" si="7"/>
        <v>0</v>
      </c>
    </row>
    <row r="219" spans="11:13" hidden="1" x14ac:dyDescent="0.25">
      <c r="K219" s="7">
        <f t="shared" si="6"/>
        <v>0</v>
      </c>
      <c r="L219" s="5">
        <f t="shared" si="8"/>
        <v>0</v>
      </c>
      <c r="M219">
        <f t="shared" si="7"/>
        <v>0</v>
      </c>
    </row>
    <row r="220" spans="11:13" hidden="1" x14ac:dyDescent="0.25">
      <c r="K220" s="7">
        <f t="shared" si="6"/>
        <v>0</v>
      </c>
      <c r="L220" s="5">
        <f t="shared" si="8"/>
        <v>0</v>
      </c>
      <c r="M220">
        <f t="shared" si="7"/>
        <v>0</v>
      </c>
    </row>
    <row r="221" spans="11:13" hidden="1" x14ac:dyDescent="0.25">
      <c r="K221" s="7">
        <f t="shared" si="6"/>
        <v>0</v>
      </c>
      <c r="L221" s="5">
        <f t="shared" si="8"/>
        <v>0</v>
      </c>
      <c r="M221">
        <f t="shared" si="7"/>
        <v>0</v>
      </c>
    </row>
    <row r="222" spans="11:13" hidden="1" x14ac:dyDescent="0.25">
      <c r="K222" s="7">
        <f t="shared" si="6"/>
        <v>0</v>
      </c>
      <c r="L222" s="5">
        <f t="shared" si="8"/>
        <v>0</v>
      </c>
      <c r="M222">
        <f t="shared" si="7"/>
        <v>0</v>
      </c>
    </row>
    <row r="223" spans="11:13" hidden="1" x14ac:dyDescent="0.25">
      <c r="K223" s="7">
        <f t="shared" si="6"/>
        <v>0</v>
      </c>
      <c r="L223" s="5">
        <f t="shared" si="8"/>
        <v>0</v>
      </c>
      <c r="M223">
        <f t="shared" si="7"/>
        <v>0</v>
      </c>
    </row>
    <row r="224" spans="11:13" hidden="1" x14ac:dyDescent="0.25">
      <c r="K224" s="7">
        <f t="shared" si="6"/>
        <v>0</v>
      </c>
      <c r="L224" s="5">
        <f t="shared" si="8"/>
        <v>0</v>
      </c>
      <c r="M224">
        <f t="shared" si="7"/>
        <v>0</v>
      </c>
    </row>
    <row r="225" spans="11:13" hidden="1" x14ac:dyDescent="0.25">
      <c r="K225" s="7">
        <f t="shared" si="6"/>
        <v>0</v>
      </c>
      <c r="L225" s="5">
        <f t="shared" si="8"/>
        <v>0</v>
      </c>
      <c r="M225">
        <f t="shared" si="7"/>
        <v>0</v>
      </c>
    </row>
    <row r="226" spans="11:13" hidden="1" x14ac:dyDescent="0.25">
      <c r="K226" s="7">
        <f t="shared" si="6"/>
        <v>0</v>
      </c>
      <c r="L226" s="5">
        <f t="shared" si="8"/>
        <v>0</v>
      </c>
      <c r="M226">
        <f t="shared" si="7"/>
        <v>0</v>
      </c>
    </row>
    <row r="227" spans="11:13" hidden="1" x14ac:dyDescent="0.25">
      <c r="K227" s="7">
        <f t="shared" si="6"/>
        <v>0</v>
      </c>
      <c r="L227" s="5">
        <f t="shared" si="8"/>
        <v>0</v>
      </c>
      <c r="M227">
        <f t="shared" si="7"/>
        <v>0</v>
      </c>
    </row>
    <row r="228" spans="11:13" hidden="1" x14ac:dyDescent="0.25">
      <c r="K228" s="7">
        <f t="shared" si="6"/>
        <v>0</v>
      </c>
      <c r="L228" s="5">
        <f t="shared" si="8"/>
        <v>0</v>
      </c>
      <c r="M228">
        <f t="shared" si="7"/>
        <v>0</v>
      </c>
    </row>
    <row r="229" spans="11:13" hidden="1" x14ac:dyDescent="0.25">
      <c r="K229" s="7">
        <f t="shared" si="6"/>
        <v>0</v>
      </c>
      <c r="L229" s="5">
        <f t="shared" si="8"/>
        <v>0</v>
      </c>
      <c r="M229">
        <f t="shared" si="7"/>
        <v>0</v>
      </c>
    </row>
    <row r="230" spans="11:13" hidden="1" x14ac:dyDescent="0.25">
      <c r="K230" s="7">
        <f t="shared" si="6"/>
        <v>0</v>
      </c>
      <c r="L230" s="5">
        <f t="shared" si="8"/>
        <v>0</v>
      </c>
      <c r="M230">
        <f t="shared" si="7"/>
        <v>0</v>
      </c>
    </row>
    <row r="231" spans="11:13" hidden="1" x14ac:dyDescent="0.25">
      <c r="K231" s="7">
        <f t="shared" si="6"/>
        <v>0</v>
      </c>
      <c r="L231" s="5">
        <f t="shared" si="8"/>
        <v>0</v>
      </c>
      <c r="M231">
        <f t="shared" si="7"/>
        <v>0</v>
      </c>
    </row>
    <row r="232" spans="11:13" hidden="1" x14ac:dyDescent="0.25">
      <c r="K232" s="7">
        <f t="shared" si="6"/>
        <v>0</v>
      </c>
      <c r="L232" s="5">
        <f t="shared" si="8"/>
        <v>0</v>
      </c>
      <c r="M232">
        <f t="shared" si="7"/>
        <v>0</v>
      </c>
    </row>
    <row r="233" spans="11:13" hidden="1" x14ac:dyDescent="0.25">
      <c r="K233" s="7">
        <f t="shared" si="6"/>
        <v>0</v>
      </c>
      <c r="L233" s="5">
        <f t="shared" si="8"/>
        <v>0</v>
      </c>
      <c r="M233">
        <f t="shared" si="7"/>
        <v>0</v>
      </c>
    </row>
    <row r="234" spans="11:13" hidden="1" x14ac:dyDescent="0.25">
      <c r="K234" s="7">
        <f t="shared" si="6"/>
        <v>0</v>
      </c>
      <c r="L234" s="5">
        <f t="shared" si="8"/>
        <v>0</v>
      </c>
      <c r="M234">
        <f t="shared" si="7"/>
        <v>0</v>
      </c>
    </row>
    <row r="235" spans="11:13" hidden="1" x14ac:dyDescent="0.25">
      <c r="K235" s="7">
        <f t="shared" si="6"/>
        <v>0</v>
      </c>
      <c r="L235" s="5">
        <f t="shared" si="8"/>
        <v>0</v>
      </c>
      <c r="M235">
        <f t="shared" si="7"/>
        <v>0</v>
      </c>
    </row>
    <row r="236" spans="11:13" hidden="1" x14ac:dyDescent="0.25">
      <c r="K236" s="7">
        <f t="shared" si="6"/>
        <v>0</v>
      </c>
      <c r="L236" s="5">
        <f t="shared" si="8"/>
        <v>0</v>
      </c>
      <c r="M236">
        <f t="shared" si="7"/>
        <v>0</v>
      </c>
    </row>
    <row r="237" spans="11:13" hidden="1" x14ac:dyDescent="0.25">
      <c r="K237" s="7">
        <f t="shared" si="6"/>
        <v>0</v>
      </c>
      <c r="L237" s="5">
        <f t="shared" si="8"/>
        <v>0</v>
      </c>
      <c r="M237">
        <f t="shared" si="7"/>
        <v>0</v>
      </c>
    </row>
    <row r="238" spans="11:13" hidden="1" x14ac:dyDescent="0.25">
      <c r="K238" s="7">
        <f t="shared" si="6"/>
        <v>0</v>
      </c>
      <c r="L238" s="5">
        <f t="shared" si="8"/>
        <v>0</v>
      </c>
      <c r="M238">
        <f t="shared" si="7"/>
        <v>0</v>
      </c>
    </row>
    <row r="239" spans="11:13" hidden="1" x14ac:dyDescent="0.25">
      <c r="K239" s="7">
        <f t="shared" si="6"/>
        <v>0</v>
      </c>
      <c r="L239" s="5">
        <f t="shared" si="8"/>
        <v>0</v>
      </c>
      <c r="M239">
        <f t="shared" si="7"/>
        <v>0</v>
      </c>
    </row>
    <row r="240" spans="11:13" hidden="1" x14ac:dyDescent="0.25">
      <c r="K240" s="7">
        <f t="shared" si="6"/>
        <v>0</v>
      </c>
      <c r="L240" s="5">
        <f t="shared" si="8"/>
        <v>0</v>
      </c>
      <c r="M240">
        <f t="shared" si="7"/>
        <v>0</v>
      </c>
    </row>
    <row r="241" spans="11:13" hidden="1" x14ac:dyDescent="0.25">
      <c r="K241" s="7">
        <f t="shared" si="6"/>
        <v>0</v>
      </c>
      <c r="L241" s="5">
        <f t="shared" si="8"/>
        <v>0</v>
      </c>
      <c r="M241">
        <f t="shared" si="7"/>
        <v>0</v>
      </c>
    </row>
    <row r="242" spans="11:13" hidden="1" x14ac:dyDescent="0.25">
      <c r="K242" s="7">
        <f t="shared" si="6"/>
        <v>0</v>
      </c>
      <c r="L242" s="5">
        <f t="shared" si="8"/>
        <v>0</v>
      </c>
      <c r="M242">
        <f t="shared" si="7"/>
        <v>0</v>
      </c>
    </row>
    <row r="243" spans="11:13" hidden="1" x14ac:dyDescent="0.25">
      <c r="K243" s="7">
        <f t="shared" si="6"/>
        <v>0</v>
      </c>
      <c r="L243" s="5">
        <f t="shared" si="8"/>
        <v>0</v>
      </c>
      <c r="M243">
        <f t="shared" si="7"/>
        <v>0</v>
      </c>
    </row>
    <row r="244" spans="11:13" hidden="1" x14ac:dyDescent="0.25">
      <c r="K244" s="7">
        <f t="shared" si="6"/>
        <v>0</v>
      </c>
      <c r="L244" s="5">
        <f t="shared" si="8"/>
        <v>0</v>
      </c>
      <c r="M244">
        <f t="shared" si="7"/>
        <v>0</v>
      </c>
    </row>
    <row r="245" spans="11:13" hidden="1" x14ac:dyDescent="0.25">
      <c r="K245" s="7">
        <f t="shared" si="6"/>
        <v>0</v>
      </c>
      <c r="L245" s="5">
        <f t="shared" si="8"/>
        <v>0</v>
      </c>
      <c r="M245">
        <f t="shared" si="7"/>
        <v>0</v>
      </c>
    </row>
    <row r="246" spans="11:13" hidden="1" x14ac:dyDescent="0.25">
      <c r="K246" s="7">
        <f t="shared" si="6"/>
        <v>0</v>
      </c>
      <c r="L246" s="5">
        <f t="shared" si="8"/>
        <v>0</v>
      </c>
      <c r="M246">
        <f t="shared" si="7"/>
        <v>0</v>
      </c>
    </row>
    <row r="247" spans="11:13" hidden="1" x14ac:dyDescent="0.25">
      <c r="K247" s="7">
        <f t="shared" si="6"/>
        <v>0</v>
      </c>
      <c r="L247" s="5">
        <f t="shared" si="8"/>
        <v>0</v>
      </c>
      <c r="M247">
        <f t="shared" si="7"/>
        <v>0</v>
      </c>
    </row>
    <row r="248" spans="11:13" hidden="1" x14ac:dyDescent="0.25">
      <c r="K248" s="7">
        <f t="shared" si="6"/>
        <v>0</v>
      </c>
      <c r="L248" s="5">
        <f t="shared" si="8"/>
        <v>0</v>
      </c>
      <c r="M248">
        <f t="shared" si="7"/>
        <v>0</v>
      </c>
    </row>
    <row r="249" spans="11:13" hidden="1" x14ac:dyDescent="0.25">
      <c r="K249" s="7">
        <f t="shared" si="6"/>
        <v>0</v>
      </c>
      <c r="L249" s="5">
        <f t="shared" si="8"/>
        <v>0</v>
      </c>
      <c r="M249">
        <f t="shared" si="7"/>
        <v>0</v>
      </c>
    </row>
    <row r="250" spans="11:13" hidden="1" x14ac:dyDescent="0.25">
      <c r="K250" s="7">
        <f t="shared" si="6"/>
        <v>0</v>
      </c>
      <c r="L250" s="5">
        <f t="shared" si="8"/>
        <v>0</v>
      </c>
      <c r="M250">
        <f t="shared" si="7"/>
        <v>0</v>
      </c>
    </row>
    <row r="251" spans="11:13" hidden="1" x14ac:dyDescent="0.25">
      <c r="K251" s="7">
        <f t="shared" si="6"/>
        <v>0</v>
      </c>
      <c r="L251" s="5">
        <f t="shared" si="8"/>
        <v>0</v>
      </c>
      <c r="M251">
        <f t="shared" si="7"/>
        <v>0</v>
      </c>
    </row>
    <row r="252" spans="11:13" hidden="1" x14ac:dyDescent="0.25">
      <c r="K252" s="7">
        <f t="shared" si="6"/>
        <v>0</v>
      </c>
      <c r="L252" s="5">
        <f t="shared" si="8"/>
        <v>0</v>
      </c>
      <c r="M252">
        <f t="shared" si="7"/>
        <v>0</v>
      </c>
    </row>
    <row r="253" spans="11:13" hidden="1" x14ac:dyDescent="0.25">
      <c r="K253" s="7">
        <f t="shared" si="6"/>
        <v>0</v>
      </c>
      <c r="L253" s="5">
        <f t="shared" si="8"/>
        <v>0</v>
      </c>
      <c r="M253">
        <f t="shared" si="7"/>
        <v>0</v>
      </c>
    </row>
    <row r="254" spans="11:13" hidden="1" x14ac:dyDescent="0.25">
      <c r="K254" s="7">
        <f t="shared" si="6"/>
        <v>0</v>
      </c>
      <c r="L254" s="5">
        <f t="shared" si="8"/>
        <v>0</v>
      </c>
      <c r="M254">
        <f t="shared" si="7"/>
        <v>0</v>
      </c>
    </row>
    <row r="255" spans="11:13" hidden="1" x14ac:dyDescent="0.25">
      <c r="K255" s="7">
        <f t="shared" si="6"/>
        <v>0</v>
      </c>
      <c r="L255" s="5">
        <f t="shared" si="8"/>
        <v>0</v>
      </c>
      <c r="M255">
        <f t="shared" si="7"/>
        <v>0</v>
      </c>
    </row>
    <row r="256" spans="11:13" hidden="1" x14ac:dyDescent="0.25">
      <c r="K256" s="7">
        <f t="shared" si="6"/>
        <v>0</v>
      </c>
      <c r="L256" s="5">
        <f t="shared" si="8"/>
        <v>0</v>
      </c>
      <c r="M256">
        <f t="shared" si="7"/>
        <v>0</v>
      </c>
    </row>
    <row r="257" spans="11:13" hidden="1" x14ac:dyDescent="0.25">
      <c r="K257" s="7">
        <f t="shared" si="6"/>
        <v>0</v>
      </c>
      <c r="L257" s="5">
        <f t="shared" si="8"/>
        <v>0</v>
      </c>
      <c r="M257">
        <f t="shared" si="7"/>
        <v>0</v>
      </c>
    </row>
    <row r="258" spans="11:13" hidden="1" x14ac:dyDescent="0.25">
      <c r="K258" s="7">
        <f t="shared" si="6"/>
        <v>0</v>
      </c>
      <c r="L258" s="5">
        <f t="shared" si="8"/>
        <v>0</v>
      </c>
      <c r="M258">
        <f t="shared" si="7"/>
        <v>0</v>
      </c>
    </row>
    <row r="259" spans="11:13" hidden="1" x14ac:dyDescent="0.25">
      <c r="K259" s="7">
        <f t="shared" si="6"/>
        <v>0</v>
      </c>
      <c r="L259" s="5">
        <f t="shared" si="8"/>
        <v>0</v>
      </c>
      <c r="M259">
        <f t="shared" si="7"/>
        <v>0</v>
      </c>
    </row>
    <row r="260" spans="11:13" hidden="1" x14ac:dyDescent="0.25">
      <c r="K260" s="7">
        <f t="shared" si="6"/>
        <v>0</v>
      </c>
      <c r="L260" s="5">
        <f t="shared" si="8"/>
        <v>0</v>
      </c>
      <c r="M260">
        <f t="shared" si="7"/>
        <v>0</v>
      </c>
    </row>
    <row r="261" spans="11:13" hidden="1" x14ac:dyDescent="0.25">
      <c r="K261" s="7">
        <f t="shared" ref="K261:K324" si="9">SUM(F261:J261)</f>
        <v>0</v>
      </c>
      <c r="L261" s="5">
        <f t="shared" si="8"/>
        <v>0</v>
      </c>
      <c r="M261">
        <f t="shared" ref="M261:M324" si="10">SUM(K261*L261)</f>
        <v>0</v>
      </c>
    </row>
    <row r="262" spans="11:13" hidden="1" x14ac:dyDescent="0.25">
      <c r="K262" s="7">
        <f t="shared" si="9"/>
        <v>0</v>
      </c>
      <c r="L262" s="5">
        <f t="shared" ref="L262:L325" si="11">IF(D262="X",0,IF(E262="",0,IF(E262="H",0,VLOOKUP(E262,$F$539:$G$553,2))))</f>
        <v>0</v>
      </c>
      <c r="M262">
        <f t="shared" si="10"/>
        <v>0</v>
      </c>
    </row>
    <row r="263" spans="11:13" hidden="1" x14ac:dyDescent="0.25">
      <c r="K263" s="7">
        <f t="shared" si="9"/>
        <v>0</v>
      </c>
      <c r="L263" s="5">
        <f t="shared" si="11"/>
        <v>0</v>
      </c>
      <c r="M263">
        <f t="shared" si="10"/>
        <v>0</v>
      </c>
    </row>
    <row r="264" spans="11:13" hidden="1" x14ac:dyDescent="0.25">
      <c r="K264" s="7">
        <f t="shared" si="9"/>
        <v>0</v>
      </c>
      <c r="L264" s="5">
        <f t="shared" si="11"/>
        <v>0</v>
      </c>
      <c r="M264">
        <f t="shared" si="10"/>
        <v>0</v>
      </c>
    </row>
    <row r="265" spans="11:13" hidden="1" x14ac:dyDescent="0.25">
      <c r="K265" s="7">
        <f t="shared" si="9"/>
        <v>0</v>
      </c>
      <c r="L265" s="5">
        <f t="shared" si="11"/>
        <v>0</v>
      </c>
      <c r="M265">
        <f t="shared" si="10"/>
        <v>0</v>
      </c>
    </row>
    <row r="266" spans="11:13" hidden="1" x14ac:dyDescent="0.25">
      <c r="K266" s="7">
        <f t="shared" si="9"/>
        <v>0</v>
      </c>
      <c r="L266" s="5">
        <f t="shared" si="11"/>
        <v>0</v>
      </c>
      <c r="M266">
        <f t="shared" si="10"/>
        <v>0</v>
      </c>
    </row>
    <row r="267" spans="11:13" hidden="1" x14ac:dyDescent="0.25">
      <c r="K267" s="7">
        <f t="shared" si="9"/>
        <v>0</v>
      </c>
      <c r="L267" s="5">
        <f t="shared" si="11"/>
        <v>0</v>
      </c>
      <c r="M267">
        <f t="shared" si="10"/>
        <v>0</v>
      </c>
    </row>
    <row r="268" spans="11:13" hidden="1" x14ac:dyDescent="0.25">
      <c r="K268" s="7">
        <f t="shared" si="9"/>
        <v>0</v>
      </c>
      <c r="L268" s="5">
        <f t="shared" si="11"/>
        <v>0</v>
      </c>
      <c r="M268">
        <f t="shared" si="10"/>
        <v>0</v>
      </c>
    </row>
    <row r="269" spans="11:13" hidden="1" x14ac:dyDescent="0.25">
      <c r="K269" s="7">
        <f t="shared" si="9"/>
        <v>0</v>
      </c>
      <c r="L269" s="5">
        <f t="shared" si="11"/>
        <v>0</v>
      </c>
      <c r="M269">
        <f t="shared" si="10"/>
        <v>0</v>
      </c>
    </row>
    <row r="270" spans="11:13" hidden="1" x14ac:dyDescent="0.25">
      <c r="K270" s="7">
        <f t="shared" si="9"/>
        <v>0</v>
      </c>
      <c r="L270" s="5">
        <f t="shared" si="11"/>
        <v>0</v>
      </c>
      <c r="M270">
        <f t="shared" si="10"/>
        <v>0</v>
      </c>
    </row>
    <row r="271" spans="11:13" hidden="1" x14ac:dyDescent="0.25">
      <c r="K271" s="7">
        <f t="shared" si="9"/>
        <v>0</v>
      </c>
      <c r="L271" s="5">
        <f t="shared" si="11"/>
        <v>0</v>
      </c>
      <c r="M271">
        <f t="shared" si="10"/>
        <v>0</v>
      </c>
    </row>
    <row r="272" spans="11:13" hidden="1" x14ac:dyDescent="0.25">
      <c r="K272" s="7">
        <f t="shared" si="9"/>
        <v>0</v>
      </c>
      <c r="L272" s="5">
        <f t="shared" si="11"/>
        <v>0</v>
      </c>
      <c r="M272">
        <f t="shared" si="10"/>
        <v>0</v>
      </c>
    </row>
    <row r="273" spans="11:13" hidden="1" x14ac:dyDescent="0.25">
      <c r="K273" s="7">
        <f t="shared" si="9"/>
        <v>0</v>
      </c>
      <c r="L273" s="5">
        <f t="shared" si="11"/>
        <v>0</v>
      </c>
      <c r="M273">
        <f t="shared" si="10"/>
        <v>0</v>
      </c>
    </row>
    <row r="274" spans="11:13" hidden="1" x14ac:dyDescent="0.25">
      <c r="K274" s="7">
        <f t="shared" si="9"/>
        <v>0</v>
      </c>
      <c r="L274" s="5">
        <f t="shared" si="11"/>
        <v>0</v>
      </c>
      <c r="M274">
        <f t="shared" si="10"/>
        <v>0</v>
      </c>
    </row>
    <row r="275" spans="11:13" hidden="1" x14ac:dyDescent="0.25">
      <c r="K275" s="7">
        <f t="shared" si="9"/>
        <v>0</v>
      </c>
      <c r="L275" s="5">
        <f t="shared" si="11"/>
        <v>0</v>
      </c>
      <c r="M275">
        <f t="shared" si="10"/>
        <v>0</v>
      </c>
    </row>
    <row r="276" spans="11:13" hidden="1" x14ac:dyDescent="0.25">
      <c r="K276" s="7">
        <f t="shared" si="9"/>
        <v>0</v>
      </c>
      <c r="L276" s="5">
        <f t="shared" si="11"/>
        <v>0</v>
      </c>
      <c r="M276">
        <f t="shared" si="10"/>
        <v>0</v>
      </c>
    </row>
    <row r="277" spans="11:13" hidden="1" x14ac:dyDescent="0.25">
      <c r="K277" s="7">
        <f t="shared" si="9"/>
        <v>0</v>
      </c>
      <c r="L277" s="5">
        <f t="shared" si="11"/>
        <v>0</v>
      </c>
      <c r="M277">
        <f t="shared" si="10"/>
        <v>0</v>
      </c>
    </row>
    <row r="278" spans="11:13" hidden="1" x14ac:dyDescent="0.25">
      <c r="K278" s="7">
        <f t="shared" si="9"/>
        <v>0</v>
      </c>
      <c r="L278" s="5">
        <f t="shared" si="11"/>
        <v>0</v>
      </c>
      <c r="M278">
        <f t="shared" si="10"/>
        <v>0</v>
      </c>
    </row>
    <row r="279" spans="11:13" hidden="1" x14ac:dyDescent="0.25">
      <c r="K279" s="7">
        <f t="shared" si="9"/>
        <v>0</v>
      </c>
      <c r="L279" s="5">
        <f t="shared" si="11"/>
        <v>0</v>
      </c>
      <c r="M279">
        <f t="shared" si="10"/>
        <v>0</v>
      </c>
    </row>
    <row r="280" spans="11:13" hidden="1" x14ac:dyDescent="0.25">
      <c r="K280" s="7">
        <f t="shared" si="9"/>
        <v>0</v>
      </c>
      <c r="L280" s="5">
        <f t="shared" si="11"/>
        <v>0</v>
      </c>
      <c r="M280">
        <f t="shared" si="10"/>
        <v>0</v>
      </c>
    </row>
    <row r="281" spans="11:13" hidden="1" x14ac:dyDescent="0.25">
      <c r="K281" s="7">
        <f t="shared" si="9"/>
        <v>0</v>
      </c>
      <c r="L281" s="5">
        <f t="shared" si="11"/>
        <v>0</v>
      </c>
      <c r="M281">
        <f t="shared" si="10"/>
        <v>0</v>
      </c>
    </row>
    <row r="282" spans="11:13" hidden="1" x14ac:dyDescent="0.25">
      <c r="K282" s="7">
        <f t="shared" si="9"/>
        <v>0</v>
      </c>
      <c r="L282" s="5">
        <f t="shared" si="11"/>
        <v>0</v>
      </c>
      <c r="M282">
        <f t="shared" si="10"/>
        <v>0</v>
      </c>
    </row>
    <row r="283" spans="11:13" hidden="1" x14ac:dyDescent="0.25">
      <c r="K283" s="7">
        <f t="shared" si="9"/>
        <v>0</v>
      </c>
      <c r="L283" s="5">
        <f t="shared" si="11"/>
        <v>0</v>
      </c>
      <c r="M283">
        <f t="shared" si="10"/>
        <v>0</v>
      </c>
    </row>
    <row r="284" spans="11:13" hidden="1" x14ac:dyDescent="0.25">
      <c r="K284" s="7">
        <f t="shared" si="9"/>
        <v>0</v>
      </c>
      <c r="L284" s="5">
        <f t="shared" si="11"/>
        <v>0</v>
      </c>
      <c r="M284">
        <f t="shared" si="10"/>
        <v>0</v>
      </c>
    </row>
    <row r="285" spans="11:13" hidden="1" x14ac:dyDescent="0.25">
      <c r="K285" s="7">
        <f t="shared" si="9"/>
        <v>0</v>
      </c>
      <c r="L285" s="5">
        <f t="shared" si="11"/>
        <v>0</v>
      </c>
      <c r="M285">
        <f t="shared" si="10"/>
        <v>0</v>
      </c>
    </row>
    <row r="286" spans="11:13" hidden="1" x14ac:dyDescent="0.25">
      <c r="K286" s="7">
        <f t="shared" si="9"/>
        <v>0</v>
      </c>
      <c r="L286" s="5">
        <f t="shared" si="11"/>
        <v>0</v>
      </c>
      <c r="M286">
        <f t="shared" si="10"/>
        <v>0</v>
      </c>
    </row>
    <row r="287" spans="11:13" hidden="1" x14ac:dyDescent="0.25">
      <c r="K287" s="7">
        <f t="shared" si="9"/>
        <v>0</v>
      </c>
      <c r="L287" s="5">
        <f t="shared" si="11"/>
        <v>0</v>
      </c>
      <c r="M287">
        <f t="shared" si="10"/>
        <v>0</v>
      </c>
    </row>
    <row r="288" spans="11:13" hidden="1" x14ac:dyDescent="0.25">
      <c r="K288" s="7">
        <f t="shared" si="9"/>
        <v>0</v>
      </c>
      <c r="L288" s="5">
        <f t="shared" si="11"/>
        <v>0</v>
      </c>
      <c r="M288">
        <f t="shared" si="10"/>
        <v>0</v>
      </c>
    </row>
    <row r="289" spans="11:13" hidden="1" x14ac:dyDescent="0.25">
      <c r="K289" s="7">
        <f t="shared" si="9"/>
        <v>0</v>
      </c>
      <c r="L289" s="5">
        <f t="shared" si="11"/>
        <v>0</v>
      </c>
      <c r="M289">
        <f t="shared" si="10"/>
        <v>0</v>
      </c>
    </row>
    <row r="290" spans="11:13" hidden="1" x14ac:dyDescent="0.25">
      <c r="K290" s="7">
        <f t="shared" si="9"/>
        <v>0</v>
      </c>
      <c r="L290" s="5">
        <f t="shared" si="11"/>
        <v>0</v>
      </c>
      <c r="M290">
        <f t="shared" si="10"/>
        <v>0</v>
      </c>
    </row>
    <row r="291" spans="11:13" hidden="1" x14ac:dyDescent="0.25">
      <c r="K291" s="7">
        <f t="shared" si="9"/>
        <v>0</v>
      </c>
      <c r="L291" s="5">
        <f t="shared" si="11"/>
        <v>0</v>
      </c>
      <c r="M291">
        <f t="shared" si="10"/>
        <v>0</v>
      </c>
    </row>
    <row r="292" spans="11:13" hidden="1" x14ac:dyDescent="0.25">
      <c r="K292" s="7">
        <f t="shared" si="9"/>
        <v>0</v>
      </c>
      <c r="L292" s="5">
        <f t="shared" si="11"/>
        <v>0</v>
      </c>
      <c r="M292">
        <f t="shared" si="10"/>
        <v>0</v>
      </c>
    </row>
    <row r="293" spans="11:13" hidden="1" x14ac:dyDescent="0.25">
      <c r="K293" s="7">
        <f t="shared" si="9"/>
        <v>0</v>
      </c>
      <c r="L293" s="5">
        <f t="shared" si="11"/>
        <v>0</v>
      </c>
      <c r="M293">
        <f t="shared" si="10"/>
        <v>0</v>
      </c>
    </row>
    <row r="294" spans="11:13" hidden="1" x14ac:dyDescent="0.25">
      <c r="K294" s="7">
        <f t="shared" si="9"/>
        <v>0</v>
      </c>
      <c r="L294" s="5">
        <f t="shared" si="11"/>
        <v>0</v>
      </c>
      <c r="M294">
        <f t="shared" si="10"/>
        <v>0</v>
      </c>
    </row>
    <row r="295" spans="11:13" hidden="1" x14ac:dyDescent="0.25">
      <c r="K295" s="7">
        <f t="shared" si="9"/>
        <v>0</v>
      </c>
      <c r="L295" s="5">
        <f t="shared" si="11"/>
        <v>0</v>
      </c>
      <c r="M295">
        <f t="shared" si="10"/>
        <v>0</v>
      </c>
    </row>
    <row r="296" spans="11:13" hidden="1" x14ac:dyDescent="0.25">
      <c r="K296" s="7">
        <f t="shared" si="9"/>
        <v>0</v>
      </c>
      <c r="L296" s="5">
        <f t="shared" si="11"/>
        <v>0</v>
      </c>
      <c r="M296">
        <f t="shared" si="10"/>
        <v>0</v>
      </c>
    </row>
    <row r="297" spans="11:13" hidden="1" x14ac:dyDescent="0.25">
      <c r="K297" s="7">
        <f t="shared" si="9"/>
        <v>0</v>
      </c>
      <c r="L297" s="5">
        <f t="shared" si="11"/>
        <v>0</v>
      </c>
      <c r="M297">
        <f t="shared" si="10"/>
        <v>0</v>
      </c>
    </row>
    <row r="298" spans="11:13" hidden="1" x14ac:dyDescent="0.25">
      <c r="K298" s="7">
        <f t="shared" si="9"/>
        <v>0</v>
      </c>
      <c r="L298" s="5">
        <f t="shared" si="11"/>
        <v>0</v>
      </c>
      <c r="M298">
        <f t="shared" si="10"/>
        <v>0</v>
      </c>
    </row>
    <row r="299" spans="11:13" hidden="1" x14ac:dyDescent="0.25">
      <c r="K299" s="7">
        <f t="shared" si="9"/>
        <v>0</v>
      </c>
      <c r="L299" s="5">
        <f t="shared" si="11"/>
        <v>0</v>
      </c>
      <c r="M299">
        <f t="shared" si="10"/>
        <v>0</v>
      </c>
    </row>
    <row r="300" spans="11:13" hidden="1" x14ac:dyDescent="0.25">
      <c r="K300" s="7">
        <f t="shared" si="9"/>
        <v>0</v>
      </c>
      <c r="L300" s="5">
        <f t="shared" si="11"/>
        <v>0</v>
      </c>
      <c r="M300">
        <f t="shared" si="10"/>
        <v>0</v>
      </c>
    </row>
    <row r="301" spans="11:13" hidden="1" x14ac:dyDescent="0.25">
      <c r="K301" s="7">
        <f t="shared" si="9"/>
        <v>0</v>
      </c>
      <c r="L301" s="5">
        <f t="shared" si="11"/>
        <v>0</v>
      </c>
      <c r="M301">
        <f t="shared" si="10"/>
        <v>0</v>
      </c>
    </row>
    <row r="302" spans="11:13" hidden="1" x14ac:dyDescent="0.25">
      <c r="K302" s="7">
        <f t="shared" si="9"/>
        <v>0</v>
      </c>
      <c r="L302" s="5">
        <f t="shared" si="11"/>
        <v>0</v>
      </c>
      <c r="M302">
        <f t="shared" si="10"/>
        <v>0</v>
      </c>
    </row>
    <row r="303" spans="11:13" hidden="1" x14ac:dyDescent="0.25">
      <c r="K303" s="7">
        <f t="shared" si="9"/>
        <v>0</v>
      </c>
      <c r="L303" s="5">
        <f t="shared" si="11"/>
        <v>0</v>
      </c>
      <c r="M303">
        <f t="shared" si="10"/>
        <v>0</v>
      </c>
    </row>
    <row r="304" spans="11:13" hidden="1" x14ac:dyDescent="0.25">
      <c r="K304" s="7">
        <f t="shared" si="9"/>
        <v>0</v>
      </c>
      <c r="L304" s="5">
        <f t="shared" si="11"/>
        <v>0</v>
      </c>
      <c r="M304">
        <f t="shared" si="10"/>
        <v>0</v>
      </c>
    </row>
    <row r="305" spans="11:13" hidden="1" x14ac:dyDescent="0.25">
      <c r="K305" s="7">
        <f t="shared" si="9"/>
        <v>0</v>
      </c>
      <c r="L305" s="5">
        <f t="shared" si="11"/>
        <v>0</v>
      </c>
      <c r="M305">
        <f t="shared" si="10"/>
        <v>0</v>
      </c>
    </row>
    <row r="306" spans="11:13" hidden="1" x14ac:dyDescent="0.25">
      <c r="K306" s="7">
        <f t="shared" si="9"/>
        <v>0</v>
      </c>
      <c r="L306" s="5">
        <f t="shared" si="11"/>
        <v>0</v>
      </c>
      <c r="M306">
        <f t="shared" si="10"/>
        <v>0</v>
      </c>
    </row>
    <row r="307" spans="11:13" hidden="1" x14ac:dyDescent="0.25">
      <c r="K307" s="7">
        <f t="shared" si="9"/>
        <v>0</v>
      </c>
      <c r="L307" s="5">
        <f t="shared" si="11"/>
        <v>0</v>
      </c>
      <c r="M307">
        <f t="shared" si="10"/>
        <v>0</v>
      </c>
    </row>
    <row r="308" spans="11:13" hidden="1" x14ac:dyDescent="0.25">
      <c r="K308" s="7">
        <f t="shared" si="9"/>
        <v>0</v>
      </c>
      <c r="L308" s="5">
        <f t="shared" si="11"/>
        <v>0</v>
      </c>
      <c r="M308">
        <f t="shared" si="10"/>
        <v>0</v>
      </c>
    </row>
    <row r="309" spans="11:13" hidden="1" x14ac:dyDescent="0.25">
      <c r="K309" s="7">
        <f t="shared" si="9"/>
        <v>0</v>
      </c>
      <c r="L309" s="5">
        <f t="shared" si="11"/>
        <v>0</v>
      </c>
      <c r="M309">
        <f t="shared" si="10"/>
        <v>0</v>
      </c>
    </row>
    <row r="310" spans="11:13" hidden="1" x14ac:dyDescent="0.25">
      <c r="K310" s="7">
        <f t="shared" si="9"/>
        <v>0</v>
      </c>
      <c r="L310" s="5">
        <f t="shared" si="11"/>
        <v>0</v>
      </c>
      <c r="M310">
        <f t="shared" si="10"/>
        <v>0</v>
      </c>
    </row>
    <row r="311" spans="11:13" hidden="1" x14ac:dyDescent="0.25">
      <c r="K311" s="7">
        <f t="shared" si="9"/>
        <v>0</v>
      </c>
      <c r="L311" s="5">
        <f t="shared" si="11"/>
        <v>0</v>
      </c>
      <c r="M311">
        <f t="shared" si="10"/>
        <v>0</v>
      </c>
    </row>
    <row r="312" spans="11:13" hidden="1" x14ac:dyDescent="0.25">
      <c r="K312" s="7">
        <f t="shared" si="9"/>
        <v>0</v>
      </c>
      <c r="L312" s="5">
        <f t="shared" si="11"/>
        <v>0</v>
      </c>
      <c r="M312">
        <f t="shared" si="10"/>
        <v>0</v>
      </c>
    </row>
    <row r="313" spans="11:13" hidden="1" x14ac:dyDescent="0.25">
      <c r="K313" s="7">
        <f t="shared" si="9"/>
        <v>0</v>
      </c>
      <c r="L313" s="5">
        <f t="shared" si="11"/>
        <v>0</v>
      </c>
      <c r="M313">
        <f t="shared" si="10"/>
        <v>0</v>
      </c>
    </row>
    <row r="314" spans="11:13" hidden="1" x14ac:dyDescent="0.25">
      <c r="K314" s="7">
        <f t="shared" si="9"/>
        <v>0</v>
      </c>
      <c r="L314" s="5">
        <f t="shared" si="11"/>
        <v>0</v>
      </c>
      <c r="M314">
        <f t="shared" si="10"/>
        <v>0</v>
      </c>
    </row>
    <row r="315" spans="11:13" hidden="1" x14ac:dyDescent="0.25">
      <c r="K315" s="7">
        <f t="shared" si="9"/>
        <v>0</v>
      </c>
      <c r="L315" s="5">
        <f t="shared" si="11"/>
        <v>0</v>
      </c>
      <c r="M315">
        <f t="shared" si="10"/>
        <v>0</v>
      </c>
    </row>
    <row r="316" spans="11:13" hidden="1" x14ac:dyDescent="0.25">
      <c r="K316" s="7">
        <f t="shared" si="9"/>
        <v>0</v>
      </c>
      <c r="L316" s="5">
        <f t="shared" si="11"/>
        <v>0</v>
      </c>
      <c r="M316">
        <f t="shared" si="10"/>
        <v>0</v>
      </c>
    </row>
    <row r="317" spans="11:13" hidden="1" x14ac:dyDescent="0.25">
      <c r="K317" s="7">
        <f t="shared" si="9"/>
        <v>0</v>
      </c>
      <c r="L317" s="5">
        <f t="shared" si="11"/>
        <v>0</v>
      </c>
      <c r="M317">
        <f t="shared" si="10"/>
        <v>0</v>
      </c>
    </row>
    <row r="318" spans="11:13" hidden="1" x14ac:dyDescent="0.25">
      <c r="K318" s="7">
        <f t="shared" si="9"/>
        <v>0</v>
      </c>
      <c r="L318" s="5">
        <f t="shared" si="11"/>
        <v>0</v>
      </c>
      <c r="M318">
        <f t="shared" si="10"/>
        <v>0</v>
      </c>
    </row>
    <row r="319" spans="11:13" hidden="1" x14ac:dyDescent="0.25">
      <c r="K319" s="7">
        <f t="shared" si="9"/>
        <v>0</v>
      </c>
      <c r="L319" s="5">
        <f t="shared" si="11"/>
        <v>0</v>
      </c>
      <c r="M319">
        <f t="shared" si="10"/>
        <v>0</v>
      </c>
    </row>
    <row r="320" spans="11:13" hidden="1" x14ac:dyDescent="0.25">
      <c r="K320" s="7">
        <f t="shared" si="9"/>
        <v>0</v>
      </c>
      <c r="L320" s="5">
        <f t="shared" si="11"/>
        <v>0</v>
      </c>
      <c r="M320">
        <f t="shared" si="10"/>
        <v>0</v>
      </c>
    </row>
    <row r="321" spans="11:13" hidden="1" x14ac:dyDescent="0.25">
      <c r="K321" s="7">
        <f t="shared" si="9"/>
        <v>0</v>
      </c>
      <c r="L321" s="5">
        <f t="shared" si="11"/>
        <v>0</v>
      </c>
      <c r="M321">
        <f t="shared" si="10"/>
        <v>0</v>
      </c>
    </row>
    <row r="322" spans="11:13" hidden="1" x14ac:dyDescent="0.25">
      <c r="K322" s="7">
        <f t="shared" si="9"/>
        <v>0</v>
      </c>
      <c r="L322" s="5">
        <f t="shared" si="11"/>
        <v>0</v>
      </c>
      <c r="M322">
        <f t="shared" si="10"/>
        <v>0</v>
      </c>
    </row>
    <row r="323" spans="11:13" hidden="1" x14ac:dyDescent="0.25">
      <c r="K323" s="7">
        <f t="shared" si="9"/>
        <v>0</v>
      </c>
      <c r="L323" s="5">
        <f t="shared" si="11"/>
        <v>0</v>
      </c>
      <c r="M323">
        <f t="shared" si="10"/>
        <v>0</v>
      </c>
    </row>
    <row r="324" spans="11:13" hidden="1" x14ac:dyDescent="0.25">
      <c r="K324" s="7">
        <f t="shared" si="9"/>
        <v>0</v>
      </c>
      <c r="L324" s="5">
        <f t="shared" si="11"/>
        <v>0</v>
      </c>
      <c r="M324">
        <f t="shared" si="10"/>
        <v>0</v>
      </c>
    </row>
    <row r="325" spans="11:13" hidden="1" x14ac:dyDescent="0.25">
      <c r="K325" s="7">
        <f t="shared" ref="K325:K388" si="12">SUM(F325:J325)</f>
        <v>0</v>
      </c>
      <c r="L325" s="5">
        <f t="shared" si="11"/>
        <v>0</v>
      </c>
      <c r="M325">
        <f t="shared" ref="M325:M388" si="13">SUM(K325*L325)</f>
        <v>0</v>
      </c>
    </row>
    <row r="326" spans="11:13" hidden="1" x14ac:dyDescent="0.25">
      <c r="K326" s="7">
        <f t="shared" si="12"/>
        <v>0</v>
      </c>
      <c r="L326" s="5">
        <f t="shared" ref="L326:L389" si="14">IF(D326="X",0,IF(E326="",0,IF(E326="H",0,VLOOKUP(E326,$F$539:$G$553,2))))</f>
        <v>0</v>
      </c>
      <c r="M326">
        <f t="shared" si="13"/>
        <v>0</v>
      </c>
    </row>
    <row r="327" spans="11:13" hidden="1" x14ac:dyDescent="0.25">
      <c r="K327" s="7">
        <f t="shared" si="12"/>
        <v>0</v>
      </c>
      <c r="L327" s="5">
        <f t="shared" si="14"/>
        <v>0</v>
      </c>
      <c r="M327">
        <f t="shared" si="13"/>
        <v>0</v>
      </c>
    </row>
    <row r="328" spans="11:13" hidden="1" x14ac:dyDescent="0.25">
      <c r="K328" s="7">
        <f t="shared" si="12"/>
        <v>0</v>
      </c>
      <c r="L328" s="5">
        <f t="shared" si="14"/>
        <v>0</v>
      </c>
      <c r="M328">
        <f t="shared" si="13"/>
        <v>0</v>
      </c>
    </row>
    <row r="329" spans="11:13" hidden="1" x14ac:dyDescent="0.25">
      <c r="K329" s="7">
        <f t="shared" si="12"/>
        <v>0</v>
      </c>
      <c r="L329" s="5">
        <f t="shared" si="14"/>
        <v>0</v>
      </c>
      <c r="M329">
        <f t="shared" si="13"/>
        <v>0</v>
      </c>
    </row>
    <row r="330" spans="11:13" hidden="1" x14ac:dyDescent="0.25">
      <c r="K330" s="7">
        <f t="shared" si="12"/>
        <v>0</v>
      </c>
      <c r="L330" s="5">
        <f t="shared" si="14"/>
        <v>0</v>
      </c>
      <c r="M330">
        <f t="shared" si="13"/>
        <v>0</v>
      </c>
    </row>
    <row r="331" spans="11:13" hidden="1" x14ac:dyDescent="0.25">
      <c r="K331" s="7">
        <f t="shared" si="12"/>
        <v>0</v>
      </c>
      <c r="L331" s="5">
        <f t="shared" si="14"/>
        <v>0</v>
      </c>
      <c r="M331">
        <f t="shared" si="13"/>
        <v>0</v>
      </c>
    </row>
    <row r="332" spans="11:13" hidden="1" x14ac:dyDescent="0.25">
      <c r="K332" s="7">
        <f t="shared" si="12"/>
        <v>0</v>
      </c>
      <c r="L332" s="5">
        <f t="shared" si="14"/>
        <v>0</v>
      </c>
      <c r="M332">
        <f t="shared" si="13"/>
        <v>0</v>
      </c>
    </row>
    <row r="333" spans="11:13" hidden="1" x14ac:dyDescent="0.25">
      <c r="K333" s="7">
        <f t="shared" si="12"/>
        <v>0</v>
      </c>
      <c r="L333" s="5">
        <f t="shared" si="14"/>
        <v>0</v>
      </c>
      <c r="M333">
        <f t="shared" si="13"/>
        <v>0</v>
      </c>
    </row>
    <row r="334" spans="11:13" hidden="1" x14ac:dyDescent="0.25">
      <c r="K334" s="7">
        <f t="shared" si="12"/>
        <v>0</v>
      </c>
      <c r="L334" s="5">
        <f t="shared" si="14"/>
        <v>0</v>
      </c>
      <c r="M334">
        <f t="shared" si="13"/>
        <v>0</v>
      </c>
    </row>
    <row r="335" spans="11:13" hidden="1" x14ac:dyDescent="0.25">
      <c r="K335" s="7">
        <f t="shared" si="12"/>
        <v>0</v>
      </c>
      <c r="L335" s="5">
        <f t="shared" si="14"/>
        <v>0</v>
      </c>
      <c r="M335">
        <f t="shared" si="13"/>
        <v>0</v>
      </c>
    </row>
    <row r="336" spans="11:13" hidden="1" x14ac:dyDescent="0.25">
      <c r="K336" s="7">
        <f t="shared" si="12"/>
        <v>0</v>
      </c>
      <c r="L336" s="5">
        <f t="shared" si="14"/>
        <v>0</v>
      </c>
      <c r="M336">
        <f t="shared" si="13"/>
        <v>0</v>
      </c>
    </row>
    <row r="337" spans="11:13" hidden="1" x14ac:dyDescent="0.25">
      <c r="K337" s="7">
        <f t="shared" si="12"/>
        <v>0</v>
      </c>
      <c r="L337" s="5">
        <f t="shared" si="14"/>
        <v>0</v>
      </c>
      <c r="M337">
        <f t="shared" si="13"/>
        <v>0</v>
      </c>
    </row>
    <row r="338" spans="11:13" hidden="1" x14ac:dyDescent="0.25">
      <c r="K338" s="7">
        <f t="shared" si="12"/>
        <v>0</v>
      </c>
      <c r="L338" s="5">
        <f t="shared" si="14"/>
        <v>0</v>
      </c>
      <c r="M338">
        <f t="shared" si="13"/>
        <v>0</v>
      </c>
    </row>
    <row r="339" spans="11:13" hidden="1" x14ac:dyDescent="0.25">
      <c r="K339" s="7">
        <f t="shared" si="12"/>
        <v>0</v>
      </c>
      <c r="L339" s="5">
        <f t="shared" si="14"/>
        <v>0</v>
      </c>
      <c r="M339">
        <f t="shared" si="13"/>
        <v>0</v>
      </c>
    </row>
    <row r="340" spans="11:13" hidden="1" x14ac:dyDescent="0.25">
      <c r="K340" s="7">
        <f t="shared" si="12"/>
        <v>0</v>
      </c>
      <c r="L340" s="5">
        <f t="shared" si="14"/>
        <v>0</v>
      </c>
      <c r="M340">
        <f t="shared" si="13"/>
        <v>0</v>
      </c>
    </row>
    <row r="341" spans="11:13" hidden="1" x14ac:dyDescent="0.25">
      <c r="K341" s="7">
        <f t="shared" si="12"/>
        <v>0</v>
      </c>
      <c r="L341" s="5">
        <f t="shared" si="14"/>
        <v>0</v>
      </c>
      <c r="M341">
        <f t="shared" si="13"/>
        <v>0</v>
      </c>
    </row>
    <row r="342" spans="11:13" hidden="1" x14ac:dyDescent="0.25">
      <c r="K342" s="7">
        <f t="shared" si="12"/>
        <v>0</v>
      </c>
      <c r="L342" s="5">
        <f t="shared" si="14"/>
        <v>0</v>
      </c>
      <c r="M342">
        <f t="shared" si="13"/>
        <v>0</v>
      </c>
    </row>
    <row r="343" spans="11:13" hidden="1" x14ac:dyDescent="0.25">
      <c r="K343" s="7">
        <f t="shared" si="12"/>
        <v>0</v>
      </c>
      <c r="L343" s="5">
        <f t="shared" si="14"/>
        <v>0</v>
      </c>
      <c r="M343">
        <f t="shared" si="13"/>
        <v>0</v>
      </c>
    </row>
    <row r="344" spans="11:13" hidden="1" x14ac:dyDescent="0.25">
      <c r="K344" s="7">
        <f t="shared" si="12"/>
        <v>0</v>
      </c>
      <c r="L344" s="5">
        <f t="shared" si="14"/>
        <v>0</v>
      </c>
      <c r="M344">
        <f t="shared" si="13"/>
        <v>0</v>
      </c>
    </row>
    <row r="345" spans="11:13" hidden="1" x14ac:dyDescent="0.25">
      <c r="K345" s="7">
        <f t="shared" si="12"/>
        <v>0</v>
      </c>
      <c r="L345" s="5">
        <f t="shared" si="14"/>
        <v>0</v>
      </c>
      <c r="M345">
        <f t="shared" si="13"/>
        <v>0</v>
      </c>
    </row>
    <row r="346" spans="11:13" hidden="1" x14ac:dyDescent="0.25">
      <c r="K346" s="7">
        <f t="shared" si="12"/>
        <v>0</v>
      </c>
      <c r="L346" s="5">
        <f t="shared" si="14"/>
        <v>0</v>
      </c>
      <c r="M346">
        <f t="shared" si="13"/>
        <v>0</v>
      </c>
    </row>
    <row r="347" spans="11:13" hidden="1" x14ac:dyDescent="0.25">
      <c r="K347" s="7">
        <f t="shared" si="12"/>
        <v>0</v>
      </c>
      <c r="L347" s="5">
        <f t="shared" si="14"/>
        <v>0</v>
      </c>
      <c r="M347">
        <f t="shared" si="13"/>
        <v>0</v>
      </c>
    </row>
    <row r="348" spans="11:13" hidden="1" x14ac:dyDescent="0.25">
      <c r="K348" s="7">
        <f t="shared" si="12"/>
        <v>0</v>
      </c>
      <c r="L348" s="5">
        <f t="shared" si="14"/>
        <v>0</v>
      </c>
      <c r="M348">
        <f t="shared" si="13"/>
        <v>0</v>
      </c>
    </row>
    <row r="349" spans="11:13" hidden="1" x14ac:dyDescent="0.25">
      <c r="K349" s="7">
        <f t="shared" si="12"/>
        <v>0</v>
      </c>
      <c r="L349" s="5">
        <f t="shared" si="14"/>
        <v>0</v>
      </c>
      <c r="M349">
        <f t="shared" si="13"/>
        <v>0</v>
      </c>
    </row>
    <row r="350" spans="11:13" hidden="1" x14ac:dyDescent="0.25">
      <c r="K350" s="7">
        <f t="shared" si="12"/>
        <v>0</v>
      </c>
      <c r="L350" s="5">
        <f t="shared" si="14"/>
        <v>0</v>
      </c>
      <c r="M350">
        <f t="shared" si="13"/>
        <v>0</v>
      </c>
    </row>
    <row r="351" spans="11:13" hidden="1" x14ac:dyDescent="0.25">
      <c r="K351" s="7">
        <f t="shared" si="12"/>
        <v>0</v>
      </c>
      <c r="L351" s="5">
        <f t="shared" si="14"/>
        <v>0</v>
      </c>
      <c r="M351">
        <f t="shared" si="13"/>
        <v>0</v>
      </c>
    </row>
    <row r="352" spans="11:13" hidden="1" x14ac:dyDescent="0.25">
      <c r="K352" s="7">
        <f t="shared" si="12"/>
        <v>0</v>
      </c>
      <c r="L352" s="5">
        <f t="shared" si="14"/>
        <v>0</v>
      </c>
      <c r="M352">
        <f t="shared" si="13"/>
        <v>0</v>
      </c>
    </row>
    <row r="353" spans="11:13" hidden="1" x14ac:dyDescent="0.25">
      <c r="K353" s="7">
        <f t="shared" si="12"/>
        <v>0</v>
      </c>
      <c r="L353" s="5">
        <f t="shared" si="14"/>
        <v>0</v>
      </c>
      <c r="M353">
        <f t="shared" si="13"/>
        <v>0</v>
      </c>
    </row>
    <row r="354" spans="11:13" hidden="1" x14ac:dyDescent="0.25">
      <c r="K354" s="7">
        <f t="shared" si="12"/>
        <v>0</v>
      </c>
      <c r="L354" s="5">
        <f t="shared" si="14"/>
        <v>0</v>
      </c>
      <c r="M354">
        <f t="shared" si="13"/>
        <v>0</v>
      </c>
    </row>
    <row r="355" spans="11:13" hidden="1" x14ac:dyDescent="0.25">
      <c r="K355" s="7">
        <f t="shared" si="12"/>
        <v>0</v>
      </c>
      <c r="L355" s="5">
        <f t="shared" si="14"/>
        <v>0</v>
      </c>
      <c r="M355">
        <f t="shared" si="13"/>
        <v>0</v>
      </c>
    </row>
    <row r="356" spans="11:13" hidden="1" x14ac:dyDescent="0.25">
      <c r="K356" s="7">
        <f t="shared" si="12"/>
        <v>0</v>
      </c>
      <c r="L356" s="5">
        <f t="shared" si="14"/>
        <v>0</v>
      </c>
      <c r="M356">
        <f t="shared" si="13"/>
        <v>0</v>
      </c>
    </row>
    <row r="357" spans="11:13" hidden="1" x14ac:dyDescent="0.25">
      <c r="K357" s="7">
        <f t="shared" si="12"/>
        <v>0</v>
      </c>
      <c r="L357" s="5">
        <f t="shared" si="14"/>
        <v>0</v>
      </c>
      <c r="M357">
        <f t="shared" si="13"/>
        <v>0</v>
      </c>
    </row>
    <row r="358" spans="11:13" hidden="1" x14ac:dyDescent="0.25">
      <c r="K358" s="7">
        <f t="shared" si="12"/>
        <v>0</v>
      </c>
      <c r="L358" s="5">
        <f t="shared" si="14"/>
        <v>0</v>
      </c>
      <c r="M358">
        <f t="shared" si="13"/>
        <v>0</v>
      </c>
    </row>
    <row r="359" spans="11:13" hidden="1" x14ac:dyDescent="0.25">
      <c r="K359" s="7">
        <f t="shared" si="12"/>
        <v>0</v>
      </c>
      <c r="L359" s="5">
        <f t="shared" si="14"/>
        <v>0</v>
      </c>
      <c r="M359">
        <f t="shared" si="13"/>
        <v>0</v>
      </c>
    </row>
    <row r="360" spans="11:13" hidden="1" x14ac:dyDescent="0.25">
      <c r="K360" s="7">
        <f t="shared" si="12"/>
        <v>0</v>
      </c>
      <c r="L360" s="5">
        <f t="shared" si="14"/>
        <v>0</v>
      </c>
      <c r="M360">
        <f t="shared" si="13"/>
        <v>0</v>
      </c>
    </row>
    <row r="361" spans="11:13" hidden="1" x14ac:dyDescent="0.25">
      <c r="K361" s="7">
        <f t="shared" si="12"/>
        <v>0</v>
      </c>
      <c r="L361" s="5">
        <f t="shared" si="14"/>
        <v>0</v>
      </c>
      <c r="M361">
        <f t="shared" si="13"/>
        <v>0</v>
      </c>
    </row>
    <row r="362" spans="11:13" hidden="1" x14ac:dyDescent="0.25">
      <c r="K362" s="7">
        <f t="shared" si="12"/>
        <v>0</v>
      </c>
      <c r="L362" s="5">
        <f t="shared" si="14"/>
        <v>0</v>
      </c>
      <c r="M362">
        <f t="shared" si="13"/>
        <v>0</v>
      </c>
    </row>
    <row r="363" spans="11:13" hidden="1" x14ac:dyDescent="0.25">
      <c r="K363" s="7">
        <f t="shared" si="12"/>
        <v>0</v>
      </c>
      <c r="L363" s="5">
        <f t="shared" si="14"/>
        <v>0</v>
      </c>
      <c r="M363">
        <f t="shared" si="13"/>
        <v>0</v>
      </c>
    </row>
    <row r="364" spans="11:13" hidden="1" x14ac:dyDescent="0.25">
      <c r="K364" s="7">
        <f t="shared" si="12"/>
        <v>0</v>
      </c>
      <c r="L364" s="5">
        <f t="shared" si="14"/>
        <v>0</v>
      </c>
      <c r="M364">
        <f t="shared" si="13"/>
        <v>0</v>
      </c>
    </row>
    <row r="365" spans="11:13" hidden="1" x14ac:dyDescent="0.25">
      <c r="K365" s="7">
        <f t="shared" si="12"/>
        <v>0</v>
      </c>
      <c r="L365" s="5">
        <f t="shared" si="14"/>
        <v>0</v>
      </c>
      <c r="M365">
        <f t="shared" si="13"/>
        <v>0</v>
      </c>
    </row>
    <row r="366" spans="11:13" hidden="1" x14ac:dyDescent="0.25">
      <c r="K366" s="7">
        <f t="shared" si="12"/>
        <v>0</v>
      </c>
      <c r="L366" s="5">
        <f t="shared" si="14"/>
        <v>0</v>
      </c>
      <c r="M366">
        <f t="shared" si="13"/>
        <v>0</v>
      </c>
    </row>
    <row r="367" spans="11:13" hidden="1" x14ac:dyDescent="0.25">
      <c r="K367" s="7">
        <f t="shared" si="12"/>
        <v>0</v>
      </c>
      <c r="L367" s="5">
        <f t="shared" si="14"/>
        <v>0</v>
      </c>
      <c r="M367">
        <f t="shared" si="13"/>
        <v>0</v>
      </c>
    </row>
    <row r="368" spans="11:13" hidden="1" x14ac:dyDescent="0.25">
      <c r="K368" s="7">
        <f t="shared" si="12"/>
        <v>0</v>
      </c>
      <c r="L368" s="5">
        <f t="shared" si="14"/>
        <v>0</v>
      </c>
      <c r="M368">
        <f t="shared" si="13"/>
        <v>0</v>
      </c>
    </row>
    <row r="369" spans="11:13" hidden="1" x14ac:dyDescent="0.25">
      <c r="K369" s="7">
        <f t="shared" si="12"/>
        <v>0</v>
      </c>
      <c r="L369" s="5">
        <f t="shared" si="14"/>
        <v>0</v>
      </c>
      <c r="M369">
        <f t="shared" si="13"/>
        <v>0</v>
      </c>
    </row>
    <row r="370" spans="11:13" hidden="1" x14ac:dyDescent="0.25">
      <c r="K370" s="7">
        <f t="shared" si="12"/>
        <v>0</v>
      </c>
      <c r="L370" s="5">
        <f t="shared" si="14"/>
        <v>0</v>
      </c>
      <c r="M370">
        <f t="shared" si="13"/>
        <v>0</v>
      </c>
    </row>
    <row r="371" spans="11:13" hidden="1" x14ac:dyDescent="0.25">
      <c r="K371" s="7">
        <f t="shared" si="12"/>
        <v>0</v>
      </c>
      <c r="L371" s="5">
        <f t="shared" si="14"/>
        <v>0</v>
      </c>
      <c r="M371">
        <f t="shared" si="13"/>
        <v>0</v>
      </c>
    </row>
    <row r="372" spans="11:13" hidden="1" x14ac:dyDescent="0.25">
      <c r="K372" s="7">
        <f t="shared" si="12"/>
        <v>0</v>
      </c>
      <c r="L372" s="5">
        <f t="shared" si="14"/>
        <v>0</v>
      </c>
      <c r="M372">
        <f t="shared" si="13"/>
        <v>0</v>
      </c>
    </row>
    <row r="373" spans="11:13" hidden="1" x14ac:dyDescent="0.25">
      <c r="K373" s="7">
        <f t="shared" si="12"/>
        <v>0</v>
      </c>
      <c r="L373" s="5">
        <f t="shared" si="14"/>
        <v>0</v>
      </c>
      <c r="M373">
        <f t="shared" si="13"/>
        <v>0</v>
      </c>
    </row>
    <row r="374" spans="11:13" hidden="1" x14ac:dyDescent="0.25">
      <c r="K374" s="7">
        <f t="shared" si="12"/>
        <v>0</v>
      </c>
      <c r="L374" s="5">
        <f t="shared" si="14"/>
        <v>0</v>
      </c>
      <c r="M374">
        <f t="shared" si="13"/>
        <v>0</v>
      </c>
    </row>
    <row r="375" spans="11:13" hidden="1" x14ac:dyDescent="0.25">
      <c r="K375" s="7">
        <f t="shared" si="12"/>
        <v>0</v>
      </c>
      <c r="L375" s="5">
        <f t="shared" si="14"/>
        <v>0</v>
      </c>
      <c r="M375">
        <f t="shared" si="13"/>
        <v>0</v>
      </c>
    </row>
    <row r="376" spans="11:13" hidden="1" x14ac:dyDescent="0.25">
      <c r="K376" s="7">
        <f t="shared" si="12"/>
        <v>0</v>
      </c>
      <c r="L376" s="5">
        <f t="shared" si="14"/>
        <v>0</v>
      </c>
      <c r="M376">
        <f t="shared" si="13"/>
        <v>0</v>
      </c>
    </row>
    <row r="377" spans="11:13" hidden="1" x14ac:dyDescent="0.25">
      <c r="K377" s="7">
        <f t="shared" si="12"/>
        <v>0</v>
      </c>
      <c r="L377" s="5">
        <f t="shared" si="14"/>
        <v>0</v>
      </c>
      <c r="M377">
        <f t="shared" si="13"/>
        <v>0</v>
      </c>
    </row>
    <row r="378" spans="11:13" hidden="1" x14ac:dyDescent="0.25">
      <c r="K378" s="7">
        <f t="shared" si="12"/>
        <v>0</v>
      </c>
      <c r="L378" s="5">
        <f t="shared" si="14"/>
        <v>0</v>
      </c>
      <c r="M378">
        <f t="shared" si="13"/>
        <v>0</v>
      </c>
    </row>
    <row r="379" spans="11:13" hidden="1" x14ac:dyDescent="0.25">
      <c r="K379" s="7">
        <f t="shared" si="12"/>
        <v>0</v>
      </c>
      <c r="L379" s="5">
        <f t="shared" si="14"/>
        <v>0</v>
      </c>
      <c r="M379">
        <f t="shared" si="13"/>
        <v>0</v>
      </c>
    </row>
    <row r="380" spans="11:13" hidden="1" x14ac:dyDescent="0.25">
      <c r="K380" s="7">
        <f t="shared" si="12"/>
        <v>0</v>
      </c>
      <c r="L380" s="5">
        <f t="shared" si="14"/>
        <v>0</v>
      </c>
      <c r="M380">
        <f t="shared" si="13"/>
        <v>0</v>
      </c>
    </row>
    <row r="381" spans="11:13" hidden="1" x14ac:dyDescent="0.25">
      <c r="K381" s="7">
        <f t="shared" si="12"/>
        <v>0</v>
      </c>
      <c r="L381" s="5">
        <f t="shared" si="14"/>
        <v>0</v>
      </c>
      <c r="M381">
        <f t="shared" si="13"/>
        <v>0</v>
      </c>
    </row>
    <row r="382" spans="11:13" hidden="1" x14ac:dyDescent="0.25">
      <c r="K382" s="7">
        <f t="shared" si="12"/>
        <v>0</v>
      </c>
      <c r="L382" s="5">
        <f t="shared" si="14"/>
        <v>0</v>
      </c>
      <c r="M382">
        <f t="shared" si="13"/>
        <v>0</v>
      </c>
    </row>
    <row r="383" spans="11:13" hidden="1" x14ac:dyDescent="0.25">
      <c r="K383" s="7">
        <f t="shared" si="12"/>
        <v>0</v>
      </c>
      <c r="L383" s="5">
        <f t="shared" si="14"/>
        <v>0</v>
      </c>
      <c r="M383">
        <f t="shared" si="13"/>
        <v>0</v>
      </c>
    </row>
    <row r="384" spans="11:13" hidden="1" x14ac:dyDescent="0.25">
      <c r="K384" s="7">
        <f t="shared" si="12"/>
        <v>0</v>
      </c>
      <c r="L384" s="5">
        <f t="shared" si="14"/>
        <v>0</v>
      </c>
      <c r="M384">
        <f t="shared" si="13"/>
        <v>0</v>
      </c>
    </row>
    <row r="385" spans="11:13" hidden="1" x14ac:dyDescent="0.25">
      <c r="K385" s="7">
        <f t="shared" si="12"/>
        <v>0</v>
      </c>
      <c r="L385" s="5">
        <f t="shared" si="14"/>
        <v>0</v>
      </c>
      <c r="M385">
        <f t="shared" si="13"/>
        <v>0</v>
      </c>
    </row>
    <row r="386" spans="11:13" hidden="1" x14ac:dyDescent="0.25">
      <c r="K386" s="7">
        <f t="shared" si="12"/>
        <v>0</v>
      </c>
      <c r="L386" s="5">
        <f t="shared" si="14"/>
        <v>0</v>
      </c>
      <c r="M386">
        <f t="shared" si="13"/>
        <v>0</v>
      </c>
    </row>
    <row r="387" spans="11:13" hidden="1" x14ac:dyDescent="0.25">
      <c r="K387" s="7">
        <f t="shared" si="12"/>
        <v>0</v>
      </c>
      <c r="L387" s="5">
        <f t="shared" si="14"/>
        <v>0</v>
      </c>
      <c r="M387">
        <f t="shared" si="13"/>
        <v>0</v>
      </c>
    </row>
    <row r="388" spans="11:13" hidden="1" x14ac:dyDescent="0.25">
      <c r="K388" s="7">
        <f t="shared" si="12"/>
        <v>0</v>
      </c>
      <c r="L388" s="5">
        <f t="shared" si="14"/>
        <v>0</v>
      </c>
      <c r="M388">
        <f t="shared" si="13"/>
        <v>0</v>
      </c>
    </row>
    <row r="389" spans="11:13" hidden="1" x14ac:dyDescent="0.25">
      <c r="K389" s="7">
        <f t="shared" ref="K389:K452" si="15">SUM(F389:J389)</f>
        <v>0</v>
      </c>
      <c r="L389" s="5">
        <f t="shared" si="14"/>
        <v>0</v>
      </c>
      <c r="M389">
        <f t="shared" ref="M389:M452" si="16">SUM(K389*L389)</f>
        <v>0</v>
      </c>
    </row>
    <row r="390" spans="11:13" hidden="1" x14ac:dyDescent="0.25">
      <c r="K390" s="7">
        <f t="shared" si="15"/>
        <v>0</v>
      </c>
      <c r="L390" s="5">
        <f t="shared" ref="L390:L453" si="17">IF(D390="X",0,IF(E390="",0,IF(E390="H",0,VLOOKUP(E390,$F$539:$G$553,2))))</f>
        <v>0</v>
      </c>
      <c r="M390">
        <f t="shared" si="16"/>
        <v>0</v>
      </c>
    </row>
    <row r="391" spans="11:13" hidden="1" x14ac:dyDescent="0.25">
      <c r="K391" s="7">
        <f t="shared" si="15"/>
        <v>0</v>
      </c>
      <c r="L391" s="5">
        <f t="shared" si="17"/>
        <v>0</v>
      </c>
      <c r="M391">
        <f t="shared" si="16"/>
        <v>0</v>
      </c>
    </row>
    <row r="392" spans="11:13" hidden="1" x14ac:dyDescent="0.25">
      <c r="K392" s="7">
        <f t="shared" si="15"/>
        <v>0</v>
      </c>
      <c r="L392" s="5">
        <f t="shared" si="17"/>
        <v>0</v>
      </c>
      <c r="M392">
        <f t="shared" si="16"/>
        <v>0</v>
      </c>
    </row>
    <row r="393" spans="11:13" hidden="1" x14ac:dyDescent="0.25">
      <c r="K393" s="7">
        <f t="shared" si="15"/>
        <v>0</v>
      </c>
      <c r="L393" s="5">
        <f t="shared" si="17"/>
        <v>0</v>
      </c>
      <c r="M393">
        <f t="shared" si="16"/>
        <v>0</v>
      </c>
    </row>
    <row r="394" spans="11:13" hidden="1" x14ac:dyDescent="0.25">
      <c r="K394" s="7">
        <f t="shared" si="15"/>
        <v>0</v>
      </c>
      <c r="L394" s="5">
        <f t="shared" si="17"/>
        <v>0</v>
      </c>
      <c r="M394">
        <f t="shared" si="16"/>
        <v>0</v>
      </c>
    </row>
    <row r="395" spans="11:13" hidden="1" x14ac:dyDescent="0.25">
      <c r="K395" s="7">
        <f t="shared" si="15"/>
        <v>0</v>
      </c>
      <c r="L395" s="5">
        <f t="shared" si="17"/>
        <v>0</v>
      </c>
      <c r="M395">
        <f t="shared" si="16"/>
        <v>0</v>
      </c>
    </row>
    <row r="396" spans="11:13" hidden="1" x14ac:dyDescent="0.25">
      <c r="K396" s="7">
        <f t="shared" si="15"/>
        <v>0</v>
      </c>
      <c r="L396" s="5">
        <f t="shared" si="17"/>
        <v>0</v>
      </c>
      <c r="M396">
        <f t="shared" si="16"/>
        <v>0</v>
      </c>
    </row>
    <row r="397" spans="11:13" hidden="1" x14ac:dyDescent="0.25">
      <c r="K397" s="7">
        <f t="shared" si="15"/>
        <v>0</v>
      </c>
      <c r="L397" s="5">
        <f t="shared" si="17"/>
        <v>0</v>
      </c>
      <c r="M397">
        <f t="shared" si="16"/>
        <v>0</v>
      </c>
    </row>
    <row r="398" spans="11:13" hidden="1" x14ac:dyDescent="0.25">
      <c r="K398" s="7">
        <f t="shared" si="15"/>
        <v>0</v>
      </c>
      <c r="L398" s="5">
        <f t="shared" si="17"/>
        <v>0</v>
      </c>
      <c r="M398">
        <f t="shared" si="16"/>
        <v>0</v>
      </c>
    </row>
    <row r="399" spans="11:13" hidden="1" x14ac:dyDescent="0.25">
      <c r="K399" s="7">
        <f t="shared" si="15"/>
        <v>0</v>
      </c>
      <c r="L399" s="5">
        <f t="shared" si="17"/>
        <v>0</v>
      </c>
      <c r="M399">
        <f t="shared" si="16"/>
        <v>0</v>
      </c>
    </row>
    <row r="400" spans="11:13" hidden="1" x14ac:dyDescent="0.25">
      <c r="K400" s="7">
        <f t="shared" si="15"/>
        <v>0</v>
      </c>
      <c r="L400" s="5">
        <f t="shared" si="17"/>
        <v>0</v>
      </c>
      <c r="M400">
        <f t="shared" si="16"/>
        <v>0</v>
      </c>
    </row>
    <row r="401" spans="11:13" hidden="1" x14ac:dyDescent="0.25">
      <c r="K401" s="7">
        <f t="shared" si="15"/>
        <v>0</v>
      </c>
      <c r="L401" s="5">
        <f t="shared" si="17"/>
        <v>0</v>
      </c>
      <c r="M401">
        <f t="shared" si="16"/>
        <v>0</v>
      </c>
    </row>
    <row r="402" spans="11:13" hidden="1" x14ac:dyDescent="0.25">
      <c r="K402" s="7">
        <f t="shared" si="15"/>
        <v>0</v>
      </c>
      <c r="L402" s="5">
        <f t="shared" si="17"/>
        <v>0</v>
      </c>
      <c r="M402">
        <f t="shared" si="16"/>
        <v>0</v>
      </c>
    </row>
    <row r="403" spans="11:13" hidden="1" x14ac:dyDescent="0.25">
      <c r="K403" s="7">
        <f t="shared" si="15"/>
        <v>0</v>
      </c>
      <c r="L403" s="5">
        <f t="shared" si="17"/>
        <v>0</v>
      </c>
      <c r="M403">
        <f t="shared" si="16"/>
        <v>0</v>
      </c>
    </row>
    <row r="404" spans="11:13" hidden="1" x14ac:dyDescent="0.25">
      <c r="K404" s="7">
        <f t="shared" si="15"/>
        <v>0</v>
      </c>
      <c r="L404" s="5">
        <f t="shared" si="17"/>
        <v>0</v>
      </c>
      <c r="M404">
        <f t="shared" si="16"/>
        <v>0</v>
      </c>
    </row>
    <row r="405" spans="11:13" hidden="1" x14ac:dyDescent="0.25">
      <c r="K405" s="7">
        <f t="shared" si="15"/>
        <v>0</v>
      </c>
      <c r="L405" s="5">
        <f t="shared" si="17"/>
        <v>0</v>
      </c>
      <c r="M405">
        <f t="shared" si="16"/>
        <v>0</v>
      </c>
    </row>
    <row r="406" spans="11:13" hidden="1" x14ac:dyDescent="0.25">
      <c r="K406" s="7">
        <f t="shared" si="15"/>
        <v>0</v>
      </c>
      <c r="L406" s="5">
        <f t="shared" si="17"/>
        <v>0</v>
      </c>
      <c r="M406">
        <f t="shared" si="16"/>
        <v>0</v>
      </c>
    </row>
    <row r="407" spans="11:13" hidden="1" x14ac:dyDescent="0.25">
      <c r="K407" s="7">
        <f t="shared" si="15"/>
        <v>0</v>
      </c>
      <c r="L407" s="5">
        <f t="shared" si="17"/>
        <v>0</v>
      </c>
      <c r="M407">
        <f t="shared" si="16"/>
        <v>0</v>
      </c>
    </row>
    <row r="408" spans="11:13" hidden="1" x14ac:dyDescent="0.25">
      <c r="K408" s="7">
        <f t="shared" si="15"/>
        <v>0</v>
      </c>
      <c r="L408" s="5">
        <f t="shared" si="17"/>
        <v>0</v>
      </c>
      <c r="M408">
        <f t="shared" si="16"/>
        <v>0</v>
      </c>
    </row>
    <row r="409" spans="11:13" hidden="1" x14ac:dyDescent="0.25">
      <c r="K409" s="7">
        <f t="shared" si="15"/>
        <v>0</v>
      </c>
      <c r="L409" s="5">
        <f t="shared" si="17"/>
        <v>0</v>
      </c>
      <c r="M409">
        <f t="shared" si="16"/>
        <v>0</v>
      </c>
    </row>
    <row r="410" spans="11:13" hidden="1" x14ac:dyDescent="0.25">
      <c r="K410" s="7">
        <f t="shared" si="15"/>
        <v>0</v>
      </c>
      <c r="L410" s="5">
        <f t="shared" si="17"/>
        <v>0</v>
      </c>
      <c r="M410">
        <f t="shared" si="16"/>
        <v>0</v>
      </c>
    </row>
    <row r="411" spans="11:13" hidden="1" x14ac:dyDescent="0.25">
      <c r="K411" s="7">
        <f t="shared" si="15"/>
        <v>0</v>
      </c>
      <c r="L411" s="5">
        <f t="shared" si="17"/>
        <v>0</v>
      </c>
      <c r="M411">
        <f t="shared" si="16"/>
        <v>0</v>
      </c>
    </row>
    <row r="412" spans="11:13" hidden="1" x14ac:dyDescent="0.25">
      <c r="K412" s="7">
        <f t="shared" si="15"/>
        <v>0</v>
      </c>
      <c r="L412" s="5">
        <f t="shared" si="17"/>
        <v>0</v>
      </c>
      <c r="M412">
        <f t="shared" si="16"/>
        <v>0</v>
      </c>
    </row>
    <row r="413" spans="11:13" hidden="1" x14ac:dyDescent="0.25">
      <c r="K413" s="7">
        <f t="shared" si="15"/>
        <v>0</v>
      </c>
      <c r="L413" s="5">
        <f t="shared" si="17"/>
        <v>0</v>
      </c>
      <c r="M413">
        <f t="shared" si="16"/>
        <v>0</v>
      </c>
    </row>
    <row r="414" spans="11:13" hidden="1" x14ac:dyDescent="0.25">
      <c r="K414" s="7">
        <f t="shared" si="15"/>
        <v>0</v>
      </c>
      <c r="L414" s="5">
        <f t="shared" si="17"/>
        <v>0</v>
      </c>
      <c r="M414">
        <f t="shared" si="16"/>
        <v>0</v>
      </c>
    </row>
    <row r="415" spans="11:13" hidden="1" x14ac:dyDescent="0.25">
      <c r="K415" s="7">
        <f t="shared" si="15"/>
        <v>0</v>
      </c>
      <c r="L415" s="5">
        <f t="shared" si="17"/>
        <v>0</v>
      </c>
      <c r="M415">
        <f t="shared" si="16"/>
        <v>0</v>
      </c>
    </row>
    <row r="416" spans="11:13" hidden="1" x14ac:dyDescent="0.25">
      <c r="K416" s="7">
        <f t="shared" si="15"/>
        <v>0</v>
      </c>
      <c r="L416" s="5">
        <f t="shared" si="17"/>
        <v>0</v>
      </c>
      <c r="M416">
        <f t="shared" si="16"/>
        <v>0</v>
      </c>
    </row>
    <row r="417" spans="11:13" hidden="1" x14ac:dyDescent="0.25">
      <c r="K417" s="7">
        <f t="shared" si="15"/>
        <v>0</v>
      </c>
      <c r="L417" s="5">
        <f t="shared" si="17"/>
        <v>0</v>
      </c>
      <c r="M417">
        <f t="shared" si="16"/>
        <v>0</v>
      </c>
    </row>
    <row r="418" spans="11:13" hidden="1" x14ac:dyDescent="0.25">
      <c r="K418" s="7">
        <f t="shared" si="15"/>
        <v>0</v>
      </c>
      <c r="L418" s="5">
        <f t="shared" si="17"/>
        <v>0</v>
      </c>
      <c r="M418">
        <f t="shared" si="16"/>
        <v>0</v>
      </c>
    </row>
    <row r="419" spans="11:13" hidden="1" x14ac:dyDescent="0.25">
      <c r="K419" s="7">
        <f t="shared" si="15"/>
        <v>0</v>
      </c>
      <c r="L419" s="5">
        <f t="shared" si="17"/>
        <v>0</v>
      </c>
      <c r="M419">
        <f t="shared" si="16"/>
        <v>0</v>
      </c>
    </row>
    <row r="420" spans="11:13" hidden="1" x14ac:dyDescent="0.25">
      <c r="K420" s="7">
        <f t="shared" si="15"/>
        <v>0</v>
      </c>
      <c r="L420" s="5">
        <f t="shared" si="17"/>
        <v>0</v>
      </c>
      <c r="M420">
        <f t="shared" si="16"/>
        <v>0</v>
      </c>
    </row>
    <row r="421" spans="11:13" hidden="1" x14ac:dyDescent="0.25">
      <c r="K421" s="7">
        <f t="shared" si="15"/>
        <v>0</v>
      </c>
      <c r="L421" s="5">
        <f t="shared" si="17"/>
        <v>0</v>
      </c>
      <c r="M421">
        <f t="shared" si="16"/>
        <v>0</v>
      </c>
    </row>
    <row r="422" spans="11:13" hidden="1" x14ac:dyDescent="0.25">
      <c r="K422" s="7">
        <f t="shared" si="15"/>
        <v>0</v>
      </c>
      <c r="L422" s="5">
        <f t="shared" si="17"/>
        <v>0</v>
      </c>
      <c r="M422">
        <f t="shared" si="16"/>
        <v>0</v>
      </c>
    </row>
    <row r="423" spans="11:13" hidden="1" x14ac:dyDescent="0.25">
      <c r="K423" s="7">
        <f t="shared" si="15"/>
        <v>0</v>
      </c>
      <c r="L423" s="5">
        <f t="shared" si="17"/>
        <v>0</v>
      </c>
      <c r="M423">
        <f t="shared" si="16"/>
        <v>0</v>
      </c>
    </row>
    <row r="424" spans="11:13" hidden="1" x14ac:dyDescent="0.25">
      <c r="K424" s="7">
        <f t="shared" si="15"/>
        <v>0</v>
      </c>
      <c r="L424" s="5">
        <f t="shared" si="17"/>
        <v>0</v>
      </c>
      <c r="M424">
        <f t="shared" si="16"/>
        <v>0</v>
      </c>
    </row>
    <row r="425" spans="11:13" hidden="1" x14ac:dyDescent="0.25">
      <c r="K425" s="7">
        <f t="shared" si="15"/>
        <v>0</v>
      </c>
      <c r="L425" s="5">
        <f t="shared" si="17"/>
        <v>0</v>
      </c>
      <c r="M425">
        <f t="shared" si="16"/>
        <v>0</v>
      </c>
    </row>
    <row r="426" spans="11:13" hidden="1" x14ac:dyDescent="0.25">
      <c r="K426" s="7">
        <f t="shared" si="15"/>
        <v>0</v>
      </c>
      <c r="L426" s="5">
        <f t="shared" si="17"/>
        <v>0</v>
      </c>
      <c r="M426">
        <f t="shared" si="16"/>
        <v>0</v>
      </c>
    </row>
    <row r="427" spans="11:13" hidden="1" x14ac:dyDescent="0.25">
      <c r="K427" s="7">
        <f t="shared" si="15"/>
        <v>0</v>
      </c>
      <c r="L427" s="5">
        <f t="shared" si="17"/>
        <v>0</v>
      </c>
      <c r="M427">
        <f t="shared" si="16"/>
        <v>0</v>
      </c>
    </row>
    <row r="428" spans="11:13" hidden="1" x14ac:dyDescent="0.25">
      <c r="K428" s="7">
        <f t="shared" si="15"/>
        <v>0</v>
      </c>
      <c r="L428" s="5">
        <f t="shared" si="17"/>
        <v>0</v>
      </c>
      <c r="M428">
        <f t="shared" si="16"/>
        <v>0</v>
      </c>
    </row>
    <row r="429" spans="11:13" hidden="1" x14ac:dyDescent="0.25">
      <c r="K429" s="7">
        <f t="shared" si="15"/>
        <v>0</v>
      </c>
      <c r="L429" s="5">
        <f t="shared" si="17"/>
        <v>0</v>
      </c>
      <c r="M429">
        <f t="shared" si="16"/>
        <v>0</v>
      </c>
    </row>
    <row r="430" spans="11:13" hidden="1" x14ac:dyDescent="0.25">
      <c r="K430" s="7">
        <f t="shared" si="15"/>
        <v>0</v>
      </c>
      <c r="L430" s="5">
        <f t="shared" si="17"/>
        <v>0</v>
      </c>
      <c r="M430">
        <f t="shared" si="16"/>
        <v>0</v>
      </c>
    </row>
    <row r="431" spans="11:13" hidden="1" x14ac:dyDescent="0.25">
      <c r="K431" s="7">
        <f t="shared" si="15"/>
        <v>0</v>
      </c>
      <c r="L431" s="5">
        <f t="shared" si="17"/>
        <v>0</v>
      </c>
      <c r="M431">
        <f t="shared" si="16"/>
        <v>0</v>
      </c>
    </row>
    <row r="432" spans="11:13" hidden="1" x14ac:dyDescent="0.25">
      <c r="K432" s="7">
        <f t="shared" si="15"/>
        <v>0</v>
      </c>
      <c r="L432" s="5">
        <f t="shared" si="17"/>
        <v>0</v>
      </c>
      <c r="M432">
        <f t="shared" si="16"/>
        <v>0</v>
      </c>
    </row>
    <row r="433" spans="11:13" hidden="1" x14ac:dyDescent="0.25">
      <c r="K433" s="7">
        <f t="shared" si="15"/>
        <v>0</v>
      </c>
      <c r="L433" s="5">
        <f t="shared" si="17"/>
        <v>0</v>
      </c>
      <c r="M433">
        <f t="shared" si="16"/>
        <v>0</v>
      </c>
    </row>
    <row r="434" spans="11:13" hidden="1" x14ac:dyDescent="0.25">
      <c r="K434" s="7">
        <f t="shared" si="15"/>
        <v>0</v>
      </c>
      <c r="L434" s="5">
        <f t="shared" si="17"/>
        <v>0</v>
      </c>
      <c r="M434">
        <f t="shared" si="16"/>
        <v>0</v>
      </c>
    </row>
    <row r="435" spans="11:13" hidden="1" x14ac:dyDescent="0.25">
      <c r="K435" s="7">
        <f t="shared" si="15"/>
        <v>0</v>
      </c>
      <c r="L435" s="5">
        <f t="shared" si="17"/>
        <v>0</v>
      </c>
      <c r="M435">
        <f t="shared" si="16"/>
        <v>0</v>
      </c>
    </row>
    <row r="436" spans="11:13" hidden="1" x14ac:dyDescent="0.25">
      <c r="K436" s="7">
        <f t="shared" si="15"/>
        <v>0</v>
      </c>
      <c r="L436" s="5">
        <f t="shared" si="17"/>
        <v>0</v>
      </c>
      <c r="M436">
        <f t="shared" si="16"/>
        <v>0</v>
      </c>
    </row>
    <row r="437" spans="11:13" hidden="1" x14ac:dyDescent="0.25">
      <c r="K437" s="7">
        <f t="shared" si="15"/>
        <v>0</v>
      </c>
      <c r="L437" s="5">
        <f t="shared" si="17"/>
        <v>0</v>
      </c>
      <c r="M437">
        <f t="shared" si="16"/>
        <v>0</v>
      </c>
    </row>
    <row r="438" spans="11:13" hidden="1" x14ac:dyDescent="0.25">
      <c r="K438" s="7">
        <f t="shared" si="15"/>
        <v>0</v>
      </c>
      <c r="L438" s="5">
        <f t="shared" si="17"/>
        <v>0</v>
      </c>
      <c r="M438">
        <f t="shared" si="16"/>
        <v>0</v>
      </c>
    </row>
    <row r="439" spans="11:13" hidden="1" x14ac:dyDescent="0.25">
      <c r="K439" s="7">
        <f t="shared" si="15"/>
        <v>0</v>
      </c>
      <c r="L439" s="5">
        <f t="shared" si="17"/>
        <v>0</v>
      </c>
      <c r="M439">
        <f t="shared" si="16"/>
        <v>0</v>
      </c>
    </row>
    <row r="440" spans="11:13" hidden="1" x14ac:dyDescent="0.25">
      <c r="K440" s="7">
        <f t="shared" si="15"/>
        <v>0</v>
      </c>
      <c r="L440" s="5">
        <f t="shared" si="17"/>
        <v>0</v>
      </c>
      <c r="M440">
        <f t="shared" si="16"/>
        <v>0</v>
      </c>
    </row>
    <row r="441" spans="11:13" hidden="1" x14ac:dyDescent="0.25">
      <c r="K441" s="7">
        <f t="shared" si="15"/>
        <v>0</v>
      </c>
      <c r="L441" s="5">
        <f t="shared" si="17"/>
        <v>0</v>
      </c>
      <c r="M441">
        <f t="shared" si="16"/>
        <v>0</v>
      </c>
    </row>
    <row r="442" spans="11:13" hidden="1" x14ac:dyDescent="0.25">
      <c r="K442" s="7">
        <f t="shared" si="15"/>
        <v>0</v>
      </c>
      <c r="L442" s="5">
        <f t="shared" si="17"/>
        <v>0</v>
      </c>
      <c r="M442">
        <f t="shared" si="16"/>
        <v>0</v>
      </c>
    </row>
    <row r="443" spans="11:13" hidden="1" x14ac:dyDescent="0.25">
      <c r="K443" s="7">
        <f t="shared" si="15"/>
        <v>0</v>
      </c>
      <c r="L443" s="5">
        <f t="shared" si="17"/>
        <v>0</v>
      </c>
      <c r="M443">
        <f t="shared" si="16"/>
        <v>0</v>
      </c>
    </row>
    <row r="444" spans="11:13" hidden="1" x14ac:dyDescent="0.25">
      <c r="K444" s="7">
        <f t="shared" si="15"/>
        <v>0</v>
      </c>
      <c r="L444" s="5">
        <f t="shared" si="17"/>
        <v>0</v>
      </c>
      <c r="M444">
        <f t="shared" si="16"/>
        <v>0</v>
      </c>
    </row>
    <row r="445" spans="11:13" hidden="1" x14ac:dyDescent="0.25">
      <c r="K445" s="7">
        <f t="shared" si="15"/>
        <v>0</v>
      </c>
      <c r="L445" s="5">
        <f t="shared" si="17"/>
        <v>0</v>
      </c>
      <c r="M445">
        <f t="shared" si="16"/>
        <v>0</v>
      </c>
    </row>
    <row r="446" spans="11:13" hidden="1" x14ac:dyDescent="0.25">
      <c r="K446" s="7">
        <f t="shared" si="15"/>
        <v>0</v>
      </c>
      <c r="L446" s="5">
        <f t="shared" si="17"/>
        <v>0</v>
      </c>
      <c r="M446">
        <f t="shared" si="16"/>
        <v>0</v>
      </c>
    </row>
    <row r="447" spans="11:13" hidden="1" x14ac:dyDescent="0.25">
      <c r="K447" s="7">
        <f t="shared" si="15"/>
        <v>0</v>
      </c>
      <c r="L447" s="5">
        <f t="shared" si="17"/>
        <v>0</v>
      </c>
      <c r="M447">
        <f t="shared" si="16"/>
        <v>0</v>
      </c>
    </row>
    <row r="448" spans="11:13" hidden="1" x14ac:dyDescent="0.25">
      <c r="K448" s="7">
        <f t="shared" si="15"/>
        <v>0</v>
      </c>
      <c r="L448" s="5">
        <f t="shared" si="17"/>
        <v>0</v>
      </c>
      <c r="M448">
        <f t="shared" si="16"/>
        <v>0</v>
      </c>
    </row>
    <row r="449" spans="11:13" hidden="1" x14ac:dyDescent="0.25">
      <c r="K449" s="7">
        <f t="shared" si="15"/>
        <v>0</v>
      </c>
      <c r="L449" s="5">
        <f t="shared" si="17"/>
        <v>0</v>
      </c>
      <c r="M449">
        <f t="shared" si="16"/>
        <v>0</v>
      </c>
    </row>
    <row r="450" spans="11:13" hidden="1" x14ac:dyDescent="0.25">
      <c r="K450" s="7">
        <f t="shared" si="15"/>
        <v>0</v>
      </c>
      <c r="L450" s="5">
        <f t="shared" si="17"/>
        <v>0</v>
      </c>
      <c r="M450">
        <f t="shared" si="16"/>
        <v>0</v>
      </c>
    </row>
    <row r="451" spans="11:13" hidden="1" x14ac:dyDescent="0.25">
      <c r="K451" s="7">
        <f t="shared" si="15"/>
        <v>0</v>
      </c>
      <c r="L451" s="5">
        <f t="shared" si="17"/>
        <v>0</v>
      </c>
      <c r="M451">
        <f t="shared" si="16"/>
        <v>0</v>
      </c>
    </row>
    <row r="452" spans="11:13" hidden="1" x14ac:dyDescent="0.25">
      <c r="K452" s="7">
        <f t="shared" si="15"/>
        <v>0</v>
      </c>
      <c r="L452" s="5">
        <f t="shared" si="17"/>
        <v>0</v>
      </c>
      <c r="M452">
        <f t="shared" si="16"/>
        <v>0</v>
      </c>
    </row>
    <row r="453" spans="11:13" hidden="1" x14ac:dyDescent="0.25">
      <c r="K453" s="7">
        <f t="shared" ref="K453:K498" si="18">SUM(F453:J453)</f>
        <v>0</v>
      </c>
      <c r="L453" s="5">
        <f t="shared" si="17"/>
        <v>0</v>
      </c>
      <c r="M453">
        <f t="shared" ref="M453:M498" si="19">SUM(K453*L453)</f>
        <v>0</v>
      </c>
    </row>
    <row r="454" spans="11:13" hidden="1" x14ac:dyDescent="0.25">
      <c r="K454" s="7">
        <f t="shared" si="18"/>
        <v>0</v>
      </c>
      <c r="L454" s="5">
        <f t="shared" ref="L454:L498" si="20">IF(D454="X",0,IF(E454="",0,IF(E454="H",0,VLOOKUP(E454,$F$539:$G$553,2))))</f>
        <v>0</v>
      </c>
      <c r="M454">
        <f t="shared" si="19"/>
        <v>0</v>
      </c>
    </row>
    <row r="455" spans="11:13" hidden="1" x14ac:dyDescent="0.25">
      <c r="K455" s="7">
        <f t="shared" si="18"/>
        <v>0</v>
      </c>
      <c r="L455" s="5">
        <f t="shared" si="20"/>
        <v>0</v>
      </c>
      <c r="M455">
        <f t="shared" si="19"/>
        <v>0</v>
      </c>
    </row>
    <row r="456" spans="11:13" hidden="1" x14ac:dyDescent="0.25">
      <c r="K456" s="7">
        <f t="shared" si="18"/>
        <v>0</v>
      </c>
      <c r="L456" s="5">
        <f t="shared" si="20"/>
        <v>0</v>
      </c>
      <c r="M456">
        <f t="shared" si="19"/>
        <v>0</v>
      </c>
    </row>
    <row r="457" spans="11:13" hidden="1" x14ac:dyDescent="0.25">
      <c r="K457" s="7">
        <f t="shared" si="18"/>
        <v>0</v>
      </c>
      <c r="L457" s="5">
        <f t="shared" si="20"/>
        <v>0</v>
      </c>
      <c r="M457">
        <f t="shared" si="19"/>
        <v>0</v>
      </c>
    </row>
    <row r="458" spans="11:13" hidden="1" x14ac:dyDescent="0.25">
      <c r="K458" s="7">
        <f t="shared" si="18"/>
        <v>0</v>
      </c>
      <c r="L458" s="5">
        <f t="shared" si="20"/>
        <v>0</v>
      </c>
      <c r="M458">
        <f t="shared" si="19"/>
        <v>0</v>
      </c>
    </row>
    <row r="459" spans="11:13" hidden="1" x14ac:dyDescent="0.25">
      <c r="K459" s="7">
        <f t="shared" si="18"/>
        <v>0</v>
      </c>
      <c r="L459" s="5">
        <f t="shared" si="20"/>
        <v>0</v>
      </c>
      <c r="M459">
        <f t="shared" si="19"/>
        <v>0</v>
      </c>
    </row>
    <row r="460" spans="11:13" hidden="1" x14ac:dyDescent="0.25">
      <c r="K460" s="7">
        <f t="shared" si="18"/>
        <v>0</v>
      </c>
      <c r="L460" s="5">
        <f t="shared" si="20"/>
        <v>0</v>
      </c>
      <c r="M460">
        <f t="shared" si="19"/>
        <v>0</v>
      </c>
    </row>
    <row r="461" spans="11:13" hidden="1" x14ac:dyDescent="0.25">
      <c r="K461" s="7">
        <f t="shared" si="18"/>
        <v>0</v>
      </c>
      <c r="L461" s="5">
        <f t="shared" si="20"/>
        <v>0</v>
      </c>
      <c r="M461">
        <f t="shared" si="19"/>
        <v>0</v>
      </c>
    </row>
    <row r="462" spans="11:13" hidden="1" x14ac:dyDescent="0.25">
      <c r="K462" s="7">
        <f t="shared" si="18"/>
        <v>0</v>
      </c>
      <c r="L462" s="5">
        <f t="shared" si="20"/>
        <v>0</v>
      </c>
      <c r="M462">
        <f t="shared" si="19"/>
        <v>0</v>
      </c>
    </row>
    <row r="463" spans="11:13" hidden="1" x14ac:dyDescent="0.25">
      <c r="K463" s="7">
        <f t="shared" si="18"/>
        <v>0</v>
      </c>
      <c r="L463" s="5">
        <f t="shared" si="20"/>
        <v>0</v>
      </c>
      <c r="M463">
        <f t="shared" si="19"/>
        <v>0</v>
      </c>
    </row>
    <row r="464" spans="11:13" hidden="1" x14ac:dyDescent="0.25">
      <c r="K464" s="7">
        <f t="shared" si="18"/>
        <v>0</v>
      </c>
      <c r="L464" s="5">
        <f t="shared" si="20"/>
        <v>0</v>
      </c>
      <c r="M464">
        <f t="shared" si="19"/>
        <v>0</v>
      </c>
    </row>
    <row r="465" spans="11:13" hidden="1" x14ac:dyDescent="0.25">
      <c r="K465" s="7">
        <f t="shared" si="18"/>
        <v>0</v>
      </c>
      <c r="L465" s="5">
        <f t="shared" si="20"/>
        <v>0</v>
      </c>
      <c r="M465">
        <f t="shared" si="19"/>
        <v>0</v>
      </c>
    </row>
    <row r="466" spans="11:13" hidden="1" x14ac:dyDescent="0.25">
      <c r="K466" s="7">
        <f t="shared" si="18"/>
        <v>0</v>
      </c>
      <c r="L466" s="5">
        <f t="shared" si="20"/>
        <v>0</v>
      </c>
      <c r="M466">
        <f t="shared" si="19"/>
        <v>0</v>
      </c>
    </row>
    <row r="467" spans="11:13" hidden="1" x14ac:dyDescent="0.25">
      <c r="K467" s="7">
        <f t="shared" si="18"/>
        <v>0</v>
      </c>
      <c r="L467" s="5">
        <f t="shared" si="20"/>
        <v>0</v>
      </c>
      <c r="M467">
        <f t="shared" si="19"/>
        <v>0</v>
      </c>
    </row>
    <row r="468" spans="11:13" hidden="1" x14ac:dyDescent="0.25">
      <c r="K468" s="7">
        <f t="shared" si="18"/>
        <v>0</v>
      </c>
      <c r="L468" s="5">
        <f t="shared" si="20"/>
        <v>0</v>
      </c>
      <c r="M468">
        <f t="shared" si="19"/>
        <v>0</v>
      </c>
    </row>
    <row r="469" spans="11:13" hidden="1" x14ac:dyDescent="0.25">
      <c r="K469" s="7">
        <f t="shared" si="18"/>
        <v>0</v>
      </c>
      <c r="L469" s="5">
        <f t="shared" si="20"/>
        <v>0</v>
      </c>
      <c r="M469">
        <f t="shared" si="19"/>
        <v>0</v>
      </c>
    </row>
    <row r="470" spans="11:13" hidden="1" x14ac:dyDescent="0.25">
      <c r="K470" s="7">
        <f t="shared" si="18"/>
        <v>0</v>
      </c>
      <c r="L470" s="5">
        <f t="shared" si="20"/>
        <v>0</v>
      </c>
      <c r="M470">
        <f t="shared" si="19"/>
        <v>0</v>
      </c>
    </row>
    <row r="471" spans="11:13" hidden="1" x14ac:dyDescent="0.25">
      <c r="K471" s="7">
        <f t="shared" si="18"/>
        <v>0</v>
      </c>
      <c r="L471" s="5">
        <f t="shared" si="20"/>
        <v>0</v>
      </c>
      <c r="M471">
        <f t="shared" si="19"/>
        <v>0</v>
      </c>
    </row>
    <row r="472" spans="11:13" hidden="1" x14ac:dyDescent="0.25">
      <c r="K472" s="7">
        <f t="shared" si="18"/>
        <v>0</v>
      </c>
      <c r="L472" s="5">
        <f t="shared" si="20"/>
        <v>0</v>
      </c>
      <c r="M472">
        <f t="shared" si="19"/>
        <v>0</v>
      </c>
    </row>
    <row r="473" spans="11:13" hidden="1" x14ac:dyDescent="0.25">
      <c r="K473" s="7">
        <f t="shared" si="18"/>
        <v>0</v>
      </c>
      <c r="L473" s="5">
        <f t="shared" si="20"/>
        <v>0</v>
      </c>
      <c r="M473">
        <f t="shared" si="19"/>
        <v>0</v>
      </c>
    </row>
    <row r="474" spans="11:13" hidden="1" x14ac:dyDescent="0.25">
      <c r="K474" s="7">
        <f t="shared" si="18"/>
        <v>0</v>
      </c>
      <c r="L474" s="5">
        <f t="shared" si="20"/>
        <v>0</v>
      </c>
      <c r="M474">
        <f t="shared" si="19"/>
        <v>0</v>
      </c>
    </row>
    <row r="475" spans="11:13" hidden="1" x14ac:dyDescent="0.25">
      <c r="K475" s="7">
        <f t="shared" si="18"/>
        <v>0</v>
      </c>
      <c r="L475" s="5">
        <f t="shared" si="20"/>
        <v>0</v>
      </c>
      <c r="M475">
        <f t="shared" si="19"/>
        <v>0</v>
      </c>
    </row>
    <row r="476" spans="11:13" hidden="1" x14ac:dyDescent="0.25">
      <c r="K476" s="7">
        <f t="shared" si="18"/>
        <v>0</v>
      </c>
      <c r="L476" s="5">
        <f t="shared" si="20"/>
        <v>0</v>
      </c>
      <c r="M476">
        <f t="shared" si="19"/>
        <v>0</v>
      </c>
    </row>
    <row r="477" spans="11:13" hidden="1" x14ac:dyDescent="0.25">
      <c r="K477" s="7">
        <f t="shared" si="18"/>
        <v>0</v>
      </c>
      <c r="L477" s="5">
        <f t="shared" si="20"/>
        <v>0</v>
      </c>
      <c r="M477">
        <f t="shared" si="19"/>
        <v>0</v>
      </c>
    </row>
    <row r="478" spans="11:13" hidden="1" x14ac:dyDescent="0.25">
      <c r="K478" s="7">
        <f t="shared" si="18"/>
        <v>0</v>
      </c>
      <c r="L478" s="5">
        <f t="shared" si="20"/>
        <v>0</v>
      </c>
      <c r="M478">
        <f t="shared" si="19"/>
        <v>0</v>
      </c>
    </row>
    <row r="479" spans="11:13" hidden="1" x14ac:dyDescent="0.25">
      <c r="K479" s="7">
        <f t="shared" si="18"/>
        <v>0</v>
      </c>
      <c r="L479" s="5">
        <f t="shared" si="20"/>
        <v>0</v>
      </c>
      <c r="M479">
        <f t="shared" si="19"/>
        <v>0</v>
      </c>
    </row>
    <row r="480" spans="11:13" hidden="1" x14ac:dyDescent="0.25">
      <c r="K480" s="7">
        <f t="shared" si="18"/>
        <v>0</v>
      </c>
      <c r="L480" s="5">
        <f t="shared" si="20"/>
        <v>0</v>
      </c>
      <c r="M480">
        <f t="shared" si="19"/>
        <v>0</v>
      </c>
    </row>
    <row r="481" spans="11:13" hidden="1" x14ac:dyDescent="0.25">
      <c r="K481" s="7">
        <f t="shared" si="18"/>
        <v>0</v>
      </c>
      <c r="L481" s="5">
        <f t="shared" si="20"/>
        <v>0</v>
      </c>
      <c r="M481">
        <f t="shared" si="19"/>
        <v>0</v>
      </c>
    </row>
    <row r="482" spans="11:13" hidden="1" x14ac:dyDescent="0.25">
      <c r="K482" s="7">
        <f t="shared" si="18"/>
        <v>0</v>
      </c>
      <c r="L482" s="5">
        <f t="shared" si="20"/>
        <v>0</v>
      </c>
      <c r="M482">
        <f t="shared" si="19"/>
        <v>0</v>
      </c>
    </row>
    <row r="483" spans="11:13" hidden="1" x14ac:dyDescent="0.25">
      <c r="K483" s="7">
        <f t="shared" si="18"/>
        <v>0</v>
      </c>
      <c r="L483" s="5">
        <f t="shared" si="20"/>
        <v>0</v>
      </c>
      <c r="M483">
        <f t="shared" si="19"/>
        <v>0</v>
      </c>
    </row>
    <row r="484" spans="11:13" hidden="1" x14ac:dyDescent="0.25">
      <c r="K484" s="7">
        <f t="shared" si="18"/>
        <v>0</v>
      </c>
      <c r="L484" s="5">
        <f t="shared" si="20"/>
        <v>0</v>
      </c>
      <c r="M484">
        <f t="shared" si="19"/>
        <v>0</v>
      </c>
    </row>
    <row r="485" spans="11:13" hidden="1" x14ac:dyDescent="0.25">
      <c r="K485" s="7">
        <f t="shared" si="18"/>
        <v>0</v>
      </c>
      <c r="L485" s="5">
        <f t="shared" si="20"/>
        <v>0</v>
      </c>
      <c r="M485">
        <f t="shared" si="19"/>
        <v>0</v>
      </c>
    </row>
    <row r="486" spans="11:13" hidden="1" x14ac:dyDescent="0.25">
      <c r="K486" s="7">
        <f t="shared" si="18"/>
        <v>0</v>
      </c>
      <c r="L486" s="5">
        <f t="shared" si="20"/>
        <v>0</v>
      </c>
      <c r="M486">
        <f t="shared" si="19"/>
        <v>0</v>
      </c>
    </row>
    <row r="487" spans="11:13" hidden="1" x14ac:dyDescent="0.25">
      <c r="K487" s="7">
        <f t="shared" si="18"/>
        <v>0</v>
      </c>
      <c r="L487" s="5">
        <f t="shared" si="20"/>
        <v>0</v>
      </c>
      <c r="M487">
        <f t="shared" si="19"/>
        <v>0</v>
      </c>
    </row>
    <row r="488" spans="11:13" hidden="1" x14ac:dyDescent="0.25">
      <c r="K488" s="7">
        <f t="shared" si="18"/>
        <v>0</v>
      </c>
      <c r="L488" s="5">
        <f t="shared" si="20"/>
        <v>0</v>
      </c>
      <c r="M488">
        <f t="shared" si="19"/>
        <v>0</v>
      </c>
    </row>
    <row r="489" spans="11:13" hidden="1" x14ac:dyDescent="0.25">
      <c r="K489" s="7">
        <f t="shared" si="18"/>
        <v>0</v>
      </c>
      <c r="L489" s="5">
        <f t="shared" si="20"/>
        <v>0</v>
      </c>
      <c r="M489">
        <f t="shared" si="19"/>
        <v>0</v>
      </c>
    </row>
    <row r="490" spans="11:13" hidden="1" x14ac:dyDescent="0.25">
      <c r="K490" s="7">
        <f t="shared" si="18"/>
        <v>0</v>
      </c>
      <c r="L490" s="5">
        <f t="shared" si="20"/>
        <v>0</v>
      </c>
      <c r="M490">
        <f t="shared" si="19"/>
        <v>0</v>
      </c>
    </row>
    <row r="491" spans="11:13" hidden="1" x14ac:dyDescent="0.25">
      <c r="K491" s="7">
        <f t="shared" ref="K491:K494" si="21">SUM(F491:J491)</f>
        <v>0</v>
      </c>
      <c r="L491" s="5">
        <f t="shared" si="20"/>
        <v>0</v>
      </c>
      <c r="M491">
        <f t="shared" ref="M491:M494" si="22">SUM(K491*L491)</f>
        <v>0</v>
      </c>
    </row>
    <row r="492" spans="11:13" hidden="1" x14ac:dyDescent="0.25">
      <c r="K492" s="7">
        <f t="shared" si="21"/>
        <v>0</v>
      </c>
      <c r="L492" s="5">
        <f t="shared" si="20"/>
        <v>0</v>
      </c>
      <c r="M492">
        <f t="shared" si="22"/>
        <v>0</v>
      </c>
    </row>
    <row r="493" spans="11:13" hidden="1" x14ac:dyDescent="0.25">
      <c r="K493" s="7">
        <f t="shared" si="21"/>
        <v>0</v>
      </c>
      <c r="L493" s="5">
        <f t="shared" si="20"/>
        <v>0</v>
      </c>
      <c r="M493">
        <f t="shared" si="22"/>
        <v>0</v>
      </c>
    </row>
    <row r="494" spans="11:13" hidden="1" x14ac:dyDescent="0.25">
      <c r="K494" s="7">
        <f t="shared" si="21"/>
        <v>0</v>
      </c>
      <c r="L494" s="5">
        <f t="shared" si="20"/>
        <v>0</v>
      </c>
      <c r="M494">
        <f t="shared" si="22"/>
        <v>0</v>
      </c>
    </row>
    <row r="495" spans="11:13" hidden="1" x14ac:dyDescent="0.25">
      <c r="K495" s="7">
        <f t="shared" si="18"/>
        <v>0</v>
      </c>
      <c r="L495" s="5">
        <f t="shared" si="20"/>
        <v>0</v>
      </c>
      <c r="M495">
        <f t="shared" si="19"/>
        <v>0</v>
      </c>
    </row>
    <row r="496" spans="11:13" hidden="1" x14ac:dyDescent="0.25">
      <c r="K496" s="7">
        <f t="shared" si="18"/>
        <v>0</v>
      </c>
      <c r="L496" s="5">
        <f t="shared" si="20"/>
        <v>0</v>
      </c>
      <c r="M496">
        <f t="shared" si="19"/>
        <v>0</v>
      </c>
    </row>
    <row r="497" spans="3:13" hidden="1" x14ac:dyDescent="0.25">
      <c r="K497" s="7">
        <f t="shared" si="18"/>
        <v>0</v>
      </c>
      <c r="L497" s="5">
        <f t="shared" si="20"/>
        <v>0</v>
      </c>
      <c r="M497">
        <f t="shared" si="19"/>
        <v>0</v>
      </c>
    </row>
    <row r="498" spans="3:13" hidden="1" x14ac:dyDescent="0.25">
      <c r="K498" s="7">
        <f t="shared" si="18"/>
        <v>0</v>
      </c>
      <c r="L498" s="5">
        <f t="shared" si="20"/>
        <v>0</v>
      </c>
      <c r="M498">
        <f t="shared" si="19"/>
        <v>0</v>
      </c>
    </row>
    <row r="499" spans="3:13" hidden="1" x14ac:dyDescent="0.25">
      <c r="C499" s="127" t="s">
        <v>30</v>
      </c>
      <c r="D499" s="127"/>
      <c r="E499" s="127"/>
      <c r="F499" s="127"/>
      <c r="G499" s="127"/>
      <c r="H499" s="127"/>
      <c r="I499" s="127"/>
      <c r="J499" s="127"/>
      <c r="K499" s="127"/>
      <c r="L499" s="127"/>
      <c r="M499" s="127" t="s">
        <v>29</v>
      </c>
    </row>
    <row r="500" spans="3:13" hidden="1" x14ac:dyDescent="0.25">
      <c r="C500" s="127" t="e">
        <f>IF(F539="","Vrije categorie",F539)</f>
        <v>#REF!</v>
      </c>
      <c r="D500" s="127"/>
      <c r="E500" s="127"/>
      <c r="F500" s="127" t="e">
        <f t="shared" ref="F500:F514" si="23">SUMPRODUCT(--($E$4:$E$498=C500),--($D$4:$D$498=""),$F$4:$F$498)</f>
        <v>#REF!</v>
      </c>
      <c r="G500" s="127" t="e">
        <f t="shared" ref="G500:G514" si="24">SUMPRODUCT(--($E$4:$E$498=C500),--($D$4:$D$498=""),$G$4:$G$498)</f>
        <v>#REF!</v>
      </c>
      <c r="H500" s="127" t="e">
        <f t="shared" ref="H500:H514" si="25">SUMPRODUCT(--($E$4:$E$498=C500),--($D$4:$D$498=""),$H$4:$H$498)</f>
        <v>#REF!</v>
      </c>
      <c r="I500" s="127" t="e">
        <f t="shared" ref="I500:I514" si="26">SUMPRODUCT(--($E$4:$E$498=C500),--($D$4:$D$498=""),$I$4:$I$498)</f>
        <v>#REF!</v>
      </c>
      <c r="J500" s="127" t="e">
        <f t="shared" ref="J500:J514" si="27">SUMPRODUCT(--($E$4:$E$498=C500),--($D$4:$D$498=""),$J$4:$J$498)</f>
        <v>#REF!</v>
      </c>
      <c r="K500" s="127" t="e">
        <f t="shared" ref="K500:K514" si="28">SUM(F500:J500)</f>
        <v>#REF!</v>
      </c>
      <c r="L500" s="127"/>
      <c r="M500" s="127" t="e">
        <f t="shared" ref="M500:M507" si="29">SUMPRODUCT(--($E$4:$E$498=C500),--($D$4:$D$498=""),$M$4:$M$498)</f>
        <v>#REF!</v>
      </c>
    </row>
    <row r="501" spans="3:13" hidden="1" x14ac:dyDescent="0.25">
      <c r="C501" s="127" t="e">
        <f t="shared" ref="C501:C514" si="30">IF(F540="","Vrije categorie",F540)</f>
        <v>#REF!</v>
      </c>
      <c r="D501" s="127"/>
      <c r="E501" s="127"/>
      <c r="F501" s="127" t="e">
        <f t="shared" si="23"/>
        <v>#REF!</v>
      </c>
      <c r="G501" s="127" t="e">
        <f t="shared" si="24"/>
        <v>#REF!</v>
      </c>
      <c r="H501" s="127" t="e">
        <f t="shared" si="25"/>
        <v>#REF!</v>
      </c>
      <c r="I501" s="127" t="e">
        <f t="shared" si="26"/>
        <v>#REF!</v>
      </c>
      <c r="J501" s="127" t="e">
        <f t="shared" si="27"/>
        <v>#REF!</v>
      </c>
      <c r="K501" s="127" t="e">
        <f t="shared" si="28"/>
        <v>#REF!</v>
      </c>
      <c r="L501" s="127"/>
      <c r="M501" s="127" t="e">
        <f t="shared" si="29"/>
        <v>#REF!</v>
      </c>
    </row>
    <row r="502" spans="3:13" hidden="1" x14ac:dyDescent="0.25">
      <c r="C502" s="127" t="e">
        <f t="shared" si="30"/>
        <v>#REF!</v>
      </c>
      <c r="D502" s="127"/>
      <c r="E502" s="127"/>
      <c r="F502" s="127" t="e">
        <f t="shared" si="23"/>
        <v>#REF!</v>
      </c>
      <c r="G502" s="127" t="e">
        <f t="shared" si="24"/>
        <v>#REF!</v>
      </c>
      <c r="H502" s="127" t="e">
        <f t="shared" si="25"/>
        <v>#REF!</v>
      </c>
      <c r="I502" s="127" t="e">
        <f t="shared" si="26"/>
        <v>#REF!</v>
      </c>
      <c r="J502" s="127" t="e">
        <f t="shared" si="27"/>
        <v>#REF!</v>
      </c>
      <c r="K502" s="127" t="e">
        <f t="shared" si="28"/>
        <v>#REF!</v>
      </c>
      <c r="L502" s="127"/>
      <c r="M502" s="127" t="e">
        <f t="shared" si="29"/>
        <v>#REF!</v>
      </c>
    </row>
    <row r="503" spans="3:13" hidden="1" x14ac:dyDescent="0.25">
      <c r="C503" s="127" t="e">
        <f t="shared" si="30"/>
        <v>#REF!</v>
      </c>
      <c r="D503" s="127"/>
      <c r="E503" s="127"/>
      <c r="F503" s="127" t="e">
        <f t="shared" si="23"/>
        <v>#REF!</v>
      </c>
      <c r="G503" s="127" t="e">
        <f t="shared" si="24"/>
        <v>#REF!</v>
      </c>
      <c r="H503" s="127" t="e">
        <f t="shared" si="25"/>
        <v>#REF!</v>
      </c>
      <c r="I503" s="127" t="e">
        <f t="shared" si="26"/>
        <v>#REF!</v>
      </c>
      <c r="J503" s="127" t="e">
        <f t="shared" si="27"/>
        <v>#REF!</v>
      </c>
      <c r="K503" s="127" t="e">
        <f t="shared" si="28"/>
        <v>#REF!</v>
      </c>
      <c r="L503" s="127"/>
      <c r="M503" s="127" t="e">
        <f t="shared" si="29"/>
        <v>#REF!</v>
      </c>
    </row>
    <row r="504" spans="3:13" hidden="1" x14ac:dyDescent="0.25">
      <c r="C504" s="127" t="e">
        <f t="shared" si="30"/>
        <v>#REF!</v>
      </c>
      <c r="D504" s="127"/>
      <c r="E504" s="127"/>
      <c r="F504" s="127" t="e">
        <f t="shared" si="23"/>
        <v>#REF!</v>
      </c>
      <c r="G504" s="127" t="e">
        <f t="shared" si="24"/>
        <v>#REF!</v>
      </c>
      <c r="H504" s="127" t="e">
        <f t="shared" si="25"/>
        <v>#REF!</v>
      </c>
      <c r="I504" s="127" t="e">
        <f t="shared" si="26"/>
        <v>#REF!</v>
      </c>
      <c r="J504" s="127" t="e">
        <f t="shared" si="27"/>
        <v>#REF!</v>
      </c>
      <c r="K504" s="127" t="e">
        <f t="shared" si="28"/>
        <v>#REF!</v>
      </c>
      <c r="L504" s="127"/>
      <c r="M504" s="127" t="e">
        <f t="shared" si="29"/>
        <v>#REF!</v>
      </c>
    </row>
    <row r="505" spans="3:13" hidden="1" x14ac:dyDescent="0.25">
      <c r="C505" s="127" t="e">
        <f t="shared" si="30"/>
        <v>#REF!</v>
      </c>
      <c r="D505" s="127"/>
      <c r="E505" s="127"/>
      <c r="F505" s="127" t="e">
        <f t="shared" si="23"/>
        <v>#REF!</v>
      </c>
      <c r="G505" s="127" t="e">
        <f t="shared" si="24"/>
        <v>#REF!</v>
      </c>
      <c r="H505" s="127" t="e">
        <f t="shared" si="25"/>
        <v>#REF!</v>
      </c>
      <c r="I505" s="127" t="e">
        <f t="shared" si="26"/>
        <v>#REF!</v>
      </c>
      <c r="J505" s="127" t="e">
        <f t="shared" si="27"/>
        <v>#REF!</v>
      </c>
      <c r="K505" s="127" t="e">
        <f t="shared" si="28"/>
        <v>#REF!</v>
      </c>
      <c r="L505" s="127"/>
      <c r="M505" s="127" t="e">
        <f t="shared" si="29"/>
        <v>#REF!</v>
      </c>
    </row>
    <row r="506" spans="3:13" hidden="1" x14ac:dyDescent="0.25">
      <c r="C506" s="127" t="e">
        <f t="shared" si="30"/>
        <v>#REF!</v>
      </c>
      <c r="D506" s="127"/>
      <c r="E506" s="127"/>
      <c r="F506" s="127" t="e">
        <f t="shared" si="23"/>
        <v>#REF!</v>
      </c>
      <c r="G506" s="127" t="e">
        <f t="shared" si="24"/>
        <v>#REF!</v>
      </c>
      <c r="H506" s="127" t="e">
        <f t="shared" si="25"/>
        <v>#REF!</v>
      </c>
      <c r="I506" s="127" t="e">
        <f t="shared" si="26"/>
        <v>#REF!</v>
      </c>
      <c r="J506" s="127" t="e">
        <f t="shared" si="27"/>
        <v>#REF!</v>
      </c>
      <c r="K506" s="127" t="e">
        <f t="shared" si="28"/>
        <v>#REF!</v>
      </c>
      <c r="L506" s="127"/>
      <c r="M506" s="127" t="e">
        <f t="shared" si="29"/>
        <v>#REF!</v>
      </c>
    </row>
    <row r="507" spans="3:13" hidden="1" x14ac:dyDescent="0.25">
      <c r="C507" s="127" t="e">
        <f t="shared" si="30"/>
        <v>#REF!</v>
      </c>
      <c r="D507" s="127"/>
      <c r="E507" s="127"/>
      <c r="F507" s="127" t="e">
        <f t="shared" si="23"/>
        <v>#REF!</v>
      </c>
      <c r="G507" s="127" t="e">
        <f t="shared" si="24"/>
        <v>#REF!</v>
      </c>
      <c r="H507" s="127" t="e">
        <f t="shared" si="25"/>
        <v>#REF!</v>
      </c>
      <c r="I507" s="127" t="e">
        <f t="shared" si="26"/>
        <v>#REF!</v>
      </c>
      <c r="J507" s="127" t="e">
        <f t="shared" si="27"/>
        <v>#REF!</v>
      </c>
      <c r="K507" s="127" t="e">
        <f t="shared" si="28"/>
        <v>#REF!</v>
      </c>
      <c r="L507" s="127"/>
      <c r="M507" s="127" t="e">
        <f t="shared" si="29"/>
        <v>#REF!</v>
      </c>
    </row>
    <row r="508" spans="3:13" hidden="1" x14ac:dyDescent="0.25">
      <c r="C508" s="127" t="e">
        <f t="shared" si="30"/>
        <v>#REF!</v>
      </c>
      <c r="D508" s="127"/>
      <c r="E508" s="127"/>
      <c r="F508" s="127" t="e">
        <f t="shared" si="23"/>
        <v>#REF!</v>
      </c>
      <c r="G508" s="127" t="e">
        <f t="shared" si="24"/>
        <v>#REF!</v>
      </c>
      <c r="H508" s="127" t="e">
        <f t="shared" si="25"/>
        <v>#REF!</v>
      </c>
      <c r="I508" s="127" t="e">
        <f t="shared" si="26"/>
        <v>#REF!</v>
      </c>
      <c r="J508" s="127" t="e">
        <f t="shared" si="27"/>
        <v>#REF!</v>
      </c>
      <c r="K508" s="127" t="e">
        <f t="shared" si="28"/>
        <v>#REF!</v>
      </c>
      <c r="L508" s="127"/>
      <c r="M508" s="127" t="e">
        <f t="shared" ref="M508:M513" si="31">SUMPRODUCT(--($E$4:$E$498=C508),--($D$4:$D$498=""),$M$4:$M$498)</f>
        <v>#REF!</v>
      </c>
    </row>
    <row r="509" spans="3:13" hidden="1" x14ac:dyDescent="0.25">
      <c r="C509" s="127" t="e">
        <f t="shared" si="30"/>
        <v>#REF!</v>
      </c>
      <c r="D509" s="127"/>
      <c r="E509" s="127"/>
      <c r="F509" s="127" t="e">
        <f t="shared" si="23"/>
        <v>#REF!</v>
      </c>
      <c r="G509" s="127" t="e">
        <f t="shared" si="24"/>
        <v>#REF!</v>
      </c>
      <c r="H509" s="127" t="e">
        <f t="shared" si="25"/>
        <v>#REF!</v>
      </c>
      <c r="I509" s="127" t="e">
        <f t="shared" si="26"/>
        <v>#REF!</v>
      </c>
      <c r="J509" s="127" t="e">
        <f t="shared" si="27"/>
        <v>#REF!</v>
      </c>
      <c r="K509" s="127" t="e">
        <f t="shared" si="28"/>
        <v>#REF!</v>
      </c>
      <c r="L509" s="127"/>
      <c r="M509" s="127" t="e">
        <f t="shared" si="31"/>
        <v>#REF!</v>
      </c>
    </row>
    <row r="510" spans="3:13" hidden="1" x14ac:dyDescent="0.25">
      <c r="C510" s="127" t="e">
        <f t="shared" si="30"/>
        <v>#REF!</v>
      </c>
      <c r="D510" s="127"/>
      <c r="E510" s="127"/>
      <c r="F510" s="127" t="e">
        <f t="shared" si="23"/>
        <v>#REF!</v>
      </c>
      <c r="G510" s="127" t="e">
        <f t="shared" si="24"/>
        <v>#REF!</v>
      </c>
      <c r="H510" s="127" t="e">
        <f t="shared" si="25"/>
        <v>#REF!</v>
      </c>
      <c r="I510" s="127" t="e">
        <f t="shared" si="26"/>
        <v>#REF!</v>
      </c>
      <c r="J510" s="127" t="e">
        <f t="shared" si="27"/>
        <v>#REF!</v>
      </c>
      <c r="K510" s="127" t="e">
        <f t="shared" si="28"/>
        <v>#REF!</v>
      </c>
      <c r="L510" s="127"/>
      <c r="M510" s="127" t="e">
        <f t="shared" si="31"/>
        <v>#REF!</v>
      </c>
    </row>
    <row r="511" spans="3:13" hidden="1" x14ac:dyDescent="0.25">
      <c r="C511" s="127" t="e">
        <f t="shared" si="30"/>
        <v>#REF!</v>
      </c>
      <c r="D511" s="127"/>
      <c r="E511" s="127"/>
      <c r="F511" s="127" t="e">
        <f t="shared" si="23"/>
        <v>#REF!</v>
      </c>
      <c r="G511" s="127" t="e">
        <f t="shared" si="24"/>
        <v>#REF!</v>
      </c>
      <c r="H511" s="127" t="e">
        <f t="shared" si="25"/>
        <v>#REF!</v>
      </c>
      <c r="I511" s="127" t="e">
        <f t="shared" si="26"/>
        <v>#REF!</v>
      </c>
      <c r="J511" s="127" t="e">
        <f t="shared" si="27"/>
        <v>#REF!</v>
      </c>
      <c r="K511" s="127" t="e">
        <f t="shared" si="28"/>
        <v>#REF!</v>
      </c>
      <c r="L511" s="127"/>
      <c r="M511" s="127" t="e">
        <f t="shared" si="31"/>
        <v>#REF!</v>
      </c>
    </row>
    <row r="512" spans="3:13" hidden="1" x14ac:dyDescent="0.25">
      <c r="C512" s="127" t="e">
        <f t="shared" si="30"/>
        <v>#REF!</v>
      </c>
      <c r="D512" s="127"/>
      <c r="E512" s="127"/>
      <c r="F512" s="127" t="e">
        <f t="shared" si="23"/>
        <v>#REF!</v>
      </c>
      <c r="G512" s="127" t="e">
        <f t="shared" si="24"/>
        <v>#REF!</v>
      </c>
      <c r="H512" s="127" t="e">
        <f t="shared" si="25"/>
        <v>#REF!</v>
      </c>
      <c r="I512" s="127" t="e">
        <f t="shared" si="26"/>
        <v>#REF!</v>
      </c>
      <c r="J512" s="127" t="e">
        <f t="shared" si="27"/>
        <v>#REF!</v>
      </c>
      <c r="K512" s="127" t="e">
        <f t="shared" si="28"/>
        <v>#REF!</v>
      </c>
      <c r="L512" s="127"/>
      <c r="M512" s="127" t="e">
        <f t="shared" si="31"/>
        <v>#REF!</v>
      </c>
    </row>
    <row r="513" spans="3:13" hidden="1" x14ac:dyDescent="0.25">
      <c r="C513" s="127" t="e">
        <f t="shared" si="30"/>
        <v>#REF!</v>
      </c>
      <c r="D513" s="127"/>
      <c r="E513" s="127"/>
      <c r="F513" s="127" t="e">
        <f t="shared" si="23"/>
        <v>#REF!</v>
      </c>
      <c r="G513" s="127" t="e">
        <f t="shared" si="24"/>
        <v>#REF!</v>
      </c>
      <c r="H513" s="127" t="e">
        <f t="shared" si="25"/>
        <v>#REF!</v>
      </c>
      <c r="I513" s="127" t="e">
        <f t="shared" si="26"/>
        <v>#REF!</v>
      </c>
      <c r="J513" s="127" t="e">
        <f t="shared" si="27"/>
        <v>#REF!</v>
      </c>
      <c r="K513" s="127" t="e">
        <f t="shared" si="28"/>
        <v>#REF!</v>
      </c>
      <c r="L513" s="127"/>
      <c r="M513" s="127" t="e">
        <f t="shared" si="31"/>
        <v>#REF!</v>
      </c>
    </row>
    <row r="514" spans="3:13" hidden="1" x14ac:dyDescent="0.25">
      <c r="C514" s="127" t="e">
        <f t="shared" si="30"/>
        <v>#REF!</v>
      </c>
      <c r="D514" s="127"/>
      <c r="E514" s="127"/>
      <c r="F514" s="127" t="e">
        <f t="shared" si="23"/>
        <v>#REF!</v>
      </c>
      <c r="G514" s="127" t="e">
        <f t="shared" si="24"/>
        <v>#REF!</v>
      </c>
      <c r="H514" s="127" t="e">
        <f t="shared" si="25"/>
        <v>#REF!</v>
      </c>
      <c r="I514" s="127" t="e">
        <f t="shared" si="26"/>
        <v>#REF!</v>
      </c>
      <c r="J514" s="127" t="e">
        <f t="shared" si="27"/>
        <v>#REF!</v>
      </c>
      <c r="K514" s="127" t="e">
        <f t="shared" si="28"/>
        <v>#REF!</v>
      </c>
      <c r="L514" s="127"/>
      <c r="M514" s="127" t="e">
        <f>SUMPRODUCT(--($E$4:$E$498=C514),--($D$4:$D$498=""),$M$4:$M$498)</f>
        <v>#REF!</v>
      </c>
    </row>
    <row r="515" spans="3:13" ht="15.75" hidden="1" thickBot="1" x14ac:dyDescent="0.3">
      <c r="C515" s="128" t="s">
        <v>33</v>
      </c>
      <c r="D515" s="128"/>
      <c r="E515" s="128"/>
      <c r="F515" s="128" t="e">
        <f>SUM(F500:F514)</f>
        <v>#REF!</v>
      </c>
      <c r="G515" s="128" t="e">
        <f t="shared" ref="G515:K515" si="32">SUM(G500:G514)</f>
        <v>#REF!</v>
      </c>
      <c r="H515" s="128" t="e">
        <f t="shared" si="32"/>
        <v>#REF!</v>
      </c>
      <c r="I515" s="128" t="e">
        <f t="shared" si="32"/>
        <v>#REF!</v>
      </c>
      <c r="J515" s="128" t="e">
        <f t="shared" si="32"/>
        <v>#REF!</v>
      </c>
      <c r="K515" s="128" t="e">
        <f t="shared" si="32"/>
        <v>#REF!</v>
      </c>
      <c r="L515" s="128"/>
      <c r="M515" s="128" t="e">
        <f>SUM(M499:M514)</f>
        <v>#REF!</v>
      </c>
    </row>
    <row r="516" spans="3:13" ht="15.75" hidden="1" thickTop="1" x14ac:dyDescent="0.25">
      <c r="C516" s="129"/>
      <c r="D516" s="129"/>
      <c r="E516" s="129"/>
      <c r="F516" s="130"/>
      <c r="G516" s="130"/>
      <c r="H516" s="130"/>
      <c r="I516" s="130"/>
      <c r="J516" s="130"/>
      <c r="K516" s="131"/>
      <c r="L516" s="132"/>
      <c r="M516" s="130"/>
    </row>
    <row r="517" spans="3:13" ht="15.75" hidden="1" thickBot="1" x14ac:dyDescent="0.3">
      <c r="C517" s="128" t="s">
        <v>34</v>
      </c>
      <c r="D517" s="128"/>
      <c r="E517" s="128"/>
      <c r="F517" s="128">
        <f>SUMPRODUCT(--($E$4:$E$498="H"),$F$4:$F$498)</f>
        <v>0</v>
      </c>
      <c r="G517" s="128">
        <f>SUMPRODUCT(--($E$4:$E$498="H"),G4:G498)</f>
        <v>0</v>
      </c>
      <c r="H517" s="128">
        <f>SUMPRODUCT(--($E$4:$E$498="H"),H4:H498)</f>
        <v>0</v>
      </c>
      <c r="I517" s="128">
        <f>SUMPRODUCT(--($E$4:$E$498="H"),I4:I498)</f>
        <v>0</v>
      </c>
      <c r="J517" s="128">
        <f>SUMPRODUCT(--($E$4:$E$498="H"),J4:J498)</f>
        <v>0</v>
      </c>
      <c r="K517" s="128">
        <f>SUM(F517:J517)</f>
        <v>0</v>
      </c>
      <c r="L517" s="133"/>
      <c r="M517" s="134"/>
    </row>
    <row r="518" spans="3:13" ht="15.75" hidden="1" thickTop="1" x14ac:dyDescent="0.25"/>
    <row r="519" spans="3:13" hidden="1" x14ac:dyDescent="0.25">
      <c r="C519" s="9" t="s">
        <v>57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e">
        <f t="shared" ref="C520:C534" si="33">C500</f>
        <v>#REF!</v>
      </c>
      <c r="D520" s="9"/>
      <c r="E520" s="9"/>
      <c r="F520" s="9" t="e">
        <f t="shared" ref="F520:F534" si="34">SUMPRODUCT(--($E$4:$E$498=C520),--($D$4:$D$498="X"),$F$4:$F$498)</f>
        <v>#REF!</v>
      </c>
      <c r="G520" s="9" t="e">
        <f t="shared" ref="G520:G534" si="35">SUMPRODUCT(--($E$4:$E$498=C520),--($D$4:$D$498="X"),$G$4:$G$498)</f>
        <v>#REF!</v>
      </c>
      <c r="H520" s="9" t="e">
        <f t="shared" ref="H520:H534" si="36">SUMPRODUCT(--($E$4:$E$498=C520),--($D$4:$D$498="X"),$H$4:$H$498)</f>
        <v>#REF!</v>
      </c>
      <c r="I520" s="9" t="e">
        <f t="shared" ref="I520:I534" si="37">SUMPRODUCT(--($E$4:$E$498=C520),--($D$4:$D$498="X"),$I$4:$I$498)</f>
        <v>#REF!</v>
      </c>
      <c r="J520" s="9" t="e">
        <f t="shared" ref="J520:J534" si="38">SUMPRODUCT(--($E$4:$E$498=C520),--($D$4:$D$498="X"),$J$4:$J$498)</f>
        <v>#REF!</v>
      </c>
      <c r="K520" s="9" t="e">
        <f t="shared" ref="K520:K534" si="39">SUM(F520:J520)</f>
        <v>#REF!</v>
      </c>
    </row>
    <row r="521" spans="3:13" hidden="1" x14ac:dyDescent="0.25">
      <c r="C521" s="9" t="e">
        <f t="shared" si="33"/>
        <v>#REF!</v>
      </c>
      <c r="D521" s="9"/>
      <c r="E521" s="9"/>
      <c r="F521" s="9" t="e">
        <f t="shared" si="34"/>
        <v>#REF!</v>
      </c>
      <c r="G521" s="9" t="e">
        <f t="shared" si="35"/>
        <v>#REF!</v>
      </c>
      <c r="H521" s="9" t="e">
        <f t="shared" si="36"/>
        <v>#REF!</v>
      </c>
      <c r="I521" s="9" t="e">
        <f t="shared" si="37"/>
        <v>#REF!</v>
      </c>
      <c r="J521" s="9" t="e">
        <f t="shared" si="38"/>
        <v>#REF!</v>
      </c>
      <c r="K521" s="9" t="e">
        <f t="shared" si="39"/>
        <v>#REF!</v>
      </c>
    </row>
    <row r="522" spans="3:13" hidden="1" x14ac:dyDescent="0.25">
      <c r="C522" s="9" t="e">
        <f t="shared" si="33"/>
        <v>#REF!</v>
      </c>
      <c r="D522" s="9"/>
      <c r="E522" s="9"/>
      <c r="F522" s="9" t="e">
        <f t="shared" si="34"/>
        <v>#REF!</v>
      </c>
      <c r="G522" s="9" t="e">
        <f t="shared" si="35"/>
        <v>#REF!</v>
      </c>
      <c r="H522" s="9" t="e">
        <f t="shared" si="36"/>
        <v>#REF!</v>
      </c>
      <c r="I522" s="9" t="e">
        <f t="shared" si="37"/>
        <v>#REF!</v>
      </c>
      <c r="J522" s="9" t="e">
        <f t="shared" si="38"/>
        <v>#REF!</v>
      </c>
      <c r="K522" s="9" t="e">
        <f t="shared" si="39"/>
        <v>#REF!</v>
      </c>
    </row>
    <row r="523" spans="3:13" hidden="1" x14ac:dyDescent="0.25">
      <c r="C523" s="9" t="e">
        <f t="shared" si="33"/>
        <v>#REF!</v>
      </c>
      <c r="D523" s="9"/>
      <c r="E523" s="9"/>
      <c r="F523" s="9" t="e">
        <f t="shared" si="34"/>
        <v>#REF!</v>
      </c>
      <c r="G523" s="9" t="e">
        <f t="shared" si="35"/>
        <v>#REF!</v>
      </c>
      <c r="H523" s="9" t="e">
        <f t="shared" si="36"/>
        <v>#REF!</v>
      </c>
      <c r="I523" s="9" t="e">
        <f t="shared" si="37"/>
        <v>#REF!</v>
      </c>
      <c r="J523" s="9" t="e">
        <f t="shared" si="38"/>
        <v>#REF!</v>
      </c>
      <c r="K523" s="9" t="e">
        <f t="shared" si="39"/>
        <v>#REF!</v>
      </c>
    </row>
    <row r="524" spans="3:13" hidden="1" x14ac:dyDescent="0.25">
      <c r="C524" s="9" t="e">
        <f t="shared" si="33"/>
        <v>#REF!</v>
      </c>
      <c r="D524" s="9"/>
      <c r="E524" s="9"/>
      <c r="F524" s="9" t="e">
        <f t="shared" si="34"/>
        <v>#REF!</v>
      </c>
      <c r="G524" s="9" t="e">
        <f t="shared" si="35"/>
        <v>#REF!</v>
      </c>
      <c r="H524" s="9" t="e">
        <f t="shared" si="36"/>
        <v>#REF!</v>
      </c>
      <c r="I524" s="9" t="e">
        <f t="shared" si="37"/>
        <v>#REF!</v>
      </c>
      <c r="J524" s="9" t="e">
        <f t="shared" si="38"/>
        <v>#REF!</v>
      </c>
      <c r="K524" s="9" t="e">
        <f t="shared" si="39"/>
        <v>#REF!</v>
      </c>
    </row>
    <row r="525" spans="3:13" hidden="1" x14ac:dyDescent="0.25">
      <c r="C525" s="9" t="e">
        <f t="shared" si="33"/>
        <v>#REF!</v>
      </c>
      <c r="D525" s="9"/>
      <c r="E525" s="9"/>
      <c r="F525" s="9" t="e">
        <f t="shared" si="34"/>
        <v>#REF!</v>
      </c>
      <c r="G525" s="9" t="e">
        <f t="shared" si="35"/>
        <v>#REF!</v>
      </c>
      <c r="H525" s="9" t="e">
        <f t="shared" si="36"/>
        <v>#REF!</v>
      </c>
      <c r="I525" s="9" t="e">
        <f t="shared" si="37"/>
        <v>#REF!</v>
      </c>
      <c r="J525" s="9" t="e">
        <f t="shared" si="38"/>
        <v>#REF!</v>
      </c>
      <c r="K525" s="9" t="e">
        <f t="shared" si="39"/>
        <v>#REF!</v>
      </c>
    </row>
    <row r="526" spans="3:13" hidden="1" x14ac:dyDescent="0.25">
      <c r="C526" s="9" t="e">
        <f t="shared" si="33"/>
        <v>#REF!</v>
      </c>
      <c r="D526" s="9"/>
      <c r="E526" s="9"/>
      <c r="F526" s="9" t="e">
        <f t="shared" si="34"/>
        <v>#REF!</v>
      </c>
      <c r="G526" s="9" t="e">
        <f t="shared" si="35"/>
        <v>#REF!</v>
      </c>
      <c r="H526" s="9" t="e">
        <f t="shared" si="36"/>
        <v>#REF!</v>
      </c>
      <c r="I526" s="9" t="e">
        <f t="shared" si="37"/>
        <v>#REF!</v>
      </c>
      <c r="J526" s="9" t="e">
        <f t="shared" si="38"/>
        <v>#REF!</v>
      </c>
      <c r="K526" s="9" t="e">
        <f t="shared" si="39"/>
        <v>#REF!</v>
      </c>
    </row>
    <row r="527" spans="3:13" hidden="1" x14ac:dyDescent="0.25">
      <c r="C527" s="9" t="e">
        <f t="shared" si="33"/>
        <v>#REF!</v>
      </c>
      <c r="D527" s="9"/>
      <c r="E527" s="9"/>
      <c r="F527" s="9" t="e">
        <f t="shared" si="34"/>
        <v>#REF!</v>
      </c>
      <c r="G527" s="9" t="e">
        <f t="shared" si="35"/>
        <v>#REF!</v>
      </c>
      <c r="H527" s="9" t="e">
        <f t="shared" si="36"/>
        <v>#REF!</v>
      </c>
      <c r="I527" s="9" t="e">
        <f t="shared" si="37"/>
        <v>#REF!</v>
      </c>
      <c r="J527" s="9" t="e">
        <f t="shared" si="38"/>
        <v>#REF!</v>
      </c>
      <c r="K527" s="9" t="e">
        <f t="shared" si="39"/>
        <v>#REF!</v>
      </c>
    </row>
    <row r="528" spans="3:13" hidden="1" x14ac:dyDescent="0.25">
      <c r="C528" s="9" t="e">
        <f t="shared" si="33"/>
        <v>#REF!</v>
      </c>
      <c r="D528" s="9"/>
      <c r="E528" s="9"/>
      <c r="F528" s="9" t="e">
        <f t="shared" si="34"/>
        <v>#REF!</v>
      </c>
      <c r="G528" s="9" t="e">
        <f t="shared" si="35"/>
        <v>#REF!</v>
      </c>
      <c r="H528" s="9" t="e">
        <f t="shared" si="36"/>
        <v>#REF!</v>
      </c>
      <c r="I528" s="9" t="e">
        <f t="shared" si="37"/>
        <v>#REF!</v>
      </c>
      <c r="J528" s="9" t="e">
        <f t="shared" si="38"/>
        <v>#REF!</v>
      </c>
      <c r="K528" s="9" t="e">
        <f t="shared" si="39"/>
        <v>#REF!</v>
      </c>
    </row>
    <row r="529" spans="3:12" hidden="1" x14ac:dyDescent="0.25">
      <c r="C529" s="9" t="e">
        <f t="shared" si="33"/>
        <v>#REF!</v>
      </c>
      <c r="D529" s="9"/>
      <c r="E529" s="9"/>
      <c r="F529" s="9" t="e">
        <f t="shared" si="34"/>
        <v>#REF!</v>
      </c>
      <c r="G529" s="9" t="e">
        <f t="shared" si="35"/>
        <v>#REF!</v>
      </c>
      <c r="H529" s="9" t="e">
        <f t="shared" si="36"/>
        <v>#REF!</v>
      </c>
      <c r="I529" s="9" t="e">
        <f t="shared" si="37"/>
        <v>#REF!</v>
      </c>
      <c r="J529" s="9" t="e">
        <f t="shared" si="38"/>
        <v>#REF!</v>
      </c>
      <c r="K529" s="9" t="e">
        <f t="shared" si="39"/>
        <v>#REF!</v>
      </c>
    </row>
    <row r="530" spans="3:12" hidden="1" x14ac:dyDescent="0.25">
      <c r="C530" s="9" t="e">
        <f t="shared" si="33"/>
        <v>#REF!</v>
      </c>
      <c r="D530" s="9"/>
      <c r="E530" s="9"/>
      <c r="F530" s="9" t="e">
        <f t="shared" si="34"/>
        <v>#REF!</v>
      </c>
      <c r="G530" s="9" t="e">
        <f t="shared" si="35"/>
        <v>#REF!</v>
      </c>
      <c r="H530" s="9" t="e">
        <f t="shared" si="36"/>
        <v>#REF!</v>
      </c>
      <c r="I530" s="9" t="e">
        <f t="shared" si="37"/>
        <v>#REF!</v>
      </c>
      <c r="J530" s="9" t="e">
        <f t="shared" si="38"/>
        <v>#REF!</v>
      </c>
      <c r="K530" s="9" t="e">
        <f t="shared" si="39"/>
        <v>#REF!</v>
      </c>
    </row>
    <row r="531" spans="3:12" hidden="1" x14ac:dyDescent="0.25">
      <c r="C531" s="9" t="e">
        <f t="shared" si="33"/>
        <v>#REF!</v>
      </c>
      <c r="D531" s="9"/>
      <c r="E531" s="9"/>
      <c r="F531" s="9" t="e">
        <f t="shared" si="34"/>
        <v>#REF!</v>
      </c>
      <c r="G531" s="9" t="e">
        <f t="shared" si="35"/>
        <v>#REF!</v>
      </c>
      <c r="H531" s="9" t="e">
        <f t="shared" si="36"/>
        <v>#REF!</v>
      </c>
      <c r="I531" s="9" t="e">
        <f t="shared" si="37"/>
        <v>#REF!</v>
      </c>
      <c r="J531" s="9" t="e">
        <f t="shared" si="38"/>
        <v>#REF!</v>
      </c>
      <c r="K531" s="9" t="e">
        <f t="shared" si="39"/>
        <v>#REF!</v>
      </c>
    </row>
    <row r="532" spans="3:12" hidden="1" x14ac:dyDescent="0.25">
      <c r="C532" s="9" t="e">
        <f t="shared" si="33"/>
        <v>#REF!</v>
      </c>
      <c r="D532" s="9"/>
      <c r="E532" s="9"/>
      <c r="F532" s="9" t="e">
        <f t="shared" si="34"/>
        <v>#REF!</v>
      </c>
      <c r="G532" s="9" t="e">
        <f t="shared" si="35"/>
        <v>#REF!</v>
      </c>
      <c r="H532" s="9" t="e">
        <f t="shared" si="36"/>
        <v>#REF!</v>
      </c>
      <c r="I532" s="9" t="e">
        <f t="shared" si="37"/>
        <v>#REF!</v>
      </c>
      <c r="J532" s="9" t="e">
        <f t="shared" si="38"/>
        <v>#REF!</v>
      </c>
      <c r="K532" s="9" t="e">
        <f t="shared" si="39"/>
        <v>#REF!</v>
      </c>
    </row>
    <row r="533" spans="3:12" hidden="1" x14ac:dyDescent="0.25">
      <c r="C533" s="9" t="e">
        <f t="shared" si="33"/>
        <v>#REF!</v>
      </c>
      <c r="D533" s="9"/>
      <c r="E533" s="9"/>
      <c r="F533" s="9" t="e">
        <f t="shared" si="34"/>
        <v>#REF!</v>
      </c>
      <c r="G533" s="9" t="e">
        <f t="shared" si="35"/>
        <v>#REF!</v>
      </c>
      <c r="H533" s="9" t="e">
        <f t="shared" si="36"/>
        <v>#REF!</v>
      </c>
      <c r="I533" s="9" t="e">
        <f t="shared" si="37"/>
        <v>#REF!</v>
      </c>
      <c r="J533" s="9" t="e">
        <f t="shared" si="38"/>
        <v>#REF!</v>
      </c>
      <c r="K533" s="9" t="e">
        <f t="shared" si="39"/>
        <v>#REF!</v>
      </c>
    </row>
    <row r="534" spans="3:12" hidden="1" x14ac:dyDescent="0.25">
      <c r="C534" s="9" t="e">
        <f t="shared" si="33"/>
        <v>#REF!</v>
      </c>
      <c r="D534" s="9"/>
      <c r="E534" s="9"/>
      <c r="F534" s="9" t="e">
        <f t="shared" si="34"/>
        <v>#REF!</v>
      </c>
      <c r="G534" s="9" t="e">
        <f t="shared" si="35"/>
        <v>#REF!</v>
      </c>
      <c r="H534" s="9" t="e">
        <f t="shared" si="36"/>
        <v>#REF!</v>
      </c>
      <c r="I534" s="9" t="e">
        <f t="shared" si="37"/>
        <v>#REF!</v>
      </c>
      <c r="J534" s="9" t="e">
        <f t="shared" si="38"/>
        <v>#REF!</v>
      </c>
      <c r="K534" s="9" t="e">
        <f t="shared" si="39"/>
        <v>#REF!</v>
      </c>
    </row>
    <row r="535" spans="3:12" ht="15.75" hidden="1" thickBot="1" x14ac:dyDescent="0.3">
      <c r="C535" s="10" t="s">
        <v>56</v>
      </c>
      <c r="D535" s="10"/>
      <c r="E535" s="10"/>
      <c r="F535" s="10" t="e">
        <f t="shared" ref="F535:K535" si="40">SUM(F520:F534)</f>
        <v>#REF!</v>
      </c>
      <c r="G535" s="10" t="e">
        <f t="shared" si="40"/>
        <v>#REF!</v>
      </c>
      <c r="H535" s="10" t="e">
        <f t="shared" si="40"/>
        <v>#REF!</v>
      </c>
      <c r="I535" s="10" t="e">
        <f t="shared" si="40"/>
        <v>#REF!</v>
      </c>
      <c r="J535" s="10" t="e">
        <f t="shared" si="40"/>
        <v>#REF!</v>
      </c>
      <c r="K535" s="10" t="e">
        <f t="shared" si="40"/>
        <v>#REF!</v>
      </c>
    </row>
    <row r="536" spans="3:12" ht="15.75" hidden="1" thickTop="1" x14ac:dyDescent="0.25">
      <c r="C536" s="17"/>
    </row>
    <row r="537" spans="3:12" hidden="1" x14ac:dyDescent="0.25">
      <c r="C537" s="17"/>
    </row>
    <row r="538" spans="3:12" hidden="1" x14ac:dyDescent="0.25">
      <c r="F538" s="155" t="s">
        <v>31</v>
      </c>
      <c r="G538" s="156" t="s">
        <v>32</v>
      </c>
      <c r="I538" s="465" t="s">
        <v>135</v>
      </c>
      <c r="J538" s="466"/>
      <c r="K538" s="252" t="s">
        <v>114</v>
      </c>
      <c r="L538"/>
    </row>
    <row r="539" spans="3:12" hidden="1" x14ac:dyDescent="0.25">
      <c r="F539" s="256" t="e">
        <f>IF('1a'!#REF!=0,"",'1a'!#REF!)</f>
        <v>#REF!</v>
      </c>
      <c r="G539" s="222" t="e">
        <f>IF('1a'!#REF!=0,"",'1a'!#REF!)</f>
        <v>#REF!</v>
      </c>
      <c r="I539" s="461" t="s">
        <v>136</v>
      </c>
      <c r="J539" s="462"/>
      <c r="K539" s="253"/>
      <c r="L539"/>
    </row>
    <row r="540" spans="3:12" hidden="1" x14ac:dyDescent="0.25">
      <c r="F540" s="256" t="e">
        <f>IF('1a'!#REF!=0,"",'1a'!#REF!)</f>
        <v>#REF!</v>
      </c>
      <c r="G540" s="222" t="e">
        <f>IF('1a'!#REF!=0,"",'1a'!#REF!)</f>
        <v>#REF!</v>
      </c>
      <c r="I540" s="461" t="s">
        <v>137</v>
      </c>
      <c r="J540" s="462"/>
      <c r="K540" s="253"/>
      <c r="L540"/>
    </row>
    <row r="541" spans="3:12" hidden="1" x14ac:dyDescent="0.25">
      <c r="F541" s="256" t="e">
        <f>IF('1a'!#REF!=0,"",'1a'!#REF!)</f>
        <v>#REF!</v>
      </c>
      <c r="G541" s="222" t="e">
        <f>IF('1a'!#REF!=0,"",'1a'!#REF!)</f>
        <v>#REF!</v>
      </c>
      <c r="I541" s="461" t="s">
        <v>138</v>
      </c>
      <c r="J541" s="462"/>
      <c r="K541" s="253"/>
      <c r="L541"/>
    </row>
    <row r="542" spans="3:12" hidden="1" x14ac:dyDescent="0.25">
      <c r="F542" s="256" t="e">
        <f>IF('1a'!#REF!=0,"",'1a'!#REF!)</f>
        <v>#REF!</v>
      </c>
      <c r="G542" s="222" t="e">
        <f>IF('1a'!#REF!=0,"",'1a'!#REF!)</f>
        <v>#REF!</v>
      </c>
      <c r="I542" s="461" t="s">
        <v>139</v>
      </c>
      <c r="J542" s="462"/>
      <c r="K542" s="253"/>
      <c r="L542"/>
    </row>
    <row r="543" spans="3:12" hidden="1" x14ac:dyDescent="0.25">
      <c r="F543" s="256" t="e">
        <f>IF('1a'!#REF!=0,"",'1a'!#REF!)</f>
        <v>#REF!</v>
      </c>
      <c r="G543" s="222" t="e">
        <f>IF('1a'!#REF!=0,"",'1a'!#REF!)</f>
        <v>#REF!</v>
      </c>
      <c r="I543" s="461" t="s">
        <v>88</v>
      </c>
      <c r="J543" s="462"/>
      <c r="K543" s="253"/>
      <c r="L543"/>
    </row>
    <row r="544" spans="3:12" hidden="1" x14ac:dyDescent="0.25">
      <c r="F544" s="256" t="e">
        <f>IF('1a'!#REF!=0,"",'1a'!#REF!)</f>
        <v>#REF!</v>
      </c>
      <c r="G544" s="222" t="e">
        <f>IF('1a'!#REF!=0,"",'1a'!#REF!)</f>
        <v>#REF!</v>
      </c>
      <c r="I544" s="463" t="s">
        <v>89</v>
      </c>
      <c r="J544" s="464"/>
      <c r="K544" s="254"/>
      <c r="L544"/>
    </row>
    <row r="545" spans="6:7" hidden="1" x14ac:dyDescent="0.25">
      <c r="F545" s="256" t="e">
        <f>IF('1a'!#REF!=0,"",'1a'!#REF!)</f>
        <v>#REF!</v>
      </c>
      <c r="G545" s="222" t="e">
        <f>IF('1a'!#REF!=0,"",'1a'!#REF!)</f>
        <v>#REF!</v>
      </c>
    </row>
    <row r="546" spans="6:7" hidden="1" x14ac:dyDescent="0.25">
      <c r="F546" s="256" t="e">
        <f>IF('1a'!#REF!=0,"",'1a'!#REF!)</f>
        <v>#REF!</v>
      </c>
      <c r="G546" s="222" t="e">
        <f>IF('1a'!#REF!=0,"",'1a'!#REF!)</f>
        <v>#REF!</v>
      </c>
    </row>
    <row r="547" spans="6:7" hidden="1" x14ac:dyDescent="0.25">
      <c r="F547" s="256" t="e">
        <f>IF('1a'!#REF!=0,"",'1a'!#REF!)</f>
        <v>#REF!</v>
      </c>
      <c r="G547" s="222" t="e">
        <f>IF('1a'!#REF!=0,"",'1a'!#REF!)</f>
        <v>#REF!</v>
      </c>
    </row>
    <row r="548" spans="6:7" hidden="1" x14ac:dyDescent="0.25">
      <c r="F548" s="256" t="e">
        <f>IF('1a'!#REF!=0,"",'1a'!#REF!)</f>
        <v>#REF!</v>
      </c>
      <c r="G548" s="222" t="e">
        <f>IF('1a'!#REF!=0,"",'1a'!#REF!)</f>
        <v>#REF!</v>
      </c>
    </row>
    <row r="549" spans="6:7" hidden="1" x14ac:dyDescent="0.25">
      <c r="F549" s="256" t="e">
        <f>IF('1a'!#REF!=0,"",'1a'!#REF!)</f>
        <v>#REF!</v>
      </c>
      <c r="G549" s="222" t="e">
        <f>IF('1a'!#REF!=0,"",'1a'!#REF!)</f>
        <v>#REF!</v>
      </c>
    </row>
    <row r="550" spans="6:7" hidden="1" x14ac:dyDescent="0.25">
      <c r="F550" s="258" t="e">
        <f>IF('1a'!#REF!=0,"",'1a'!#REF!)</f>
        <v>#REF!</v>
      </c>
      <c r="G550" s="125" t="e">
        <f>IF('1a'!#REF!=0,"",'1a'!#REF!)</f>
        <v>#REF!</v>
      </c>
    </row>
    <row r="551" spans="6:7" hidden="1" x14ac:dyDescent="0.25">
      <c r="F551" s="258" t="e">
        <f>IF('1a'!#REF!=0,"",'1a'!#REF!)</f>
        <v>#REF!</v>
      </c>
      <c r="G551" s="125" t="e">
        <f>IF('1a'!#REF!=0,"",'1a'!#REF!)</f>
        <v>#REF!</v>
      </c>
    </row>
    <row r="552" spans="6:7" hidden="1" x14ac:dyDescent="0.25">
      <c r="F552" s="258" t="e">
        <f>IF('1a'!#REF!=0,"",'1a'!#REF!)</f>
        <v>#REF!</v>
      </c>
      <c r="G552" s="125" t="e">
        <f>IF('1a'!#REF!=0,"",'1a'!#REF!)</f>
        <v>#REF!</v>
      </c>
    </row>
    <row r="553" spans="6:7" hidden="1" x14ac:dyDescent="0.25">
      <c r="F553" s="259" t="e">
        <f>IF('1a'!#REF!=0,"",'1a'!#REF!)</f>
        <v>#REF!</v>
      </c>
      <c r="G553" s="126" t="e">
        <f>IF('1a'!#REF!=0,"",'1a'!#REF!)</f>
        <v>#REF!</v>
      </c>
    </row>
    <row r="554" spans="6:7" hidden="1" x14ac:dyDescent="0.25"/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85</vt:i4>
      </vt:variant>
      <vt:variant>
        <vt:lpstr>Benoemde bereiken</vt:lpstr>
      </vt:variant>
      <vt:variant>
        <vt:i4>90</vt:i4>
      </vt:variant>
    </vt:vector>
  </HeadingPairs>
  <TitlesOfParts>
    <vt:vector size="175" baseType="lpstr">
      <vt:lpstr>Verzamelblad</vt:lpstr>
      <vt:lpstr>Algemene gegevens</vt:lpstr>
      <vt:lpstr>Uurtariefopbouw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Wijzigingenblad</vt:lpstr>
      <vt:lpstr> Supplement (1)</vt:lpstr>
      <vt:lpstr>bestekcontract</vt:lpstr>
      <vt:lpstr>besteknr</vt:lpstr>
      <vt:lpstr>'Algemene gegevens'!opdrachtgever</vt:lpstr>
      <vt:lpstr>'Algemene gegevens'!opdrachtnemer</vt:lpstr>
      <vt:lpstr>'Algemene gegevens'!opdrachtnemerplaats</vt:lpstr>
      <vt:lpstr>'Algemene gegevens'!plaatsopdrnmr</vt:lpstr>
      <vt:lpstr>' Supplement (1)'!Print_Area</vt:lpstr>
      <vt:lpstr>'1'!Print_Area</vt:lpstr>
      <vt:lpstr>'10'!Print_Area</vt:lpstr>
      <vt:lpstr>'10a'!Print_Area</vt:lpstr>
      <vt:lpstr>'11'!Print_Area</vt:lpstr>
      <vt:lpstr>'11a'!Print_Area</vt:lpstr>
      <vt:lpstr>'12'!Print_Area</vt:lpstr>
      <vt:lpstr>'12a'!Print_Area</vt:lpstr>
      <vt:lpstr>'13'!Print_Area</vt:lpstr>
      <vt:lpstr>'13a'!Print_Area</vt:lpstr>
      <vt:lpstr>'14'!Print_Area</vt:lpstr>
      <vt:lpstr>'14a'!Print_Area</vt:lpstr>
      <vt:lpstr>'15'!Print_Area</vt:lpstr>
      <vt:lpstr>'15a'!Print_Area</vt:lpstr>
      <vt:lpstr>'16'!Print_Area</vt:lpstr>
      <vt:lpstr>'16a'!Print_Area</vt:lpstr>
      <vt:lpstr>'17'!Print_Area</vt:lpstr>
      <vt:lpstr>'17a'!Print_Area</vt:lpstr>
      <vt:lpstr>'18'!Print_Area</vt:lpstr>
      <vt:lpstr>'18a'!Print_Area</vt:lpstr>
      <vt:lpstr>'19'!Print_Area</vt:lpstr>
      <vt:lpstr>'19a'!Print_Area</vt:lpstr>
      <vt:lpstr>'1a'!Print_Area</vt:lpstr>
      <vt:lpstr>'2'!Print_Area</vt:lpstr>
      <vt:lpstr>'20'!Print_Area</vt:lpstr>
      <vt:lpstr>'20a'!Print_Area</vt:lpstr>
      <vt:lpstr>'21'!Print_Area</vt:lpstr>
      <vt:lpstr>'21a'!Print_Area</vt:lpstr>
      <vt:lpstr>'22'!Print_Area</vt:lpstr>
      <vt:lpstr>'22a'!Print_Area</vt:lpstr>
      <vt:lpstr>'23'!Print_Area</vt:lpstr>
      <vt:lpstr>'23a'!Print_Area</vt:lpstr>
      <vt:lpstr>'24'!Print_Area</vt:lpstr>
      <vt:lpstr>'24a'!Print_Area</vt:lpstr>
      <vt:lpstr>'25'!Print_Area</vt:lpstr>
      <vt:lpstr>'25a'!Print_Area</vt:lpstr>
      <vt:lpstr>'26'!Print_Area</vt:lpstr>
      <vt:lpstr>'26a'!Print_Area</vt:lpstr>
      <vt:lpstr>'27'!Print_Area</vt:lpstr>
      <vt:lpstr>'27a'!Print_Area</vt:lpstr>
      <vt:lpstr>'28'!Print_Area</vt:lpstr>
      <vt:lpstr>'28a'!Print_Area</vt:lpstr>
      <vt:lpstr>'29'!Print_Area</vt:lpstr>
      <vt:lpstr>'29a'!Print_Area</vt:lpstr>
      <vt:lpstr>'2a'!Print_Area</vt:lpstr>
      <vt:lpstr>'3'!Print_Area</vt:lpstr>
      <vt:lpstr>'30'!Print_Area</vt:lpstr>
      <vt:lpstr>'30a'!Print_Area</vt:lpstr>
      <vt:lpstr>'31'!Print_Area</vt:lpstr>
      <vt:lpstr>'31a'!Print_Area</vt:lpstr>
      <vt:lpstr>'32'!Print_Area</vt:lpstr>
      <vt:lpstr>'32a'!Print_Area</vt:lpstr>
      <vt:lpstr>'33'!Print_Area</vt:lpstr>
      <vt:lpstr>'33a'!Print_Area</vt:lpstr>
      <vt:lpstr>'34'!Print_Area</vt:lpstr>
      <vt:lpstr>'34a'!Print_Area</vt:lpstr>
      <vt:lpstr>'35'!Print_Area</vt:lpstr>
      <vt:lpstr>'35a'!Print_Area</vt:lpstr>
      <vt:lpstr>'36'!Print_Area</vt:lpstr>
      <vt:lpstr>'36a'!Print_Area</vt:lpstr>
      <vt:lpstr>'37'!Print_Area</vt:lpstr>
      <vt:lpstr>'37a'!Print_Area</vt:lpstr>
      <vt:lpstr>'38'!Print_Area</vt:lpstr>
      <vt:lpstr>'38a'!Print_Area</vt:lpstr>
      <vt:lpstr>'39'!Print_Area</vt:lpstr>
      <vt:lpstr>'39a'!Print_Area</vt:lpstr>
      <vt:lpstr>'3a'!Print_Area</vt:lpstr>
      <vt:lpstr>'4'!Print_Area</vt:lpstr>
      <vt:lpstr>'40'!Print_Area</vt:lpstr>
      <vt:lpstr>'40a'!Print_Area</vt:lpstr>
      <vt:lpstr>'4a'!Print_Area</vt:lpstr>
      <vt:lpstr>'5'!Print_Area</vt:lpstr>
      <vt:lpstr>'5a'!Print_Area</vt:lpstr>
      <vt:lpstr>'6'!Print_Area</vt:lpstr>
      <vt:lpstr>'6a'!Print_Area</vt:lpstr>
      <vt:lpstr>'7'!Print_Area</vt:lpstr>
      <vt:lpstr>'7a'!Print_Area</vt:lpstr>
      <vt:lpstr>'8'!Print_Area</vt:lpstr>
      <vt:lpstr>'8a'!Print_Area</vt:lpstr>
      <vt:lpstr>'9'!Print_Area</vt:lpstr>
      <vt:lpstr>'9a'!Print_Area</vt:lpstr>
      <vt:lpstr>'Algemene gegevens'!Print_Area</vt:lpstr>
      <vt:lpstr>Verzamelblad!Print_Area</vt:lpstr>
      <vt:lpstr>Wijzigingenblad!Print_Area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Vincent Noordhof</cp:lastModifiedBy>
  <cp:lastPrinted>2018-08-07T07:48:20Z</cp:lastPrinted>
  <dcterms:created xsi:type="dcterms:W3CDTF">2012-08-02T07:38:51Z</dcterms:created>
  <dcterms:modified xsi:type="dcterms:W3CDTF">2022-02-15T13:52:28Z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Guid">
    <vt:lpwstr>882ebafa-a245-4975-a90a-dab776e2bb97</vt:lpwstr>
  </property>
  <property fmtid="{D5CDD505-2E9C-101B-9397-08002B2CF9AE}" pid="3" name="eSynDocHID">
    <vt:i4>65812</vt:i4>
  </property>
  <property fmtid="{D5CDD505-2E9C-101B-9397-08002B2CF9AE}" pid="4" name="eSynDocSubject">
    <vt:lpwstr>Inventarisatie Pieter Sneeuwsplein 071118</vt:lpwstr>
  </property>
  <property fmtid="{D5CDD505-2E9C-101B-9397-08002B2CF9AE}" pid="5" name="eSynDocTypeID">
    <vt:i4>130</vt:i4>
  </property>
  <property fmtid="{D5CDD505-2E9C-101B-9397-08002B2CF9AE}" pid="6" name="eSynDocSummary">
    <vt:lpwstr/>
  </property>
  <property fmtid="{D5CDD505-2E9C-101B-9397-08002B2CF9AE}" pid="7" name="eSynDocNewsType">
    <vt:i4>0</vt:i4>
  </property>
  <property fmtid="{D5CDD505-2E9C-101B-9397-08002B2CF9AE}" pid="8" name="eSynDocParentDocument">
    <vt:lpwstr/>
  </property>
  <property fmtid="{D5CDD505-2E9C-101B-9397-08002B2CF9AE}" pid="9" name="eSynDocParentDocumentHID">
    <vt:lpwstr/>
  </property>
  <property fmtid="{D5CDD505-2E9C-101B-9397-08002B2CF9AE}" pid="10" name="eSynDocParentDocumentSubject">
    <vt:lpwstr/>
  </property>
  <property fmtid="{D5CDD505-2E9C-101B-9397-08002B2CF9AE}" pid="11" name="eSynDocAccountID">
    <vt:lpwstr>c0bc3a0d-6196-4c01-a276-0ed85ce45410</vt:lpwstr>
  </property>
  <property fmtid="{D5CDD505-2E9C-101B-9397-08002B2CF9AE}" pid="12" name="eSynDocAccount">
    <vt:lpwstr>             0000001</vt:lpwstr>
  </property>
  <property fmtid="{D5CDD505-2E9C-101B-9397-08002B2CF9AE}" pid="13" name="eSynDocAccountDesc">
    <vt:lpwstr>Alpha Adviesbureau</vt:lpwstr>
  </property>
  <property fmtid="{D5CDD505-2E9C-101B-9397-08002B2CF9AE}" pid="14" name="eSynDocContactID">
    <vt:lpwstr/>
  </property>
  <property fmtid="{D5CDD505-2E9C-101B-9397-08002B2CF9AE}" pid="15" name="eSynDocContactDesc">
    <vt:lpwstr/>
  </property>
  <property fmtid="{D5CDD505-2E9C-101B-9397-08002B2CF9AE}" pid="16" name="eSynDocAcctContact">
    <vt:lpwstr/>
  </property>
  <property fmtid="{D5CDD505-2E9C-101B-9397-08002B2CF9AE}" pid="17" name="eSynDocOpportunityID">
    <vt:lpwstr/>
  </property>
  <property fmtid="{D5CDD505-2E9C-101B-9397-08002B2CF9AE}" pid="18" name="eSynDocOpportunityDesc">
    <vt:lpwstr/>
  </property>
  <property fmtid="{D5CDD505-2E9C-101B-9397-08002B2CF9AE}" pid="19" name="eSynDocResource">
    <vt:lpwstr/>
  </property>
  <property fmtid="{D5CDD505-2E9C-101B-9397-08002B2CF9AE}" pid="20" name="eSynDocResourceDesc">
    <vt:lpwstr/>
  </property>
  <property fmtid="{D5CDD505-2E9C-101B-9397-08002B2CF9AE}" pid="21" name="eSynDocProjectNr">
    <vt:lpwstr/>
  </property>
  <property fmtid="{D5CDD505-2E9C-101B-9397-08002B2CF9AE}" pid="22" name="eSynDocProjectDesc">
    <vt:lpwstr/>
  </property>
  <property fmtid="{D5CDD505-2E9C-101B-9397-08002B2CF9AE}" pid="23" name="eSynDocDivision">
    <vt:lpwstr>300</vt:lpwstr>
  </property>
  <property fmtid="{D5CDD505-2E9C-101B-9397-08002B2CF9AE}" pid="24" name="eSynDocDivisionDesc">
    <vt:lpwstr>Alpha Adviesbureau</vt:lpwstr>
  </property>
  <property fmtid="{D5CDD505-2E9C-101B-9397-08002B2CF9AE}" pid="25" name="eSynDocAssortment">
    <vt:lpwstr/>
  </property>
  <property fmtid="{D5CDD505-2E9C-101B-9397-08002B2CF9AE}" pid="26" name="eSynDocItem">
    <vt:lpwstr/>
  </property>
  <property fmtid="{D5CDD505-2E9C-101B-9397-08002B2CF9AE}" pid="27" name="eSynDocItemDesc">
    <vt:lpwstr/>
  </property>
  <property fmtid="{D5CDD505-2E9C-101B-9397-08002B2CF9AE}" pid="28" name="eSynDocSerialNumber">
    <vt:lpwstr/>
  </property>
  <property fmtid="{D5CDD505-2E9C-101B-9397-08002B2CF9AE}" pid="29" name="eSynDocSerialDesc">
    <vt:lpwstr/>
  </property>
  <property fmtid="{D5CDD505-2E9C-101B-9397-08002B2CF9AE}" pid="30" name="eSynTransactionEntryKey">
    <vt:lpwstr/>
  </property>
  <property fmtid="{D5CDD505-2E9C-101B-9397-08002B2CF9AE}" pid="31" name="eSynDocTransactionDesc">
    <vt:lpwstr/>
  </property>
  <property fmtid="{D5CDD505-2E9C-101B-9397-08002B2CF9AE}" pid="32" name="eSynDocLanguageCode">
    <vt:lpwstr>NL</vt:lpwstr>
  </property>
  <property fmtid="{D5CDD505-2E9C-101B-9397-08002B2CF9AE}" pid="33" name="eSynDocSecurity">
    <vt:i4>3</vt:i4>
  </property>
  <property fmtid="{D5CDD505-2E9C-101B-9397-08002B2CF9AE}" pid="34" name="eSynDocbAttachment">
    <vt:bool>true</vt:bool>
  </property>
  <property fmtid="{D5CDD505-2E9C-101B-9397-08002B2CF9AE}" pid="35" name="eSynDocAttachmentID">
    <vt:lpwstr>c1ea7a10-790e-48c0-b38a-82e82a3f1377</vt:lpwstr>
  </property>
  <property fmtid="{D5CDD505-2E9C-101B-9397-08002B2CF9AE}" pid="36" name="eSynDocAttachFileName">
    <vt:lpwstr>Opmaak Inschrijfbiljetten Schoonmaak V3.xlsx</vt:lpwstr>
  </property>
  <property fmtid="{D5CDD505-2E9C-101B-9397-08002B2CF9AE}" pid="37" name="eSynDocVersionType">
    <vt:lpwstr>N</vt:lpwstr>
  </property>
  <property fmtid="{D5CDD505-2E9C-101B-9397-08002B2CF9AE}" pid="38" name="eSynDocURL">
    <vt:lpwstr>http://exact-server/synergy/</vt:lpwstr>
  </property>
  <property fmtid="{D5CDD505-2E9C-101B-9397-08002B2CF9AE}" pid="39" name="eSynDocIsMailDocument">
    <vt:bool>false</vt:bool>
  </property>
</Properties>
</file>