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koop\Projecten\03. GWW\ROK WRM Simon Stevin I210300001\02 Specificatie\2e poging\01 Aanvraag\02 Definitief\"/>
    </mc:Choice>
  </mc:AlternateContent>
  <xr:revisionPtr revIDLastSave="0" documentId="8_{58A7E11E-2E48-4438-B856-6DCDF1FBB9FC}" xr6:coauthVersionLast="47" xr6:coauthVersionMax="47" xr10:uidLastSave="{00000000-0000-0000-0000-000000000000}"/>
  <bookViews>
    <workbookView xWindow="-120" yWindow="-120" windowWidth="29040" windowHeight="15990" xr2:uid="{22F00E03-8B49-43C1-A0DC-561C946D3656}"/>
  </bookViews>
  <sheets>
    <sheet name="GOW__-DM-CO2-__meerjar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1" l="1"/>
  <c r="G33" i="1"/>
  <c r="G30" i="1"/>
  <c r="B29" i="1"/>
  <c r="F29" i="1" s="1"/>
  <c r="A29" i="1"/>
  <c r="B28" i="1"/>
  <c r="J28" i="1" s="1"/>
  <c r="A28" i="1"/>
  <c r="B27" i="1"/>
  <c r="J27" i="1" s="1"/>
  <c r="A27" i="1"/>
  <c r="B26" i="1"/>
  <c r="J26" i="1" s="1"/>
  <c r="A26" i="1"/>
  <c r="B25" i="1"/>
  <c r="J25" i="1" s="1"/>
  <c r="A25" i="1"/>
  <c r="B24" i="1"/>
  <c r="J24" i="1" s="1"/>
  <c r="A24" i="1"/>
  <c r="B23" i="1"/>
  <c r="J23" i="1" s="1"/>
  <c r="A23" i="1"/>
  <c r="B22" i="1"/>
  <c r="J22" i="1" s="1"/>
  <c r="A22" i="1"/>
  <c r="B21" i="1"/>
  <c r="J21" i="1" s="1"/>
  <c r="A21" i="1"/>
  <c r="B20" i="1"/>
  <c r="B30" i="1" s="1"/>
  <c r="A20" i="1"/>
  <c r="G15" i="1"/>
  <c r="B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  <c r="N7" i="1"/>
  <c r="L7" i="1"/>
  <c r="J7" i="1"/>
  <c r="H7" i="1"/>
  <c r="F7" i="1"/>
  <c r="D7" i="1"/>
  <c r="N6" i="1"/>
  <c r="L6" i="1"/>
  <c r="J6" i="1"/>
  <c r="H6" i="1"/>
  <c r="F6" i="1"/>
  <c r="D6" i="1"/>
  <c r="N5" i="1"/>
  <c r="N15" i="1" s="1"/>
  <c r="M15" i="1" s="1"/>
  <c r="L5" i="1"/>
  <c r="J5" i="1"/>
  <c r="H5" i="1"/>
  <c r="F5" i="1"/>
  <c r="D5" i="1"/>
  <c r="H22" i="1" l="1"/>
  <c r="N22" i="1"/>
  <c r="H24" i="1"/>
  <c r="N24" i="1"/>
  <c r="H26" i="1"/>
  <c r="N26" i="1"/>
  <c r="H28" i="1"/>
  <c r="N28" i="1"/>
  <c r="D22" i="1"/>
  <c r="L22" i="1"/>
  <c r="D24" i="1"/>
  <c r="L24" i="1"/>
  <c r="D26" i="1"/>
  <c r="L26" i="1"/>
  <c r="D28" i="1"/>
  <c r="L28" i="1"/>
  <c r="H20" i="1"/>
  <c r="N20" i="1"/>
  <c r="D20" i="1"/>
  <c r="L20" i="1"/>
  <c r="M6" i="1"/>
  <c r="M7" i="1"/>
  <c r="M8" i="1"/>
  <c r="M9" i="1"/>
  <c r="M10" i="1"/>
  <c r="M11" i="1"/>
  <c r="M12" i="1"/>
  <c r="M13" i="1"/>
  <c r="M14" i="1"/>
  <c r="C47" i="1"/>
  <c r="M5" i="1"/>
  <c r="F20" i="1"/>
  <c r="J20" i="1"/>
  <c r="D21" i="1"/>
  <c r="H21" i="1"/>
  <c r="L21" i="1"/>
  <c r="N21" i="1"/>
  <c r="F22" i="1"/>
  <c r="M22" i="1" s="1"/>
  <c r="D23" i="1"/>
  <c r="H23" i="1"/>
  <c r="L23" i="1"/>
  <c r="N23" i="1"/>
  <c r="F24" i="1"/>
  <c r="D25" i="1"/>
  <c r="H25" i="1"/>
  <c r="L25" i="1"/>
  <c r="N25" i="1"/>
  <c r="F26" i="1"/>
  <c r="M26" i="1" s="1"/>
  <c r="D27" i="1"/>
  <c r="F21" i="1"/>
  <c r="F23" i="1"/>
  <c r="F25" i="1"/>
  <c r="N27" i="1"/>
  <c r="L27" i="1"/>
  <c r="H27" i="1"/>
  <c r="F27" i="1"/>
  <c r="N29" i="1"/>
  <c r="L29" i="1"/>
  <c r="H29" i="1"/>
  <c r="D29" i="1"/>
  <c r="J29" i="1"/>
  <c r="F28" i="1"/>
  <c r="M28" i="1" s="1"/>
  <c r="M24" i="1" l="1"/>
  <c r="M20" i="1"/>
  <c r="M27" i="1"/>
  <c r="N30" i="1"/>
  <c r="M30" i="1" s="1"/>
  <c r="M33" i="1" s="1"/>
  <c r="M23" i="1"/>
  <c r="M29" i="1"/>
  <c r="M25" i="1"/>
  <c r="M21" i="1"/>
</calcChain>
</file>

<file path=xl/sharedStrings.xml><?xml version="1.0" encoding="utf-8"?>
<sst xmlns="http://schemas.openxmlformats.org/spreadsheetml/2006/main" count="68" uniqueCount="47">
  <si>
    <t>Maak keuze</t>
  </si>
  <si>
    <t>Inzet duurzaam materieel</t>
  </si>
  <si>
    <t>Maximale fictieve korting:</t>
  </si>
  <si>
    <t>Soorten brandstof/aandrijving + weging in % en fictieve korting</t>
  </si>
  <si>
    <r>
      <t>1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jaar</t>
    </r>
  </si>
  <si>
    <t>Weging in %</t>
  </si>
  <si>
    <t>Electrisch / H2</t>
  </si>
  <si>
    <t>Fictieve korting</t>
  </si>
  <si>
    <t>(Plug in) Hybride met benzine</t>
  </si>
  <si>
    <t>HVO20 of hoger / CNG</t>
  </si>
  <si>
    <t>HVO&lt;20 / BTL</t>
  </si>
  <si>
    <t>Conventio-neel / overig</t>
  </si>
  <si>
    <t>Totaal fictieve korting</t>
  </si>
  <si>
    <t>TOTAAL</t>
  </si>
  <si>
    <r>
      <t>2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jaar</t>
    </r>
  </si>
  <si>
    <t>H2 = Waterstof</t>
  </si>
  <si>
    <t>HVO = Hydrotreated Vegetable Oil: basisgrondstof afgewerkte plantaardige oliën.</t>
  </si>
  <si>
    <t>BTL = Biomass To Liquid: basisgrondstof biomassa.</t>
  </si>
  <si>
    <t>CNG = Compressed Natural Gas: samengeperst aardgas (methaan)</t>
  </si>
  <si>
    <t>CO2-prestatieladder</t>
  </si>
  <si>
    <t>De fictieve korting voor de CO2 prestatieladder wordt als volgt bepaald:</t>
  </si>
  <si>
    <t>Niveau</t>
  </si>
  <si>
    <t>Fictieve korting CO2-prestatieladder</t>
  </si>
  <si>
    <t>Niveau inschrijver op inschrijvingsdatum</t>
  </si>
  <si>
    <t>Geen certificaat</t>
  </si>
  <si>
    <t>Getekend voor akkoord:</t>
  </si>
  <si>
    <t>Naam inschrijver</t>
  </si>
  <si>
    <t>Naam tekenbevoegde</t>
  </si>
  <si>
    <t>Handtekening</t>
  </si>
  <si>
    <t>Alleen blauw gearceerde cellen invullen</t>
  </si>
  <si>
    <t>Datum</t>
  </si>
  <si>
    <t>versie:</t>
  </si>
  <si>
    <t>datum:</t>
  </si>
  <si>
    <t>K.2a</t>
  </si>
  <si>
    <t>Trilmachine</t>
  </si>
  <si>
    <t>Werkbus</t>
  </si>
  <si>
    <t>Graafmachine</t>
  </si>
  <si>
    <t>Wakkerstamper</t>
  </si>
  <si>
    <t>Zaagmachine</t>
  </si>
  <si>
    <t xml:space="preserve">Dumper </t>
  </si>
  <si>
    <t xml:space="preserve">Vrachtauto </t>
  </si>
  <si>
    <t>K.2b</t>
  </si>
  <si>
    <t>Totaal fictieve korting voor K.2</t>
  </si>
  <si>
    <t>Grondboor</t>
  </si>
  <si>
    <t>Shovel</t>
  </si>
  <si>
    <t>Kettingzaag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</si>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</sst>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dd/mm/yyyy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9" fontId="0" fillId="2" borderId="1" xfId="1" applyFont="1" applyFill="1" applyBorder="1" applyAlignment="1" applyProtection="1">
      <alignment horizontal="center"/>
      <protection locked="0"/>
    </xf>
    <xf numFmtId="44" fontId="0" fillId="0" borderId="1" xfId="1" applyNumberFormat="1" applyFont="1" applyFill="1" applyBorder="1" applyAlignment="1" applyProtection="1">
      <alignment horizontal="center"/>
    </xf>
    <xf numFmtId="164" fontId="0" fillId="0" borderId="1" xfId="1" applyNumberFormat="1" applyFont="1" applyFill="1" applyBorder="1" applyAlignment="1" applyProtection="1">
      <alignment horizontal="center"/>
    </xf>
    <xf numFmtId="44" fontId="0" fillId="3" borderId="1" xfId="0" applyNumberFormat="1" applyFill="1" applyBorder="1" applyAlignment="1">
      <alignment horizontal="right"/>
    </xf>
    <xf numFmtId="0" fontId="0" fillId="0" borderId="0" xfId="0" applyAlignment="1">
      <alignment horizontal="center"/>
    </xf>
    <xf numFmtId="44" fontId="7" fillId="3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9" fontId="0" fillId="0" borderId="1" xfId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165" fontId="11" fillId="0" borderId="0" xfId="0" applyNumberFormat="1" applyFont="1" applyAlignment="1">
      <alignment horizontal="left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9" fontId="8" fillId="0" borderId="1" xfId="1" applyFont="1" applyFill="1" applyBorder="1" applyAlignment="1" applyProtection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4" fontId="7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right" vertical="center"/>
    </xf>
    <xf numFmtId="44" fontId="7" fillId="3" borderId="7" xfId="0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 applyProtection="1">
      <alignment vertical="center"/>
    </xf>
    <xf numFmtId="44" fontId="4" fillId="0" borderId="1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0" xfId="0" applyProtection="1"/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Fill="1" applyBorder="1" applyProtection="1"/>
    <xf numFmtId="0" fontId="4" fillId="0" borderId="4" xfId="0" applyFont="1" applyBorder="1" applyProtection="1"/>
    <xf numFmtId="9" fontId="6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Protection="1"/>
  </cellXfs>
  <cellStyles count="2">
    <cellStyle name="Procent" xfId="1" builtinId="5"/>
    <cellStyle name="Standaard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678180</xdr:colOff>
      <xdr:row>50</xdr:row>
      <xdr:rowOff>19050</xdr:rowOff>
    </xdr:from>
    <xdr:to>
      <xdr:col>13</xdr:col>
      <xdr:colOff>647700</xdr:colOff>
      <xdr:row>52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86D937C-86A9-4B1D-BC2D-AE3DC973B006}"/>
            </a:ext>
          </a:extLst>
        </xdr:cNvPr>
        <xdr:cNvSpPr/>
      </xdr:nvSpPr>
      <xdr:spPr>
        <a:xfrm>
          <a:off x="10736580" y="15878175"/>
          <a:ext cx="1026795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C7C4-963C-40B0-A5C6-19DA76200CDC}">
  <sheetPr>
    <pageSetUpPr fitToPage="1"/>
  </sheetPr>
  <dimension ref="A1:N52"/>
  <sheetViews>
    <sheetView tabSelected="1" workbookViewId="0">
      <selection activeCell="C5" sqref="C5"/>
    </sheetView>
  </sheetViews>
  <sheetFormatPr defaultRowHeight="12.75" x14ac:dyDescent="0.2"/>
  <cols>
    <col min="1" max="1" width="25.5703125" bestFit="1" customWidth="1"/>
    <col min="2" max="2" width="12.85546875" bestFit="1" customWidth="1"/>
    <col min="3" max="3" width="11" bestFit="1" customWidth="1"/>
    <col min="4" max="4" width="11.85546875" bestFit="1" customWidth="1"/>
    <col min="5" max="5" width="11.5703125" bestFit="1" customWidth="1"/>
    <col min="6" max="6" width="11.85546875" bestFit="1" customWidth="1"/>
    <col min="7" max="7" width="11.85546875" customWidth="1"/>
    <col min="8" max="8" width="11.85546875" bestFit="1" customWidth="1"/>
    <col min="9" max="9" width="9.85546875" bestFit="1" customWidth="1"/>
    <col min="10" max="10" width="11.85546875" bestFit="1" customWidth="1"/>
    <col min="11" max="11" width="11.5703125" bestFit="1" customWidth="1"/>
    <col min="12" max="12" width="9.140625" bestFit="1" customWidth="1"/>
    <col min="13" max="13" width="15.85546875" bestFit="1" customWidth="1"/>
    <col min="14" max="14" width="12.85546875" bestFit="1" customWidth="1"/>
  </cols>
  <sheetData>
    <row r="1" spans="1:14" ht="15.75" x14ac:dyDescent="0.2">
      <c r="A1" s="1" t="s">
        <v>33</v>
      </c>
      <c r="B1" s="23" t="s">
        <v>1</v>
      </c>
      <c r="C1" s="23"/>
      <c r="D1" s="23"/>
    </row>
    <row r="2" spans="1:14" x14ac:dyDescent="0.2">
      <c r="A2" s="52" t="s">
        <v>2</v>
      </c>
      <c r="B2" s="53">
        <v>200000</v>
      </c>
      <c r="C2" s="24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38.25" x14ac:dyDescent="0.2">
      <c r="A3" s="54" t="s">
        <v>4</v>
      </c>
      <c r="B3" s="55" t="s">
        <v>5</v>
      </c>
      <c r="C3" s="20" t="s">
        <v>6</v>
      </c>
      <c r="D3" s="27" t="s">
        <v>7</v>
      </c>
      <c r="E3" s="20" t="s">
        <v>8</v>
      </c>
      <c r="F3" s="27" t="s">
        <v>7</v>
      </c>
      <c r="G3" s="20" t="s">
        <v>9</v>
      </c>
      <c r="H3" s="27" t="s">
        <v>7</v>
      </c>
      <c r="I3" s="20" t="s">
        <v>10</v>
      </c>
      <c r="J3" s="27" t="s">
        <v>7</v>
      </c>
      <c r="K3" s="20" t="s">
        <v>11</v>
      </c>
      <c r="L3" s="29" t="s">
        <v>7</v>
      </c>
      <c r="M3" s="25" t="s">
        <v>12</v>
      </c>
    </row>
    <row r="4" spans="1:14" x14ac:dyDescent="0.2">
      <c r="A4" s="56"/>
      <c r="B4" s="57"/>
      <c r="C4" s="21">
        <v>1</v>
      </c>
      <c r="D4" s="28"/>
      <c r="E4" s="21">
        <v>0.75</v>
      </c>
      <c r="F4" s="28"/>
      <c r="G4" s="21">
        <v>0.5</v>
      </c>
      <c r="H4" s="28"/>
      <c r="I4" s="21">
        <v>0.25</v>
      </c>
      <c r="J4" s="28"/>
      <c r="K4" s="21">
        <v>0</v>
      </c>
      <c r="L4" s="30"/>
      <c r="M4" s="26"/>
    </row>
    <row r="5" spans="1:14" x14ac:dyDescent="0.2">
      <c r="A5" s="58" t="s">
        <v>43</v>
      </c>
      <c r="B5" s="10">
        <v>0.05</v>
      </c>
      <c r="C5" s="3">
        <v>0</v>
      </c>
      <c r="D5" s="4">
        <f t="shared" ref="D5:D14" si="0">C5*C$4*$B$2*$B5</f>
        <v>0</v>
      </c>
      <c r="E5" s="3">
        <v>0</v>
      </c>
      <c r="F5" s="4">
        <f t="shared" ref="F5:F14" si="1">E5*E$4*$B$2*$B5</f>
        <v>0</v>
      </c>
      <c r="G5" s="3">
        <v>0</v>
      </c>
      <c r="H5" s="5">
        <f t="shared" ref="H5:H14" si="2">G5*G$4*$B$2*$B5</f>
        <v>0</v>
      </c>
      <c r="I5" s="3">
        <v>0</v>
      </c>
      <c r="J5" s="5">
        <f t="shared" ref="J5:J14" si="3">I5*I$4*$B$2*$B5</f>
        <v>0</v>
      </c>
      <c r="K5" s="3">
        <v>0</v>
      </c>
      <c r="L5" s="5">
        <f t="shared" ref="L5:L14" si="4">K5*K$4*$B$2*$B5</f>
        <v>0</v>
      </c>
      <c r="M5" s="6" t="str">
        <f t="shared" ref="M5:M7" si="5">IF(N5="geen 100%","geen 100%",SUM(D5+F5+H5+J5+L5))</f>
        <v>geen 100%</v>
      </c>
      <c r="N5" s="7" t="str">
        <f>IF(B5=0%,"n.v.t.",IF(SUM(C5+E5+G5+I5+K5)&lt;&gt;100%,"geen 100%","100% ingevuld"))</f>
        <v>geen 100%</v>
      </c>
    </row>
    <row r="6" spans="1:14" x14ac:dyDescent="0.2">
      <c r="A6" s="58" t="s">
        <v>34</v>
      </c>
      <c r="B6" s="10">
        <v>0.1</v>
      </c>
      <c r="C6" s="3">
        <v>0</v>
      </c>
      <c r="D6" s="4">
        <f t="shared" si="0"/>
        <v>0</v>
      </c>
      <c r="E6" s="3">
        <v>0</v>
      </c>
      <c r="F6" s="4">
        <f t="shared" si="1"/>
        <v>0</v>
      </c>
      <c r="G6" s="3">
        <v>0</v>
      </c>
      <c r="H6" s="5">
        <f t="shared" si="2"/>
        <v>0</v>
      </c>
      <c r="I6" s="3">
        <v>0</v>
      </c>
      <c r="J6" s="5">
        <f t="shared" si="3"/>
        <v>0</v>
      </c>
      <c r="K6" s="3">
        <v>0</v>
      </c>
      <c r="L6" s="5">
        <f t="shared" si="4"/>
        <v>0</v>
      </c>
      <c r="M6" s="6" t="str">
        <f t="shared" si="5"/>
        <v>geen 100%</v>
      </c>
      <c r="N6" s="7" t="str">
        <f>IF(B6=0%,"n.v.t.",IF(SUM(C6+E6+G6+I6+K6)&lt;&gt;100%,"geen 100%","100% ingevuld"))</f>
        <v>geen 100%</v>
      </c>
    </row>
    <row r="7" spans="1:14" x14ac:dyDescent="0.2">
      <c r="A7" s="58" t="s">
        <v>44</v>
      </c>
      <c r="B7" s="10">
        <v>0.15</v>
      </c>
      <c r="C7" s="3">
        <v>0</v>
      </c>
      <c r="D7" s="4">
        <f t="shared" si="0"/>
        <v>0</v>
      </c>
      <c r="E7" s="3">
        <v>0</v>
      </c>
      <c r="F7" s="4">
        <f t="shared" si="1"/>
        <v>0</v>
      </c>
      <c r="G7" s="3">
        <v>0</v>
      </c>
      <c r="H7" s="5">
        <f t="shared" si="2"/>
        <v>0</v>
      </c>
      <c r="I7" s="3">
        <v>0</v>
      </c>
      <c r="J7" s="5">
        <f t="shared" si="3"/>
        <v>0</v>
      </c>
      <c r="K7" s="3">
        <v>0</v>
      </c>
      <c r="L7" s="5">
        <f t="shared" si="4"/>
        <v>0</v>
      </c>
      <c r="M7" s="6" t="str">
        <f t="shared" si="5"/>
        <v>geen 100%</v>
      </c>
      <c r="N7" s="7" t="str">
        <f t="shared" ref="N7:N14" si="6">IF(B7=0%,"n.v.t.",IF(SUM(C7+E7+G7+I7+K7)&lt;&gt;100%,"geen 100%","100% ingevuld"))</f>
        <v>geen 100%</v>
      </c>
    </row>
    <row r="8" spans="1:14" x14ac:dyDescent="0.2">
      <c r="A8" s="58" t="s">
        <v>35</v>
      </c>
      <c r="B8" s="10">
        <v>0.15</v>
      </c>
      <c r="C8" s="3">
        <v>0</v>
      </c>
      <c r="D8" s="4">
        <f t="shared" si="0"/>
        <v>0</v>
      </c>
      <c r="E8" s="3">
        <v>0</v>
      </c>
      <c r="F8" s="4">
        <f t="shared" si="1"/>
        <v>0</v>
      </c>
      <c r="G8" s="3">
        <v>0</v>
      </c>
      <c r="H8" s="4">
        <f t="shared" si="2"/>
        <v>0</v>
      </c>
      <c r="I8" s="3">
        <v>0</v>
      </c>
      <c r="J8" s="4">
        <f t="shared" si="3"/>
        <v>0</v>
      </c>
      <c r="K8" s="3">
        <v>0</v>
      </c>
      <c r="L8" s="4">
        <f t="shared" si="4"/>
        <v>0</v>
      </c>
      <c r="M8" s="6" t="str">
        <f>IF(N8="geen 100%","geen 100%",SUM(D8+F8+H8+J8+L8))</f>
        <v>geen 100%</v>
      </c>
      <c r="N8" s="7" t="str">
        <f t="shared" si="6"/>
        <v>geen 100%</v>
      </c>
    </row>
    <row r="9" spans="1:14" x14ac:dyDescent="0.2">
      <c r="A9" s="58" t="s">
        <v>36</v>
      </c>
      <c r="B9" s="10">
        <v>0.1</v>
      </c>
      <c r="C9" s="3">
        <v>0</v>
      </c>
      <c r="D9" s="4">
        <f t="shared" si="0"/>
        <v>0</v>
      </c>
      <c r="E9" s="3">
        <v>0</v>
      </c>
      <c r="F9" s="4">
        <f t="shared" si="1"/>
        <v>0</v>
      </c>
      <c r="G9" s="3">
        <v>0</v>
      </c>
      <c r="H9" s="4">
        <f t="shared" si="2"/>
        <v>0</v>
      </c>
      <c r="I9" s="3">
        <v>0</v>
      </c>
      <c r="J9" s="4">
        <f t="shared" si="3"/>
        <v>0</v>
      </c>
      <c r="K9" s="3">
        <v>0</v>
      </c>
      <c r="L9" s="4">
        <f t="shared" si="4"/>
        <v>0</v>
      </c>
      <c r="M9" s="6" t="str">
        <f t="shared" ref="M9:M14" si="7">IF(N9="geen 100%","geen 100%",SUM(D9+F9+H9+J9+L9))</f>
        <v>geen 100%</v>
      </c>
      <c r="N9" s="7" t="str">
        <f t="shared" si="6"/>
        <v>geen 100%</v>
      </c>
    </row>
    <row r="10" spans="1:14" x14ac:dyDescent="0.2">
      <c r="A10" s="58" t="s">
        <v>37</v>
      </c>
      <c r="B10" s="10">
        <v>0.1</v>
      </c>
      <c r="C10" s="3">
        <v>0</v>
      </c>
      <c r="D10" s="4">
        <f t="shared" si="0"/>
        <v>0</v>
      </c>
      <c r="E10" s="3">
        <v>0</v>
      </c>
      <c r="F10" s="4">
        <f t="shared" si="1"/>
        <v>0</v>
      </c>
      <c r="G10" s="3">
        <v>0</v>
      </c>
      <c r="H10" s="4">
        <f t="shared" si="2"/>
        <v>0</v>
      </c>
      <c r="I10" s="3">
        <v>0</v>
      </c>
      <c r="J10" s="4">
        <f t="shared" si="3"/>
        <v>0</v>
      </c>
      <c r="K10" s="3">
        <v>0</v>
      </c>
      <c r="L10" s="4">
        <f t="shared" si="4"/>
        <v>0</v>
      </c>
      <c r="M10" s="6" t="str">
        <f t="shared" si="7"/>
        <v>geen 100%</v>
      </c>
      <c r="N10" s="7" t="str">
        <f t="shared" si="6"/>
        <v>geen 100%</v>
      </c>
    </row>
    <row r="11" spans="1:14" x14ac:dyDescent="0.2">
      <c r="A11" s="58" t="s">
        <v>45</v>
      </c>
      <c r="B11" s="10">
        <v>0.05</v>
      </c>
      <c r="C11" s="3">
        <v>0</v>
      </c>
      <c r="D11" s="4">
        <f t="shared" si="0"/>
        <v>0</v>
      </c>
      <c r="E11" s="3">
        <v>0</v>
      </c>
      <c r="F11" s="4">
        <f t="shared" si="1"/>
        <v>0</v>
      </c>
      <c r="G11" s="3">
        <v>0</v>
      </c>
      <c r="H11" s="4">
        <f t="shared" si="2"/>
        <v>0</v>
      </c>
      <c r="I11" s="3">
        <v>0</v>
      </c>
      <c r="J11" s="4">
        <f t="shared" si="3"/>
        <v>0</v>
      </c>
      <c r="K11" s="3">
        <v>0</v>
      </c>
      <c r="L11" s="4">
        <f t="shared" si="4"/>
        <v>0</v>
      </c>
      <c r="M11" s="6" t="str">
        <f t="shared" si="7"/>
        <v>geen 100%</v>
      </c>
      <c r="N11" s="7" t="str">
        <f t="shared" si="6"/>
        <v>geen 100%</v>
      </c>
    </row>
    <row r="12" spans="1:14" x14ac:dyDescent="0.2">
      <c r="A12" s="58" t="s">
        <v>38</v>
      </c>
      <c r="B12" s="10">
        <v>0.1</v>
      </c>
      <c r="C12" s="3">
        <v>0</v>
      </c>
      <c r="D12" s="4">
        <f t="shared" si="0"/>
        <v>0</v>
      </c>
      <c r="E12" s="3">
        <v>0</v>
      </c>
      <c r="F12" s="4">
        <f t="shared" si="1"/>
        <v>0</v>
      </c>
      <c r="G12" s="3">
        <v>0</v>
      </c>
      <c r="H12" s="4">
        <f t="shared" si="2"/>
        <v>0</v>
      </c>
      <c r="I12" s="3">
        <v>0</v>
      </c>
      <c r="J12" s="4">
        <f t="shared" si="3"/>
        <v>0</v>
      </c>
      <c r="K12" s="3">
        <v>0</v>
      </c>
      <c r="L12" s="4">
        <f t="shared" si="4"/>
        <v>0</v>
      </c>
      <c r="M12" s="6" t="str">
        <f t="shared" si="7"/>
        <v>geen 100%</v>
      </c>
      <c r="N12" s="7" t="str">
        <f t="shared" si="6"/>
        <v>geen 100%</v>
      </c>
    </row>
    <row r="13" spans="1:14" x14ac:dyDescent="0.2">
      <c r="A13" s="58" t="s">
        <v>39</v>
      </c>
      <c r="B13" s="10">
        <v>0.1</v>
      </c>
      <c r="C13" s="3">
        <v>0</v>
      </c>
      <c r="D13" s="4">
        <f t="shared" si="0"/>
        <v>0</v>
      </c>
      <c r="E13" s="3">
        <v>0</v>
      </c>
      <c r="F13" s="4">
        <f t="shared" si="1"/>
        <v>0</v>
      </c>
      <c r="G13" s="3">
        <v>0</v>
      </c>
      <c r="H13" s="4">
        <f t="shared" si="2"/>
        <v>0</v>
      </c>
      <c r="I13" s="3">
        <v>0</v>
      </c>
      <c r="J13" s="4">
        <f t="shared" si="3"/>
        <v>0</v>
      </c>
      <c r="K13" s="3">
        <v>0</v>
      </c>
      <c r="L13" s="4">
        <f t="shared" si="4"/>
        <v>0</v>
      </c>
      <c r="M13" s="6" t="str">
        <f t="shared" si="7"/>
        <v>geen 100%</v>
      </c>
      <c r="N13" s="7" t="str">
        <f t="shared" si="6"/>
        <v>geen 100%</v>
      </c>
    </row>
    <row r="14" spans="1:14" x14ac:dyDescent="0.2">
      <c r="A14" s="58" t="s">
        <v>40</v>
      </c>
      <c r="B14" s="10">
        <v>0.1</v>
      </c>
      <c r="C14" s="3">
        <v>0</v>
      </c>
      <c r="D14" s="4">
        <f t="shared" si="0"/>
        <v>0</v>
      </c>
      <c r="E14" s="3">
        <v>0</v>
      </c>
      <c r="F14" s="4">
        <f t="shared" si="1"/>
        <v>0</v>
      </c>
      <c r="G14" s="3">
        <v>0</v>
      </c>
      <c r="H14" s="4">
        <f t="shared" si="2"/>
        <v>0</v>
      </c>
      <c r="I14" s="3">
        <v>0</v>
      </c>
      <c r="J14" s="4">
        <f t="shared" si="3"/>
        <v>0</v>
      </c>
      <c r="K14" s="3">
        <v>0</v>
      </c>
      <c r="L14" s="4">
        <f t="shared" si="4"/>
        <v>0</v>
      </c>
      <c r="M14" s="6" t="str">
        <f t="shared" si="7"/>
        <v>geen 100%</v>
      </c>
      <c r="N14" s="7" t="str">
        <f t="shared" si="6"/>
        <v>geen 100%</v>
      </c>
    </row>
    <row r="15" spans="1:14" ht="15.75" x14ac:dyDescent="0.25">
      <c r="A15" s="59" t="s">
        <v>13</v>
      </c>
      <c r="B15" s="60">
        <f>SUM(B5:B14)</f>
        <v>1</v>
      </c>
      <c r="G15" s="31" t="str">
        <f xml:space="preserve"> CONCATENATE("Totaal fictieve korting ",$B$1," ",A3)</f>
        <v>Totaal fictieve korting Inzet duurzaam materieel 1e jaar</v>
      </c>
      <c r="H15" s="31"/>
      <c r="I15" s="31"/>
      <c r="J15" s="31"/>
      <c r="K15" s="31"/>
      <c r="L15" s="31"/>
      <c r="M15" s="8" t="str">
        <f>IF(N15="geen 100%","geen 100%",SUM(M5:M14))</f>
        <v>geen 100%</v>
      </c>
      <c r="N15" s="7" t="str">
        <f>IF(OR(SUM(B5:B14)=0,N5="geen 100%",N6="geen 100%",N7="geen 100%",N8="geen 100%",N9="geen 100%",N10="geen 100%",N11="geen 100%",N12="geen 100%",N13="geen 100%",N14="geen 100%"),"geen 100%","100% ingevuld")</f>
        <v>geen 100%</v>
      </c>
    </row>
    <row r="16" spans="1:14" x14ac:dyDescent="0.2">
      <c r="A16" s="61"/>
      <c r="B16" s="61"/>
      <c r="C16" s="9"/>
      <c r="D16" s="9"/>
      <c r="E16" s="9"/>
      <c r="F16" s="9"/>
      <c r="G16" s="9"/>
      <c r="H16" s="9"/>
      <c r="I16" s="9"/>
      <c r="J16" s="9"/>
    </row>
    <row r="17" spans="1:14" x14ac:dyDescent="0.2">
      <c r="A17" s="52" t="s">
        <v>2</v>
      </c>
      <c r="B17" s="53">
        <v>110000</v>
      </c>
      <c r="C17" s="24" t="s">
        <v>3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4" ht="38.25" x14ac:dyDescent="0.2">
      <c r="A18" s="54" t="s">
        <v>14</v>
      </c>
      <c r="B18" s="55" t="s">
        <v>5</v>
      </c>
      <c r="C18" s="20" t="s">
        <v>6</v>
      </c>
      <c r="D18" s="27" t="s">
        <v>7</v>
      </c>
      <c r="E18" s="20" t="s">
        <v>8</v>
      </c>
      <c r="F18" s="27" t="s">
        <v>7</v>
      </c>
      <c r="G18" s="20" t="s">
        <v>9</v>
      </c>
      <c r="H18" s="27" t="s">
        <v>7</v>
      </c>
      <c r="I18" s="20" t="s">
        <v>10</v>
      </c>
      <c r="J18" s="27" t="s">
        <v>7</v>
      </c>
      <c r="K18" s="20" t="s">
        <v>11</v>
      </c>
      <c r="L18" s="29" t="s">
        <v>7</v>
      </c>
      <c r="M18" s="25" t="s">
        <v>12</v>
      </c>
    </row>
    <row r="19" spans="1:14" x14ac:dyDescent="0.2">
      <c r="A19" s="56"/>
      <c r="B19" s="57"/>
      <c r="C19" s="21">
        <v>1</v>
      </c>
      <c r="D19" s="28"/>
      <c r="E19" s="21">
        <v>0.75</v>
      </c>
      <c r="F19" s="28"/>
      <c r="G19" s="21">
        <v>0.5</v>
      </c>
      <c r="H19" s="28"/>
      <c r="I19" s="21">
        <v>0.25</v>
      </c>
      <c r="J19" s="28"/>
      <c r="K19" s="21">
        <v>0</v>
      </c>
      <c r="L19" s="30"/>
      <c r="M19" s="26"/>
    </row>
    <row r="20" spans="1:14" x14ac:dyDescent="0.2">
      <c r="A20" s="62" t="str">
        <f>A5</f>
        <v>Grondboor</v>
      </c>
      <c r="B20" s="10">
        <f t="shared" ref="A20:B29" si="8">B5</f>
        <v>0.05</v>
      </c>
      <c r="C20" s="3">
        <v>0</v>
      </c>
      <c r="D20" s="4">
        <f>C20*C$19*$B$17*$B20</f>
        <v>0</v>
      </c>
      <c r="E20" s="3">
        <v>0</v>
      </c>
      <c r="F20" s="4">
        <f>E20*E$19*$B$17*$B20</f>
        <v>0</v>
      </c>
      <c r="G20" s="3">
        <v>0</v>
      </c>
      <c r="H20" s="4">
        <f>G20*G$19*$B$17*$B20</f>
        <v>0</v>
      </c>
      <c r="I20" s="3">
        <v>0</v>
      </c>
      <c r="J20" s="4">
        <f>I20*I$19*$B$17*$B20</f>
        <v>0</v>
      </c>
      <c r="K20" s="3">
        <v>0</v>
      </c>
      <c r="L20" s="4">
        <f>K20*K$19*$B$17*$B20</f>
        <v>0</v>
      </c>
      <c r="M20" s="6" t="str">
        <f t="shared" ref="M20:M22" si="9">IF(N20="geen 100%","geen 100%",SUM(D20+F20+H20+J20+L20))</f>
        <v>geen 100%</v>
      </c>
      <c r="N20" s="7" t="str">
        <f>IF(B20=0%,"n.v.t.",IF(SUM(C20+E20+G20+I20+K20)&lt;&gt;100%,"geen 100%","100% ingevuld"))</f>
        <v>geen 100%</v>
      </c>
    </row>
    <row r="21" spans="1:14" x14ac:dyDescent="0.2">
      <c r="A21" s="62" t="str">
        <f t="shared" si="8"/>
        <v>Trilmachine</v>
      </c>
      <c r="B21" s="10">
        <f t="shared" si="8"/>
        <v>0.1</v>
      </c>
      <c r="C21" s="3">
        <v>0</v>
      </c>
      <c r="D21" s="4">
        <f t="shared" ref="D21:D29" si="10">C21*C$19*$B$17*$B21</f>
        <v>0</v>
      </c>
      <c r="E21" s="3">
        <v>0</v>
      </c>
      <c r="F21" s="4">
        <f t="shared" ref="F21:F29" si="11">E21*E$19*$B$17*$B21</f>
        <v>0</v>
      </c>
      <c r="G21" s="3">
        <v>0</v>
      </c>
      <c r="H21" s="4">
        <f t="shared" ref="H21:H29" si="12">G21*G$19*$B$17*$B21</f>
        <v>0</v>
      </c>
      <c r="I21" s="3">
        <v>0</v>
      </c>
      <c r="J21" s="4">
        <f t="shared" ref="J21:J29" si="13">I21*I$19*$B$17*$B21</f>
        <v>0</v>
      </c>
      <c r="K21" s="3">
        <v>0</v>
      </c>
      <c r="L21" s="4">
        <f t="shared" ref="L21:L29" si="14">K21*K$19*$B$17*$B21</f>
        <v>0</v>
      </c>
      <c r="M21" s="6" t="str">
        <f t="shared" si="9"/>
        <v>geen 100%</v>
      </c>
      <c r="N21" s="7" t="str">
        <f>IF(B21=0%,"n.v.t.",IF(SUM(C21+E21+G21+I21+K21)&lt;&gt;100%,"geen 100%","100% ingevuld"))</f>
        <v>geen 100%</v>
      </c>
    </row>
    <row r="22" spans="1:14" x14ac:dyDescent="0.2">
      <c r="A22" s="62" t="str">
        <f t="shared" si="8"/>
        <v>Shovel</v>
      </c>
      <c r="B22" s="10">
        <f t="shared" si="8"/>
        <v>0.15</v>
      </c>
      <c r="C22" s="3">
        <v>0</v>
      </c>
      <c r="D22" s="4">
        <f t="shared" si="10"/>
        <v>0</v>
      </c>
      <c r="E22" s="3">
        <v>0</v>
      </c>
      <c r="F22" s="4">
        <f t="shared" si="11"/>
        <v>0</v>
      </c>
      <c r="G22" s="3">
        <v>0</v>
      </c>
      <c r="H22" s="4">
        <f t="shared" si="12"/>
        <v>0</v>
      </c>
      <c r="I22" s="3">
        <v>0</v>
      </c>
      <c r="J22" s="4">
        <f t="shared" si="13"/>
        <v>0</v>
      </c>
      <c r="K22" s="3">
        <v>0</v>
      </c>
      <c r="L22" s="4">
        <f t="shared" si="14"/>
        <v>0</v>
      </c>
      <c r="M22" s="6" t="str">
        <f t="shared" si="9"/>
        <v>geen 100%</v>
      </c>
      <c r="N22" s="7" t="str">
        <f t="shared" ref="N22:N29" si="15">IF(B22=0%,"n.v.t.",IF(SUM(C22+E22+G22+I22+K22)&lt;&gt;100%,"geen 100%","100% ingevuld"))</f>
        <v>geen 100%</v>
      </c>
    </row>
    <row r="23" spans="1:14" x14ac:dyDescent="0.2">
      <c r="A23" s="62" t="str">
        <f t="shared" si="8"/>
        <v>Werkbus</v>
      </c>
      <c r="B23" s="10">
        <f t="shared" si="8"/>
        <v>0.15</v>
      </c>
      <c r="C23" s="3">
        <v>0</v>
      </c>
      <c r="D23" s="4">
        <f t="shared" si="10"/>
        <v>0</v>
      </c>
      <c r="E23" s="3">
        <v>0</v>
      </c>
      <c r="F23" s="4">
        <f t="shared" si="11"/>
        <v>0</v>
      </c>
      <c r="G23" s="3">
        <v>0</v>
      </c>
      <c r="H23" s="4">
        <f t="shared" si="12"/>
        <v>0</v>
      </c>
      <c r="I23" s="3">
        <v>0</v>
      </c>
      <c r="J23" s="4">
        <f t="shared" si="13"/>
        <v>0</v>
      </c>
      <c r="K23" s="3">
        <v>0</v>
      </c>
      <c r="L23" s="4">
        <f t="shared" si="14"/>
        <v>0</v>
      </c>
      <c r="M23" s="6" t="str">
        <f>IF(N23="geen 100%","geen 100%",SUM(D23+F23+H23+J23+L23))</f>
        <v>geen 100%</v>
      </c>
      <c r="N23" s="7" t="str">
        <f t="shared" si="15"/>
        <v>geen 100%</v>
      </c>
    </row>
    <row r="24" spans="1:14" x14ac:dyDescent="0.2">
      <c r="A24" s="62" t="str">
        <f t="shared" si="8"/>
        <v>Graafmachine</v>
      </c>
      <c r="B24" s="10">
        <f t="shared" si="8"/>
        <v>0.1</v>
      </c>
      <c r="C24" s="3">
        <v>0</v>
      </c>
      <c r="D24" s="4">
        <f t="shared" si="10"/>
        <v>0</v>
      </c>
      <c r="E24" s="3">
        <v>0</v>
      </c>
      <c r="F24" s="4">
        <f t="shared" si="11"/>
        <v>0</v>
      </c>
      <c r="G24" s="3">
        <v>0</v>
      </c>
      <c r="H24" s="4">
        <f t="shared" si="12"/>
        <v>0</v>
      </c>
      <c r="I24" s="3">
        <v>0</v>
      </c>
      <c r="J24" s="4">
        <f t="shared" si="13"/>
        <v>0</v>
      </c>
      <c r="K24" s="3">
        <v>0</v>
      </c>
      <c r="L24" s="4">
        <f t="shared" si="14"/>
        <v>0</v>
      </c>
      <c r="M24" s="6" t="str">
        <f t="shared" ref="M24:M29" si="16">IF(N24="geen 100%","geen 100%",SUM(D24+F24+H24+J24+L24))</f>
        <v>geen 100%</v>
      </c>
      <c r="N24" s="7" t="str">
        <f t="shared" si="15"/>
        <v>geen 100%</v>
      </c>
    </row>
    <row r="25" spans="1:14" x14ac:dyDescent="0.2">
      <c r="A25" s="62" t="str">
        <f t="shared" si="8"/>
        <v>Wakkerstamper</v>
      </c>
      <c r="B25" s="10">
        <f t="shared" si="8"/>
        <v>0.1</v>
      </c>
      <c r="C25" s="3">
        <v>0</v>
      </c>
      <c r="D25" s="4">
        <f t="shared" si="10"/>
        <v>0</v>
      </c>
      <c r="E25" s="3">
        <v>0</v>
      </c>
      <c r="F25" s="4">
        <f t="shared" si="11"/>
        <v>0</v>
      </c>
      <c r="G25" s="3">
        <v>0</v>
      </c>
      <c r="H25" s="4">
        <f t="shared" si="12"/>
        <v>0</v>
      </c>
      <c r="I25" s="3">
        <v>0</v>
      </c>
      <c r="J25" s="4">
        <f t="shared" si="13"/>
        <v>0</v>
      </c>
      <c r="K25" s="3">
        <v>0</v>
      </c>
      <c r="L25" s="4">
        <f t="shared" si="14"/>
        <v>0</v>
      </c>
      <c r="M25" s="6" t="str">
        <f t="shared" si="16"/>
        <v>geen 100%</v>
      </c>
      <c r="N25" s="7" t="str">
        <f t="shared" si="15"/>
        <v>geen 100%</v>
      </c>
    </row>
    <row r="26" spans="1:14" x14ac:dyDescent="0.2">
      <c r="A26" s="62" t="str">
        <f t="shared" si="8"/>
        <v>Kettingzaag</v>
      </c>
      <c r="B26" s="10">
        <f t="shared" si="8"/>
        <v>0.05</v>
      </c>
      <c r="C26" s="3">
        <v>0</v>
      </c>
      <c r="D26" s="4">
        <f t="shared" si="10"/>
        <v>0</v>
      </c>
      <c r="E26" s="3">
        <v>0</v>
      </c>
      <c r="F26" s="4">
        <f t="shared" si="11"/>
        <v>0</v>
      </c>
      <c r="G26" s="3">
        <v>0</v>
      </c>
      <c r="H26" s="4">
        <f t="shared" si="12"/>
        <v>0</v>
      </c>
      <c r="I26" s="3">
        <v>0</v>
      </c>
      <c r="J26" s="4">
        <f t="shared" si="13"/>
        <v>0</v>
      </c>
      <c r="K26" s="3">
        <v>0</v>
      </c>
      <c r="L26" s="4">
        <f t="shared" si="14"/>
        <v>0</v>
      </c>
      <c r="M26" s="6" t="str">
        <f t="shared" si="16"/>
        <v>geen 100%</v>
      </c>
      <c r="N26" s="7" t="str">
        <f t="shared" si="15"/>
        <v>geen 100%</v>
      </c>
    </row>
    <row r="27" spans="1:14" x14ac:dyDescent="0.2">
      <c r="A27" s="62" t="str">
        <f t="shared" si="8"/>
        <v>Zaagmachine</v>
      </c>
      <c r="B27" s="10">
        <f t="shared" si="8"/>
        <v>0.1</v>
      </c>
      <c r="C27" s="3">
        <v>0</v>
      </c>
      <c r="D27" s="4">
        <f t="shared" si="10"/>
        <v>0</v>
      </c>
      <c r="E27" s="3">
        <v>0</v>
      </c>
      <c r="F27" s="4">
        <f t="shared" si="11"/>
        <v>0</v>
      </c>
      <c r="G27" s="3">
        <v>0</v>
      </c>
      <c r="H27" s="4">
        <f t="shared" si="12"/>
        <v>0</v>
      </c>
      <c r="I27" s="3">
        <v>0</v>
      </c>
      <c r="J27" s="4">
        <f t="shared" si="13"/>
        <v>0</v>
      </c>
      <c r="K27" s="3">
        <v>0</v>
      </c>
      <c r="L27" s="4">
        <f t="shared" si="14"/>
        <v>0</v>
      </c>
      <c r="M27" s="6" t="str">
        <f t="shared" si="16"/>
        <v>geen 100%</v>
      </c>
      <c r="N27" s="7" t="str">
        <f t="shared" si="15"/>
        <v>geen 100%</v>
      </c>
    </row>
    <row r="28" spans="1:14" x14ac:dyDescent="0.2">
      <c r="A28" s="62" t="str">
        <f t="shared" si="8"/>
        <v xml:space="preserve">Dumper </v>
      </c>
      <c r="B28" s="10">
        <f t="shared" si="8"/>
        <v>0.1</v>
      </c>
      <c r="C28" s="3">
        <v>0</v>
      </c>
      <c r="D28" s="4">
        <f t="shared" si="10"/>
        <v>0</v>
      </c>
      <c r="E28" s="3">
        <v>0</v>
      </c>
      <c r="F28" s="4">
        <f t="shared" si="11"/>
        <v>0</v>
      </c>
      <c r="G28" s="3">
        <v>0</v>
      </c>
      <c r="H28" s="4">
        <f t="shared" si="12"/>
        <v>0</v>
      </c>
      <c r="I28" s="3">
        <v>0</v>
      </c>
      <c r="J28" s="4">
        <f t="shared" si="13"/>
        <v>0</v>
      </c>
      <c r="K28" s="3">
        <v>0</v>
      </c>
      <c r="L28" s="4">
        <f t="shared" si="14"/>
        <v>0</v>
      </c>
      <c r="M28" s="6" t="str">
        <f t="shared" si="16"/>
        <v>geen 100%</v>
      </c>
      <c r="N28" s="7" t="str">
        <f t="shared" si="15"/>
        <v>geen 100%</v>
      </c>
    </row>
    <row r="29" spans="1:14" x14ac:dyDescent="0.2">
      <c r="A29" s="62" t="str">
        <f t="shared" si="8"/>
        <v xml:space="preserve">Vrachtauto </v>
      </c>
      <c r="B29" s="10">
        <f t="shared" si="8"/>
        <v>0.1</v>
      </c>
      <c r="C29" s="3">
        <v>0</v>
      </c>
      <c r="D29" s="4">
        <f t="shared" si="10"/>
        <v>0</v>
      </c>
      <c r="E29" s="3">
        <v>0</v>
      </c>
      <c r="F29" s="4">
        <f t="shared" si="11"/>
        <v>0</v>
      </c>
      <c r="G29" s="3">
        <v>0</v>
      </c>
      <c r="H29" s="4">
        <f t="shared" si="12"/>
        <v>0</v>
      </c>
      <c r="I29" s="3">
        <v>0</v>
      </c>
      <c r="J29" s="4">
        <f t="shared" si="13"/>
        <v>0</v>
      </c>
      <c r="K29" s="3">
        <v>0</v>
      </c>
      <c r="L29" s="4">
        <f t="shared" si="14"/>
        <v>0</v>
      </c>
      <c r="M29" s="6" t="str">
        <f t="shared" si="16"/>
        <v>geen 100%</v>
      </c>
      <c r="N29" s="7" t="str">
        <f t="shared" si="15"/>
        <v>geen 100%</v>
      </c>
    </row>
    <row r="30" spans="1:14" ht="15.75" x14ac:dyDescent="0.25">
      <c r="A30" s="59" t="s">
        <v>13</v>
      </c>
      <c r="B30" s="60">
        <f>SUM(B20:B29)</f>
        <v>1</v>
      </c>
      <c r="G30" s="31" t="str">
        <f xml:space="preserve"> CONCATENATE("Totaal fictieve korting ",$B$1," ",A18)</f>
        <v>Totaal fictieve korting Inzet duurzaam materieel 2e jaar</v>
      </c>
      <c r="H30" s="31"/>
      <c r="I30" s="31"/>
      <c r="J30" s="31"/>
      <c r="K30" s="31"/>
      <c r="L30" s="31"/>
      <c r="M30" s="8" t="str">
        <f>IF(N30="geen 100%","geen 100%",SUM(M20:M29))</f>
        <v>geen 100%</v>
      </c>
      <c r="N30" s="7" t="str">
        <f>IF(OR(SUM(B20:B29)=0,N20="geen 100%",N21="geen 100%",N22="geen 100%",N23="geen 100%",N24="geen 100%",N25="geen 100%",N26="geen 100%",N27="geen 100%",N28="geen 100%",N29="geen 100%"),"geen 100%","100% ingevuld")</f>
        <v>geen 100%</v>
      </c>
    </row>
    <row r="31" spans="1:14" x14ac:dyDescent="0.2">
      <c r="A31" s="61"/>
      <c r="B31" s="61"/>
      <c r="C31" s="9"/>
      <c r="D31" s="9"/>
      <c r="E31" s="9"/>
      <c r="F31" s="9"/>
      <c r="G31" s="9"/>
      <c r="H31" s="9"/>
      <c r="I31" s="9"/>
      <c r="J31" s="9"/>
    </row>
    <row r="32" spans="1:14" x14ac:dyDescent="0.2">
      <c r="A32" s="61"/>
      <c r="B32" s="61"/>
      <c r="C32" s="9"/>
      <c r="D32" s="9"/>
      <c r="E32" s="9"/>
      <c r="F32" s="9"/>
      <c r="G32" s="9"/>
      <c r="H32" s="9"/>
      <c r="I32" s="9"/>
      <c r="J32" s="9"/>
    </row>
    <row r="33" spans="1:14" ht="15.75" x14ac:dyDescent="0.25">
      <c r="A33" s="61"/>
      <c r="B33" s="61"/>
      <c r="C33" s="9"/>
      <c r="D33" s="9"/>
      <c r="E33" s="9"/>
      <c r="F33" s="9"/>
      <c r="G33" s="32" t="str">
        <f xml:space="preserve"> CONCATENATE("Totaal fictieve korting ",$B$1)</f>
        <v>Totaal fictieve korting Inzet duurzaam materieel</v>
      </c>
      <c r="H33" s="32"/>
      <c r="I33" s="32"/>
      <c r="J33" s="32"/>
      <c r="K33" s="32"/>
      <c r="L33" s="32"/>
      <c r="M33" s="8" t="str">
        <f>IF(OR(M15="geen 100%",M30="geen 100%"),"geen 100%",M15+M30)</f>
        <v>geen 100%</v>
      </c>
    </row>
    <row r="34" spans="1:14" x14ac:dyDescent="0.2">
      <c r="A34" s="61"/>
      <c r="B34" s="61"/>
      <c r="C34" s="9"/>
      <c r="D34" s="9"/>
      <c r="E34" s="9"/>
      <c r="F34" s="9"/>
      <c r="G34" s="9"/>
      <c r="H34" s="9"/>
      <c r="I34" s="9"/>
      <c r="J34" s="9"/>
    </row>
    <row r="35" spans="1:14" x14ac:dyDescent="0.2">
      <c r="A35" s="33" t="s">
        <v>15</v>
      </c>
      <c r="B35" s="33"/>
      <c r="C35" s="33"/>
      <c r="D35" s="33"/>
      <c r="E35" s="33"/>
      <c r="F35" s="33"/>
      <c r="G35" s="33"/>
      <c r="H35" s="33"/>
      <c r="I35" s="33"/>
      <c r="J35" s="9"/>
    </row>
    <row r="36" spans="1:14" x14ac:dyDescent="0.2">
      <c r="A36" s="33" t="s">
        <v>16</v>
      </c>
      <c r="B36" s="33"/>
      <c r="C36" s="33"/>
      <c r="D36" s="33"/>
      <c r="E36" s="33"/>
      <c r="F36" s="33"/>
      <c r="G36" s="33"/>
      <c r="H36" s="33"/>
      <c r="I36" s="33"/>
      <c r="J36" s="9"/>
    </row>
    <row r="37" spans="1:14" x14ac:dyDescent="0.2">
      <c r="A37" s="33" t="s">
        <v>17</v>
      </c>
      <c r="B37" s="33"/>
      <c r="C37" s="33"/>
      <c r="D37" s="33"/>
      <c r="E37" s="33"/>
      <c r="F37" s="33"/>
      <c r="G37" s="33"/>
      <c r="H37" s="33"/>
      <c r="I37" s="33"/>
      <c r="J37" s="9"/>
    </row>
    <row r="38" spans="1:14" x14ac:dyDescent="0.2">
      <c r="A38" s="33" t="s">
        <v>18</v>
      </c>
      <c r="B38" s="33"/>
      <c r="C38" s="33"/>
      <c r="D38" s="33"/>
      <c r="E38" s="33"/>
      <c r="F38" s="33"/>
      <c r="G38" s="33"/>
      <c r="H38" s="33"/>
      <c r="I38" s="33"/>
    </row>
    <row r="40" spans="1:14" ht="15.75" customHeight="1" x14ac:dyDescent="0.2">
      <c r="A40" s="1" t="s">
        <v>41</v>
      </c>
      <c r="B40" s="23" t="s">
        <v>19</v>
      </c>
      <c r="C40" s="23"/>
      <c r="D40" s="23"/>
      <c r="F40" s="34" t="s">
        <v>20</v>
      </c>
      <c r="G40" s="11" t="s">
        <v>21</v>
      </c>
      <c r="H40" s="12" t="s">
        <v>7</v>
      </c>
    </row>
    <row r="41" spans="1:14" x14ac:dyDescent="0.2">
      <c r="A41" s="2" t="s">
        <v>2</v>
      </c>
      <c r="B41" s="51">
        <v>100000</v>
      </c>
      <c r="F41" s="34"/>
      <c r="G41" s="11">
        <v>5</v>
      </c>
      <c r="H41" s="22">
        <v>1</v>
      </c>
    </row>
    <row r="42" spans="1:14" ht="32.25" customHeight="1" x14ac:dyDescent="0.2">
      <c r="C42" s="35" t="s">
        <v>22</v>
      </c>
      <c r="D42" s="35"/>
      <c r="F42" s="34"/>
      <c r="G42" s="11">
        <v>4</v>
      </c>
      <c r="H42" s="22">
        <v>0.8</v>
      </c>
    </row>
    <row r="43" spans="1:14" ht="12.75" customHeight="1" x14ac:dyDescent="0.2">
      <c r="A43" s="36" t="s">
        <v>23</v>
      </c>
      <c r="B43" s="38" t="s">
        <v>0</v>
      </c>
      <c r="C43" s="40">
        <f>INDEX(G41:H46,IF(B43=G41,1,IF(B43=G42,2,IF(B43=G43,3,IF(B43=G44,IF(B43=G45,5,6))))),2)*B41</f>
        <v>50000</v>
      </c>
      <c r="D43" s="40"/>
      <c r="F43" s="34"/>
      <c r="G43" s="11">
        <v>3</v>
      </c>
      <c r="H43" s="22">
        <v>0.5</v>
      </c>
    </row>
    <row r="44" spans="1:14" ht="12.75" customHeight="1" x14ac:dyDescent="0.2">
      <c r="A44" s="37"/>
      <c r="B44" s="39"/>
      <c r="C44" s="40"/>
      <c r="D44" s="40"/>
      <c r="F44" s="34"/>
      <c r="G44" s="11">
        <v>2</v>
      </c>
      <c r="H44" s="22">
        <v>0</v>
      </c>
    </row>
    <row r="45" spans="1:14" x14ac:dyDescent="0.2">
      <c r="A45" s="7"/>
      <c r="F45" s="34"/>
      <c r="G45" s="11">
        <v>1</v>
      </c>
      <c r="H45" s="22">
        <v>0</v>
      </c>
    </row>
    <row r="46" spans="1:14" x14ac:dyDescent="0.2">
      <c r="F46" s="34"/>
      <c r="G46" s="11" t="s">
        <v>24</v>
      </c>
      <c r="H46" s="22">
        <v>0</v>
      </c>
      <c r="I46" s="13" t="s">
        <v>25</v>
      </c>
      <c r="J46" s="14"/>
    </row>
    <row r="47" spans="1:14" ht="30" customHeight="1" x14ac:dyDescent="0.2">
      <c r="A47" s="41" t="s">
        <v>42</v>
      </c>
      <c r="B47" s="42"/>
      <c r="C47" s="43" t="str">
        <f>IF(OR(M15="geen 100%",B43="Maak keuze"),"Nog niet goed ingevuld",M33+C43)</f>
        <v>Nog niet goed ingevuld</v>
      </c>
      <c r="D47" s="44"/>
      <c r="I47" s="45" t="s">
        <v>26</v>
      </c>
      <c r="J47" s="46"/>
      <c r="K47" s="47"/>
      <c r="L47" s="48"/>
      <c r="M47" s="48"/>
      <c r="N47" s="49"/>
    </row>
    <row r="48" spans="1:14" ht="30" customHeight="1" x14ac:dyDescent="0.2">
      <c r="I48" s="45" t="s">
        <v>27</v>
      </c>
      <c r="J48" s="46"/>
      <c r="K48" s="47"/>
      <c r="L48" s="48"/>
      <c r="M48" s="48"/>
      <c r="N48" s="49"/>
    </row>
    <row r="49" spans="1:14" ht="60" customHeight="1" x14ac:dyDescent="0.2">
      <c r="I49" s="45" t="s">
        <v>28</v>
      </c>
      <c r="J49" s="46"/>
      <c r="K49" s="47"/>
      <c r="L49" s="48"/>
      <c r="M49" s="48"/>
      <c r="N49" s="49"/>
    </row>
    <row r="50" spans="1:14" ht="30" customHeight="1" x14ac:dyDescent="0.2">
      <c r="A50" s="50" t="s">
        <v>29</v>
      </c>
      <c r="B50" s="50"/>
      <c r="C50" s="50"/>
      <c r="I50" s="45" t="s">
        <v>30</v>
      </c>
      <c r="J50" s="46"/>
      <c r="K50" s="47"/>
      <c r="L50" s="48"/>
      <c r="M50" s="48"/>
      <c r="N50" s="49"/>
    </row>
    <row r="51" spans="1:14" x14ac:dyDescent="0.2">
      <c r="F51" s="15"/>
      <c r="G51" s="15"/>
      <c r="H51" s="15"/>
      <c r="M51" s="16" t="s">
        <v>31</v>
      </c>
      <c r="N51" s="17" t="s">
        <v>46</v>
      </c>
    </row>
    <row r="52" spans="1:14" x14ac:dyDescent="0.2">
      <c r="M52" s="18" t="s">
        <v>32</v>
      </c>
      <c r="N52" s="19">
        <v>44607</v>
      </c>
    </row>
  </sheetData>
  <sheetProtection algorithmName="SHA-512" hashValue="wof5F9Jur7Ch19guppLgBVcreVXBihudhmSprgPSK3qZ5QUQubartXMBaZtIVnkHEL8yFsVmdXL9fl6/98RvWw==" saltValue="i7YR1ah3lrfqf61YmTMONg==" spinCount="100000" sheet="1" selectLockedCells="1"/>
  <mergeCells count="41">
    <mergeCell ref="I49:J49"/>
    <mergeCell ref="K49:N49"/>
    <mergeCell ref="A50:C50"/>
    <mergeCell ref="I50:J50"/>
    <mergeCell ref="K50:N50"/>
    <mergeCell ref="A47:B47"/>
    <mergeCell ref="C47:D47"/>
    <mergeCell ref="I47:J47"/>
    <mergeCell ref="K47:N47"/>
    <mergeCell ref="I48:J48"/>
    <mergeCell ref="K48:N48"/>
    <mergeCell ref="B40:D40"/>
    <mergeCell ref="F40:F46"/>
    <mergeCell ref="C42:D42"/>
    <mergeCell ref="A43:A44"/>
    <mergeCell ref="B43:B44"/>
    <mergeCell ref="C43:D44"/>
    <mergeCell ref="G33:L33"/>
    <mergeCell ref="A35:I35"/>
    <mergeCell ref="A36:I36"/>
    <mergeCell ref="A37:I37"/>
    <mergeCell ref="A38:I38"/>
    <mergeCell ref="G30:L30"/>
    <mergeCell ref="G15:L15"/>
    <mergeCell ref="C17:M17"/>
    <mergeCell ref="B18:B19"/>
    <mergeCell ref="D18:D19"/>
    <mergeCell ref="F18:F19"/>
    <mergeCell ref="H18:H19"/>
    <mergeCell ref="J18:J19"/>
    <mergeCell ref="L18:L19"/>
    <mergeCell ref="M18:M19"/>
    <mergeCell ref="B1:D1"/>
    <mergeCell ref="C2:M2"/>
    <mergeCell ref="B3:B4"/>
    <mergeCell ref="D3:D4"/>
    <mergeCell ref="F3:F4"/>
    <mergeCell ref="H3:H4"/>
    <mergeCell ref="J3:J4"/>
    <mergeCell ref="L3:L4"/>
    <mergeCell ref="M3:M4"/>
  </mergeCells>
  <conditionalFormatting sqref="M5:M15">
    <cfRule type="cellIs" dxfId="6" priority="9" operator="equal">
      <formula>"geen 100%"</formula>
    </cfRule>
  </conditionalFormatting>
  <conditionalFormatting sqref="C43:D44">
    <cfRule type="expression" dxfId="5" priority="8">
      <formula>B43="Maak keuze"</formula>
    </cfRule>
  </conditionalFormatting>
  <conditionalFormatting sqref="C47">
    <cfRule type="cellIs" dxfId="4" priority="7" operator="equal">
      <formula>"Nog niet goed ingevuld"</formula>
    </cfRule>
  </conditionalFormatting>
  <conditionalFormatting sqref="A1 A40 A47">
    <cfRule type="cellIs" dxfId="3" priority="6" operator="equal">
      <formula>"Maak keuze"</formula>
    </cfRule>
  </conditionalFormatting>
  <conditionalFormatting sqref="B15">
    <cfRule type="cellIs" dxfId="2" priority="5" operator="notEqual">
      <formula>100%</formula>
    </cfRule>
  </conditionalFormatting>
  <conditionalFormatting sqref="M20:M30">
    <cfRule type="cellIs" dxfId="1" priority="4" operator="equal">
      <formula>"geen 100%"</formula>
    </cfRule>
  </conditionalFormatting>
  <conditionalFormatting sqref="M33">
    <cfRule type="cellIs" dxfId="0" priority="1" operator="equal">
      <formula>"geen 100%"</formula>
    </cfRule>
  </conditionalFormatting>
  <dataValidations count="3">
    <dataValidation type="list" allowBlank="1" showInputMessage="1" showErrorMessage="1" sqref="B43:B44" xr:uid="{BCFD9DB3-822E-4239-8EF0-829188B45A82}">
      <formula1>"Maak keuze,5,4,3,2,1,Geen certificaat"</formula1>
    </dataValidation>
    <dataValidation type="list" allowBlank="1" showInputMessage="1" showErrorMessage="1" sqref="A1 A40" xr:uid="{20311293-091C-49E2-AC6E-6BE1F9D220F3}">
      <formula1>"Maak keuze,K.1,K.2,K.3,K.4,K.5,K.6,K.1a,K.1b,K.2a,K.2b,K.3a,K.3b,K.4a,K.4b,K.5a,K.5b,K.6a,K.6b,"</formula1>
    </dataValidation>
    <dataValidation type="list" allowBlank="1" showInputMessage="1" showErrorMessage="1" sqref="A47:B47" xr:uid="{6B4BA800-FC6E-4B96-A9CC-55391FBC0C46}">
      <formula1>"Maak keuze,Totaal fictieve korting voor K.1,Totaal fictieve korting voor K.2,Totaal fictieve korting voor K.3,Totaal fictieve korting voor K.4,Totaal fictieve korting voor K.5,Totaal fictieve korting voor K.6"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GOW__-DM-CO2-__meerjarig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dcterms:created xsi:type="dcterms:W3CDTF">2022-02-11T13:20:00Z</dcterms:created>
  <dcterms:modified xsi:type="dcterms:W3CDTF">2022-02-15T07:41:17Z</dcterms:modified>
</cp:coreProperties>
</file>