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ROK WRM Simon Stevin I210300001\02 Specificatie\01 Aanvraag\02 Definitief\"/>
    </mc:Choice>
  </mc:AlternateContent>
  <xr:revisionPtr revIDLastSave="0" documentId="14_{2174C56D-0B8A-4298-B2C0-F2963CB99E4F}" xr6:coauthVersionLast="45" xr6:coauthVersionMax="45" xr10:uidLastSave="{00000000-0000-0000-0000-000000000000}"/>
  <bookViews>
    <workbookView xWindow="-120" yWindow="-120" windowWidth="28440" windowHeight="14340" xr2:uid="{B5D1E395-45B4-4601-8C25-70F8927A1814}"/>
  </bookViews>
  <sheets>
    <sheet name="K.3 Duurzaam materieel en Co2 " sheetId="5" r:id="rId1"/>
    <sheet name="K.4 (2)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5" l="1"/>
  <c r="N20" i="5" s="1"/>
  <c r="B35" i="5"/>
  <c r="L35" i="5" s="1"/>
  <c r="B50" i="5"/>
  <c r="L50" i="5" s="1"/>
  <c r="N5" i="5"/>
  <c r="N7" i="5"/>
  <c r="N8" i="5"/>
  <c r="N9" i="5"/>
  <c r="N10" i="5"/>
  <c r="N11" i="5"/>
  <c r="N12" i="5"/>
  <c r="N13" i="5"/>
  <c r="N14" i="5"/>
  <c r="N6" i="5"/>
  <c r="G62" i="5"/>
  <c r="A51" i="5"/>
  <c r="B51" i="5"/>
  <c r="N51" i="5" s="1"/>
  <c r="A52" i="5"/>
  <c r="B52" i="5"/>
  <c r="L52" i="5" s="1"/>
  <c r="A53" i="5"/>
  <c r="B53" i="5"/>
  <c r="J53" i="5" s="1"/>
  <c r="A54" i="5"/>
  <c r="B54" i="5"/>
  <c r="J54" i="5" s="1"/>
  <c r="A55" i="5"/>
  <c r="B55" i="5"/>
  <c r="J55" i="5" s="1"/>
  <c r="A56" i="5"/>
  <c r="B56" i="5"/>
  <c r="J56" i="5" s="1"/>
  <c r="A57" i="5"/>
  <c r="B57" i="5"/>
  <c r="L57" i="5" s="1"/>
  <c r="A58" i="5"/>
  <c r="B58" i="5"/>
  <c r="L58" i="5" s="1"/>
  <c r="A59" i="5"/>
  <c r="B59" i="5"/>
  <c r="L59" i="5" s="1"/>
  <c r="A50" i="5"/>
  <c r="A36" i="5"/>
  <c r="B36" i="5"/>
  <c r="L36" i="5" s="1"/>
  <c r="A37" i="5"/>
  <c r="B37" i="5"/>
  <c r="J37" i="5" s="1"/>
  <c r="A38" i="5"/>
  <c r="B38" i="5"/>
  <c r="L38" i="5" s="1"/>
  <c r="A39" i="5"/>
  <c r="B39" i="5"/>
  <c r="J39" i="5" s="1"/>
  <c r="A40" i="5"/>
  <c r="B40" i="5"/>
  <c r="L40" i="5" s="1"/>
  <c r="A41" i="5"/>
  <c r="B41" i="5"/>
  <c r="J41" i="5" s="1"/>
  <c r="A42" i="5"/>
  <c r="B42" i="5"/>
  <c r="L42" i="5" s="1"/>
  <c r="A43" i="5"/>
  <c r="B43" i="5"/>
  <c r="J43" i="5" s="1"/>
  <c r="A44" i="5"/>
  <c r="B44" i="5"/>
  <c r="L44" i="5" s="1"/>
  <c r="A35" i="5"/>
  <c r="B21" i="5"/>
  <c r="N21" i="5" s="1"/>
  <c r="B22" i="5"/>
  <c r="L22" i="5" s="1"/>
  <c r="B23" i="5"/>
  <c r="N23" i="5" s="1"/>
  <c r="B24" i="5"/>
  <c r="L24" i="5" s="1"/>
  <c r="B25" i="5"/>
  <c r="N25" i="5" s="1"/>
  <c r="B26" i="5"/>
  <c r="L26" i="5" s="1"/>
  <c r="B27" i="5"/>
  <c r="N27" i="5" s="1"/>
  <c r="B28" i="5"/>
  <c r="L28" i="5" s="1"/>
  <c r="B29" i="5"/>
  <c r="N29" i="5" s="1"/>
  <c r="A21" i="5"/>
  <c r="A22" i="5"/>
  <c r="A23" i="5"/>
  <c r="A24" i="5"/>
  <c r="A25" i="5"/>
  <c r="A26" i="5"/>
  <c r="A27" i="5"/>
  <c r="A28" i="5"/>
  <c r="A29" i="5"/>
  <c r="A20" i="5"/>
  <c r="J44" i="5"/>
  <c r="J40" i="5"/>
  <c r="H44" i="5"/>
  <c r="H40" i="5"/>
  <c r="H36" i="5"/>
  <c r="F44" i="5"/>
  <c r="F40" i="5"/>
  <c r="D36" i="5"/>
  <c r="D40" i="5"/>
  <c r="D44" i="5"/>
  <c r="L27" i="5"/>
  <c r="L23" i="5"/>
  <c r="J27" i="5"/>
  <c r="J25" i="5"/>
  <c r="J23" i="5"/>
  <c r="J21" i="5"/>
  <c r="J20" i="5"/>
  <c r="H27" i="5"/>
  <c r="H25" i="5"/>
  <c r="H23" i="5"/>
  <c r="H20" i="5"/>
  <c r="F23" i="5"/>
  <c r="F25" i="5"/>
  <c r="F27" i="5"/>
  <c r="F20" i="5"/>
  <c r="D23" i="5"/>
  <c r="D25" i="5"/>
  <c r="D27" i="5"/>
  <c r="D29" i="5"/>
  <c r="G15" i="5"/>
  <c r="G30" i="5"/>
  <c r="G60" i="5"/>
  <c r="G45" i="5"/>
  <c r="J59" i="5"/>
  <c r="F59" i="5"/>
  <c r="J58" i="5"/>
  <c r="F58" i="5"/>
  <c r="J57" i="5"/>
  <c r="L56" i="5"/>
  <c r="H56" i="5"/>
  <c r="L55" i="5"/>
  <c r="H55" i="5"/>
  <c r="H54" i="5"/>
  <c r="L53" i="5"/>
  <c r="J52" i="5"/>
  <c r="F52" i="5"/>
  <c r="J51" i="5"/>
  <c r="F51" i="5"/>
  <c r="L39" i="5" l="1"/>
  <c r="L54" i="5"/>
  <c r="D20" i="5"/>
  <c r="L20" i="5"/>
  <c r="F57" i="5"/>
  <c r="F29" i="5"/>
  <c r="L43" i="5"/>
  <c r="D21" i="5"/>
  <c r="F21" i="5"/>
  <c r="H21" i="5"/>
  <c r="L21" i="5"/>
  <c r="F36" i="5"/>
  <c r="J36" i="5"/>
  <c r="H53" i="5"/>
  <c r="H29" i="5"/>
  <c r="J29" i="5"/>
  <c r="L25" i="5"/>
  <c r="M25" i="5" s="1"/>
  <c r="L29" i="5"/>
  <c r="N15" i="5"/>
  <c r="N52" i="5"/>
  <c r="N56" i="5"/>
  <c r="D59" i="5"/>
  <c r="D55" i="5"/>
  <c r="D51" i="5"/>
  <c r="M27" i="5"/>
  <c r="M21" i="5"/>
  <c r="N54" i="5"/>
  <c r="N58" i="5"/>
  <c r="D57" i="5"/>
  <c r="D53" i="5"/>
  <c r="N22" i="5"/>
  <c r="N24" i="5"/>
  <c r="N26" i="5"/>
  <c r="N28" i="5"/>
  <c r="N36" i="5"/>
  <c r="M36" i="5" s="1"/>
  <c r="N38" i="5"/>
  <c r="N40" i="5"/>
  <c r="M40" i="5" s="1"/>
  <c r="N42" i="5"/>
  <c r="N44" i="5"/>
  <c r="M44" i="5" s="1"/>
  <c r="D28" i="5"/>
  <c r="D26" i="5"/>
  <c r="D24" i="5"/>
  <c r="D22" i="5"/>
  <c r="F28" i="5"/>
  <c r="F26" i="5"/>
  <c r="F24" i="5"/>
  <c r="F22" i="5"/>
  <c r="H22" i="5"/>
  <c r="H24" i="5"/>
  <c r="H26" i="5"/>
  <c r="H28" i="5"/>
  <c r="J22" i="5"/>
  <c r="J24" i="5"/>
  <c r="J26" i="5"/>
  <c r="J28" i="5"/>
  <c r="D35" i="5"/>
  <c r="D42" i="5"/>
  <c r="D38" i="5"/>
  <c r="F35" i="5"/>
  <c r="F38" i="5"/>
  <c r="F42" i="5"/>
  <c r="H35" i="5"/>
  <c r="H38" i="5"/>
  <c r="H42" i="5"/>
  <c r="J35" i="5"/>
  <c r="J38" i="5"/>
  <c r="J42" i="5"/>
  <c r="L37" i="5"/>
  <c r="L41" i="5"/>
  <c r="N37" i="5"/>
  <c r="N39" i="5"/>
  <c r="N41" i="5"/>
  <c r="N43" i="5"/>
  <c r="N53" i="5"/>
  <c r="N55" i="5"/>
  <c r="N57" i="5"/>
  <c r="N59" i="5"/>
  <c r="D58" i="5"/>
  <c r="D56" i="5"/>
  <c r="D54" i="5"/>
  <c r="D52" i="5"/>
  <c r="J50" i="5"/>
  <c r="B60" i="5"/>
  <c r="D50" i="5"/>
  <c r="F50" i="5"/>
  <c r="N50" i="5"/>
  <c r="H50" i="5"/>
  <c r="N35" i="5"/>
  <c r="B30" i="5"/>
  <c r="H51" i="5"/>
  <c r="L51" i="5"/>
  <c r="H52" i="5"/>
  <c r="M52" i="5" s="1"/>
  <c r="F53" i="5"/>
  <c r="F54" i="5"/>
  <c r="F55" i="5"/>
  <c r="F56" i="5"/>
  <c r="H57" i="5"/>
  <c r="M57" i="5" s="1"/>
  <c r="H58" i="5"/>
  <c r="M58" i="5" s="1"/>
  <c r="H59" i="5"/>
  <c r="B45" i="5"/>
  <c r="D43" i="5"/>
  <c r="D41" i="5"/>
  <c r="D39" i="5"/>
  <c r="D37" i="5"/>
  <c r="F37" i="5"/>
  <c r="F39" i="5"/>
  <c r="F41" i="5"/>
  <c r="F43" i="5"/>
  <c r="H37" i="5"/>
  <c r="H39" i="5"/>
  <c r="H41" i="5"/>
  <c r="H43" i="5"/>
  <c r="M20" i="5"/>
  <c r="M53" i="5"/>
  <c r="M23" i="5"/>
  <c r="C72" i="5"/>
  <c r="B15" i="5"/>
  <c r="L14" i="5"/>
  <c r="J14" i="5"/>
  <c r="H14" i="5"/>
  <c r="F14" i="5"/>
  <c r="D14" i="5"/>
  <c r="L13" i="5"/>
  <c r="J13" i="5"/>
  <c r="H13" i="5"/>
  <c r="F13" i="5"/>
  <c r="D13" i="5"/>
  <c r="L12" i="5"/>
  <c r="J12" i="5"/>
  <c r="H12" i="5"/>
  <c r="F12" i="5"/>
  <c r="D12" i="5"/>
  <c r="L11" i="5"/>
  <c r="J11" i="5"/>
  <c r="H11" i="5"/>
  <c r="F11" i="5"/>
  <c r="D11" i="5"/>
  <c r="L10" i="5"/>
  <c r="J10" i="5"/>
  <c r="H10" i="5"/>
  <c r="F10" i="5"/>
  <c r="D10" i="5"/>
  <c r="L9" i="5"/>
  <c r="J9" i="5"/>
  <c r="H9" i="5"/>
  <c r="F9" i="5"/>
  <c r="D9" i="5"/>
  <c r="L8" i="5"/>
  <c r="J8" i="5"/>
  <c r="H8" i="5"/>
  <c r="F8" i="5"/>
  <c r="D8" i="5"/>
  <c r="L7" i="5"/>
  <c r="J7" i="5"/>
  <c r="H7" i="5"/>
  <c r="F7" i="5"/>
  <c r="D7" i="5"/>
  <c r="L6" i="5"/>
  <c r="J6" i="5"/>
  <c r="H6" i="5"/>
  <c r="F6" i="5"/>
  <c r="D6" i="5"/>
  <c r="L5" i="5"/>
  <c r="J5" i="5"/>
  <c r="H5" i="5"/>
  <c r="F5" i="5"/>
  <c r="D5" i="5"/>
  <c r="N30" i="5" l="1"/>
  <c r="N45" i="5"/>
  <c r="M59" i="5"/>
  <c r="M10" i="5"/>
  <c r="M12" i="5"/>
  <c r="M14" i="5"/>
  <c r="M51" i="5"/>
  <c r="M29" i="5"/>
  <c r="M38" i="5"/>
  <c r="M22" i="5"/>
  <c r="N60" i="5"/>
  <c r="M7" i="5"/>
  <c r="M9" i="5"/>
  <c r="M11" i="5"/>
  <c r="M13" i="5"/>
  <c r="M54" i="5"/>
  <c r="M42" i="5"/>
  <c r="M26" i="5"/>
  <c r="M6" i="5"/>
  <c r="M39" i="5"/>
  <c r="M43" i="5"/>
  <c r="M56" i="5"/>
  <c r="M55" i="5"/>
  <c r="M24" i="5"/>
  <c r="M30" i="5" s="1"/>
  <c r="M28" i="5"/>
  <c r="M50" i="5"/>
  <c r="M37" i="5"/>
  <c r="M41" i="5"/>
  <c r="M35" i="5"/>
  <c r="M5" i="5"/>
  <c r="M8" i="5"/>
  <c r="B21" i="3"/>
  <c r="N20" i="3"/>
  <c r="L20" i="3"/>
  <c r="J20" i="3"/>
  <c r="H20" i="3"/>
  <c r="F20" i="3"/>
  <c r="D20" i="3"/>
  <c r="N19" i="3"/>
  <c r="L19" i="3"/>
  <c r="J19" i="3"/>
  <c r="H19" i="3"/>
  <c r="F19" i="3"/>
  <c r="D19" i="3"/>
  <c r="N18" i="3"/>
  <c r="L18" i="3"/>
  <c r="J18" i="3"/>
  <c r="H18" i="3"/>
  <c r="F18" i="3"/>
  <c r="D18" i="3"/>
  <c r="N17" i="3"/>
  <c r="L17" i="3"/>
  <c r="J17" i="3"/>
  <c r="H17" i="3"/>
  <c r="F17" i="3"/>
  <c r="D17" i="3"/>
  <c r="N16" i="3"/>
  <c r="L16" i="3"/>
  <c r="J16" i="3"/>
  <c r="H16" i="3"/>
  <c r="F16" i="3"/>
  <c r="D16" i="3"/>
  <c r="M60" i="5" l="1"/>
  <c r="M45" i="5"/>
  <c r="M15" i="5"/>
  <c r="C76" i="5" s="1"/>
  <c r="M18" i="3"/>
  <c r="M19" i="3"/>
  <c r="M20" i="3"/>
  <c r="N21" i="3"/>
  <c r="M17" i="3"/>
  <c r="M16" i="3"/>
  <c r="M62" i="5" l="1"/>
  <c r="M21" i="3"/>
  <c r="B11" i="3" l="1"/>
  <c r="N10" i="3"/>
  <c r="L10" i="3"/>
  <c r="J10" i="3"/>
  <c r="H10" i="3"/>
  <c r="F10" i="3"/>
  <c r="D10" i="3"/>
  <c r="N9" i="3"/>
  <c r="L9" i="3"/>
  <c r="J9" i="3"/>
  <c r="H9" i="3"/>
  <c r="F9" i="3"/>
  <c r="D9" i="3"/>
  <c r="N8" i="3"/>
  <c r="L8" i="3"/>
  <c r="J8" i="3"/>
  <c r="H8" i="3"/>
  <c r="F8" i="3"/>
  <c r="D8" i="3"/>
  <c r="N7" i="3"/>
  <c r="L7" i="3"/>
  <c r="J7" i="3"/>
  <c r="H7" i="3"/>
  <c r="F7" i="3"/>
  <c r="D7" i="3"/>
  <c r="N6" i="3"/>
  <c r="N11" i="3" s="1"/>
  <c r="L6" i="3"/>
  <c r="J6" i="3"/>
  <c r="H6" i="3"/>
  <c r="F6" i="3"/>
  <c r="D6" i="3"/>
  <c r="M7" i="3" l="1"/>
  <c r="M10" i="3"/>
  <c r="M9" i="3"/>
  <c r="M8" i="3"/>
  <c r="M6" i="3"/>
  <c r="M11" i="3" s="1"/>
  <c r="M24" i="3" s="1"/>
</calcChain>
</file>

<file path=xl/sharedStrings.xml><?xml version="1.0" encoding="utf-8"?>
<sst xmlns="http://schemas.openxmlformats.org/spreadsheetml/2006/main" count="140" uniqueCount="55">
  <si>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</si>
  <si>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</si>
  <si>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</si>
  <si>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</si>
  <si>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HVO20 of hoger / CNG</t>
  </si>
  <si>
    <t>(Plug in) Hybride met benzine</t>
  </si>
  <si>
    <t>HVO&lt;20 / BTL</t>
  </si>
  <si>
    <t>CNG = Compressed Natural Gas: samengeperst aardgas (methaan)</t>
  </si>
  <si>
    <t>H2 = Waterstof</t>
  </si>
  <si>
    <t>TOTAAL</t>
  </si>
  <si>
    <t>Niveau</t>
  </si>
  <si>
    <t>Niveau inschrijver op inschrijvingsdatum</t>
  </si>
  <si>
    <t>Machine 1</t>
  </si>
  <si>
    <t>Machine 2</t>
  </si>
  <si>
    <t>Machine 3</t>
  </si>
  <si>
    <t>Machine 4</t>
  </si>
  <si>
    <t>Machine 5</t>
  </si>
  <si>
    <t>Maximale fictieve korting:</t>
  </si>
  <si>
    <t>Fictieve korting</t>
  </si>
  <si>
    <t>Totaal fictieve korting</t>
  </si>
  <si>
    <t>Totaal fictieve korting Duurzaam materieel</t>
  </si>
  <si>
    <t>Fictieve korting CO2-prestatieladder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</si>
  <si>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</si>
  <si>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</si>
  <si>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</si>
  <si>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</si>
  <si>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</si>
  <si>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</si>
  <si>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</si>
  <si>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</si>
  <si>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De fictieve korting voor de CO2 prestatieladder wordt als volgt bepaald:</t>
  </si>
  <si>
    <t>Soorten brandstof/aandrijving + weging in % (OPGAVE)</t>
  </si>
  <si>
    <t>Soorten brandstof/aandrijving + weging in % (WERKELIJKE INZET</t>
  </si>
  <si>
    <t>K.4a Duurzaam materieel</t>
  </si>
  <si>
    <t>Conventio-neel / overig</t>
  </si>
  <si>
    <t>Inzet duurzaam materieel</t>
  </si>
  <si>
    <t>CO2-prestatieladder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</si>
  <si>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</si>
  <si>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</si>
  <si>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r>
      <t>3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</si>
  <si>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r>
      <t>4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jaar</t>
    </r>
  </si>
  <si>
    <t>Soorten brandstof/aandrijving + weging in % en fictieve korting</t>
  </si>
  <si>
    <t>Electrisch handgereedschap</t>
  </si>
  <si>
    <t>Trilmachine</t>
  </si>
  <si>
    <t>Loader</t>
  </si>
  <si>
    <t>Werkbus</t>
  </si>
  <si>
    <t>Graafmachine</t>
  </si>
  <si>
    <t>Wakkerstamper</t>
  </si>
  <si>
    <t>Knipmachine</t>
  </si>
  <si>
    <t>Zaagmachine</t>
  </si>
  <si>
    <t xml:space="preserve">Dumper </t>
  </si>
  <si>
    <t xml:space="preserve">Vrachtauto </t>
  </si>
  <si>
    <t>Totaal fictieve korting voor K.2</t>
  </si>
  <si>
    <t>K.3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</si>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</sst>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dd/mm/yyyy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164" fontId="0" fillId="0" borderId="3" xfId="1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9" fontId="5" fillId="0" borderId="3" xfId="0" applyNumberFormat="1" applyFont="1" applyBorder="1" applyAlignment="1" applyProtection="1">
      <alignment horizontal="center"/>
    </xf>
    <xf numFmtId="9" fontId="0" fillId="3" borderId="3" xfId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/>
    <xf numFmtId="0" fontId="5" fillId="0" borderId="1" xfId="0" applyFont="1" applyBorder="1" applyAlignment="1" applyProtection="1">
      <alignment horizontal="center" vertical="center" wrapText="1"/>
    </xf>
    <xf numFmtId="0" fontId="2" fillId="0" borderId="5" xfId="0" applyNumberFormat="1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164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7" fillId="0" borderId="3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 wrapText="1"/>
    </xf>
    <xf numFmtId="44" fontId="0" fillId="0" borderId="3" xfId="1" applyNumberFormat="1" applyFont="1" applyFill="1" applyBorder="1" applyAlignment="1" applyProtection="1">
      <alignment horizontal="center"/>
    </xf>
    <xf numFmtId="44" fontId="0" fillId="2" borderId="3" xfId="0" applyNumberFormat="1" applyFill="1" applyBorder="1" applyAlignment="1" applyProtection="1">
      <alignment horizontal="right"/>
    </xf>
    <xf numFmtId="44" fontId="9" fillId="2" borderId="3" xfId="0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10" fillId="0" borderId="0" xfId="0" applyFont="1" applyProtection="1"/>
    <xf numFmtId="0" fontId="10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/>
    </xf>
    <xf numFmtId="165" fontId="4" fillId="0" borderId="0" xfId="0" applyNumberFormat="1" applyFont="1" applyAlignment="1" applyProtection="1">
      <alignment horizontal="left" wrapText="1"/>
    </xf>
    <xf numFmtId="44" fontId="2" fillId="0" borderId="3" xfId="0" applyNumberFormat="1" applyFont="1" applyFill="1" applyBorder="1" applyAlignment="1" applyProtection="1">
      <alignment horizontal="center"/>
    </xf>
    <xf numFmtId="0" fontId="2" fillId="0" borderId="3" xfId="0" applyFont="1" applyFill="1" applyBorder="1" applyProtection="1"/>
    <xf numFmtId="9" fontId="0" fillId="0" borderId="3" xfId="1" applyFont="1" applyFill="1" applyBorder="1" applyAlignment="1" applyProtection="1">
      <alignment horizontal="center"/>
    </xf>
    <xf numFmtId="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4" fontId="0" fillId="0" borderId="0" xfId="0" applyNumberFormat="1" applyProtection="1"/>
    <xf numFmtId="0" fontId="6" fillId="0" borderId="0" xfId="0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44" fontId="9" fillId="2" borderId="3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10" fillId="3" borderId="0" xfId="0" applyFont="1" applyFill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right" vertical="center"/>
    </xf>
    <xf numFmtId="0" fontId="9" fillId="2" borderId="7" xfId="0" applyFont="1" applyFill="1" applyBorder="1" applyAlignment="1" applyProtection="1">
      <alignment horizontal="right" vertical="center"/>
    </xf>
    <xf numFmtId="44" fontId="9" fillId="2" borderId="9" xfId="0" applyNumberFormat="1" applyFont="1" applyFill="1" applyBorder="1" applyAlignment="1" applyProtection="1">
      <alignment horizontal="center" vertical="center" wrapText="1"/>
    </xf>
    <xf numFmtId="44" fontId="9" fillId="2" borderId="10" xfId="0" applyNumberFormat="1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right" vertical="center" wrapText="1"/>
    </xf>
    <xf numFmtId="0" fontId="10" fillId="0" borderId="7" xfId="0" applyFont="1" applyBorder="1" applyAlignment="1" applyProtection="1">
      <alignment horizontal="right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center"/>
    </xf>
    <xf numFmtId="9" fontId="7" fillId="0" borderId="3" xfId="1" applyFont="1" applyFill="1" applyBorder="1" applyAlignment="1" applyProtection="1">
      <alignment horizontal="center"/>
    </xf>
    <xf numFmtId="0" fontId="0" fillId="0" borderId="0" xfId="0" applyFill="1" applyProtection="1"/>
    <xf numFmtId="0" fontId="3" fillId="0" borderId="3" xfId="0" applyFont="1" applyFill="1" applyBorder="1" applyAlignment="1" applyProtection="1">
      <alignment vertical="center"/>
    </xf>
    <xf numFmtId="0" fontId="2" fillId="0" borderId="3" xfId="0" applyFont="1" applyFill="1" applyBorder="1"/>
    <xf numFmtId="0" fontId="2" fillId="0" borderId="3" xfId="0" applyFont="1" applyFill="1" applyBorder="1" applyAlignment="1" applyProtection="1">
      <alignment horizontal="center"/>
    </xf>
  </cellXfs>
  <cellStyles count="2">
    <cellStyle name="Procent" xfId="1" builtinId="5"/>
    <cellStyle name="Standaard" xfId="0" builtinId="0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79</xdr:row>
      <xdr:rowOff>19050</xdr:rowOff>
    </xdr:from>
    <xdr:to>
      <xdr:col>13</xdr:col>
      <xdr:colOff>647700</xdr:colOff>
      <xdr:row>81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6812C1ED-40EF-4C6D-97BB-69828B584FB1}"/>
            </a:ext>
          </a:extLst>
        </xdr:cNvPr>
        <xdr:cNvSpPr/>
      </xdr:nvSpPr>
      <xdr:spPr>
        <a:xfrm>
          <a:off x="10736580" y="7305675"/>
          <a:ext cx="10267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4FA7-F84A-4B5C-B2B5-061179C3433F}">
  <sheetPr>
    <pageSetUpPr fitToPage="1"/>
  </sheetPr>
  <dimension ref="A1:N81"/>
  <sheetViews>
    <sheetView tabSelected="1" workbookViewId="0">
      <selection activeCell="C5" sqref="C5"/>
    </sheetView>
  </sheetViews>
  <sheetFormatPr defaultRowHeight="12.75" x14ac:dyDescent="0.2"/>
  <cols>
    <col min="1" max="1" width="27.7109375" style="1" customWidth="1"/>
    <col min="2" max="2" width="12.85546875" style="1" bestFit="1" customWidth="1"/>
    <col min="3" max="3" width="11" style="1" bestFit="1" customWidth="1"/>
    <col min="4" max="4" width="11.85546875" style="1" bestFit="1" customWidth="1"/>
    <col min="5" max="5" width="11.5703125" style="1" bestFit="1" customWidth="1"/>
    <col min="6" max="6" width="11.85546875" style="1" bestFit="1" customWidth="1"/>
    <col min="7" max="7" width="11.85546875" style="1" customWidth="1"/>
    <col min="8" max="8" width="11.85546875" style="1" bestFit="1" customWidth="1"/>
    <col min="9" max="9" width="9.85546875" style="1" bestFit="1" customWidth="1"/>
    <col min="10" max="10" width="11.85546875" style="1" bestFit="1" customWidth="1"/>
    <col min="11" max="11" width="11.5703125" style="1" bestFit="1" customWidth="1"/>
    <col min="12" max="12" width="9.140625" style="1" bestFit="1" customWidth="1"/>
    <col min="13" max="13" width="15.85546875" style="1" bestFit="1" customWidth="1"/>
    <col min="14" max="14" width="12.85546875" style="1" bestFit="1" customWidth="1"/>
    <col min="15" max="16384" width="9.140625" style="1"/>
  </cols>
  <sheetData>
    <row r="1" spans="1:14" ht="15.75" x14ac:dyDescent="0.2">
      <c r="A1" s="34" t="s">
        <v>53</v>
      </c>
      <c r="B1" s="52" t="s">
        <v>35</v>
      </c>
      <c r="C1" s="52"/>
      <c r="D1" s="52"/>
    </row>
    <row r="2" spans="1:14" x14ac:dyDescent="0.2">
      <c r="A2" s="11" t="s">
        <v>17</v>
      </c>
      <c r="B2" s="28">
        <v>300000</v>
      </c>
      <c r="C2" s="37" t="s">
        <v>41</v>
      </c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ht="38.25" x14ac:dyDescent="0.2">
      <c r="A3" s="35" t="s">
        <v>38</v>
      </c>
      <c r="B3" s="50" t="s">
        <v>0</v>
      </c>
      <c r="C3" s="36" t="s">
        <v>1</v>
      </c>
      <c r="D3" s="67" t="s">
        <v>18</v>
      </c>
      <c r="E3" s="36" t="s">
        <v>5</v>
      </c>
      <c r="F3" s="67" t="s">
        <v>18</v>
      </c>
      <c r="G3" s="36" t="s">
        <v>4</v>
      </c>
      <c r="H3" s="67" t="s">
        <v>18</v>
      </c>
      <c r="I3" s="36" t="s">
        <v>6</v>
      </c>
      <c r="J3" s="67" t="s">
        <v>18</v>
      </c>
      <c r="K3" s="36" t="s">
        <v>34</v>
      </c>
      <c r="L3" s="44" t="s">
        <v>18</v>
      </c>
      <c r="M3" s="46" t="s">
        <v>19</v>
      </c>
    </row>
    <row r="4" spans="1:14" x14ac:dyDescent="0.2">
      <c r="A4" s="2"/>
      <c r="B4" s="51"/>
      <c r="C4" s="31">
        <v>1</v>
      </c>
      <c r="D4" s="68"/>
      <c r="E4" s="31">
        <v>0.75</v>
      </c>
      <c r="F4" s="68"/>
      <c r="G4" s="31">
        <v>0.5</v>
      </c>
      <c r="H4" s="68"/>
      <c r="I4" s="31">
        <v>0.25</v>
      </c>
      <c r="J4" s="68"/>
      <c r="K4" s="31">
        <v>0</v>
      </c>
      <c r="L4" s="45"/>
      <c r="M4" s="47"/>
    </row>
    <row r="5" spans="1:14" x14ac:dyDescent="0.2">
      <c r="A5" s="75" t="s">
        <v>42</v>
      </c>
      <c r="B5" s="30">
        <v>0.1</v>
      </c>
      <c r="C5" s="6">
        <v>0</v>
      </c>
      <c r="D5" s="18">
        <f t="shared" ref="D5:D14" si="0">C5*C$4*$B$2*$B5</f>
        <v>0</v>
      </c>
      <c r="E5" s="6">
        <v>0</v>
      </c>
      <c r="F5" s="18">
        <f t="shared" ref="F5:F14" si="1">E5*E$4*$B$2*$B5</f>
        <v>0</v>
      </c>
      <c r="G5" s="6">
        <v>0</v>
      </c>
      <c r="H5" s="3">
        <f t="shared" ref="H5:H14" si="2">G5*G$4*$B$2*$B5</f>
        <v>0</v>
      </c>
      <c r="I5" s="6">
        <v>0</v>
      </c>
      <c r="J5" s="3">
        <f t="shared" ref="J5:J14" si="3">I5*I$4*$B$2*$B5</f>
        <v>0</v>
      </c>
      <c r="K5" s="6">
        <v>0</v>
      </c>
      <c r="L5" s="3">
        <f t="shared" ref="L5:L14" si="4">K5*K$4*$B$2*$B5</f>
        <v>0</v>
      </c>
      <c r="M5" s="19" t="str">
        <f t="shared" ref="M5:M7" si="5">IF(N5="geen 100%","geen 100%",SUM(D5+F5+H5+J5+L5))</f>
        <v>geen 100%</v>
      </c>
      <c r="N5" s="4" t="str">
        <f>IF(B5=0%,"n.v.t.",IF(SUM(C5+E5+G5+I5+K5)&lt;&gt;100%,"geen 100%","100% ingevuld"))</f>
        <v>geen 100%</v>
      </c>
    </row>
    <row r="6" spans="1:14" x14ac:dyDescent="0.2">
      <c r="A6" s="75" t="s">
        <v>43</v>
      </c>
      <c r="B6" s="30">
        <v>0.1</v>
      </c>
      <c r="C6" s="6">
        <v>0</v>
      </c>
      <c r="D6" s="18">
        <f t="shared" si="0"/>
        <v>0</v>
      </c>
      <c r="E6" s="6">
        <v>0</v>
      </c>
      <c r="F6" s="18">
        <f t="shared" si="1"/>
        <v>0</v>
      </c>
      <c r="G6" s="6">
        <v>0</v>
      </c>
      <c r="H6" s="3">
        <f t="shared" si="2"/>
        <v>0</v>
      </c>
      <c r="I6" s="6">
        <v>0</v>
      </c>
      <c r="J6" s="3">
        <f t="shared" si="3"/>
        <v>0</v>
      </c>
      <c r="K6" s="6">
        <v>0</v>
      </c>
      <c r="L6" s="3">
        <f t="shared" si="4"/>
        <v>0</v>
      </c>
      <c r="M6" s="19" t="str">
        <f t="shared" si="5"/>
        <v>geen 100%</v>
      </c>
      <c r="N6" s="4" t="str">
        <f>IF(B6=0%,"n.v.t.",IF(SUM(C6+E6+G6+I6+K6)&lt;&gt;100%,"geen 100%","100% ingevuld"))</f>
        <v>geen 100%</v>
      </c>
    </row>
    <row r="7" spans="1:14" x14ac:dyDescent="0.2">
      <c r="A7" s="75" t="s">
        <v>44</v>
      </c>
      <c r="B7" s="30">
        <v>0.05</v>
      </c>
      <c r="C7" s="6">
        <v>0</v>
      </c>
      <c r="D7" s="18">
        <f t="shared" si="0"/>
        <v>0</v>
      </c>
      <c r="E7" s="6">
        <v>0</v>
      </c>
      <c r="F7" s="18">
        <f t="shared" si="1"/>
        <v>0</v>
      </c>
      <c r="G7" s="6">
        <v>0</v>
      </c>
      <c r="H7" s="3">
        <f t="shared" si="2"/>
        <v>0</v>
      </c>
      <c r="I7" s="6">
        <v>0</v>
      </c>
      <c r="J7" s="3">
        <f t="shared" si="3"/>
        <v>0</v>
      </c>
      <c r="K7" s="6">
        <v>0</v>
      </c>
      <c r="L7" s="3">
        <f t="shared" si="4"/>
        <v>0</v>
      </c>
      <c r="M7" s="19" t="str">
        <f t="shared" si="5"/>
        <v>geen 100%</v>
      </c>
      <c r="N7" s="4" t="str">
        <f t="shared" ref="N7:N14" si="6">IF(B7=0%,"n.v.t.",IF(SUM(C7+E7+G7+I7+K7)&lt;&gt;100%,"geen 100%","100% ingevuld"))</f>
        <v>geen 100%</v>
      </c>
    </row>
    <row r="8" spans="1:14" x14ac:dyDescent="0.2">
      <c r="A8" s="75" t="s">
        <v>45</v>
      </c>
      <c r="B8" s="30">
        <v>0.15</v>
      </c>
      <c r="C8" s="6">
        <v>0</v>
      </c>
      <c r="D8" s="18">
        <f t="shared" si="0"/>
        <v>0</v>
      </c>
      <c r="E8" s="6">
        <v>0</v>
      </c>
      <c r="F8" s="18">
        <f t="shared" si="1"/>
        <v>0</v>
      </c>
      <c r="G8" s="6">
        <v>0</v>
      </c>
      <c r="H8" s="18">
        <f t="shared" si="2"/>
        <v>0</v>
      </c>
      <c r="I8" s="6">
        <v>0</v>
      </c>
      <c r="J8" s="18">
        <f t="shared" si="3"/>
        <v>0</v>
      </c>
      <c r="K8" s="6">
        <v>0</v>
      </c>
      <c r="L8" s="18">
        <f t="shared" si="4"/>
        <v>0</v>
      </c>
      <c r="M8" s="19" t="str">
        <f>IF(N8="geen 100%","geen 100%",SUM(D8+F8+H8+J8+L8))</f>
        <v>geen 100%</v>
      </c>
      <c r="N8" s="4" t="str">
        <f t="shared" si="6"/>
        <v>geen 100%</v>
      </c>
    </row>
    <row r="9" spans="1:14" x14ac:dyDescent="0.2">
      <c r="A9" s="75" t="s">
        <v>46</v>
      </c>
      <c r="B9" s="30">
        <v>0.1</v>
      </c>
      <c r="C9" s="6">
        <v>0</v>
      </c>
      <c r="D9" s="18">
        <f t="shared" si="0"/>
        <v>0</v>
      </c>
      <c r="E9" s="6">
        <v>0</v>
      </c>
      <c r="F9" s="18">
        <f t="shared" si="1"/>
        <v>0</v>
      </c>
      <c r="G9" s="6">
        <v>0</v>
      </c>
      <c r="H9" s="18">
        <f t="shared" si="2"/>
        <v>0</v>
      </c>
      <c r="I9" s="6">
        <v>0</v>
      </c>
      <c r="J9" s="18">
        <f t="shared" si="3"/>
        <v>0</v>
      </c>
      <c r="K9" s="6">
        <v>0</v>
      </c>
      <c r="L9" s="18">
        <f t="shared" si="4"/>
        <v>0</v>
      </c>
      <c r="M9" s="19" t="str">
        <f t="shared" ref="M9:M14" si="7">IF(N9="geen 100%","geen 100%",SUM(D9+F9+H9+J9+L9))</f>
        <v>geen 100%</v>
      </c>
      <c r="N9" s="4" t="str">
        <f t="shared" si="6"/>
        <v>geen 100%</v>
      </c>
    </row>
    <row r="10" spans="1:14" x14ac:dyDescent="0.2">
      <c r="A10" s="75" t="s">
        <v>47</v>
      </c>
      <c r="B10" s="30">
        <v>0.1</v>
      </c>
      <c r="C10" s="6">
        <v>0</v>
      </c>
      <c r="D10" s="18">
        <f t="shared" si="0"/>
        <v>0</v>
      </c>
      <c r="E10" s="6">
        <v>0</v>
      </c>
      <c r="F10" s="18">
        <f t="shared" si="1"/>
        <v>0</v>
      </c>
      <c r="G10" s="6">
        <v>0</v>
      </c>
      <c r="H10" s="18">
        <f t="shared" si="2"/>
        <v>0</v>
      </c>
      <c r="I10" s="6">
        <v>0</v>
      </c>
      <c r="J10" s="18">
        <f t="shared" si="3"/>
        <v>0</v>
      </c>
      <c r="K10" s="6">
        <v>0</v>
      </c>
      <c r="L10" s="18">
        <f t="shared" si="4"/>
        <v>0</v>
      </c>
      <c r="M10" s="19" t="str">
        <f t="shared" si="7"/>
        <v>geen 100%</v>
      </c>
      <c r="N10" s="4" t="str">
        <f t="shared" si="6"/>
        <v>geen 100%</v>
      </c>
    </row>
    <row r="11" spans="1:14" x14ac:dyDescent="0.2">
      <c r="A11" s="75" t="s">
        <v>48</v>
      </c>
      <c r="B11" s="30">
        <v>0.1</v>
      </c>
      <c r="C11" s="6">
        <v>0</v>
      </c>
      <c r="D11" s="18">
        <f t="shared" si="0"/>
        <v>0</v>
      </c>
      <c r="E11" s="6">
        <v>0</v>
      </c>
      <c r="F11" s="18">
        <f t="shared" si="1"/>
        <v>0</v>
      </c>
      <c r="G11" s="6">
        <v>0</v>
      </c>
      <c r="H11" s="18">
        <f t="shared" si="2"/>
        <v>0</v>
      </c>
      <c r="I11" s="6">
        <v>0</v>
      </c>
      <c r="J11" s="18">
        <f t="shared" si="3"/>
        <v>0</v>
      </c>
      <c r="K11" s="6">
        <v>0</v>
      </c>
      <c r="L11" s="18">
        <f t="shared" si="4"/>
        <v>0</v>
      </c>
      <c r="M11" s="19" t="str">
        <f t="shared" si="7"/>
        <v>geen 100%</v>
      </c>
      <c r="N11" s="4" t="str">
        <f t="shared" si="6"/>
        <v>geen 100%</v>
      </c>
    </row>
    <row r="12" spans="1:14" x14ac:dyDescent="0.2">
      <c r="A12" s="75" t="s">
        <v>49</v>
      </c>
      <c r="B12" s="30">
        <v>0.1</v>
      </c>
      <c r="C12" s="6">
        <v>0</v>
      </c>
      <c r="D12" s="18">
        <f t="shared" si="0"/>
        <v>0</v>
      </c>
      <c r="E12" s="6">
        <v>0</v>
      </c>
      <c r="F12" s="18">
        <f t="shared" si="1"/>
        <v>0</v>
      </c>
      <c r="G12" s="6">
        <v>0</v>
      </c>
      <c r="H12" s="18">
        <f t="shared" si="2"/>
        <v>0</v>
      </c>
      <c r="I12" s="6">
        <v>0</v>
      </c>
      <c r="J12" s="18">
        <f t="shared" si="3"/>
        <v>0</v>
      </c>
      <c r="K12" s="6">
        <v>0</v>
      </c>
      <c r="L12" s="18">
        <f t="shared" si="4"/>
        <v>0</v>
      </c>
      <c r="M12" s="19" t="str">
        <f t="shared" si="7"/>
        <v>geen 100%</v>
      </c>
      <c r="N12" s="4" t="str">
        <f t="shared" si="6"/>
        <v>geen 100%</v>
      </c>
    </row>
    <row r="13" spans="1:14" x14ac:dyDescent="0.2">
      <c r="A13" s="75" t="s">
        <v>50</v>
      </c>
      <c r="B13" s="30">
        <v>0.1</v>
      </c>
      <c r="C13" s="6">
        <v>0</v>
      </c>
      <c r="D13" s="18">
        <f t="shared" si="0"/>
        <v>0</v>
      </c>
      <c r="E13" s="6">
        <v>0</v>
      </c>
      <c r="F13" s="18">
        <f t="shared" si="1"/>
        <v>0</v>
      </c>
      <c r="G13" s="6">
        <v>0</v>
      </c>
      <c r="H13" s="18">
        <f t="shared" si="2"/>
        <v>0</v>
      </c>
      <c r="I13" s="6">
        <v>0</v>
      </c>
      <c r="J13" s="18">
        <f t="shared" si="3"/>
        <v>0</v>
      </c>
      <c r="K13" s="6">
        <v>0</v>
      </c>
      <c r="L13" s="18">
        <f t="shared" si="4"/>
        <v>0</v>
      </c>
      <c r="M13" s="19" t="str">
        <f t="shared" si="7"/>
        <v>geen 100%</v>
      </c>
      <c r="N13" s="4" t="str">
        <f t="shared" si="6"/>
        <v>geen 100%</v>
      </c>
    </row>
    <row r="14" spans="1:14" x14ac:dyDescent="0.2">
      <c r="A14" s="75" t="s">
        <v>51</v>
      </c>
      <c r="B14" s="30">
        <v>0.1</v>
      </c>
      <c r="C14" s="6">
        <v>0</v>
      </c>
      <c r="D14" s="18">
        <f t="shared" si="0"/>
        <v>0</v>
      </c>
      <c r="E14" s="6">
        <v>0</v>
      </c>
      <c r="F14" s="18">
        <f t="shared" si="1"/>
        <v>0</v>
      </c>
      <c r="G14" s="6">
        <v>0</v>
      </c>
      <c r="H14" s="18">
        <f t="shared" si="2"/>
        <v>0</v>
      </c>
      <c r="I14" s="6">
        <v>0</v>
      </c>
      <c r="J14" s="18">
        <f t="shared" si="3"/>
        <v>0</v>
      </c>
      <c r="K14" s="6">
        <v>0</v>
      </c>
      <c r="L14" s="18">
        <f t="shared" si="4"/>
        <v>0</v>
      </c>
      <c r="M14" s="19" t="str">
        <f t="shared" si="7"/>
        <v>geen 100%</v>
      </c>
      <c r="N14" s="4" t="str">
        <f t="shared" si="6"/>
        <v>geen 100%</v>
      </c>
    </row>
    <row r="15" spans="1:14" ht="15.75" x14ac:dyDescent="0.25">
      <c r="A15" s="7" t="s">
        <v>9</v>
      </c>
      <c r="B15" s="5">
        <f>SUM(B5:B14)</f>
        <v>0.99999999999999989</v>
      </c>
      <c r="G15" s="49" t="str">
        <f xml:space="preserve"> CONCATENATE("Totaal fictieve korting ",$B$1," ",A3)</f>
        <v>Totaal fictieve korting Inzet duurzaam materieel 1e jaar</v>
      </c>
      <c r="H15" s="49"/>
      <c r="I15" s="49"/>
      <c r="J15" s="49"/>
      <c r="K15" s="49"/>
      <c r="L15" s="49"/>
      <c r="M15" s="20" t="str">
        <f>IF(N15="geen 100%","geen 100%",SUM(M5:M14))</f>
        <v>geen 100%</v>
      </c>
      <c r="N15" s="4" t="str">
        <f>IF(OR(SUM(B5:B14)=0,N5="geen 100%",N6="geen 100%",N7="geen 100%",N8="geen 100%",N9="geen 100%",N10="geen 100%",N11="geen 100%",N12="geen 100%",N13="geen 100%",N14="geen 100%"),"geen 100%","100% ingevuld")</f>
        <v>geen 100%</v>
      </c>
    </row>
    <row r="16" spans="1:14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4" x14ac:dyDescent="0.2">
      <c r="A17" s="11" t="s">
        <v>17</v>
      </c>
      <c r="B17" s="28">
        <v>150000</v>
      </c>
      <c r="C17" s="76" t="s">
        <v>41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</row>
    <row r="18" spans="1:14" ht="38.25" x14ac:dyDescent="0.2">
      <c r="A18" s="35" t="s">
        <v>37</v>
      </c>
      <c r="B18" s="46" t="s">
        <v>0</v>
      </c>
      <c r="C18" s="36" t="s">
        <v>1</v>
      </c>
      <c r="D18" s="67" t="s">
        <v>18</v>
      </c>
      <c r="E18" s="36" t="s">
        <v>5</v>
      </c>
      <c r="F18" s="67" t="s">
        <v>18</v>
      </c>
      <c r="G18" s="36" t="s">
        <v>4</v>
      </c>
      <c r="H18" s="67" t="s">
        <v>18</v>
      </c>
      <c r="I18" s="36" t="s">
        <v>6</v>
      </c>
      <c r="J18" s="67" t="s">
        <v>18</v>
      </c>
      <c r="K18" s="36" t="s">
        <v>34</v>
      </c>
      <c r="L18" s="67" t="s">
        <v>18</v>
      </c>
      <c r="M18" s="46" t="s">
        <v>19</v>
      </c>
    </row>
    <row r="19" spans="1:14" x14ac:dyDescent="0.2">
      <c r="A19" s="2"/>
      <c r="B19" s="47"/>
      <c r="C19" s="31">
        <v>1</v>
      </c>
      <c r="D19" s="68"/>
      <c r="E19" s="31">
        <v>0.75</v>
      </c>
      <c r="F19" s="68"/>
      <c r="G19" s="31">
        <v>0.5</v>
      </c>
      <c r="H19" s="68"/>
      <c r="I19" s="31">
        <v>0.25</v>
      </c>
      <c r="J19" s="68"/>
      <c r="K19" s="31">
        <v>0</v>
      </c>
      <c r="L19" s="68"/>
      <c r="M19" s="47"/>
    </row>
    <row r="20" spans="1:14" x14ac:dyDescent="0.2">
      <c r="A20" s="29" t="str">
        <f>A5</f>
        <v>Electrisch handgereedschap</v>
      </c>
      <c r="B20" s="30">
        <f t="shared" ref="A20:B29" si="8">B5</f>
        <v>0.1</v>
      </c>
      <c r="C20" s="6">
        <v>0</v>
      </c>
      <c r="D20" s="18">
        <f>C20*C$19*$B$17*$B20</f>
        <v>0</v>
      </c>
      <c r="E20" s="6">
        <v>0</v>
      </c>
      <c r="F20" s="18">
        <f>E20*E$19*$B$17*$B20</f>
        <v>0</v>
      </c>
      <c r="G20" s="6">
        <v>0</v>
      </c>
      <c r="H20" s="18">
        <f>G20*G$19*$B$17*$B20</f>
        <v>0</v>
      </c>
      <c r="I20" s="6">
        <v>0</v>
      </c>
      <c r="J20" s="18">
        <f>I20*I$19*$B$17*$B20</f>
        <v>0</v>
      </c>
      <c r="K20" s="6">
        <v>0</v>
      </c>
      <c r="L20" s="18">
        <f>K20*K$19*$B$17*$B20</f>
        <v>0</v>
      </c>
      <c r="M20" s="19" t="str">
        <f t="shared" ref="M20:M22" si="9">IF(N20="geen 100%","geen 100%",SUM(D20+F20+H20+J20+L20))</f>
        <v>geen 100%</v>
      </c>
      <c r="N20" s="4" t="str">
        <f>IF(B20=0%,"n.v.t.",IF(SUM(C20+E20+G20+I20+K20)&lt;&gt;100%,"geen 100%","100% ingevuld"))</f>
        <v>geen 100%</v>
      </c>
    </row>
    <row r="21" spans="1:14" x14ac:dyDescent="0.2">
      <c r="A21" s="29" t="str">
        <f t="shared" si="8"/>
        <v>Trilmachine</v>
      </c>
      <c r="B21" s="30">
        <f t="shared" si="8"/>
        <v>0.1</v>
      </c>
      <c r="C21" s="6">
        <v>0</v>
      </c>
      <c r="D21" s="18">
        <f t="shared" ref="D21:D29" si="10">C21*C$19*$B$17*$B21</f>
        <v>0</v>
      </c>
      <c r="E21" s="6">
        <v>0</v>
      </c>
      <c r="F21" s="18">
        <f t="shared" ref="F21:F29" si="11">E21*E$19*$B$17*$B21</f>
        <v>0</v>
      </c>
      <c r="G21" s="6">
        <v>0</v>
      </c>
      <c r="H21" s="18">
        <f t="shared" ref="H21:H29" si="12">G21*G$19*$B$17*$B21</f>
        <v>0</v>
      </c>
      <c r="I21" s="6">
        <v>0</v>
      </c>
      <c r="J21" s="18">
        <f t="shared" ref="J21:J29" si="13">I21*I$19*$B$17*$B21</f>
        <v>0</v>
      </c>
      <c r="K21" s="6">
        <v>0</v>
      </c>
      <c r="L21" s="18">
        <f t="shared" ref="L21:L29" si="14">K21*K$19*$B$17*$B21</f>
        <v>0</v>
      </c>
      <c r="M21" s="19" t="str">
        <f t="shared" si="9"/>
        <v>geen 100%</v>
      </c>
      <c r="N21" s="4" t="str">
        <f>IF(B21=0%,"n.v.t.",IF(SUM(C21+E21+G21+I21+K21)&lt;&gt;100%,"geen 100%","100% ingevuld"))</f>
        <v>geen 100%</v>
      </c>
    </row>
    <row r="22" spans="1:14" x14ac:dyDescent="0.2">
      <c r="A22" s="29" t="str">
        <f t="shared" si="8"/>
        <v>Loader</v>
      </c>
      <c r="B22" s="30">
        <f t="shared" si="8"/>
        <v>0.05</v>
      </c>
      <c r="C22" s="6">
        <v>0</v>
      </c>
      <c r="D22" s="18">
        <f t="shared" si="10"/>
        <v>0</v>
      </c>
      <c r="E22" s="6">
        <v>0</v>
      </c>
      <c r="F22" s="18">
        <f t="shared" si="11"/>
        <v>0</v>
      </c>
      <c r="G22" s="6">
        <v>0</v>
      </c>
      <c r="H22" s="18">
        <f t="shared" si="12"/>
        <v>0</v>
      </c>
      <c r="I22" s="6">
        <v>0</v>
      </c>
      <c r="J22" s="18">
        <f t="shared" si="13"/>
        <v>0</v>
      </c>
      <c r="K22" s="6">
        <v>0</v>
      </c>
      <c r="L22" s="18">
        <f t="shared" si="14"/>
        <v>0</v>
      </c>
      <c r="M22" s="19" t="str">
        <f t="shared" si="9"/>
        <v>geen 100%</v>
      </c>
      <c r="N22" s="4" t="str">
        <f t="shared" ref="N22:N29" si="15">IF(B22=0%,"n.v.t.",IF(SUM(C22+E22+G22+I22+K22)&lt;&gt;100%,"geen 100%","100% ingevuld"))</f>
        <v>geen 100%</v>
      </c>
    </row>
    <row r="23" spans="1:14" x14ac:dyDescent="0.2">
      <c r="A23" s="29" t="str">
        <f t="shared" si="8"/>
        <v>Werkbus</v>
      </c>
      <c r="B23" s="30">
        <f t="shared" si="8"/>
        <v>0.15</v>
      </c>
      <c r="C23" s="6">
        <v>0</v>
      </c>
      <c r="D23" s="18">
        <f t="shared" si="10"/>
        <v>0</v>
      </c>
      <c r="E23" s="6">
        <v>0</v>
      </c>
      <c r="F23" s="18">
        <f t="shared" si="11"/>
        <v>0</v>
      </c>
      <c r="G23" s="6">
        <v>0</v>
      </c>
      <c r="H23" s="18">
        <f t="shared" si="12"/>
        <v>0</v>
      </c>
      <c r="I23" s="6">
        <v>0</v>
      </c>
      <c r="J23" s="18">
        <f t="shared" si="13"/>
        <v>0</v>
      </c>
      <c r="K23" s="6">
        <v>0</v>
      </c>
      <c r="L23" s="18">
        <f t="shared" si="14"/>
        <v>0</v>
      </c>
      <c r="M23" s="19" t="str">
        <f>IF(N23="geen 100%","geen 100%",SUM(D23+F23+H23+J23+L23))</f>
        <v>geen 100%</v>
      </c>
      <c r="N23" s="4" t="str">
        <f t="shared" si="15"/>
        <v>geen 100%</v>
      </c>
    </row>
    <row r="24" spans="1:14" x14ac:dyDescent="0.2">
      <c r="A24" s="29" t="str">
        <f t="shared" si="8"/>
        <v>Graafmachine</v>
      </c>
      <c r="B24" s="30">
        <f t="shared" si="8"/>
        <v>0.1</v>
      </c>
      <c r="C24" s="6">
        <v>0</v>
      </c>
      <c r="D24" s="18">
        <f t="shared" si="10"/>
        <v>0</v>
      </c>
      <c r="E24" s="6">
        <v>0</v>
      </c>
      <c r="F24" s="18">
        <f t="shared" si="11"/>
        <v>0</v>
      </c>
      <c r="G24" s="6">
        <v>0</v>
      </c>
      <c r="H24" s="18">
        <f t="shared" si="12"/>
        <v>0</v>
      </c>
      <c r="I24" s="6">
        <v>0</v>
      </c>
      <c r="J24" s="18">
        <f t="shared" si="13"/>
        <v>0</v>
      </c>
      <c r="K24" s="6">
        <v>0</v>
      </c>
      <c r="L24" s="18">
        <f t="shared" si="14"/>
        <v>0</v>
      </c>
      <c r="M24" s="19" t="str">
        <f t="shared" ref="M24:M29" si="16">IF(N24="geen 100%","geen 100%",SUM(D24+F24+H24+J24+L24))</f>
        <v>geen 100%</v>
      </c>
      <c r="N24" s="4" t="str">
        <f t="shared" si="15"/>
        <v>geen 100%</v>
      </c>
    </row>
    <row r="25" spans="1:14" x14ac:dyDescent="0.2">
      <c r="A25" s="29" t="str">
        <f t="shared" si="8"/>
        <v>Wakkerstamper</v>
      </c>
      <c r="B25" s="30">
        <f t="shared" si="8"/>
        <v>0.1</v>
      </c>
      <c r="C25" s="6">
        <v>0</v>
      </c>
      <c r="D25" s="18">
        <f t="shared" si="10"/>
        <v>0</v>
      </c>
      <c r="E25" s="6">
        <v>0</v>
      </c>
      <c r="F25" s="18">
        <f t="shared" si="11"/>
        <v>0</v>
      </c>
      <c r="G25" s="6">
        <v>0</v>
      </c>
      <c r="H25" s="18">
        <f t="shared" si="12"/>
        <v>0</v>
      </c>
      <c r="I25" s="6">
        <v>0</v>
      </c>
      <c r="J25" s="18">
        <f t="shared" si="13"/>
        <v>0</v>
      </c>
      <c r="K25" s="6">
        <v>0</v>
      </c>
      <c r="L25" s="18">
        <f t="shared" si="14"/>
        <v>0</v>
      </c>
      <c r="M25" s="19" t="str">
        <f t="shared" si="16"/>
        <v>geen 100%</v>
      </c>
      <c r="N25" s="4" t="str">
        <f t="shared" si="15"/>
        <v>geen 100%</v>
      </c>
    </row>
    <row r="26" spans="1:14" x14ac:dyDescent="0.2">
      <c r="A26" s="29" t="str">
        <f t="shared" si="8"/>
        <v>Knipmachine</v>
      </c>
      <c r="B26" s="30">
        <f t="shared" si="8"/>
        <v>0.1</v>
      </c>
      <c r="C26" s="6">
        <v>0</v>
      </c>
      <c r="D26" s="18">
        <f t="shared" si="10"/>
        <v>0</v>
      </c>
      <c r="E26" s="6">
        <v>0</v>
      </c>
      <c r="F26" s="18">
        <f t="shared" si="11"/>
        <v>0</v>
      </c>
      <c r="G26" s="6">
        <v>0</v>
      </c>
      <c r="H26" s="18">
        <f t="shared" si="12"/>
        <v>0</v>
      </c>
      <c r="I26" s="6">
        <v>0</v>
      </c>
      <c r="J26" s="18">
        <f t="shared" si="13"/>
        <v>0</v>
      </c>
      <c r="K26" s="6">
        <v>0</v>
      </c>
      <c r="L26" s="18">
        <f t="shared" si="14"/>
        <v>0</v>
      </c>
      <c r="M26" s="19" t="str">
        <f t="shared" si="16"/>
        <v>geen 100%</v>
      </c>
      <c r="N26" s="4" t="str">
        <f t="shared" si="15"/>
        <v>geen 100%</v>
      </c>
    </row>
    <row r="27" spans="1:14" x14ac:dyDescent="0.2">
      <c r="A27" s="29" t="str">
        <f t="shared" si="8"/>
        <v>Zaagmachine</v>
      </c>
      <c r="B27" s="30">
        <f t="shared" si="8"/>
        <v>0.1</v>
      </c>
      <c r="C27" s="6">
        <v>0</v>
      </c>
      <c r="D27" s="18">
        <f t="shared" si="10"/>
        <v>0</v>
      </c>
      <c r="E27" s="6">
        <v>0</v>
      </c>
      <c r="F27" s="18">
        <f t="shared" si="11"/>
        <v>0</v>
      </c>
      <c r="G27" s="6">
        <v>0</v>
      </c>
      <c r="H27" s="18">
        <f t="shared" si="12"/>
        <v>0</v>
      </c>
      <c r="I27" s="6">
        <v>0</v>
      </c>
      <c r="J27" s="18">
        <f t="shared" si="13"/>
        <v>0</v>
      </c>
      <c r="K27" s="6">
        <v>0</v>
      </c>
      <c r="L27" s="18">
        <f t="shared" si="14"/>
        <v>0</v>
      </c>
      <c r="M27" s="19" t="str">
        <f t="shared" si="16"/>
        <v>geen 100%</v>
      </c>
      <c r="N27" s="4" t="str">
        <f t="shared" si="15"/>
        <v>geen 100%</v>
      </c>
    </row>
    <row r="28" spans="1:14" x14ac:dyDescent="0.2">
      <c r="A28" s="29" t="str">
        <f t="shared" si="8"/>
        <v xml:space="preserve">Dumper </v>
      </c>
      <c r="B28" s="30">
        <f t="shared" si="8"/>
        <v>0.1</v>
      </c>
      <c r="C28" s="6">
        <v>0</v>
      </c>
      <c r="D28" s="18">
        <f t="shared" si="10"/>
        <v>0</v>
      </c>
      <c r="E28" s="6">
        <v>0</v>
      </c>
      <c r="F28" s="18">
        <f t="shared" si="11"/>
        <v>0</v>
      </c>
      <c r="G28" s="6">
        <v>0</v>
      </c>
      <c r="H28" s="18">
        <f t="shared" si="12"/>
        <v>0</v>
      </c>
      <c r="I28" s="6">
        <v>0</v>
      </c>
      <c r="J28" s="18">
        <f t="shared" si="13"/>
        <v>0</v>
      </c>
      <c r="K28" s="6">
        <v>0</v>
      </c>
      <c r="L28" s="18">
        <f t="shared" si="14"/>
        <v>0</v>
      </c>
      <c r="M28" s="19" t="str">
        <f t="shared" si="16"/>
        <v>geen 100%</v>
      </c>
      <c r="N28" s="4" t="str">
        <f t="shared" si="15"/>
        <v>geen 100%</v>
      </c>
    </row>
    <row r="29" spans="1:14" x14ac:dyDescent="0.2">
      <c r="A29" s="29" t="str">
        <f t="shared" si="8"/>
        <v xml:space="preserve">Vrachtauto </v>
      </c>
      <c r="B29" s="30">
        <f t="shared" si="8"/>
        <v>0.1</v>
      </c>
      <c r="C29" s="6">
        <v>0</v>
      </c>
      <c r="D29" s="18">
        <f t="shared" si="10"/>
        <v>0</v>
      </c>
      <c r="E29" s="6">
        <v>0</v>
      </c>
      <c r="F29" s="18">
        <f t="shared" si="11"/>
        <v>0</v>
      </c>
      <c r="G29" s="6">
        <v>0</v>
      </c>
      <c r="H29" s="18">
        <f t="shared" si="12"/>
        <v>0</v>
      </c>
      <c r="I29" s="6">
        <v>0</v>
      </c>
      <c r="J29" s="18">
        <f t="shared" si="13"/>
        <v>0</v>
      </c>
      <c r="K29" s="6">
        <v>0</v>
      </c>
      <c r="L29" s="18">
        <f t="shared" si="14"/>
        <v>0</v>
      </c>
      <c r="M29" s="19" t="str">
        <f t="shared" si="16"/>
        <v>geen 100%</v>
      </c>
      <c r="N29" s="4" t="str">
        <f t="shared" si="15"/>
        <v>geen 100%</v>
      </c>
    </row>
    <row r="30" spans="1:14" ht="15.75" x14ac:dyDescent="0.25">
      <c r="A30" s="7" t="s">
        <v>9</v>
      </c>
      <c r="B30" s="5">
        <f>SUM(B20:B29)</f>
        <v>0.99999999999999989</v>
      </c>
      <c r="G30" s="49" t="str">
        <f xml:space="preserve"> CONCATENATE("Totaal fictieve korting ",$B$1," ",A18)</f>
        <v>Totaal fictieve korting Inzet duurzaam materieel 2e jaar</v>
      </c>
      <c r="H30" s="49"/>
      <c r="I30" s="49"/>
      <c r="J30" s="49"/>
      <c r="K30" s="49"/>
      <c r="L30" s="49"/>
      <c r="M30" s="20" t="str">
        <f>IF(N30="geen 100%","geen 100%",SUM(M20:M29))</f>
        <v>geen 100%</v>
      </c>
      <c r="N30" s="4" t="str">
        <f>IF(OR(SUM(B20:B29)=0,N20="geen 100%",N21="geen 100%",N22="geen 100%",N23="geen 100%",N24="geen 100%",N25="geen 100%",N26="geen 100%",N27="geen 100%",N28="geen 100%",N29="geen 100%"),"geen 100%","100% ingevuld")</f>
        <v>geen 100%</v>
      </c>
    </row>
    <row r="31" spans="1:14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4" x14ac:dyDescent="0.2">
      <c r="A32" s="11" t="s">
        <v>17</v>
      </c>
      <c r="B32" s="28">
        <v>100000</v>
      </c>
      <c r="C32" s="76" t="s">
        <v>41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</row>
    <row r="33" spans="1:14" ht="38.25" x14ac:dyDescent="0.2">
      <c r="A33" s="35" t="s">
        <v>39</v>
      </c>
      <c r="B33" s="46" t="s">
        <v>0</v>
      </c>
      <c r="C33" s="36" t="s">
        <v>1</v>
      </c>
      <c r="D33" s="67" t="s">
        <v>18</v>
      </c>
      <c r="E33" s="36" t="s">
        <v>5</v>
      </c>
      <c r="F33" s="67" t="s">
        <v>18</v>
      </c>
      <c r="G33" s="36" t="s">
        <v>4</v>
      </c>
      <c r="H33" s="67" t="s">
        <v>18</v>
      </c>
      <c r="I33" s="36" t="s">
        <v>6</v>
      </c>
      <c r="J33" s="67" t="s">
        <v>18</v>
      </c>
      <c r="K33" s="36" t="s">
        <v>34</v>
      </c>
      <c r="L33" s="67" t="s">
        <v>18</v>
      </c>
      <c r="M33" s="46" t="s">
        <v>19</v>
      </c>
    </row>
    <row r="34" spans="1:14" x14ac:dyDescent="0.2">
      <c r="A34" s="2"/>
      <c r="B34" s="47"/>
      <c r="C34" s="31">
        <v>1</v>
      </c>
      <c r="D34" s="68"/>
      <c r="E34" s="31">
        <v>0.75</v>
      </c>
      <c r="F34" s="68"/>
      <c r="G34" s="31">
        <v>0.5</v>
      </c>
      <c r="H34" s="68"/>
      <c r="I34" s="31">
        <v>0.25</v>
      </c>
      <c r="J34" s="68"/>
      <c r="K34" s="31">
        <v>0</v>
      </c>
      <c r="L34" s="68"/>
      <c r="M34" s="47"/>
    </row>
    <row r="35" spans="1:14" x14ac:dyDescent="0.2">
      <c r="A35" s="29" t="str">
        <f>A5</f>
        <v>Electrisch handgereedschap</v>
      </c>
      <c r="B35" s="30">
        <f t="shared" ref="A35:B36" si="17">B5</f>
        <v>0.1</v>
      </c>
      <c r="C35" s="6">
        <v>0</v>
      </c>
      <c r="D35" s="18">
        <f>C35*C$34*$B$32*$B35</f>
        <v>0</v>
      </c>
      <c r="E35" s="6">
        <v>0</v>
      </c>
      <c r="F35" s="18">
        <f>E35*E$34*$B$32*$B35</f>
        <v>0</v>
      </c>
      <c r="G35" s="6">
        <v>0</v>
      </c>
      <c r="H35" s="18">
        <f>G35*G$34*$B$32*$B35</f>
        <v>0</v>
      </c>
      <c r="I35" s="6">
        <v>0</v>
      </c>
      <c r="J35" s="18">
        <f>I35*I$34*$B$32*$B35</f>
        <v>0</v>
      </c>
      <c r="K35" s="6">
        <v>0</v>
      </c>
      <c r="L35" s="18">
        <f>K35*K$34*$B$32*$B35</f>
        <v>0</v>
      </c>
      <c r="M35" s="19" t="str">
        <f t="shared" ref="M35:M37" si="18">IF(N35="geen 100%","geen 100%",SUM(D35+F35+H35+J35+L35))</f>
        <v>geen 100%</v>
      </c>
      <c r="N35" s="4" t="str">
        <f>IF(B35=0%,"n.v.t.",IF(SUM(C35+E35+G35+I35+K35)&lt;&gt;100%,"geen 100%","100% ingevuld"))</f>
        <v>geen 100%</v>
      </c>
    </row>
    <row r="36" spans="1:14" x14ac:dyDescent="0.2">
      <c r="A36" s="29" t="str">
        <f t="shared" si="17"/>
        <v>Trilmachine</v>
      </c>
      <c r="B36" s="30">
        <f t="shared" si="17"/>
        <v>0.1</v>
      </c>
      <c r="C36" s="6">
        <v>0</v>
      </c>
      <c r="D36" s="18">
        <f t="shared" ref="D36:F44" si="19">C36*C$34*$B$32*$B36</f>
        <v>0</v>
      </c>
      <c r="E36" s="6">
        <v>0</v>
      </c>
      <c r="F36" s="18">
        <f t="shared" si="19"/>
        <v>0</v>
      </c>
      <c r="G36" s="6">
        <v>0</v>
      </c>
      <c r="H36" s="18">
        <f t="shared" ref="H36" si="20">G36*G$34*$B$32*$B36</f>
        <v>0</v>
      </c>
      <c r="I36" s="6">
        <v>0</v>
      </c>
      <c r="J36" s="18">
        <f t="shared" ref="J36" si="21">I36*I$34*$B$32*$B36</f>
        <v>0</v>
      </c>
      <c r="K36" s="6">
        <v>0</v>
      </c>
      <c r="L36" s="18">
        <f t="shared" ref="L36" si="22">K36*K$34*$B$32*$B36</f>
        <v>0</v>
      </c>
      <c r="M36" s="19" t="str">
        <f t="shared" si="18"/>
        <v>geen 100%</v>
      </c>
      <c r="N36" s="4" t="str">
        <f>IF(B36=0%,"n.v.t.",IF(SUM(C36+E36+G36+I36+K36)&lt;&gt;100%,"geen 100%","100% ingevuld"))</f>
        <v>geen 100%</v>
      </c>
    </row>
    <row r="37" spans="1:14" x14ac:dyDescent="0.2">
      <c r="A37" s="29" t="str">
        <f t="shared" ref="A37:B37" si="23">A7</f>
        <v>Loader</v>
      </c>
      <c r="B37" s="30">
        <f t="shared" si="23"/>
        <v>0.05</v>
      </c>
      <c r="C37" s="6">
        <v>0</v>
      </c>
      <c r="D37" s="18">
        <f t="shared" si="19"/>
        <v>0</v>
      </c>
      <c r="E37" s="6">
        <v>0</v>
      </c>
      <c r="F37" s="18">
        <f t="shared" si="19"/>
        <v>0</v>
      </c>
      <c r="G37" s="6">
        <v>0</v>
      </c>
      <c r="H37" s="18">
        <f t="shared" ref="H37" si="24">G37*G$34*$B$32*$B37</f>
        <v>0</v>
      </c>
      <c r="I37" s="6">
        <v>0</v>
      </c>
      <c r="J37" s="18">
        <f t="shared" ref="J37" si="25">I37*I$34*$B$32*$B37</f>
        <v>0</v>
      </c>
      <c r="K37" s="6">
        <v>0</v>
      </c>
      <c r="L37" s="18">
        <f t="shared" ref="L37" si="26">K37*K$34*$B$32*$B37</f>
        <v>0</v>
      </c>
      <c r="M37" s="19" t="str">
        <f t="shared" si="18"/>
        <v>geen 100%</v>
      </c>
      <c r="N37" s="4" t="str">
        <f t="shared" ref="N37:N44" si="27">IF(B37=0%,"n.v.t.",IF(SUM(C37+E37+G37+I37+K37)&lt;&gt;100%,"geen 100%","100% ingevuld"))</f>
        <v>geen 100%</v>
      </c>
    </row>
    <row r="38" spans="1:14" x14ac:dyDescent="0.2">
      <c r="A38" s="29" t="str">
        <f t="shared" ref="A38:B38" si="28">A8</f>
        <v>Werkbus</v>
      </c>
      <c r="B38" s="30">
        <f t="shared" si="28"/>
        <v>0.15</v>
      </c>
      <c r="C38" s="6">
        <v>0</v>
      </c>
      <c r="D38" s="18">
        <f t="shared" si="19"/>
        <v>0</v>
      </c>
      <c r="E38" s="6">
        <v>0</v>
      </c>
      <c r="F38" s="18">
        <f t="shared" si="19"/>
        <v>0</v>
      </c>
      <c r="G38" s="6">
        <v>0</v>
      </c>
      <c r="H38" s="18">
        <f t="shared" ref="H38" si="29">G38*G$34*$B$32*$B38</f>
        <v>0</v>
      </c>
      <c r="I38" s="6">
        <v>0</v>
      </c>
      <c r="J38" s="18">
        <f t="shared" ref="J38" si="30">I38*I$34*$B$32*$B38</f>
        <v>0</v>
      </c>
      <c r="K38" s="6">
        <v>0</v>
      </c>
      <c r="L38" s="18">
        <f t="shared" ref="L38" si="31">K38*K$34*$B$32*$B38</f>
        <v>0</v>
      </c>
      <c r="M38" s="19" t="str">
        <f>IF(N38="geen 100%","geen 100%",SUM(D38+F38+H38+J38+L38))</f>
        <v>geen 100%</v>
      </c>
      <c r="N38" s="4" t="str">
        <f t="shared" si="27"/>
        <v>geen 100%</v>
      </c>
    </row>
    <row r="39" spans="1:14" x14ac:dyDescent="0.2">
      <c r="A39" s="29" t="str">
        <f t="shared" ref="A39:B39" si="32">A9</f>
        <v>Graafmachine</v>
      </c>
      <c r="B39" s="30">
        <f t="shared" si="32"/>
        <v>0.1</v>
      </c>
      <c r="C39" s="6">
        <v>0</v>
      </c>
      <c r="D39" s="18">
        <f t="shared" si="19"/>
        <v>0</v>
      </c>
      <c r="E39" s="6">
        <v>0</v>
      </c>
      <c r="F39" s="18">
        <f t="shared" si="19"/>
        <v>0</v>
      </c>
      <c r="G39" s="6">
        <v>0</v>
      </c>
      <c r="H39" s="18">
        <f t="shared" ref="H39" si="33">G39*G$34*$B$32*$B39</f>
        <v>0</v>
      </c>
      <c r="I39" s="6">
        <v>0</v>
      </c>
      <c r="J39" s="18">
        <f t="shared" ref="J39" si="34">I39*I$34*$B$32*$B39</f>
        <v>0</v>
      </c>
      <c r="K39" s="6">
        <v>0</v>
      </c>
      <c r="L39" s="18">
        <f t="shared" ref="L39" si="35">K39*K$34*$B$32*$B39</f>
        <v>0</v>
      </c>
      <c r="M39" s="19" t="str">
        <f t="shared" ref="M39:M44" si="36">IF(N39="geen 100%","geen 100%",SUM(D39+F39+H39+J39+L39))</f>
        <v>geen 100%</v>
      </c>
      <c r="N39" s="4" t="str">
        <f t="shared" si="27"/>
        <v>geen 100%</v>
      </c>
    </row>
    <row r="40" spans="1:14" x14ac:dyDescent="0.2">
      <c r="A40" s="29" t="str">
        <f t="shared" ref="A40:B40" si="37">A10</f>
        <v>Wakkerstamper</v>
      </c>
      <c r="B40" s="30">
        <f t="shared" si="37"/>
        <v>0.1</v>
      </c>
      <c r="C40" s="6">
        <v>0</v>
      </c>
      <c r="D40" s="18">
        <f t="shared" si="19"/>
        <v>0</v>
      </c>
      <c r="E40" s="6">
        <v>0</v>
      </c>
      <c r="F40" s="18">
        <f t="shared" si="19"/>
        <v>0</v>
      </c>
      <c r="G40" s="6">
        <v>0</v>
      </c>
      <c r="H40" s="18">
        <f t="shared" ref="H40" si="38">G40*G$34*$B$32*$B40</f>
        <v>0</v>
      </c>
      <c r="I40" s="6">
        <v>0</v>
      </c>
      <c r="J40" s="18">
        <f t="shared" ref="J40" si="39">I40*I$34*$B$32*$B40</f>
        <v>0</v>
      </c>
      <c r="K40" s="6">
        <v>0</v>
      </c>
      <c r="L40" s="18">
        <f t="shared" ref="L40" si="40">K40*K$34*$B$32*$B40</f>
        <v>0</v>
      </c>
      <c r="M40" s="19" t="str">
        <f t="shared" si="36"/>
        <v>geen 100%</v>
      </c>
      <c r="N40" s="4" t="str">
        <f t="shared" si="27"/>
        <v>geen 100%</v>
      </c>
    </row>
    <row r="41" spans="1:14" x14ac:dyDescent="0.2">
      <c r="A41" s="29" t="str">
        <f t="shared" ref="A41:B41" si="41">A11</f>
        <v>Knipmachine</v>
      </c>
      <c r="B41" s="30">
        <f t="shared" si="41"/>
        <v>0.1</v>
      </c>
      <c r="C41" s="6">
        <v>0</v>
      </c>
      <c r="D41" s="18">
        <f t="shared" si="19"/>
        <v>0</v>
      </c>
      <c r="E41" s="6">
        <v>0</v>
      </c>
      <c r="F41" s="18">
        <f t="shared" si="19"/>
        <v>0</v>
      </c>
      <c r="G41" s="6">
        <v>0</v>
      </c>
      <c r="H41" s="18">
        <f t="shared" ref="H41" si="42">G41*G$34*$B$32*$B41</f>
        <v>0</v>
      </c>
      <c r="I41" s="6">
        <v>0</v>
      </c>
      <c r="J41" s="18">
        <f t="shared" ref="J41" si="43">I41*I$34*$B$32*$B41</f>
        <v>0</v>
      </c>
      <c r="K41" s="6">
        <v>0</v>
      </c>
      <c r="L41" s="18">
        <f t="shared" ref="L41" si="44">K41*K$34*$B$32*$B41</f>
        <v>0</v>
      </c>
      <c r="M41" s="19" t="str">
        <f t="shared" si="36"/>
        <v>geen 100%</v>
      </c>
      <c r="N41" s="4" t="str">
        <f t="shared" si="27"/>
        <v>geen 100%</v>
      </c>
    </row>
    <row r="42" spans="1:14" x14ac:dyDescent="0.2">
      <c r="A42" s="29" t="str">
        <f t="shared" ref="A42:B42" si="45">A12</f>
        <v>Zaagmachine</v>
      </c>
      <c r="B42" s="30">
        <f t="shared" si="45"/>
        <v>0.1</v>
      </c>
      <c r="C42" s="6">
        <v>0</v>
      </c>
      <c r="D42" s="18">
        <f t="shared" si="19"/>
        <v>0</v>
      </c>
      <c r="E42" s="6">
        <v>0</v>
      </c>
      <c r="F42" s="18">
        <f t="shared" si="19"/>
        <v>0</v>
      </c>
      <c r="G42" s="6">
        <v>0</v>
      </c>
      <c r="H42" s="18">
        <f t="shared" ref="H42" si="46">G42*G$34*$B$32*$B42</f>
        <v>0</v>
      </c>
      <c r="I42" s="6">
        <v>0</v>
      </c>
      <c r="J42" s="18">
        <f t="shared" ref="J42" si="47">I42*I$34*$B$32*$B42</f>
        <v>0</v>
      </c>
      <c r="K42" s="6">
        <v>0</v>
      </c>
      <c r="L42" s="18">
        <f t="shared" ref="L42" si="48">K42*K$34*$B$32*$B42</f>
        <v>0</v>
      </c>
      <c r="M42" s="19" t="str">
        <f t="shared" si="36"/>
        <v>geen 100%</v>
      </c>
      <c r="N42" s="4" t="str">
        <f t="shared" si="27"/>
        <v>geen 100%</v>
      </c>
    </row>
    <row r="43" spans="1:14" x14ac:dyDescent="0.2">
      <c r="A43" s="29" t="str">
        <f t="shared" ref="A43:B43" si="49">A13</f>
        <v xml:space="preserve">Dumper </v>
      </c>
      <c r="B43" s="30">
        <f t="shared" si="49"/>
        <v>0.1</v>
      </c>
      <c r="C43" s="6">
        <v>0</v>
      </c>
      <c r="D43" s="18">
        <f t="shared" si="19"/>
        <v>0</v>
      </c>
      <c r="E43" s="6">
        <v>0</v>
      </c>
      <c r="F43" s="18">
        <f t="shared" si="19"/>
        <v>0</v>
      </c>
      <c r="G43" s="6">
        <v>0</v>
      </c>
      <c r="H43" s="18">
        <f t="shared" ref="H43" si="50">G43*G$34*$B$32*$B43</f>
        <v>0</v>
      </c>
      <c r="I43" s="6">
        <v>0</v>
      </c>
      <c r="J43" s="18">
        <f t="shared" ref="J43" si="51">I43*I$34*$B$32*$B43</f>
        <v>0</v>
      </c>
      <c r="K43" s="6">
        <v>0</v>
      </c>
      <c r="L43" s="18">
        <f t="shared" ref="L43" si="52">K43*K$34*$B$32*$B43</f>
        <v>0</v>
      </c>
      <c r="M43" s="19" t="str">
        <f t="shared" si="36"/>
        <v>geen 100%</v>
      </c>
      <c r="N43" s="4" t="str">
        <f t="shared" si="27"/>
        <v>geen 100%</v>
      </c>
    </row>
    <row r="44" spans="1:14" x14ac:dyDescent="0.2">
      <c r="A44" s="29" t="str">
        <f t="shared" ref="A44:B44" si="53">A14</f>
        <v xml:space="preserve">Vrachtauto </v>
      </c>
      <c r="B44" s="30">
        <f t="shared" si="53"/>
        <v>0.1</v>
      </c>
      <c r="C44" s="6">
        <v>0</v>
      </c>
      <c r="D44" s="18">
        <f t="shared" si="19"/>
        <v>0</v>
      </c>
      <c r="E44" s="6">
        <v>0</v>
      </c>
      <c r="F44" s="18">
        <f t="shared" si="19"/>
        <v>0</v>
      </c>
      <c r="G44" s="6">
        <v>0</v>
      </c>
      <c r="H44" s="18">
        <f t="shared" ref="H44" si="54">G44*G$34*$B$32*$B44</f>
        <v>0</v>
      </c>
      <c r="I44" s="6">
        <v>0</v>
      </c>
      <c r="J44" s="18">
        <f t="shared" ref="J44" si="55">I44*I$34*$B$32*$B44</f>
        <v>0</v>
      </c>
      <c r="K44" s="6">
        <v>0</v>
      </c>
      <c r="L44" s="18">
        <f t="shared" ref="L44" si="56">K44*K$34*$B$32*$B44</f>
        <v>0</v>
      </c>
      <c r="M44" s="19" t="str">
        <f t="shared" si="36"/>
        <v>geen 100%</v>
      </c>
      <c r="N44" s="4" t="str">
        <f t="shared" si="27"/>
        <v>geen 100%</v>
      </c>
    </row>
    <row r="45" spans="1:14" ht="15.75" x14ac:dyDescent="0.25">
      <c r="A45" s="7" t="s">
        <v>9</v>
      </c>
      <c r="B45" s="5">
        <f>SUM(B35:B44)</f>
        <v>0.99999999999999989</v>
      </c>
      <c r="G45" s="49" t="str">
        <f xml:space="preserve"> CONCATENATE("Totaal fictieve korting ",$B$1," ",A33)</f>
        <v>Totaal fictieve korting Inzet duurzaam materieel 3e jaar</v>
      </c>
      <c r="H45" s="49"/>
      <c r="I45" s="49"/>
      <c r="J45" s="49"/>
      <c r="K45" s="49"/>
      <c r="L45" s="49"/>
      <c r="M45" s="20" t="str">
        <f>IF(N45="geen 100%","geen 100%",SUM(M35:M44))</f>
        <v>geen 100%</v>
      </c>
      <c r="N45" s="4" t="str">
        <f>IF(OR(SUM(B35:B44)=0,N35="geen 100%",N36="geen 100%",N37="geen 100%",N38="geen 100%",N39="geen 100%",N40="geen 100%",N41="geen 100%",N42="geen 100%",N43="geen 100%",N44="geen 100%"),"geen 100%","100% ingevuld")</f>
        <v>geen 100%</v>
      </c>
    </row>
    <row r="46" spans="1:14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spans="1:14" x14ac:dyDescent="0.2">
      <c r="A47" s="11" t="s">
        <v>17</v>
      </c>
      <c r="B47" s="28">
        <v>50000</v>
      </c>
      <c r="C47" s="76" t="s">
        <v>41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</row>
    <row r="48" spans="1:14" ht="38.25" x14ac:dyDescent="0.2">
      <c r="A48" s="35" t="s">
        <v>40</v>
      </c>
      <c r="B48" s="46" t="s">
        <v>0</v>
      </c>
      <c r="C48" s="36" t="s">
        <v>1</v>
      </c>
      <c r="D48" s="67" t="s">
        <v>18</v>
      </c>
      <c r="E48" s="36" t="s">
        <v>5</v>
      </c>
      <c r="F48" s="67" t="s">
        <v>18</v>
      </c>
      <c r="G48" s="36" t="s">
        <v>4</v>
      </c>
      <c r="H48" s="67" t="s">
        <v>18</v>
      </c>
      <c r="I48" s="36" t="s">
        <v>6</v>
      </c>
      <c r="J48" s="67" t="s">
        <v>18</v>
      </c>
      <c r="K48" s="36" t="s">
        <v>34</v>
      </c>
      <c r="L48" s="67" t="s">
        <v>18</v>
      </c>
      <c r="M48" s="46" t="s">
        <v>19</v>
      </c>
    </row>
    <row r="49" spans="1:14" x14ac:dyDescent="0.2">
      <c r="A49" s="2"/>
      <c r="B49" s="47"/>
      <c r="C49" s="31">
        <v>1</v>
      </c>
      <c r="D49" s="68"/>
      <c r="E49" s="31">
        <v>0.75</v>
      </c>
      <c r="F49" s="68"/>
      <c r="G49" s="31">
        <v>0.5</v>
      </c>
      <c r="H49" s="68"/>
      <c r="I49" s="31">
        <v>0.25</v>
      </c>
      <c r="J49" s="68"/>
      <c r="K49" s="31">
        <v>0</v>
      </c>
      <c r="L49" s="68"/>
      <c r="M49" s="47"/>
    </row>
    <row r="50" spans="1:14" x14ac:dyDescent="0.2">
      <c r="A50" s="29" t="str">
        <f>A5</f>
        <v>Electrisch handgereedschap</v>
      </c>
      <c r="B50" s="30">
        <f t="shared" ref="A50:B51" si="57">B5</f>
        <v>0.1</v>
      </c>
      <c r="C50" s="6">
        <v>0</v>
      </c>
      <c r="D50" s="18">
        <f>C50*C$49*$B$47*$B50</f>
        <v>0</v>
      </c>
      <c r="E50" s="6">
        <v>0</v>
      </c>
      <c r="F50" s="18">
        <f>E50*E$49*$B$47*$B50</f>
        <v>0</v>
      </c>
      <c r="G50" s="6">
        <v>0</v>
      </c>
      <c r="H50" s="18">
        <f>G50*G$49*$B$47*$B50</f>
        <v>0</v>
      </c>
      <c r="I50" s="6">
        <v>0</v>
      </c>
      <c r="J50" s="18">
        <f>I50*I$49*$B$47*$B50</f>
        <v>0</v>
      </c>
      <c r="K50" s="6">
        <v>0</v>
      </c>
      <c r="L50" s="18">
        <f>K50*K$49*$B$47*$B50</f>
        <v>0</v>
      </c>
      <c r="M50" s="19" t="str">
        <f t="shared" ref="M50:M52" si="58">IF(N50="geen 100%","geen 100%",SUM(D50+F50+H50+J50+L50))</f>
        <v>geen 100%</v>
      </c>
      <c r="N50" s="4" t="str">
        <f>IF(B50=0%,"n.v.t.",IF(SUM(C50+E50+G50+I50+K50)&lt;&gt;100%,"geen 100%","100% ingevuld"))</f>
        <v>geen 100%</v>
      </c>
    </row>
    <row r="51" spans="1:14" x14ac:dyDescent="0.2">
      <c r="A51" s="29" t="str">
        <f t="shared" si="57"/>
        <v>Trilmachine</v>
      </c>
      <c r="B51" s="30">
        <f t="shared" si="57"/>
        <v>0.1</v>
      </c>
      <c r="C51" s="6">
        <v>0</v>
      </c>
      <c r="D51" s="18">
        <f t="shared" ref="D51:D59" si="59">C51*C$49*$B$47*$B51</f>
        <v>0</v>
      </c>
      <c r="E51" s="6">
        <v>0</v>
      </c>
      <c r="F51" s="18">
        <f t="shared" ref="F51:F59" si="60">E51*E$4*$B$2*$B51</f>
        <v>0</v>
      </c>
      <c r="G51" s="6">
        <v>0</v>
      </c>
      <c r="H51" s="3">
        <f t="shared" ref="H51:H59" si="61">G51*G$4*$B$2*$B51</f>
        <v>0</v>
      </c>
      <c r="I51" s="6">
        <v>0</v>
      </c>
      <c r="J51" s="3">
        <f t="shared" ref="J51:J59" si="62">I51*I$4*$B$2*$B51</f>
        <v>0</v>
      </c>
      <c r="K51" s="6">
        <v>0</v>
      </c>
      <c r="L51" s="3">
        <f t="shared" ref="L51:L59" si="63">K51*K$4*$B$2*$B51</f>
        <v>0</v>
      </c>
      <c r="M51" s="19" t="str">
        <f t="shared" si="58"/>
        <v>geen 100%</v>
      </c>
      <c r="N51" s="4" t="str">
        <f>IF(B51=0%,"n.v.t.",IF(SUM(C51+E51+G51+I51+K51)&lt;&gt;100%,"geen 100%","100% ingevuld"))</f>
        <v>geen 100%</v>
      </c>
    </row>
    <row r="52" spans="1:14" x14ac:dyDescent="0.2">
      <c r="A52" s="29" t="str">
        <f t="shared" ref="A52:B52" si="64">A7</f>
        <v>Loader</v>
      </c>
      <c r="B52" s="30">
        <f t="shared" si="64"/>
        <v>0.05</v>
      </c>
      <c r="C52" s="6">
        <v>0</v>
      </c>
      <c r="D52" s="18">
        <f t="shared" si="59"/>
        <v>0</v>
      </c>
      <c r="E52" s="6">
        <v>0</v>
      </c>
      <c r="F52" s="18">
        <f t="shared" si="60"/>
        <v>0</v>
      </c>
      <c r="G52" s="6">
        <v>0</v>
      </c>
      <c r="H52" s="3">
        <f t="shared" si="61"/>
        <v>0</v>
      </c>
      <c r="I52" s="6">
        <v>0</v>
      </c>
      <c r="J52" s="3">
        <f t="shared" si="62"/>
        <v>0</v>
      </c>
      <c r="K52" s="6">
        <v>0</v>
      </c>
      <c r="L52" s="3">
        <f t="shared" si="63"/>
        <v>0</v>
      </c>
      <c r="M52" s="19" t="str">
        <f t="shared" si="58"/>
        <v>geen 100%</v>
      </c>
      <c r="N52" s="4" t="str">
        <f t="shared" ref="N52:N59" si="65">IF(B52=0%,"n.v.t.",IF(SUM(C52+E52+G52+I52+K52)&lt;&gt;100%,"geen 100%","100% ingevuld"))</f>
        <v>geen 100%</v>
      </c>
    </row>
    <row r="53" spans="1:14" x14ac:dyDescent="0.2">
      <c r="A53" s="29" t="str">
        <f t="shared" ref="A53:B53" si="66">A8</f>
        <v>Werkbus</v>
      </c>
      <c r="B53" s="30">
        <f t="shared" si="66"/>
        <v>0.15</v>
      </c>
      <c r="C53" s="6">
        <v>0</v>
      </c>
      <c r="D53" s="18">
        <f t="shared" si="59"/>
        <v>0</v>
      </c>
      <c r="E53" s="6">
        <v>0</v>
      </c>
      <c r="F53" s="18">
        <f t="shared" si="60"/>
        <v>0</v>
      </c>
      <c r="G53" s="6">
        <v>0</v>
      </c>
      <c r="H53" s="18">
        <f t="shared" si="61"/>
        <v>0</v>
      </c>
      <c r="I53" s="6">
        <v>0</v>
      </c>
      <c r="J53" s="18">
        <f t="shared" si="62"/>
        <v>0</v>
      </c>
      <c r="K53" s="6">
        <v>0</v>
      </c>
      <c r="L53" s="18">
        <f t="shared" si="63"/>
        <v>0</v>
      </c>
      <c r="M53" s="19" t="str">
        <f>IF(N53="geen 100%","geen 100%",SUM(D53+F53+H53+J53+L53))</f>
        <v>geen 100%</v>
      </c>
      <c r="N53" s="4" t="str">
        <f t="shared" si="65"/>
        <v>geen 100%</v>
      </c>
    </row>
    <row r="54" spans="1:14" x14ac:dyDescent="0.2">
      <c r="A54" s="29" t="str">
        <f t="shared" ref="A54:B54" si="67">A9</f>
        <v>Graafmachine</v>
      </c>
      <c r="B54" s="30">
        <f t="shared" si="67"/>
        <v>0.1</v>
      </c>
      <c r="C54" s="6">
        <v>0</v>
      </c>
      <c r="D54" s="18">
        <f t="shared" si="59"/>
        <v>0</v>
      </c>
      <c r="E54" s="6">
        <v>0</v>
      </c>
      <c r="F54" s="18">
        <f t="shared" si="60"/>
        <v>0</v>
      </c>
      <c r="G54" s="6">
        <v>0</v>
      </c>
      <c r="H54" s="18">
        <f t="shared" si="61"/>
        <v>0</v>
      </c>
      <c r="I54" s="6">
        <v>0</v>
      </c>
      <c r="J54" s="18">
        <f t="shared" si="62"/>
        <v>0</v>
      </c>
      <c r="K54" s="6">
        <v>0</v>
      </c>
      <c r="L54" s="18">
        <f t="shared" si="63"/>
        <v>0</v>
      </c>
      <c r="M54" s="19" t="str">
        <f t="shared" ref="M54:M59" si="68">IF(N54="geen 100%","geen 100%",SUM(D54+F54+H54+J54+L54))</f>
        <v>geen 100%</v>
      </c>
      <c r="N54" s="4" t="str">
        <f t="shared" si="65"/>
        <v>geen 100%</v>
      </c>
    </row>
    <row r="55" spans="1:14" x14ac:dyDescent="0.2">
      <c r="A55" s="29" t="str">
        <f t="shared" ref="A55:B55" si="69">A10</f>
        <v>Wakkerstamper</v>
      </c>
      <c r="B55" s="30">
        <f t="shared" si="69"/>
        <v>0.1</v>
      </c>
      <c r="C55" s="6">
        <v>0</v>
      </c>
      <c r="D55" s="18">
        <f t="shared" si="59"/>
        <v>0</v>
      </c>
      <c r="E55" s="6">
        <v>0</v>
      </c>
      <c r="F55" s="18">
        <f t="shared" si="60"/>
        <v>0</v>
      </c>
      <c r="G55" s="6">
        <v>0</v>
      </c>
      <c r="H55" s="18">
        <f t="shared" si="61"/>
        <v>0</v>
      </c>
      <c r="I55" s="6">
        <v>0</v>
      </c>
      <c r="J55" s="18">
        <f t="shared" si="62"/>
        <v>0</v>
      </c>
      <c r="K55" s="6">
        <v>0</v>
      </c>
      <c r="L55" s="18">
        <f t="shared" si="63"/>
        <v>0</v>
      </c>
      <c r="M55" s="19" t="str">
        <f t="shared" si="68"/>
        <v>geen 100%</v>
      </c>
      <c r="N55" s="4" t="str">
        <f t="shared" si="65"/>
        <v>geen 100%</v>
      </c>
    </row>
    <row r="56" spans="1:14" x14ac:dyDescent="0.2">
      <c r="A56" s="29" t="str">
        <f t="shared" ref="A56:B56" si="70">A11</f>
        <v>Knipmachine</v>
      </c>
      <c r="B56" s="30">
        <f t="shared" si="70"/>
        <v>0.1</v>
      </c>
      <c r="C56" s="6">
        <v>0</v>
      </c>
      <c r="D56" s="18">
        <f t="shared" si="59"/>
        <v>0</v>
      </c>
      <c r="E56" s="6">
        <v>0</v>
      </c>
      <c r="F56" s="18">
        <f t="shared" si="60"/>
        <v>0</v>
      </c>
      <c r="G56" s="6">
        <v>0</v>
      </c>
      <c r="H56" s="18">
        <f t="shared" si="61"/>
        <v>0</v>
      </c>
      <c r="I56" s="6">
        <v>0</v>
      </c>
      <c r="J56" s="18">
        <f t="shared" si="62"/>
        <v>0</v>
      </c>
      <c r="K56" s="6">
        <v>0</v>
      </c>
      <c r="L56" s="18">
        <f t="shared" si="63"/>
        <v>0</v>
      </c>
      <c r="M56" s="19" t="str">
        <f t="shared" si="68"/>
        <v>geen 100%</v>
      </c>
      <c r="N56" s="4" t="str">
        <f t="shared" si="65"/>
        <v>geen 100%</v>
      </c>
    </row>
    <row r="57" spans="1:14" x14ac:dyDescent="0.2">
      <c r="A57" s="29" t="str">
        <f t="shared" ref="A57:B57" si="71">A12</f>
        <v>Zaagmachine</v>
      </c>
      <c r="B57" s="30">
        <f t="shared" si="71"/>
        <v>0.1</v>
      </c>
      <c r="C57" s="6">
        <v>0</v>
      </c>
      <c r="D57" s="18">
        <f t="shared" si="59"/>
        <v>0</v>
      </c>
      <c r="E57" s="6">
        <v>0</v>
      </c>
      <c r="F57" s="18">
        <f t="shared" si="60"/>
        <v>0</v>
      </c>
      <c r="G57" s="6">
        <v>0</v>
      </c>
      <c r="H57" s="18">
        <f t="shared" si="61"/>
        <v>0</v>
      </c>
      <c r="I57" s="6">
        <v>0</v>
      </c>
      <c r="J57" s="18">
        <f t="shared" si="62"/>
        <v>0</v>
      </c>
      <c r="K57" s="6">
        <v>0</v>
      </c>
      <c r="L57" s="18">
        <f t="shared" si="63"/>
        <v>0</v>
      </c>
      <c r="M57" s="19" t="str">
        <f t="shared" si="68"/>
        <v>geen 100%</v>
      </c>
      <c r="N57" s="4" t="str">
        <f t="shared" si="65"/>
        <v>geen 100%</v>
      </c>
    </row>
    <row r="58" spans="1:14" x14ac:dyDescent="0.2">
      <c r="A58" s="29" t="str">
        <f t="shared" ref="A58:B58" si="72">A13</f>
        <v xml:space="preserve">Dumper </v>
      </c>
      <c r="B58" s="30">
        <f t="shared" si="72"/>
        <v>0.1</v>
      </c>
      <c r="C58" s="6">
        <v>0</v>
      </c>
      <c r="D58" s="18">
        <f t="shared" si="59"/>
        <v>0</v>
      </c>
      <c r="E58" s="6">
        <v>0</v>
      </c>
      <c r="F58" s="18">
        <f t="shared" si="60"/>
        <v>0</v>
      </c>
      <c r="G58" s="6">
        <v>0</v>
      </c>
      <c r="H58" s="18">
        <f t="shared" si="61"/>
        <v>0</v>
      </c>
      <c r="I58" s="6">
        <v>0</v>
      </c>
      <c r="J58" s="18">
        <f t="shared" si="62"/>
        <v>0</v>
      </c>
      <c r="K58" s="6">
        <v>0</v>
      </c>
      <c r="L58" s="18">
        <f t="shared" si="63"/>
        <v>0</v>
      </c>
      <c r="M58" s="19" t="str">
        <f t="shared" si="68"/>
        <v>geen 100%</v>
      </c>
      <c r="N58" s="4" t="str">
        <f t="shared" si="65"/>
        <v>geen 100%</v>
      </c>
    </row>
    <row r="59" spans="1:14" x14ac:dyDescent="0.2">
      <c r="A59" s="29" t="str">
        <f t="shared" ref="A59:B59" si="73">A14</f>
        <v xml:space="preserve">Vrachtauto </v>
      </c>
      <c r="B59" s="30">
        <f t="shared" si="73"/>
        <v>0.1</v>
      </c>
      <c r="C59" s="6">
        <v>0</v>
      </c>
      <c r="D59" s="18">
        <f t="shared" si="59"/>
        <v>0</v>
      </c>
      <c r="E59" s="6">
        <v>0</v>
      </c>
      <c r="F59" s="18">
        <f t="shared" si="60"/>
        <v>0</v>
      </c>
      <c r="G59" s="6">
        <v>0</v>
      </c>
      <c r="H59" s="18">
        <f t="shared" si="61"/>
        <v>0</v>
      </c>
      <c r="I59" s="6">
        <v>0</v>
      </c>
      <c r="J59" s="18">
        <f t="shared" si="62"/>
        <v>0</v>
      </c>
      <c r="K59" s="6">
        <v>0</v>
      </c>
      <c r="L59" s="18">
        <f t="shared" si="63"/>
        <v>0</v>
      </c>
      <c r="M59" s="19" t="str">
        <f t="shared" si="68"/>
        <v>geen 100%</v>
      </c>
      <c r="N59" s="4" t="str">
        <f t="shared" si="65"/>
        <v>geen 100%</v>
      </c>
    </row>
    <row r="60" spans="1:14" ht="15.75" x14ac:dyDescent="0.25">
      <c r="A60" s="7" t="s">
        <v>9</v>
      </c>
      <c r="B60" s="5">
        <f>SUM(B50:B59)</f>
        <v>0.99999999999999989</v>
      </c>
      <c r="G60" s="49" t="str">
        <f xml:space="preserve"> CONCATENATE("Totaal fictieve korting ",$B$1," ",A48)</f>
        <v>Totaal fictieve korting Inzet duurzaam materieel 4e jaar</v>
      </c>
      <c r="H60" s="49"/>
      <c r="I60" s="49"/>
      <c r="J60" s="49"/>
      <c r="K60" s="49"/>
      <c r="L60" s="49"/>
      <c r="M60" s="20" t="str">
        <f>IF(N60="geen 100%","geen 100%",SUM(M50:M59))</f>
        <v>geen 100%</v>
      </c>
      <c r="N60" s="4" t="str">
        <f>IF(OR(SUM(B50:B59)=0,N50="geen 100%",N51="geen 100%",N52="geen 100%",N53="geen 100%",N54="geen 100%",N55="geen 100%",N56="geen 100%",N57="geen 100%",N58="geen 100%",N59="geen 100%"),"geen 100%","100% ingevuld")</f>
        <v>geen 100%</v>
      </c>
    </row>
    <row r="61" spans="1:14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</row>
    <row r="62" spans="1:14" ht="15.75" x14ac:dyDescent="0.25">
      <c r="A62" s="15"/>
      <c r="B62" s="15"/>
      <c r="C62" s="15"/>
      <c r="D62" s="15"/>
      <c r="E62" s="15"/>
      <c r="F62" s="15"/>
      <c r="G62" s="66" t="str">
        <f xml:space="preserve"> CONCATENATE("Totaal fictieve korting ",$B$1)</f>
        <v>Totaal fictieve korting Inzet duurzaam materieel</v>
      </c>
      <c r="H62" s="66"/>
      <c r="I62" s="66"/>
      <c r="J62" s="66"/>
      <c r="K62" s="66"/>
      <c r="L62" s="66"/>
      <c r="M62" s="20" t="str">
        <f>IF(OR(M15="geen 100%",M30="geen 100%",M45="geen 100%",M60="geen 100%"),"geen 100%",M15+M30+M45+M60)</f>
        <v>geen 100%</v>
      </c>
    </row>
    <row r="63" spans="1:14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</row>
    <row r="64" spans="1:14" x14ac:dyDescent="0.2">
      <c r="A64" s="48" t="s">
        <v>8</v>
      </c>
      <c r="B64" s="48"/>
      <c r="C64" s="48"/>
      <c r="D64" s="48"/>
      <c r="E64" s="48"/>
      <c r="F64" s="48"/>
      <c r="G64" s="48"/>
      <c r="H64" s="48"/>
      <c r="I64" s="48"/>
      <c r="J64" s="15"/>
    </row>
    <row r="65" spans="1:14" x14ac:dyDescent="0.2">
      <c r="A65" s="48" t="s">
        <v>3</v>
      </c>
      <c r="B65" s="48"/>
      <c r="C65" s="48"/>
      <c r="D65" s="48"/>
      <c r="E65" s="48"/>
      <c r="F65" s="48"/>
      <c r="G65" s="48"/>
      <c r="H65" s="48"/>
      <c r="I65" s="48"/>
      <c r="J65" s="15"/>
    </row>
    <row r="66" spans="1:14" x14ac:dyDescent="0.2">
      <c r="A66" s="48" t="s">
        <v>2</v>
      </c>
      <c r="B66" s="48"/>
      <c r="C66" s="48"/>
      <c r="D66" s="48"/>
      <c r="E66" s="48"/>
      <c r="F66" s="48"/>
      <c r="G66" s="48"/>
      <c r="H66" s="48"/>
      <c r="I66" s="48"/>
      <c r="J66" s="15"/>
    </row>
    <row r="67" spans="1:14" x14ac:dyDescent="0.2">
      <c r="A67" s="48" t="s">
        <v>7</v>
      </c>
      <c r="B67" s="48"/>
      <c r="C67" s="48"/>
      <c r="D67" s="48"/>
      <c r="E67" s="48"/>
      <c r="F67" s="48"/>
      <c r="G67" s="48"/>
      <c r="H67" s="48"/>
      <c r="I67" s="48"/>
    </row>
    <row r="69" spans="1:14" ht="15.75" x14ac:dyDescent="0.2">
      <c r="A69" s="34" t="s">
        <v>53</v>
      </c>
      <c r="B69" s="52" t="s">
        <v>36</v>
      </c>
      <c r="C69" s="52"/>
      <c r="D69" s="52"/>
      <c r="F69" s="41" t="s">
        <v>30</v>
      </c>
      <c r="G69" s="16" t="s">
        <v>10</v>
      </c>
      <c r="H69" s="17" t="s">
        <v>18</v>
      </c>
    </row>
    <row r="70" spans="1:14" x14ac:dyDescent="0.2">
      <c r="A70" s="74" t="s">
        <v>17</v>
      </c>
      <c r="B70" s="28">
        <v>150000</v>
      </c>
      <c r="C70" s="73"/>
      <c r="D70" s="73"/>
      <c r="F70" s="42"/>
      <c r="G70" s="16">
        <v>5</v>
      </c>
      <c r="H70" s="72">
        <v>1</v>
      </c>
    </row>
    <row r="71" spans="1:14" ht="32.25" customHeight="1" x14ac:dyDescent="0.2">
      <c r="C71" s="63" t="s">
        <v>21</v>
      </c>
      <c r="D71" s="63"/>
      <c r="F71" s="42"/>
      <c r="G71" s="16">
        <v>4</v>
      </c>
      <c r="H71" s="72">
        <v>0.8</v>
      </c>
    </row>
    <row r="72" spans="1:14" ht="12.75" customHeight="1" x14ac:dyDescent="0.2">
      <c r="A72" s="64" t="s">
        <v>11</v>
      </c>
      <c r="B72" s="38">
        <v>3</v>
      </c>
      <c r="C72" s="40">
        <f>INDEX(G70:H74,IF(B72=G70,1,IF(B72=G71,2,IF(B72=G72,3,IF(B72=G73,4,5)))),2)*B70</f>
        <v>75000</v>
      </c>
      <c r="D72" s="40"/>
      <c r="F72" s="42"/>
      <c r="G72" s="16">
        <v>3</v>
      </c>
      <c r="H72" s="72">
        <v>0.5</v>
      </c>
    </row>
    <row r="73" spans="1:14" ht="12.75" customHeight="1" x14ac:dyDescent="0.2">
      <c r="A73" s="65"/>
      <c r="B73" s="39"/>
      <c r="C73" s="40"/>
      <c r="D73" s="40"/>
      <c r="F73" s="42"/>
      <c r="G73" s="16">
        <v>2</v>
      </c>
      <c r="H73" s="72">
        <v>0</v>
      </c>
    </row>
    <row r="74" spans="1:14" x14ac:dyDescent="0.2">
      <c r="A74" s="4"/>
      <c r="F74" s="43"/>
      <c r="G74" s="16">
        <v>1</v>
      </c>
      <c r="H74" s="72">
        <v>0</v>
      </c>
    </row>
    <row r="75" spans="1:14" x14ac:dyDescent="0.2">
      <c r="H75" s="73"/>
      <c r="I75" s="21" t="s">
        <v>22</v>
      </c>
      <c r="J75" s="22"/>
    </row>
    <row r="76" spans="1:14" ht="30" customHeight="1" x14ac:dyDescent="0.2">
      <c r="A76" s="57" t="s">
        <v>52</v>
      </c>
      <c r="B76" s="58"/>
      <c r="C76" s="59" t="str">
        <f>IF(OR(M15="geen 100%",B72="Maak keuze"),"Nog niet goed ingevuld",M15+C72)</f>
        <v>Nog niet goed ingevuld</v>
      </c>
      <c r="D76" s="60"/>
      <c r="I76" s="61" t="s">
        <v>23</v>
      </c>
      <c r="J76" s="62"/>
      <c r="K76" s="54"/>
      <c r="L76" s="55"/>
      <c r="M76" s="55"/>
      <c r="N76" s="56"/>
    </row>
    <row r="77" spans="1:14" ht="30" customHeight="1" x14ac:dyDescent="0.2">
      <c r="I77" s="61" t="s">
        <v>24</v>
      </c>
      <c r="J77" s="62"/>
      <c r="K77" s="54"/>
      <c r="L77" s="55"/>
      <c r="M77" s="55"/>
      <c r="N77" s="56"/>
    </row>
    <row r="78" spans="1:14" ht="60" customHeight="1" x14ac:dyDescent="0.2">
      <c r="I78" s="61" t="s">
        <v>25</v>
      </c>
      <c r="J78" s="62"/>
      <c r="K78" s="54"/>
      <c r="L78" s="55"/>
      <c r="M78" s="55"/>
      <c r="N78" s="56"/>
    </row>
    <row r="79" spans="1:14" ht="30" customHeight="1" x14ac:dyDescent="0.2">
      <c r="A79" s="53" t="s">
        <v>28</v>
      </c>
      <c r="B79" s="53"/>
      <c r="C79" s="53"/>
      <c r="I79" s="61" t="s">
        <v>26</v>
      </c>
      <c r="J79" s="62"/>
      <c r="K79" s="54"/>
      <c r="L79" s="55"/>
      <c r="M79" s="55"/>
      <c r="N79" s="56"/>
    </row>
    <row r="80" spans="1:14" x14ac:dyDescent="0.2">
      <c r="F80" s="23"/>
      <c r="G80" s="23"/>
      <c r="H80" s="23"/>
      <c r="M80" s="24" t="s">
        <v>27</v>
      </c>
      <c r="N80" s="25" t="s">
        <v>54</v>
      </c>
    </row>
    <row r="81" spans="13:14" x14ac:dyDescent="0.2">
      <c r="M81" s="26" t="s">
        <v>29</v>
      </c>
      <c r="N81" s="27">
        <v>44308</v>
      </c>
    </row>
  </sheetData>
  <sheetProtection algorithmName="SHA-512" hashValue="LkLwBNehnbkINbH3XPbI9Kf9OfxuYnhnp41FQuUQqRpAJIhyyeEJfKFQ3eywUJZrcNG6Xjl/BjtMhl+8JDXQIA==" saltValue="8mX/zIS+smZUaA/07ikZuA==" spinCount="100000" sheet="1" selectLockedCells="1"/>
  <mergeCells count="59">
    <mergeCell ref="J3:J4"/>
    <mergeCell ref="C2:M2"/>
    <mergeCell ref="B1:D1"/>
    <mergeCell ref="B3:B4"/>
    <mergeCell ref="D3:D4"/>
    <mergeCell ref="F3:F4"/>
    <mergeCell ref="H3:H4"/>
    <mergeCell ref="G30:L30"/>
    <mergeCell ref="C32:M32"/>
    <mergeCell ref="C47:M47"/>
    <mergeCell ref="M3:M4"/>
    <mergeCell ref="A76:B76"/>
    <mergeCell ref="C76:D76"/>
    <mergeCell ref="I76:J76"/>
    <mergeCell ref="K76:N76"/>
    <mergeCell ref="B69:D69"/>
    <mergeCell ref="F69:F74"/>
    <mergeCell ref="C71:D71"/>
    <mergeCell ref="A72:A73"/>
    <mergeCell ref="B72:B73"/>
    <mergeCell ref="C72:D73"/>
    <mergeCell ref="L3:L4"/>
    <mergeCell ref="A64:I64"/>
    <mergeCell ref="I77:J77"/>
    <mergeCell ref="K77:N77"/>
    <mergeCell ref="G62:L62"/>
    <mergeCell ref="M48:M49"/>
    <mergeCell ref="G45:L45"/>
    <mergeCell ref="G60:L60"/>
    <mergeCell ref="A65:I65"/>
    <mergeCell ref="A66:I66"/>
    <mergeCell ref="A67:I67"/>
    <mergeCell ref="I78:J78"/>
    <mergeCell ref="K78:N78"/>
    <mergeCell ref="A79:C79"/>
    <mergeCell ref="I79:J79"/>
    <mergeCell ref="K79:N79"/>
    <mergeCell ref="F18:F19"/>
    <mergeCell ref="H18:H19"/>
    <mergeCell ref="J18:J19"/>
    <mergeCell ref="C17:M17"/>
    <mergeCell ref="L18:L19"/>
    <mergeCell ref="M18:M19"/>
    <mergeCell ref="G15:L15"/>
    <mergeCell ref="L33:L34"/>
    <mergeCell ref="M33:M34"/>
    <mergeCell ref="B48:B49"/>
    <mergeCell ref="D48:D49"/>
    <mergeCell ref="F48:F49"/>
    <mergeCell ref="H48:H49"/>
    <mergeCell ref="J48:J49"/>
    <mergeCell ref="L48:L49"/>
    <mergeCell ref="B33:B34"/>
    <mergeCell ref="D33:D34"/>
    <mergeCell ref="F33:F34"/>
    <mergeCell ref="H33:H34"/>
    <mergeCell ref="J33:J34"/>
    <mergeCell ref="B18:B19"/>
    <mergeCell ref="D18:D19"/>
  </mergeCells>
  <conditionalFormatting sqref="M5:M15">
    <cfRule type="cellIs" dxfId="10" priority="16" operator="equal">
      <formula>"geen 100%"</formula>
    </cfRule>
  </conditionalFormatting>
  <conditionalFormatting sqref="C72:D73">
    <cfRule type="expression" dxfId="9" priority="15">
      <formula>B72="Maak keuze"</formula>
    </cfRule>
  </conditionalFormatting>
  <conditionalFormatting sqref="C76">
    <cfRule type="cellIs" dxfId="8" priority="14" operator="equal">
      <formula>"Nog niet goed ingevuld"</formula>
    </cfRule>
  </conditionalFormatting>
  <conditionalFormatting sqref="A1 A69 A76">
    <cfRule type="cellIs" dxfId="7" priority="13" operator="equal">
      <formula>"Maak keuze"</formula>
    </cfRule>
  </conditionalFormatting>
  <conditionalFormatting sqref="B15">
    <cfRule type="cellIs" dxfId="6" priority="12" operator="notEqual">
      <formula>100%</formula>
    </cfRule>
  </conditionalFormatting>
  <conditionalFormatting sqref="M50:M60">
    <cfRule type="cellIs" dxfId="5" priority="3" operator="equal">
      <formula>"geen 100%"</formula>
    </cfRule>
  </conditionalFormatting>
  <conditionalFormatting sqref="M20:M30">
    <cfRule type="cellIs" dxfId="4" priority="7" operator="equal">
      <formula>"geen 100%"</formula>
    </cfRule>
  </conditionalFormatting>
  <conditionalFormatting sqref="M35:M45">
    <cfRule type="cellIs" dxfId="3" priority="5" operator="equal">
      <formula>"geen 100%"</formula>
    </cfRule>
  </conditionalFormatting>
  <conditionalFormatting sqref="M62">
    <cfRule type="cellIs" dxfId="2" priority="1" operator="equal">
      <formula>"geen 100%"</formula>
    </cfRule>
  </conditionalFormatting>
  <dataValidations count="3">
    <dataValidation type="list" allowBlank="1" showInputMessage="1" showErrorMessage="1" sqref="A76:B76" xr:uid="{A2061419-D83F-4095-8739-15C79BB45930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A1 A69" xr:uid="{6B14D1BB-BD1D-4E32-90B6-D2E6CA11BF29}">
      <formula1>"Maak keuze,K.1,K.2,K.3,K.4,K.5,K.6,K.1a,K.1b,K.2a,K.2b,K.3a,K.3b,K.4a,K.4b,K.5a,K.5b,K.6a,K.6b,"</formula1>
    </dataValidation>
    <dataValidation type="list" allowBlank="1" showInputMessage="1" showErrorMessage="1" sqref="B72:B73" xr:uid="{5A5B839C-FE46-4FB4-A795-CAE54578B2C1}">
      <formula1>"Maak keuze,5,4,3,2,1"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228F-44C3-4FA5-B7CF-7F50FB553197}">
  <sheetPr>
    <pageSetUpPr fitToPage="1"/>
  </sheetPr>
  <dimension ref="A1:N24"/>
  <sheetViews>
    <sheetView workbookViewId="0">
      <selection activeCell="C6" sqref="C6"/>
    </sheetView>
  </sheetViews>
  <sheetFormatPr defaultRowHeight="12.75" x14ac:dyDescent="0.2"/>
  <cols>
    <col min="1" max="1" width="25" style="1" bestFit="1" customWidth="1"/>
    <col min="2" max="2" width="12.28515625" style="1" bestFit="1" customWidth="1"/>
    <col min="3" max="3" width="11" style="1" bestFit="1" customWidth="1"/>
    <col min="4" max="4" width="10.85546875" style="1" bestFit="1" customWidth="1"/>
    <col min="5" max="5" width="11.5703125" style="1" bestFit="1" customWidth="1"/>
    <col min="6" max="6" width="10.85546875" style="1" bestFit="1" customWidth="1"/>
    <col min="7" max="7" width="11.85546875" style="1" customWidth="1"/>
    <col min="8" max="8" width="8" style="1" bestFit="1" customWidth="1"/>
    <col min="9" max="9" width="9.85546875" style="1" bestFit="1" customWidth="1"/>
    <col min="10" max="10" width="8" style="1" bestFit="1" customWidth="1"/>
    <col min="11" max="11" width="11.5703125" style="1" bestFit="1" customWidth="1"/>
    <col min="12" max="12" width="8" style="1" bestFit="1" customWidth="1"/>
    <col min="13" max="13" width="14" style="1" bestFit="1" customWidth="1"/>
    <col min="14" max="14" width="12.85546875" style="1" bestFit="1" customWidth="1"/>
    <col min="15" max="16384" width="9.140625" style="1"/>
  </cols>
  <sheetData>
    <row r="1" spans="1:14" ht="15.75" x14ac:dyDescent="0.2">
      <c r="A1" s="69" t="s">
        <v>33</v>
      </c>
      <c r="B1" s="70"/>
      <c r="C1" s="10"/>
    </row>
    <row r="2" spans="1:14" x14ac:dyDescent="0.2">
      <c r="A2" s="11" t="s">
        <v>17</v>
      </c>
      <c r="B2" s="28">
        <v>10000</v>
      </c>
      <c r="C2" s="9"/>
      <c r="D2" s="12"/>
    </row>
    <row r="3" spans="1:14" x14ac:dyDescent="0.2">
      <c r="A3" s="13"/>
      <c r="C3" s="71" t="s">
        <v>31</v>
      </c>
      <c r="D3" s="37"/>
      <c r="E3" s="37"/>
      <c r="F3" s="37"/>
      <c r="G3" s="37"/>
      <c r="H3" s="37"/>
      <c r="I3" s="37"/>
      <c r="J3" s="37"/>
      <c r="K3" s="37"/>
      <c r="L3" s="14"/>
    </row>
    <row r="4" spans="1:14" ht="38.25" x14ac:dyDescent="0.2">
      <c r="A4" s="2"/>
      <c r="B4" s="50" t="s">
        <v>0</v>
      </c>
      <c r="C4" s="8" t="s">
        <v>1</v>
      </c>
      <c r="D4" s="44" t="s">
        <v>18</v>
      </c>
      <c r="E4" s="8" t="s">
        <v>5</v>
      </c>
      <c r="F4" s="44" t="s">
        <v>18</v>
      </c>
      <c r="G4" s="8" t="s">
        <v>4</v>
      </c>
      <c r="H4" s="44" t="s">
        <v>18</v>
      </c>
      <c r="I4" s="32" t="s">
        <v>6</v>
      </c>
      <c r="J4" s="44" t="s">
        <v>18</v>
      </c>
      <c r="K4" s="8" t="s">
        <v>34</v>
      </c>
      <c r="L4" s="44" t="s">
        <v>18</v>
      </c>
      <c r="M4" s="46" t="s">
        <v>19</v>
      </c>
    </row>
    <row r="5" spans="1:14" x14ac:dyDescent="0.2">
      <c r="A5" s="2"/>
      <c r="B5" s="51"/>
      <c r="C5" s="31">
        <v>1</v>
      </c>
      <c r="D5" s="45"/>
      <c r="E5" s="31">
        <v>0.75</v>
      </c>
      <c r="F5" s="45"/>
      <c r="G5" s="31">
        <v>0.5</v>
      </c>
      <c r="H5" s="45"/>
      <c r="I5" s="31">
        <v>0.25</v>
      </c>
      <c r="J5" s="45"/>
      <c r="K5" s="31">
        <v>0</v>
      </c>
      <c r="L5" s="45"/>
      <c r="M5" s="47"/>
    </row>
    <row r="6" spans="1:14" x14ac:dyDescent="0.2">
      <c r="A6" s="29" t="s">
        <v>12</v>
      </c>
      <c r="B6" s="30">
        <v>0.25</v>
      </c>
      <c r="C6" s="6">
        <v>0.8</v>
      </c>
      <c r="D6" s="18">
        <f t="shared" ref="D6:F10" si="0">C6*C$5*$B$2*$B6</f>
        <v>2000</v>
      </c>
      <c r="E6" s="6">
        <v>0</v>
      </c>
      <c r="F6" s="18">
        <f t="shared" si="0"/>
        <v>0</v>
      </c>
      <c r="G6" s="6">
        <v>0</v>
      </c>
      <c r="H6" s="18">
        <f t="shared" ref="H6:H10" si="1">G6*G$5*$B$2*$B6</f>
        <v>0</v>
      </c>
      <c r="I6" s="6">
        <v>0</v>
      </c>
      <c r="J6" s="18">
        <f t="shared" ref="J6:J10" si="2">I6*I$5*$B$2*$B6</f>
        <v>0</v>
      </c>
      <c r="K6" s="6">
        <v>0.2</v>
      </c>
      <c r="L6" s="18">
        <f t="shared" ref="L6:L10" si="3">K6*K$5*$B$2*$B6</f>
        <v>0</v>
      </c>
      <c r="M6" s="19">
        <f>IF(N6="geen 100%","geen 100%",SUM(D6+F6+H6+J6+L6))</f>
        <v>2000</v>
      </c>
      <c r="N6" s="4" t="str">
        <f t="shared" ref="N6:N10" si="4">IF(SUM(C6+E6+G6+I6+K6)&lt;&gt;100%,"geen 100%","100% ingevuld")</f>
        <v>100% ingevuld</v>
      </c>
    </row>
    <row r="7" spans="1:14" x14ac:dyDescent="0.2">
      <c r="A7" s="29" t="s">
        <v>13</v>
      </c>
      <c r="B7" s="30">
        <v>0.25</v>
      </c>
      <c r="C7" s="6">
        <v>0.7</v>
      </c>
      <c r="D7" s="18">
        <f t="shared" si="0"/>
        <v>1750</v>
      </c>
      <c r="E7" s="6">
        <v>0</v>
      </c>
      <c r="F7" s="18">
        <f t="shared" si="0"/>
        <v>0</v>
      </c>
      <c r="G7" s="6">
        <v>0</v>
      </c>
      <c r="H7" s="18">
        <f t="shared" si="1"/>
        <v>0</v>
      </c>
      <c r="I7" s="6">
        <v>0</v>
      </c>
      <c r="J7" s="18">
        <f t="shared" si="2"/>
        <v>0</v>
      </c>
      <c r="K7" s="6">
        <v>0.3</v>
      </c>
      <c r="L7" s="18">
        <f t="shared" si="3"/>
        <v>0</v>
      </c>
      <c r="M7" s="19">
        <f t="shared" ref="M7:M10" si="5">IF(N7="geen 100%","geen 100%",SUM(D7+F7+H7+J7+L7))</f>
        <v>1750</v>
      </c>
      <c r="N7" s="4" t="str">
        <f t="shared" si="4"/>
        <v>100% ingevuld</v>
      </c>
    </row>
    <row r="8" spans="1:14" x14ac:dyDescent="0.2">
      <c r="A8" s="29" t="s">
        <v>14</v>
      </c>
      <c r="B8" s="30">
        <v>0.25</v>
      </c>
      <c r="C8" s="6">
        <v>0</v>
      </c>
      <c r="D8" s="18">
        <f t="shared" si="0"/>
        <v>0</v>
      </c>
      <c r="E8" s="6">
        <v>1</v>
      </c>
      <c r="F8" s="18">
        <f t="shared" si="0"/>
        <v>1875</v>
      </c>
      <c r="G8" s="6">
        <v>0</v>
      </c>
      <c r="H8" s="18">
        <f t="shared" si="1"/>
        <v>0</v>
      </c>
      <c r="I8" s="6">
        <v>0</v>
      </c>
      <c r="J8" s="18">
        <f t="shared" si="2"/>
        <v>0</v>
      </c>
      <c r="K8" s="6">
        <v>0</v>
      </c>
      <c r="L8" s="18">
        <f t="shared" si="3"/>
        <v>0</v>
      </c>
      <c r="M8" s="19">
        <f t="shared" si="5"/>
        <v>1875</v>
      </c>
      <c r="N8" s="4" t="str">
        <f t="shared" si="4"/>
        <v>100% ingevuld</v>
      </c>
    </row>
    <row r="9" spans="1:14" x14ac:dyDescent="0.2">
      <c r="A9" s="29" t="s">
        <v>15</v>
      </c>
      <c r="B9" s="30">
        <v>0.15</v>
      </c>
      <c r="C9" s="6">
        <v>0</v>
      </c>
      <c r="D9" s="18">
        <f t="shared" si="0"/>
        <v>0</v>
      </c>
      <c r="E9" s="6">
        <v>0</v>
      </c>
      <c r="F9" s="18">
        <f t="shared" si="0"/>
        <v>0</v>
      </c>
      <c r="G9" s="6">
        <v>0</v>
      </c>
      <c r="H9" s="18">
        <f t="shared" si="1"/>
        <v>0</v>
      </c>
      <c r="I9" s="6">
        <v>0</v>
      </c>
      <c r="J9" s="18">
        <f t="shared" si="2"/>
        <v>0</v>
      </c>
      <c r="K9" s="6">
        <v>1</v>
      </c>
      <c r="L9" s="18">
        <f t="shared" si="3"/>
        <v>0</v>
      </c>
      <c r="M9" s="19">
        <f t="shared" si="5"/>
        <v>0</v>
      </c>
      <c r="N9" s="4" t="str">
        <f t="shared" si="4"/>
        <v>100% ingevuld</v>
      </c>
    </row>
    <row r="10" spans="1:14" x14ac:dyDescent="0.2">
      <c r="A10" s="29" t="s">
        <v>16</v>
      </c>
      <c r="B10" s="30">
        <v>0.1</v>
      </c>
      <c r="C10" s="6">
        <v>0</v>
      </c>
      <c r="D10" s="18">
        <f t="shared" si="0"/>
        <v>0</v>
      </c>
      <c r="E10" s="6">
        <v>0</v>
      </c>
      <c r="F10" s="18">
        <f t="shared" si="0"/>
        <v>0</v>
      </c>
      <c r="G10" s="6">
        <v>0</v>
      </c>
      <c r="H10" s="18">
        <f t="shared" si="1"/>
        <v>0</v>
      </c>
      <c r="I10" s="6">
        <v>0</v>
      </c>
      <c r="J10" s="18">
        <f t="shared" si="2"/>
        <v>0</v>
      </c>
      <c r="K10" s="6">
        <v>1</v>
      </c>
      <c r="L10" s="18">
        <f t="shared" si="3"/>
        <v>0</v>
      </c>
      <c r="M10" s="19">
        <f t="shared" si="5"/>
        <v>0</v>
      </c>
      <c r="N10" s="4" t="str">
        <f t="shared" si="4"/>
        <v>100% ingevuld</v>
      </c>
    </row>
    <row r="11" spans="1:14" ht="15.75" x14ac:dyDescent="0.25">
      <c r="A11" s="7" t="s">
        <v>9</v>
      </c>
      <c r="B11" s="5">
        <f>SUM(B6:B10)</f>
        <v>1</v>
      </c>
      <c r="H11" s="49" t="s">
        <v>20</v>
      </c>
      <c r="I11" s="49"/>
      <c r="J11" s="49"/>
      <c r="K11" s="49"/>
      <c r="L11" s="49"/>
      <c r="M11" s="20">
        <f>IF(N11="geen 100%","geen 100%",SUM(M6:M10))</f>
        <v>5625</v>
      </c>
      <c r="N11" s="4" t="str">
        <f>IF(OR(N6="geen 100%",N7="geen 100%",N8="geen 100%",N9="geen 100%",N10="geen 100%"),"geen 100%","100% ingevuld")</f>
        <v>100% ingevuld</v>
      </c>
    </row>
    <row r="12" spans="1:14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4" x14ac:dyDescent="0.2">
      <c r="A13" s="13"/>
      <c r="C13" s="37" t="s">
        <v>32</v>
      </c>
      <c r="D13" s="37"/>
      <c r="E13" s="37"/>
      <c r="F13" s="37"/>
      <c r="G13" s="37"/>
      <c r="H13" s="37"/>
      <c r="I13" s="37"/>
      <c r="J13" s="37"/>
      <c r="K13" s="37"/>
      <c r="L13" s="14"/>
    </row>
    <row r="14" spans="1:14" ht="38.25" x14ac:dyDescent="0.2">
      <c r="A14" s="2"/>
      <c r="B14" s="50" t="s">
        <v>0</v>
      </c>
      <c r="C14" s="8" t="s">
        <v>1</v>
      </c>
      <c r="D14" s="44" t="s">
        <v>18</v>
      </c>
      <c r="E14" s="8" t="s">
        <v>5</v>
      </c>
      <c r="F14" s="44" t="s">
        <v>18</v>
      </c>
      <c r="G14" s="8" t="s">
        <v>4</v>
      </c>
      <c r="H14" s="44" t="s">
        <v>18</v>
      </c>
      <c r="I14" s="32" t="s">
        <v>6</v>
      </c>
      <c r="J14" s="44" t="s">
        <v>18</v>
      </c>
      <c r="K14" s="8" t="s">
        <v>34</v>
      </c>
      <c r="L14" s="44" t="s">
        <v>18</v>
      </c>
      <c r="M14" s="46" t="s">
        <v>19</v>
      </c>
    </row>
    <row r="15" spans="1:14" x14ac:dyDescent="0.2">
      <c r="A15" s="2"/>
      <c r="B15" s="51"/>
      <c r="C15" s="31">
        <v>1</v>
      </c>
      <c r="D15" s="45"/>
      <c r="E15" s="31">
        <v>0.75</v>
      </c>
      <c r="F15" s="45"/>
      <c r="G15" s="31">
        <v>0.5</v>
      </c>
      <c r="H15" s="45"/>
      <c r="I15" s="31">
        <v>0.25</v>
      </c>
      <c r="J15" s="45"/>
      <c r="K15" s="31">
        <v>0</v>
      </c>
      <c r="L15" s="45"/>
      <c r="M15" s="47"/>
    </row>
    <row r="16" spans="1:14" x14ac:dyDescent="0.2">
      <c r="A16" s="29" t="s">
        <v>12</v>
      </c>
      <c r="B16" s="30">
        <v>0.25</v>
      </c>
      <c r="C16" s="6">
        <v>0.5</v>
      </c>
      <c r="D16" s="18">
        <f t="shared" ref="D16:D20" si="6">C16*C$5*$B$2*$B16</f>
        <v>1250</v>
      </c>
      <c r="E16" s="6">
        <v>0</v>
      </c>
      <c r="F16" s="18">
        <f t="shared" ref="F16:F20" si="7">E16*E$5*$B$2*$B16</f>
        <v>0</v>
      </c>
      <c r="G16" s="6">
        <v>0</v>
      </c>
      <c r="H16" s="18">
        <f t="shared" ref="H16:H20" si="8">G16*G$5*$B$2*$B16</f>
        <v>0</v>
      </c>
      <c r="I16" s="6">
        <v>0</v>
      </c>
      <c r="J16" s="18">
        <f t="shared" ref="J16:J20" si="9">I16*I$5*$B$2*$B16</f>
        <v>0</v>
      </c>
      <c r="K16" s="6">
        <v>0.5</v>
      </c>
      <c r="L16" s="18">
        <f t="shared" ref="L16:L20" si="10">K16*K$5*$B$2*$B16</f>
        <v>0</v>
      </c>
      <c r="M16" s="19">
        <f>IF(N16="geen 100%","geen 100%",SUM(D16+F16+H16+J16+L16))</f>
        <v>1250</v>
      </c>
      <c r="N16" s="4" t="str">
        <f t="shared" ref="N16:N20" si="11">IF(SUM(C16+E16+G16+I16+K16)&lt;&gt;100%,"geen 100%","100% ingevuld")</f>
        <v>100% ingevuld</v>
      </c>
    </row>
    <row r="17" spans="1:14" x14ac:dyDescent="0.2">
      <c r="A17" s="29" t="s">
        <v>13</v>
      </c>
      <c r="B17" s="30">
        <v>0.25</v>
      </c>
      <c r="C17" s="6">
        <v>0.4</v>
      </c>
      <c r="D17" s="18">
        <f t="shared" si="6"/>
        <v>1000</v>
      </c>
      <c r="E17" s="6">
        <v>0</v>
      </c>
      <c r="F17" s="18">
        <f t="shared" si="7"/>
        <v>0</v>
      </c>
      <c r="G17" s="6">
        <v>0</v>
      </c>
      <c r="H17" s="18">
        <f t="shared" si="8"/>
        <v>0</v>
      </c>
      <c r="I17" s="6">
        <v>0</v>
      </c>
      <c r="J17" s="18">
        <f t="shared" si="9"/>
        <v>0</v>
      </c>
      <c r="K17" s="6">
        <v>0.6</v>
      </c>
      <c r="L17" s="18">
        <f t="shared" si="10"/>
        <v>0</v>
      </c>
      <c r="M17" s="19">
        <f t="shared" ref="M17:M20" si="12">IF(N17="geen 100%","geen 100%",SUM(D17+F17+H17+J17+L17))</f>
        <v>1000</v>
      </c>
      <c r="N17" s="4" t="str">
        <f t="shared" si="11"/>
        <v>100% ingevuld</v>
      </c>
    </row>
    <row r="18" spans="1:14" x14ac:dyDescent="0.2">
      <c r="A18" s="29" t="s">
        <v>14</v>
      </c>
      <c r="B18" s="30">
        <v>0.25</v>
      </c>
      <c r="C18" s="6">
        <v>0</v>
      </c>
      <c r="D18" s="18">
        <f t="shared" si="6"/>
        <v>0</v>
      </c>
      <c r="E18" s="6">
        <v>1</v>
      </c>
      <c r="F18" s="18">
        <f t="shared" si="7"/>
        <v>1875</v>
      </c>
      <c r="G18" s="6">
        <v>0</v>
      </c>
      <c r="H18" s="18">
        <f t="shared" si="8"/>
        <v>0</v>
      </c>
      <c r="I18" s="6">
        <v>0</v>
      </c>
      <c r="J18" s="18">
        <f t="shared" si="9"/>
        <v>0</v>
      </c>
      <c r="K18" s="6">
        <v>0</v>
      </c>
      <c r="L18" s="18">
        <f t="shared" si="10"/>
        <v>0</v>
      </c>
      <c r="M18" s="19">
        <f t="shared" si="12"/>
        <v>1875</v>
      </c>
      <c r="N18" s="4" t="str">
        <f t="shared" si="11"/>
        <v>100% ingevuld</v>
      </c>
    </row>
    <row r="19" spans="1:14" x14ac:dyDescent="0.2">
      <c r="A19" s="29" t="s">
        <v>15</v>
      </c>
      <c r="B19" s="30">
        <v>0.15</v>
      </c>
      <c r="C19" s="6">
        <v>0</v>
      </c>
      <c r="D19" s="18">
        <f t="shared" si="6"/>
        <v>0</v>
      </c>
      <c r="E19" s="6">
        <v>0</v>
      </c>
      <c r="F19" s="18">
        <f t="shared" si="7"/>
        <v>0</v>
      </c>
      <c r="G19" s="6">
        <v>0</v>
      </c>
      <c r="H19" s="18">
        <f t="shared" si="8"/>
        <v>0</v>
      </c>
      <c r="I19" s="6">
        <v>0</v>
      </c>
      <c r="J19" s="18">
        <f t="shared" si="9"/>
        <v>0</v>
      </c>
      <c r="K19" s="6">
        <v>1</v>
      </c>
      <c r="L19" s="18">
        <f t="shared" si="10"/>
        <v>0</v>
      </c>
      <c r="M19" s="19">
        <f t="shared" si="12"/>
        <v>0</v>
      </c>
      <c r="N19" s="4" t="str">
        <f t="shared" si="11"/>
        <v>100% ingevuld</v>
      </c>
    </row>
    <row r="20" spans="1:14" x14ac:dyDescent="0.2">
      <c r="A20" s="29" t="s">
        <v>16</v>
      </c>
      <c r="B20" s="30">
        <v>0.1</v>
      </c>
      <c r="C20" s="6">
        <v>0</v>
      </c>
      <c r="D20" s="18">
        <f t="shared" si="6"/>
        <v>0</v>
      </c>
      <c r="E20" s="6">
        <v>0</v>
      </c>
      <c r="F20" s="18">
        <f t="shared" si="7"/>
        <v>0</v>
      </c>
      <c r="G20" s="6">
        <v>0</v>
      </c>
      <c r="H20" s="18">
        <f t="shared" si="8"/>
        <v>0</v>
      </c>
      <c r="I20" s="6">
        <v>0</v>
      </c>
      <c r="J20" s="18">
        <f t="shared" si="9"/>
        <v>0</v>
      </c>
      <c r="K20" s="6">
        <v>1</v>
      </c>
      <c r="L20" s="18">
        <f t="shared" si="10"/>
        <v>0</v>
      </c>
      <c r="M20" s="19">
        <f t="shared" si="12"/>
        <v>0</v>
      </c>
      <c r="N20" s="4" t="str">
        <f t="shared" si="11"/>
        <v>100% ingevuld</v>
      </c>
    </row>
    <row r="21" spans="1:14" ht="15.75" x14ac:dyDescent="0.25">
      <c r="A21" s="7" t="s">
        <v>9</v>
      </c>
      <c r="B21" s="5">
        <f>SUM(B16:B20)</f>
        <v>1</v>
      </c>
      <c r="H21" s="49" t="s">
        <v>20</v>
      </c>
      <c r="I21" s="49"/>
      <c r="J21" s="49"/>
      <c r="K21" s="49"/>
      <c r="L21" s="49"/>
      <c r="M21" s="20">
        <f>IF(N21="geen 100%","geen 100%",SUM(M16:M20))</f>
        <v>4125</v>
      </c>
      <c r="N21" s="4" t="str">
        <f>IF(OR(N16="geen 100%",N17="geen 100%",N18="geen 100%",N19="geen 100%",N20="geen 100%"),"geen 100%","100% ingevuld")</f>
        <v>100% ingevuld</v>
      </c>
    </row>
    <row r="24" spans="1:14" x14ac:dyDescent="0.2">
      <c r="M24" s="33">
        <f>M21-M11</f>
        <v>-1500</v>
      </c>
    </row>
  </sheetData>
  <sheetProtection sheet="1" selectLockedCells="1"/>
  <mergeCells count="19">
    <mergeCell ref="H21:L21"/>
    <mergeCell ref="C13:K13"/>
    <mergeCell ref="B14:B15"/>
    <mergeCell ref="D14:D15"/>
    <mergeCell ref="F14:F15"/>
    <mergeCell ref="H14:H15"/>
    <mergeCell ref="L4:L5"/>
    <mergeCell ref="J14:J15"/>
    <mergeCell ref="L14:L15"/>
    <mergeCell ref="M4:M5"/>
    <mergeCell ref="H11:L11"/>
    <mergeCell ref="M14:M15"/>
    <mergeCell ref="A1:B1"/>
    <mergeCell ref="C3:K3"/>
    <mergeCell ref="B4:B5"/>
    <mergeCell ref="D4:D5"/>
    <mergeCell ref="F4:F5"/>
    <mergeCell ref="H4:H5"/>
    <mergeCell ref="J4:J5"/>
  </mergeCells>
  <conditionalFormatting sqref="M6:M11">
    <cfRule type="cellIs" dxfId="1" priority="4" operator="equal">
      <formula>"geen 100%"</formula>
    </cfRule>
  </conditionalFormatting>
  <conditionalFormatting sqref="M16:M21">
    <cfRule type="cellIs" dxfId="0" priority="1" operator="equal">
      <formula>"geen 100%"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K.3 Duurzaam materieel en Co2 </vt:lpstr>
      <vt:lpstr>K.4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Pluimers, Annemiek</cp:lastModifiedBy>
  <cp:lastPrinted>2021-02-16T11:30:59Z</cp:lastPrinted>
  <dcterms:created xsi:type="dcterms:W3CDTF">2020-03-03T07:56:04Z</dcterms:created>
  <dcterms:modified xsi:type="dcterms:W3CDTF">2021-04-22T12:24:46Z</dcterms:modified>
</cp:coreProperties>
</file>