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2\IUC22-600 Gepers. taaltrainingen\03 - BESCHR DOCUMENT\RECTIFICATIE JUNI 2022\"/>
    </mc:Choice>
  </mc:AlternateContent>
  <bookViews>
    <workbookView xWindow="480" yWindow="105" windowWidth="19410" windowHeight="9975"/>
  </bookViews>
  <sheets>
    <sheet name="Perceel 3" sheetId="9" r:id="rId1"/>
    <sheet name="DATA" sheetId="8" state="hidden" r:id="rId2"/>
  </sheets>
  <externalReferences>
    <externalReference r:id="rId3"/>
    <externalReference r:id="rId4"/>
  </externalReferences>
  <definedNames>
    <definedName name="A" localSheetId="1">'[1]HULP-velden'!$D$8</definedName>
    <definedName name="A">'[2]HULP-velden'!$D$8</definedName>
    <definedName name="_xlnm.Print_Area" localSheetId="1">DATA!$A:$P</definedName>
    <definedName name="B" localSheetId="1">'[1]HULP-velden'!$D$9</definedName>
    <definedName name="B">'[2]HULP-velden'!$D$9</definedName>
    <definedName name="Exponent" localSheetId="1">'[1]Invoer EMVI-kaders'!$M$28</definedName>
    <definedName name="Exponent">'[2]Invoer EMVI-kaders'!$M$28</definedName>
    <definedName name="Pmax" localSheetId="1">'[1]Invoer EMVI-kaders'!$M$27</definedName>
    <definedName name="Pmax">'[2]Invoer EMVI-kaders'!$M$27</definedName>
    <definedName name="Pref" localSheetId="1">'[1]Invoer EMVI-kaders'!$M$25</definedName>
    <definedName name="Pref">'[2]Invoer EMVI-kaders'!$M$25</definedName>
    <definedName name="Qmax" localSheetId="1">'[1]Invoer EMVI-kaders'!$M$20</definedName>
    <definedName name="Qmax">'[2]Invoer EMVI-kaders'!$M$20</definedName>
    <definedName name="Qmin" localSheetId="1">'[1]Invoer EMVI-kaders'!$M$22</definedName>
    <definedName name="Qmin">'[2]Invoer EMVI-kaders'!$M$22</definedName>
    <definedName name="Qref" localSheetId="1">'[1]Invoer EMVI-kaders'!$M$26</definedName>
    <definedName name="Qref">'[2]Invoer EMVI-kaders'!$M$26</definedName>
    <definedName name="Qwensen" localSheetId="1">'[1]Invoer EMVI-kaders'!$M$21</definedName>
    <definedName name="Qwensen">'[2]Invoer EMVI-kaders'!$M$21</definedName>
    <definedName name="SOLVERWAARDE" localSheetId="1">'[1]HULP-velden'!$D$10</definedName>
    <definedName name="SOLVERWAARDE">'[2]HULP-velden'!$D$10</definedName>
  </definedNames>
  <calcPr calcId="152511"/>
</workbook>
</file>

<file path=xl/calcChain.xml><?xml version="1.0" encoding="utf-8"?>
<calcChain xmlns="http://schemas.openxmlformats.org/spreadsheetml/2006/main">
  <c r="F20" i="9" l="1"/>
  <c r="E14" i="9"/>
  <c r="E13" i="9"/>
  <c r="F19" i="9"/>
  <c r="G20" i="9" l="1"/>
  <c r="G19" i="9"/>
  <c r="G21" i="9" l="1"/>
  <c r="E10" i="9"/>
  <c r="E11" i="9" l="1"/>
  <c r="E12" i="9"/>
  <c r="D6" i="8" l="1"/>
  <c r="C6" i="8" l="1"/>
  <c r="E6" i="8" s="1"/>
  <c r="E15" i="9"/>
  <c r="G23" i="9" s="1"/>
</calcChain>
</file>

<file path=xl/sharedStrings.xml><?xml version="1.0" encoding="utf-8"?>
<sst xmlns="http://schemas.openxmlformats.org/spreadsheetml/2006/main" count="83" uniqueCount="65">
  <si>
    <t xml:space="preserve"> </t>
  </si>
  <si>
    <t xml:space="preserve">      Hulpdata EMVI-Superformule</t>
  </si>
  <si>
    <t>Hulpvelden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</si>
  <si>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</si>
  <si>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</si>
  <si>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</si>
  <si>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</si>
  <si>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</si>
  <si>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</si>
  <si>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</si>
  <si>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</si>
  <si>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</si>
  <si>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</si>
  <si>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</si>
  <si>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</si>
  <si>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</si>
  <si>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</si>
  <si>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</si>
  <si>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</si>
  <si>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</si>
  <si>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</si>
  <si>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</si>
  <si>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</si>
  <si>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</si>
  <si>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EMVI=0,5</t>
  </si>
  <si>
    <t>P berekend uit Q en EMVI=0,5</t>
  </si>
  <si>
    <t>Exponent</t>
  </si>
  <si>
    <t>Pref</t>
  </si>
  <si>
    <t>Qref</t>
  </si>
  <si>
    <t>Qmax</t>
  </si>
  <si>
    <t>Qmin</t>
  </si>
  <si>
    <t>Punten wensen</t>
  </si>
  <si>
    <t>P</t>
  </si>
  <si>
    <t>Ref lijn</t>
  </si>
  <si>
    <r>
      <t xml:space="preserve">Voordat de TAB-bladen </t>
    </r>
    <r>
      <rPr>
        <i/>
        <sz val="12"/>
        <color theme="0"/>
        <rFont val="Verdana"/>
        <family val="2"/>
      </rPr>
      <t>"TBV PRIJSMODEL (1)"</t>
    </r>
    <r>
      <rPr>
        <sz val="12"/>
        <color theme="0"/>
        <rFont val="Verdana"/>
        <family val="2"/>
      </rPr>
      <t xml:space="preserve"> EN </t>
    </r>
    <r>
      <rPr>
        <i/>
        <sz val="12"/>
        <color theme="0"/>
        <rFont val="Verdana"/>
        <family val="2"/>
      </rPr>
      <t>"TBV PRIJSMODEL (2)"</t>
    </r>
    <r>
      <rPr>
        <sz val="12"/>
        <color theme="0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</si>
  <si>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 xml:space="preserve">Voorwaarden </t>
  </si>
  <si>
    <t>Subtotaal</t>
  </si>
  <si>
    <t>Omschrijving diensten</t>
  </si>
  <si>
    <t>Weging (q)</t>
  </si>
  <si>
    <t>Inschrijver verklaart dat deze aanbieding wordt gedaan overeenkomstig de bepalingen in de aanbestedingsdocumenten 'Gepersonaliseerde taaltrainingen', met kenmerk IUC22-600, en met inachtneming van de bepalingen en gegevens zoals deze zijn omschreven in genoemde aanbestedingsdocumenent en eventuele nota's van inlichtingen.</t>
  </si>
  <si>
    <t>Driedaagse intensieve taaltraining</t>
  </si>
  <si>
    <t>Vijfdaagse intensieve taaltraining</t>
  </si>
  <si>
    <t>Een enkele dag intensieve taaltraining</t>
  </si>
  <si>
    <r>
      <t xml:space="preserve">Uw prijsopgaaf is in Euro's en </t>
    </r>
    <r>
      <rPr>
        <i/>
        <u/>
        <sz val="10"/>
        <rFont val="Verdana"/>
        <family val="2"/>
      </rPr>
      <t>inclusief omzetbelasting (BTW) dan wel vrijgesteld van omzetbelasting (BTW).</t>
    </r>
  </si>
  <si>
    <t xml:space="preserve">Vierdaagse intensieve taaltraining </t>
  </si>
  <si>
    <t>groep van 2 t/m 7 cursisten</t>
  </si>
  <si>
    <t>groep van 8 t/m 12 cursisten</t>
  </si>
  <si>
    <t xml:space="preserve">A. Uitvoeringskosten per blok van 2 uur </t>
  </si>
  <si>
    <t xml:space="preserve">Uw prijzen voldoen aan hetgeen hierover is opgenomen in het Beschrijvend document par. 4.3 en in bijlage A, hoofdstuk 4 </t>
  </si>
  <si>
    <t>U vult alleen de geelgemarkeerde velden in.</t>
  </si>
  <si>
    <t xml:space="preserve">Prijs per cursist (p) </t>
  </si>
  <si>
    <t>Prijs enkele hotelovernachting, incl. ontbijt in mindering bij niet-gebruik</t>
  </si>
  <si>
    <t>Vergelijkingswaarde Individuele taaltrainingen (I)</t>
  </si>
  <si>
    <t xml:space="preserve">Vergelijkingswaarde Groepstaaltrainingen (II) </t>
  </si>
  <si>
    <t xml:space="preserve">VERGELIJKINGSWAARDE PRIJS </t>
  </si>
  <si>
    <r>
      <t xml:space="preserve">BIJLAGE 8_Prijzenformulier </t>
    </r>
    <r>
      <rPr>
        <b/>
        <sz val="11"/>
        <color indexed="9"/>
        <rFont val="Verdana"/>
        <family val="2"/>
      </rPr>
      <t>PERCEEL 3</t>
    </r>
    <r>
      <rPr>
        <b/>
        <sz val="10"/>
        <color indexed="9"/>
        <rFont val="Verdana"/>
        <family val="2"/>
      </rPr>
      <t>: Intensieve taaltrainingen voor de Rijksoverheid en de Hoge Colleges van Staat</t>
    </r>
  </si>
  <si>
    <t xml:space="preserve">B. Accommodatie-kosten per blok van 2 uur  </t>
  </si>
  <si>
    <t>Europese aanbesteding 'Gepersonaliseerde taaltrainingen voor de Rijksoverheid (m.u.v. Defensie', met kenmerk IUC22-600</t>
  </si>
  <si>
    <t>Weging 70%</t>
  </si>
  <si>
    <t>Weging 30%</t>
  </si>
  <si>
    <t>Prijs per blok van  2 uur</t>
  </si>
  <si>
    <t>Naam onderneming:</t>
  </si>
  <si>
    <t>KvK-nr Onderneming:</t>
  </si>
  <si>
    <r>
      <t xml:space="preserve">I. Individueel      </t>
    </r>
    <r>
      <rPr>
        <i/>
        <sz val="10"/>
        <rFont val="Verdana"/>
        <family val="2"/>
      </rPr>
      <t>Weging 85%</t>
    </r>
  </si>
  <si>
    <r>
      <t xml:space="preserve">II. Groep            </t>
    </r>
    <r>
      <rPr>
        <i/>
        <sz val="10"/>
        <rFont val="Verdana"/>
        <family val="2"/>
      </rPr>
      <t>Weging 15%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</si>
</sst>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0.000"/>
    <numFmt numFmtId="166" formatCode="0.0"/>
    <numFmt numFmtId="167" formatCode="&quot;€&quot;\ #,##0.000;&quot;€&quot;\ \-#,##0.000"/>
    <numFmt numFmtId="168" formatCode="_ [$€-2]\ * #,##0_ ;_ [$€-2]\ * \-#,##0_ ;_ [$€-2]\ * &quot;-&quot;_ ;_ @_ "/>
  </numFmts>
  <fonts count="2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0"/>
      <name val="Verdana"/>
      <family val="2"/>
    </font>
    <font>
      <sz val="12"/>
      <color theme="0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10"/>
      <color theme="1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i/>
      <sz val="10"/>
      <color indexed="9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i/>
      <u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b/>
      <sz val="11"/>
      <color indexed="9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112">
    <xf numFmtId="0" fontId="0" fillId="0" borderId="0" xfId="0"/>
    <xf numFmtId="0" fontId="6" fillId="3" borderId="0" xfId="0" applyFont="1" applyFill="1" applyBorder="1" applyProtection="1">
      <protection locked="0"/>
    </xf>
    <xf numFmtId="43" fontId="6" fillId="3" borderId="0" xfId="1" applyNumberFormat="1" applyFont="1" applyFill="1" applyBorder="1" applyAlignment="1" applyProtection="1">
      <alignment vertical="center"/>
      <protection locked="0"/>
    </xf>
    <xf numFmtId="167" fontId="6" fillId="3" borderId="0" xfId="1" applyNumberFormat="1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 applyProtection="1">
      <alignment wrapText="1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166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165" fontId="7" fillId="3" borderId="0" xfId="0" applyNumberFormat="1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7" fontId="7" fillId="3" borderId="0" xfId="2" applyNumberFormat="1" applyFont="1" applyFill="1" applyBorder="1" applyAlignment="1" applyProtection="1">
      <alignment horizontal="right" vertical="center"/>
      <protection locked="0"/>
    </xf>
    <xf numFmtId="166" fontId="7" fillId="3" borderId="0" xfId="0" applyNumberFormat="1" applyFont="1" applyFill="1" applyBorder="1" applyAlignment="1" applyProtection="1">
      <alignment horizontal="right" vertical="center"/>
      <protection locked="0"/>
    </xf>
    <xf numFmtId="0" fontId="5" fillId="3" borderId="0" xfId="0" applyFont="1" applyFill="1" applyBorder="1" applyAlignment="1" applyProtection="1">
      <alignment vertical="center"/>
      <protection locked="0"/>
    </xf>
    <xf numFmtId="0" fontId="6" fillId="3" borderId="0" xfId="0" applyFont="1" applyFill="1" applyBorder="1" applyAlignment="1" applyProtection="1">
      <alignment vertical="center" wrapText="1"/>
      <protection locked="0"/>
    </xf>
    <xf numFmtId="0" fontId="6" fillId="3" borderId="0" xfId="0" applyFont="1" applyFill="1" applyBorder="1" applyAlignment="1" applyProtection="1">
      <alignment horizontal="center"/>
      <protection locked="0"/>
    </xf>
    <xf numFmtId="2" fontId="6" fillId="3" borderId="0" xfId="0" applyNumberFormat="1" applyFont="1" applyFill="1" applyBorder="1" applyProtection="1">
      <protection locked="0"/>
    </xf>
    <xf numFmtId="43" fontId="6" fillId="3" borderId="0" xfId="1" applyFon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164" fontId="6" fillId="3" borderId="0" xfId="0" applyNumberFormat="1" applyFont="1" applyFill="1" applyBorder="1" applyAlignment="1" applyProtection="1">
      <alignment horizontal="center" vertical="center"/>
      <protection locked="0"/>
    </xf>
    <xf numFmtId="7" fontId="6" fillId="3" borderId="0" xfId="0" applyNumberFormat="1" applyFont="1" applyFill="1" applyBorder="1" applyAlignment="1" applyProtection="1">
      <alignment horizontal="center" vertical="center"/>
      <protection locked="0"/>
    </xf>
    <xf numFmtId="1" fontId="6" fillId="3" borderId="0" xfId="0" applyNumberFormat="1" applyFont="1" applyFill="1" applyBorder="1" applyAlignment="1" applyProtection="1">
      <alignment horizontal="center" vertical="center"/>
      <protection locked="0"/>
    </xf>
    <xf numFmtId="7" fontId="6" fillId="3" borderId="0" xfId="2" applyNumberFormat="1" applyFont="1" applyFill="1" applyBorder="1" applyAlignment="1" applyProtection="1">
      <alignment horizontal="right" vertical="center" wrapText="1"/>
      <protection locked="0"/>
    </xf>
    <xf numFmtId="168" fontId="20" fillId="7" borderId="1" xfId="0" applyNumberFormat="1" applyFont="1" applyFill="1" applyBorder="1" applyAlignment="1" applyProtection="1">
      <alignment vertical="top" wrapText="1"/>
    </xf>
    <xf numFmtId="0" fontId="14" fillId="7" borderId="1" xfId="0" applyFont="1" applyFill="1" applyBorder="1" applyAlignment="1" applyProtection="1">
      <alignment vertical="top" wrapText="1"/>
    </xf>
    <xf numFmtId="0" fontId="17" fillId="9" borderId="6" xfId="0" applyFont="1" applyFill="1" applyBorder="1" applyAlignment="1" applyProtection="1">
      <alignment vertical="top" wrapText="1"/>
    </xf>
    <xf numFmtId="0" fontId="21" fillId="3" borderId="0" xfId="0" applyFont="1" applyFill="1" applyAlignment="1" applyProtection="1">
      <alignment horizontal="left" vertical="top" wrapText="1"/>
    </xf>
    <xf numFmtId="0" fontId="12" fillId="4" borderId="0" xfId="0" applyFont="1" applyFill="1" applyAlignment="1" applyProtection="1">
      <alignment horizontal="left" vertical="top" wrapText="1"/>
    </xf>
    <xf numFmtId="0" fontId="21" fillId="3" borderId="0" xfId="0" applyFont="1" applyFill="1" applyAlignment="1" applyProtection="1">
      <alignment vertical="top" wrapText="1"/>
    </xf>
    <xf numFmtId="0" fontId="13" fillId="4" borderId="0" xfId="0" applyFont="1" applyFill="1" applyAlignment="1" applyProtection="1">
      <alignment vertical="top" wrapText="1"/>
    </xf>
    <xf numFmtId="0" fontId="10" fillId="3" borderId="0" xfId="0" applyFont="1" applyFill="1" applyAlignment="1" applyProtection="1">
      <alignment vertical="top" wrapText="1"/>
    </xf>
    <xf numFmtId="0" fontId="15" fillId="3" borderId="0" xfId="0" applyFont="1" applyFill="1" applyAlignment="1" applyProtection="1">
      <alignment vertical="top" wrapText="1"/>
    </xf>
    <xf numFmtId="0" fontId="21" fillId="0" borderId="0" xfId="0" applyFont="1" applyFill="1" applyAlignment="1" applyProtection="1">
      <alignment vertical="top" wrapText="1"/>
    </xf>
    <xf numFmtId="0" fontId="11" fillId="3" borderId="0" xfId="0" applyFont="1" applyFill="1" applyAlignment="1" applyProtection="1">
      <alignment vertical="top" wrapText="1"/>
    </xf>
    <xf numFmtId="0" fontId="12" fillId="3" borderId="0" xfId="0" applyFont="1" applyFill="1" applyAlignment="1" applyProtection="1">
      <alignment vertical="top" wrapText="1"/>
    </xf>
    <xf numFmtId="0" fontId="10" fillId="7" borderId="10" xfId="0" applyFont="1" applyFill="1" applyBorder="1" applyAlignment="1" applyProtection="1">
      <alignment vertical="top" wrapText="1"/>
    </xf>
    <xf numFmtId="0" fontId="10" fillId="7" borderId="13" xfId="0" applyFont="1" applyFill="1" applyBorder="1" applyAlignment="1" applyProtection="1">
      <alignment vertical="top" wrapText="1"/>
    </xf>
    <xf numFmtId="0" fontId="18" fillId="3" borderId="0" xfId="0" applyFont="1" applyFill="1" applyBorder="1" applyAlignment="1" applyProtection="1">
      <alignment vertical="top" wrapText="1"/>
    </xf>
    <xf numFmtId="0" fontId="18" fillId="3" borderId="7" xfId="0" applyFont="1" applyFill="1" applyBorder="1" applyAlignment="1" applyProtection="1">
      <alignment vertical="top" wrapText="1"/>
    </xf>
    <xf numFmtId="0" fontId="18" fillId="3" borderId="0" xfId="0" applyFont="1" applyFill="1" applyAlignment="1" applyProtection="1">
      <alignment vertical="top" wrapText="1"/>
    </xf>
    <xf numFmtId="0" fontId="18" fillId="3" borderId="9" xfId="0" applyFont="1" applyFill="1" applyBorder="1" applyAlignment="1" applyProtection="1">
      <alignment vertical="top" wrapText="1"/>
    </xf>
    <xf numFmtId="0" fontId="18" fillId="3" borderId="8" xfId="0" applyFont="1" applyFill="1" applyBorder="1" applyAlignment="1" applyProtection="1">
      <alignment vertical="top" wrapText="1"/>
    </xf>
    <xf numFmtId="0" fontId="20" fillId="3" borderId="0" xfId="0" applyFont="1" applyFill="1" applyAlignment="1" applyProtection="1">
      <alignment vertical="top" wrapText="1"/>
    </xf>
    <xf numFmtId="0" fontId="16" fillId="3" borderId="0" xfId="0" applyFont="1" applyFill="1" applyAlignment="1" applyProtection="1">
      <alignment vertical="top" wrapText="1"/>
    </xf>
    <xf numFmtId="0" fontId="16" fillId="0" borderId="0" xfId="0" applyFont="1" applyFill="1" applyAlignment="1" applyProtection="1">
      <alignment vertical="top" wrapText="1"/>
    </xf>
    <xf numFmtId="168" fontId="16" fillId="3" borderId="0" xfId="0" applyNumberFormat="1" applyFont="1" applyFill="1" applyBorder="1" applyAlignment="1" applyProtection="1">
      <alignment horizontal="right" vertical="top" wrapText="1"/>
    </xf>
    <xf numFmtId="0" fontId="21" fillId="3" borderId="0" xfId="0" applyFont="1" applyFill="1" applyBorder="1" applyAlignment="1" applyProtection="1">
      <alignment vertical="top" wrapText="1"/>
    </xf>
    <xf numFmtId="0" fontId="12" fillId="0" borderId="0" xfId="0" applyFont="1" applyAlignment="1" applyProtection="1">
      <alignment vertical="top" wrapText="1"/>
    </xf>
    <xf numFmtId="44" fontId="16" fillId="2" borderId="1" xfId="0" applyNumberFormat="1" applyFont="1" applyFill="1" applyBorder="1" applyAlignment="1" applyProtection="1">
      <alignment vertical="center" wrapText="1"/>
      <protection locked="0"/>
    </xf>
    <xf numFmtId="44" fontId="16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vertical="center" wrapText="1"/>
    </xf>
    <xf numFmtId="1" fontId="17" fillId="3" borderId="1" xfId="0" applyNumberFormat="1" applyFont="1" applyFill="1" applyBorder="1" applyAlignment="1" applyProtection="1">
      <alignment vertical="center" wrapText="1"/>
    </xf>
    <xf numFmtId="1" fontId="16" fillId="3" borderId="1" xfId="0" applyNumberFormat="1" applyFont="1" applyFill="1" applyBorder="1" applyAlignment="1" applyProtection="1">
      <alignment horizontal="right" vertical="center" wrapText="1"/>
    </xf>
    <xf numFmtId="0" fontId="12" fillId="3" borderId="9" xfId="0" applyFont="1" applyFill="1" applyBorder="1" applyAlignment="1" applyProtection="1">
      <alignment vertical="center" wrapText="1"/>
    </xf>
    <xf numFmtId="0" fontId="20" fillId="7" borderId="1" xfId="0" applyFont="1" applyFill="1" applyBorder="1" applyAlignment="1" applyProtection="1">
      <alignment vertical="top" wrapText="1"/>
    </xf>
    <xf numFmtId="44" fontId="12" fillId="3" borderId="1" xfId="0" applyNumberFormat="1" applyFont="1" applyFill="1" applyBorder="1" applyAlignment="1" applyProtection="1">
      <alignment vertical="center" wrapText="1"/>
      <protection hidden="1"/>
    </xf>
    <xf numFmtId="44" fontId="16" fillId="8" borderId="1" xfId="0" applyNumberFormat="1" applyFont="1" applyFill="1" applyBorder="1" applyAlignment="1" applyProtection="1">
      <alignment vertical="center" wrapText="1"/>
      <protection hidden="1"/>
    </xf>
    <xf numFmtId="44" fontId="16" fillId="0" borderId="1" xfId="0" applyNumberFormat="1" applyFont="1" applyFill="1" applyBorder="1" applyAlignment="1" applyProtection="1">
      <alignment vertical="center" wrapText="1"/>
      <protection hidden="1"/>
    </xf>
    <xf numFmtId="0" fontId="12" fillId="3" borderId="6" xfId="0" applyFont="1" applyFill="1" applyBorder="1" applyAlignment="1" applyProtection="1">
      <alignment vertical="center" wrapText="1"/>
    </xf>
    <xf numFmtId="0" fontId="17" fillId="5" borderId="12" xfId="0" applyFont="1" applyFill="1" applyBorder="1" applyAlignment="1" applyProtection="1">
      <alignment horizontal="left" vertical="top" wrapText="1"/>
    </xf>
    <xf numFmtId="0" fontId="17" fillId="5" borderId="9" xfId="0" applyFont="1" applyFill="1" applyBorder="1" applyAlignment="1" applyProtection="1">
      <alignment horizontal="left" vertical="top" wrapText="1"/>
    </xf>
    <xf numFmtId="0" fontId="17" fillId="5" borderId="8" xfId="0" applyFont="1" applyFill="1" applyBorder="1" applyAlignment="1" applyProtection="1">
      <alignment horizontal="left" vertical="top" wrapText="1"/>
    </xf>
    <xf numFmtId="0" fontId="10" fillId="7" borderId="11" xfId="0" applyFont="1" applyFill="1" applyBorder="1" applyAlignment="1" applyProtection="1">
      <alignment horizontal="left" vertical="center" wrapText="1"/>
    </xf>
    <xf numFmtId="0" fontId="10" fillId="7" borderId="10" xfId="0" applyFont="1" applyFill="1" applyBorder="1" applyAlignment="1" applyProtection="1">
      <alignment horizontal="left" vertical="center" wrapText="1"/>
    </xf>
    <xf numFmtId="0" fontId="10" fillId="7" borderId="13" xfId="0" applyFont="1" applyFill="1" applyBorder="1" applyAlignment="1" applyProtection="1">
      <alignment horizontal="left" vertical="center" wrapText="1"/>
    </xf>
    <xf numFmtId="0" fontId="13" fillId="7" borderId="12" xfId="0" applyFont="1" applyFill="1" applyBorder="1" applyAlignment="1" applyProtection="1">
      <alignment vertical="center" wrapText="1"/>
    </xf>
    <xf numFmtId="0" fontId="13" fillId="7" borderId="9" xfId="0" applyFont="1" applyFill="1" applyBorder="1" applyAlignment="1" applyProtection="1">
      <alignment vertical="center" wrapText="1"/>
    </xf>
    <xf numFmtId="0" fontId="13" fillId="7" borderId="8" xfId="0" applyFont="1" applyFill="1" applyBorder="1" applyAlignment="1" applyProtection="1">
      <alignment vertical="center" wrapText="1"/>
    </xf>
    <xf numFmtId="0" fontId="10" fillId="7" borderId="11" xfId="0" applyFont="1" applyFill="1" applyBorder="1" applyAlignment="1" applyProtection="1">
      <alignment vertical="top" wrapText="1"/>
    </xf>
    <xf numFmtId="0" fontId="10" fillId="7" borderId="10" xfId="0" applyFont="1" applyFill="1" applyBorder="1" applyAlignment="1" applyProtection="1">
      <alignment vertical="top" wrapText="1"/>
    </xf>
    <xf numFmtId="0" fontId="10" fillId="7" borderId="13" xfId="0" applyFont="1" applyFill="1" applyBorder="1" applyAlignment="1" applyProtection="1">
      <alignment vertical="top" wrapText="1"/>
    </xf>
    <xf numFmtId="0" fontId="17" fillId="5" borderId="14" xfId="0" applyFont="1" applyFill="1" applyBorder="1" applyAlignment="1" applyProtection="1">
      <alignment vertical="top" wrapText="1"/>
    </xf>
    <xf numFmtId="0" fontId="17" fillId="5" borderId="0" xfId="0" applyFont="1" applyFill="1" applyBorder="1" applyAlignment="1" applyProtection="1">
      <alignment vertical="top" wrapText="1"/>
    </xf>
    <xf numFmtId="0" fontId="17" fillId="5" borderId="7" xfId="0" applyFont="1" applyFill="1" applyBorder="1" applyAlignment="1" applyProtection="1">
      <alignment vertical="top" wrapText="1"/>
    </xf>
    <xf numFmtId="0" fontId="17" fillId="5" borderId="14" xfId="0" applyFont="1" applyFill="1" applyBorder="1" applyAlignment="1" applyProtection="1">
      <alignment horizontal="left" vertical="top" wrapText="1"/>
    </xf>
    <xf numFmtId="0" fontId="17" fillId="5" borderId="0" xfId="0" applyFont="1" applyFill="1" applyBorder="1" applyAlignment="1" applyProtection="1">
      <alignment horizontal="left" vertical="top" wrapText="1"/>
    </xf>
    <xf numFmtId="0" fontId="17" fillId="5" borderId="7" xfId="0" applyFont="1" applyFill="1" applyBorder="1" applyAlignment="1" applyProtection="1">
      <alignment horizontal="left" vertical="top" wrapText="1"/>
    </xf>
    <xf numFmtId="0" fontId="16" fillId="0" borderId="1" xfId="0" applyFont="1" applyFill="1" applyBorder="1" applyAlignment="1" applyProtection="1">
      <alignment horizontal="left" vertical="center" wrapText="1"/>
    </xf>
    <xf numFmtId="0" fontId="20" fillId="7" borderId="1" xfId="0" applyFont="1" applyFill="1" applyBorder="1" applyAlignment="1" applyProtection="1">
      <alignment vertical="top" wrapText="1"/>
    </xf>
    <xf numFmtId="168" fontId="16" fillId="8" borderId="1" xfId="0" applyNumberFormat="1" applyFont="1" applyFill="1" applyBorder="1" applyAlignment="1" applyProtection="1">
      <alignment horizontal="right" vertical="center" wrapText="1"/>
    </xf>
    <xf numFmtId="0" fontId="16" fillId="3" borderId="9" xfId="0" applyFont="1" applyFill="1" applyBorder="1" applyAlignment="1" applyProtection="1">
      <alignment horizontal="center" vertical="center" wrapText="1"/>
    </xf>
    <xf numFmtId="0" fontId="16" fillId="3" borderId="0" xfId="0" applyFont="1" applyFill="1" applyBorder="1" applyAlignment="1" applyProtection="1">
      <alignment horizontal="center" vertical="center" wrapText="1"/>
    </xf>
    <xf numFmtId="0" fontId="16" fillId="3" borderId="7" xfId="0" applyFont="1" applyFill="1" applyBorder="1" applyAlignment="1" applyProtection="1">
      <alignment horizontal="center" vertical="center" wrapText="1"/>
    </xf>
    <xf numFmtId="0" fontId="20" fillId="7" borderId="5" xfId="0" applyFont="1" applyFill="1" applyBorder="1" applyAlignment="1" applyProtection="1">
      <alignment vertical="top" wrapText="1"/>
    </xf>
    <xf numFmtId="0" fontId="20" fillId="7" borderId="6" xfId="0" applyFont="1" applyFill="1" applyBorder="1" applyAlignment="1" applyProtection="1">
      <alignment vertical="top" wrapText="1"/>
    </xf>
    <xf numFmtId="0" fontId="14" fillId="7" borderId="5" xfId="0" applyFont="1" applyFill="1" applyBorder="1" applyAlignment="1" applyProtection="1">
      <alignment vertical="top" wrapText="1"/>
    </xf>
    <xf numFmtId="0" fontId="14" fillId="7" borderId="6" xfId="0" applyFont="1" applyFill="1" applyBorder="1" applyAlignment="1" applyProtection="1">
      <alignment vertical="top" wrapText="1"/>
    </xf>
    <xf numFmtId="0" fontId="20" fillId="7" borderId="5" xfId="0" applyFont="1" applyFill="1" applyBorder="1" applyAlignment="1" applyProtection="1">
      <alignment wrapText="1"/>
    </xf>
    <xf numFmtId="0" fontId="20" fillId="7" borderId="6" xfId="0" applyFont="1" applyFill="1" applyBorder="1" applyAlignment="1" applyProtection="1">
      <alignment wrapText="1"/>
    </xf>
    <xf numFmtId="44" fontId="22" fillId="6" borderId="15" xfId="0" applyNumberFormat="1" applyFont="1" applyFill="1" applyBorder="1" applyAlignment="1" applyProtection="1">
      <alignment horizontal="left" vertical="center" wrapText="1"/>
      <protection hidden="1"/>
    </xf>
    <xf numFmtId="0" fontId="22" fillId="6" borderId="18" xfId="0" applyFont="1" applyFill="1" applyBorder="1" applyAlignment="1" applyProtection="1">
      <alignment horizontal="left" vertical="center" wrapText="1"/>
      <protection hidden="1"/>
    </xf>
    <xf numFmtId="168" fontId="16" fillId="8" borderId="2" xfId="0" applyNumberFormat="1" applyFont="1" applyFill="1" applyBorder="1" applyAlignment="1" applyProtection="1">
      <alignment horizontal="right" vertical="center" wrapText="1"/>
    </xf>
    <xf numFmtId="168" fontId="16" fillId="8" borderId="3" xfId="0" applyNumberFormat="1" applyFont="1" applyFill="1" applyBorder="1" applyAlignment="1" applyProtection="1">
      <alignment horizontal="right" vertical="center" wrapText="1"/>
    </xf>
    <xf numFmtId="168" fontId="16" fillId="8" borderId="4" xfId="0" applyNumberFormat="1" applyFont="1" applyFill="1" applyBorder="1" applyAlignment="1" applyProtection="1">
      <alignment horizontal="right" vertical="center" wrapText="1"/>
    </xf>
    <xf numFmtId="0" fontId="21" fillId="7" borderId="2" xfId="0" applyFont="1" applyFill="1" applyBorder="1" applyAlignment="1" applyProtection="1">
      <alignment vertical="center" wrapText="1"/>
    </xf>
    <xf numFmtId="0" fontId="21" fillId="7" borderId="3" xfId="0" applyFont="1" applyFill="1" applyBorder="1" applyAlignment="1" applyProtection="1">
      <alignment vertical="center" wrapText="1"/>
    </xf>
    <xf numFmtId="0" fontId="21" fillId="7" borderId="4" xfId="0" applyFont="1" applyFill="1" applyBorder="1" applyAlignment="1" applyProtection="1">
      <alignment vertical="center" wrapText="1"/>
    </xf>
    <xf numFmtId="0" fontId="12" fillId="2" borderId="6" xfId="0" applyFont="1" applyFill="1" applyBorder="1" applyAlignment="1" applyProtection="1">
      <alignment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12" fillId="2" borderId="9" xfId="0" applyFont="1" applyFill="1" applyBorder="1" applyAlignment="1" applyProtection="1">
      <alignment vertical="center" wrapText="1"/>
      <protection locked="0"/>
    </xf>
    <xf numFmtId="0" fontId="12" fillId="2" borderId="8" xfId="0" applyFont="1" applyFill="1" applyBorder="1" applyAlignment="1" applyProtection="1">
      <alignment vertical="center" wrapText="1"/>
      <protection locked="0"/>
    </xf>
    <xf numFmtId="0" fontId="22" fillId="6" borderId="11" xfId="0" applyFont="1" applyFill="1" applyBorder="1" applyAlignment="1" applyProtection="1">
      <alignment horizontal="right" vertical="center" wrapText="1"/>
    </xf>
    <xf numFmtId="0" fontId="22" fillId="6" borderId="10" xfId="0" applyFont="1" applyFill="1" applyBorder="1" applyAlignment="1" applyProtection="1">
      <alignment horizontal="right" vertical="center" wrapText="1"/>
    </xf>
    <xf numFmtId="0" fontId="22" fillId="6" borderId="16" xfId="0" applyFont="1" applyFill="1" applyBorder="1" applyAlignment="1" applyProtection="1">
      <alignment horizontal="right" vertical="center" wrapText="1"/>
    </xf>
    <xf numFmtId="0" fontId="22" fillId="6" borderId="12" xfId="0" applyFont="1" applyFill="1" applyBorder="1" applyAlignment="1" applyProtection="1">
      <alignment horizontal="right" vertical="center" wrapText="1"/>
    </xf>
    <xf numFmtId="0" fontId="22" fillId="6" borderId="9" xfId="0" applyFont="1" applyFill="1" applyBorder="1" applyAlignment="1" applyProtection="1">
      <alignment horizontal="right" vertical="center" wrapText="1"/>
    </xf>
    <xf numFmtId="0" fontId="22" fillId="6" borderId="17" xfId="0" applyFont="1" applyFill="1" applyBorder="1" applyAlignment="1" applyProtection="1">
      <alignment horizontal="right" vertical="center" wrapText="1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left" vertical="top" wrapText="1"/>
      <protection locked="0"/>
    </xf>
  </cellXfs>
  <cellStyles count="4">
    <cellStyle name="Komma" xfId="1" builtinId="3"/>
    <cellStyle name="Standaard" xfId="0" builtinId="0"/>
    <cellStyle name="Standaard 3" xfId="3"/>
    <cellStyle name="Valuta" xfId="2" builtinId="4"/>
  </cellStyles>
  <dxfs count="12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kour00\AppData\Local\Temp\notes03A7DC\EMVI-Super%20Klassika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chid&amp;Karima\Documents\Werk\EMVI-Superformule%20versie%201.1%20(juli%202014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voer EMVI-kaders"/>
      <sheetName val=" EMVI-Superformule"/>
      <sheetName val="Grafiek EMVI-Superformule"/>
      <sheetName val="Versiebeheer"/>
      <sheetName val="TBV PRIJSMODEL (1)"/>
      <sheetName val="TBV PRIJSMODEL (2)"/>
      <sheetName val="HULP-velden"/>
      <sheetName val="Blad2"/>
    </sheetNames>
    <sheetDataSet>
      <sheetData sheetId="0" refreshError="1"/>
      <sheetData sheetId="1">
        <row r="20">
          <cell r="M20">
            <v>500</v>
          </cell>
        </row>
        <row r="21">
          <cell r="M21">
            <v>300</v>
          </cell>
        </row>
        <row r="22">
          <cell r="M22">
            <v>200</v>
          </cell>
        </row>
        <row r="25">
          <cell r="M25">
            <v>650000</v>
          </cell>
        </row>
        <row r="26">
          <cell r="M26">
            <v>380</v>
          </cell>
        </row>
        <row r="27">
          <cell r="M27">
            <v>812500</v>
          </cell>
        </row>
        <row r="28">
          <cell r="M28">
            <v>1.8049999999999999</v>
          </cell>
        </row>
      </sheetData>
      <sheetData sheetId="2" refreshError="1"/>
      <sheetData sheetId="3" refreshError="1"/>
      <sheetData sheetId="4" refreshError="1"/>
      <sheetData sheetId="5"/>
      <sheetData sheetId="6">
        <row r="6">
          <cell r="C6">
            <v>600000</v>
          </cell>
        </row>
      </sheetData>
      <sheetData sheetId="7">
        <row r="8">
          <cell r="D8">
            <v>1.25</v>
          </cell>
        </row>
        <row r="9">
          <cell r="D9">
            <v>1.3157894736842106</v>
          </cell>
        </row>
        <row r="10">
          <cell r="D10">
            <v>1.8046</v>
          </cell>
        </row>
      </sheetData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voer EMVI-kaders"/>
      <sheetName val=" EMVI-Superformule"/>
      <sheetName val="Grafiek EMVI-Superformule"/>
      <sheetName val="Versiebeheer"/>
      <sheetName val="TBV PRIJSMODEL (1)"/>
      <sheetName val="TBV PRIJSMODEL (2)"/>
      <sheetName val="HULP-velden"/>
      <sheetName val="Blad2"/>
    </sheetNames>
    <sheetDataSet>
      <sheetData sheetId="0" refreshError="1"/>
      <sheetData sheetId="1">
        <row r="20">
          <cell r="M20">
            <v>166.66666666666669</v>
          </cell>
        </row>
        <row r="21">
          <cell r="M21">
            <v>100.00000000000001</v>
          </cell>
        </row>
        <row r="22">
          <cell r="M22">
            <v>66.666666666666671</v>
          </cell>
        </row>
        <row r="25">
          <cell r="M25">
            <v>650000</v>
          </cell>
        </row>
        <row r="26">
          <cell r="M26">
            <v>130</v>
          </cell>
        </row>
        <row r="27">
          <cell r="M27">
            <v>780000</v>
          </cell>
        </row>
        <row r="28">
          <cell r="M28">
            <v>2.3969999999999998</v>
          </cell>
        </row>
      </sheetData>
      <sheetData sheetId="2" refreshError="1"/>
      <sheetData sheetId="3" refreshError="1"/>
      <sheetData sheetId="4" refreshError="1"/>
      <sheetData sheetId="5"/>
      <sheetData sheetId="6">
        <row r="6">
          <cell r="C6">
            <v>700000</v>
          </cell>
        </row>
      </sheetData>
      <sheetData sheetId="7">
        <row r="8">
          <cell r="D8">
            <v>1.2</v>
          </cell>
        </row>
        <row r="9">
          <cell r="D9">
            <v>1.2820512820512822</v>
          </cell>
        </row>
        <row r="10">
          <cell r="D10">
            <v>2.3971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0"/>
  <sheetViews>
    <sheetView tabSelected="1" topLeftCell="A4" zoomScaleNormal="100" workbookViewId="0">
      <selection activeCell="E20" sqref="E20"/>
    </sheetView>
  </sheetViews>
  <sheetFormatPr defaultColWidth="0" defaultRowHeight="12.75" zeroHeight="1" x14ac:dyDescent="0.25"/>
  <cols>
    <col min="1" max="1" width="15.7109375" style="37" customWidth="1"/>
    <col min="2" max="2" width="37.85546875" style="37" customWidth="1"/>
    <col min="3" max="3" width="10.7109375" style="37" customWidth="1"/>
    <col min="4" max="7" width="20.7109375" style="37" customWidth="1"/>
    <col min="8" max="8" width="19.85546875" style="37" customWidth="1"/>
    <col min="9" max="9" width="21.7109375" style="37" customWidth="1"/>
    <col min="10" max="16384" width="8.85546875" style="37" hidden="1"/>
  </cols>
  <sheetData>
    <row r="1" spans="1:12" s="30" customFormat="1" ht="30.75" customHeight="1" x14ac:dyDescent="0.25">
      <c r="A1" s="65" t="s">
        <v>55</v>
      </c>
      <c r="B1" s="66"/>
      <c r="C1" s="66"/>
      <c r="D1" s="66"/>
      <c r="E1" s="66"/>
      <c r="F1" s="66"/>
      <c r="G1" s="67"/>
      <c r="H1" s="29"/>
      <c r="I1" s="29"/>
    </row>
    <row r="2" spans="1:12" s="32" customFormat="1" ht="22.5" customHeight="1" x14ac:dyDescent="0.25">
      <c r="A2" s="68" t="s">
        <v>57</v>
      </c>
      <c r="B2" s="69"/>
      <c r="C2" s="69"/>
      <c r="D2" s="69"/>
      <c r="E2" s="69"/>
      <c r="F2" s="69"/>
      <c r="G2" s="70"/>
      <c r="H2" s="31"/>
      <c r="I2" s="31"/>
    </row>
    <row r="3" spans="1:12" x14ac:dyDescent="0.25">
      <c r="A3" s="33"/>
      <c r="B3" s="34"/>
      <c r="C3" s="35"/>
      <c r="D3" s="35"/>
      <c r="E3" s="35"/>
      <c r="F3" s="35"/>
      <c r="G3" s="34"/>
      <c r="H3" s="34"/>
      <c r="I3" s="36"/>
    </row>
    <row r="4" spans="1:12" ht="15.75" customHeight="1" x14ac:dyDescent="0.25">
      <c r="A4" s="71" t="s">
        <v>35</v>
      </c>
      <c r="B4" s="72"/>
      <c r="C4" s="72"/>
      <c r="D4" s="72"/>
      <c r="E4" s="72"/>
      <c r="F4" s="72"/>
      <c r="G4" s="73"/>
      <c r="H4" s="31"/>
      <c r="I4" s="31"/>
      <c r="J4" s="38"/>
      <c r="K4" s="38"/>
      <c r="L4" s="39"/>
    </row>
    <row r="5" spans="1:12" s="42" customFormat="1" ht="15.75" customHeight="1" x14ac:dyDescent="0.25">
      <c r="A5" s="74" t="s">
        <v>49</v>
      </c>
      <c r="B5" s="75"/>
      <c r="C5" s="75"/>
      <c r="D5" s="75"/>
      <c r="E5" s="75"/>
      <c r="F5" s="75"/>
      <c r="G5" s="76"/>
      <c r="H5" s="31"/>
      <c r="I5" s="31"/>
      <c r="J5" s="40"/>
      <c r="K5" s="40"/>
      <c r="L5" s="41"/>
    </row>
    <row r="6" spans="1:12" s="42" customFormat="1" ht="15.75" customHeight="1" x14ac:dyDescent="0.25">
      <c r="A6" s="77" t="s">
        <v>48</v>
      </c>
      <c r="B6" s="78"/>
      <c r="C6" s="78"/>
      <c r="D6" s="78"/>
      <c r="E6" s="78"/>
      <c r="F6" s="78"/>
      <c r="G6" s="79"/>
      <c r="H6" s="31"/>
      <c r="I6" s="31"/>
      <c r="J6" s="40"/>
      <c r="K6" s="40"/>
      <c r="L6" s="41"/>
    </row>
    <row r="7" spans="1:12" s="42" customFormat="1" ht="15.75" customHeight="1" x14ac:dyDescent="0.25">
      <c r="A7" s="62" t="s">
        <v>43</v>
      </c>
      <c r="B7" s="63"/>
      <c r="C7" s="63"/>
      <c r="D7" s="63"/>
      <c r="E7" s="63"/>
      <c r="F7" s="63"/>
      <c r="G7" s="64"/>
      <c r="H7" s="31"/>
      <c r="I7" s="31"/>
      <c r="J7" s="43"/>
      <c r="K7" s="43"/>
      <c r="L7" s="44"/>
    </row>
    <row r="8" spans="1:12" ht="12.75" customHeight="1" x14ac:dyDescent="0.25">
      <c r="G8" s="31"/>
      <c r="H8" s="31"/>
      <c r="I8" s="31"/>
    </row>
    <row r="9" spans="1:12" s="45" customFormat="1" ht="27.75" customHeight="1" x14ac:dyDescent="0.25">
      <c r="A9" s="81" t="s">
        <v>37</v>
      </c>
      <c r="B9" s="81"/>
      <c r="C9" s="27" t="s">
        <v>38</v>
      </c>
      <c r="D9" s="57" t="s">
        <v>50</v>
      </c>
      <c r="E9" s="57" t="s">
        <v>36</v>
      </c>
      <c r="G9" s="31"/>
      <c r="H9" s="31"/>
      <c r="I9" s="31"/>
    </row>
    <row r="10" spans="1:12" s="35" customFormat="1" ht="19.5" customHeight="1" x14ac:dyDescent="0.25">
      <c r="A10" s="80" t="s">
        <v>63</v>
      </c>
      <c r="B10" s="53" t="s">
        <v>40</v>
      </c>
      <c r="C10" s="54">
        <v>25</v>
      </c>
      <c r="D10" s="52"/>
      <c r="E10" s="58">
        <f>C10*D10</f>
        <v>0</v>
      </c>
      <c r="F10" s="31"/>
      <c r="G10" s="31"/>
      <c r="H10" s="31"/>
      <c r="I10" s="31"/>
    </row>
    <row r="11" spans="1:12" s="35" customFormat="1" ht="19.5" customHeight="1" x14ac:dyDescent="0.25">
      <c r="A11" s="80"/>
      <c r="B11" s="53" t="s">
        <v>44</v>
      </c>
      <c r="C11" s="54">
        <v>10</v>
      </c>
      <c r="D11" s="52"/>
      <c r="E11" s="58">
        <f>C11*D11</f>
        <v>0</v>
      </c>
      <c r="F11" s="31"/>
      <c r="G11" s="31"/>
      <c r="H11" s="31"/>
      <c r="I11" s="31"/>
    </row>
    <row r="12" spans="1:12" s="35" customFormat="1" ht="19.5" customHeight="1" x14ac:dyDescent="0.25">
      <c r="A12" s="80"/>
      <c r="B12" s="53" t="s">
        <v>41</v>
      </c>
      <c r="C12" s="54">
        <v>50</v>
      </c>
      <c r="D12" s="52"/>
      <c r="E12" s="58">
        <f>C12*D12</f>
        <v>0</v>
      </c>
      <c r="F12" s="31"/>
      <c r="G12" s="31"/>
      <c r="H12" s="31"/>
      <c r="I12" s="31"/>
    </row>
    <row r="13" spans="1:12" s="47" customFormat="1" ht="19.5" customHeight="1" x14ac:dyDescent="0.25">
      <c r="A13" s="80"/>
      <c r="B13" s="53" t="s">
        <v>42</v>
      </c>
      <c r="C13" s="55">
        <v>10</v>
      </c>
      <c r="D13" s="52"/>
      <c r="E13" s="58">
        <f t="shared" ref="E13:E14" si="0">C13*D13</f>
        <v>0</v>
      </c>
      <c r="F13" s="46"/>
      <c r="G13" s="31"/>
      <c r="H13" s="31"/>
      <c r="I13" s="31"/>
    </row>
    <row r="14" spans="1:12" s="47" customFormat="1" ht="27" customHeight="1" x14ac:dyDescent="0.25">
      <c r="A14" s="80"/>
      <c r="B14" s="53" t="s">
        <v>51</v>
      </c>
      <c r="C14" s="55">
        <v>5</v>
      </c>
      <c r="D14" s="52"/>
      <c r="E14" s="58">
        <f t="shared" si="0"/>
        <v>0</v>
      </c>
      <c r="F14" s="46"/>
      <c r="G14" s="31"/>
      <c r="H14" s="31"/>
      <c r="I14" s="31"/>
    </row>
    <row r="15" spans="1:12" s="47" customFormat="1" ht="18.75" customHeight="1" x14ac:dyDescent="0.25">
      <c r="A15" s="82" t="s">
        <v>52</v>
      </c>
      <c r="B15" s="82"/>
      <c r="C15" s="82"/>
      <c r="D15" s="82"/>
      <c r="E15" s="59">
        <f>SUM(E10:E12)</f>
        <v>0</v>
      </c>
      <c r="F15" s="46"/>
      <c r="G15" s="46"/>
      <c r="H15" s="48"/>
      <c r="I15" s="46"/>
    </row>
    <row r="16" spans="1:12" s="47" customFormat="1" ht="12.75" customHeight="1" x14ac:dyDescent="0.25">
      <c r="A16" s="83"/>
      <c r="B16" s="83"/>
      <c r="C16" s="83"/>
      <c r="D16" s="83"/>
      <c r="E16" s="83"/>
      <c r="F16" s="83"/>
      <c r="G16" s="84"/>
      <c r="H16" s="84"/>
      <c r="I16" s="85"/>
    </row>
    <row r="17" spans="1:9" s="47" customFormat="1" ht="42.75" customHeight="1" x14ac:dyDescent="0.25">
      <c r="A17" s="86" t="s">
        <v>37</v>
      </c>
      <c r="B17" s="86"/>
      <c r="C17" s="88" t="s">
        <v>38</v>
      </c>
      <c r="D17" s="57" t="s">
        <v>47</v>
      </c>
      <c r="E17" s="26" t="s">
        <v>56</v>
      </c>
      <c r="F17" s="90" t="s">
        <v>60</v>
      </c>
      <c r="G17" s="90" t="s">
        <v>36</v>
      </c>
      <c r="H17" s="49"/>
      <c r="I17" s="49" t="s">
        <v>36</v>
      </c>
    </row>
    <row r="18" spans="1:9" s="47" customFormat="1" ht="15.75" customHeight="1" x14ac:dyDescent="0.25">
      <c r="A18" s="87"/>
      <c r="B18" s="87"/>
      <c r="C18" s="89"/>
      <c r="D18" s="28" t="s">
        <v>58</v>
      </c>
      <c r="E18" s="28" t="s">
        <v>59</v>
      </c>
      <c r="F18" s="91"/>
      <c r="G18" s="91"/>
      <c r="H18" s="31"/>
      <c r="I18" s="31"/>
    </row>
    <row r="19" spans="1:9" s="47" customFormat="1" ht="19.5" customHeight="1" x14ac:dyDescent="0.25">
      <c r="A19" s="80" t="s">
        <v>64</v>
      </c>
      <c r="B19" s="53" t="s">
        <v>45</v>
      </c>
      <c r="C19" s="54">
        <v>250</v>
      </c>
      <c r="D19" s="51"/>
      <c r="E19" s="51"/>
      <c r="F19" s="60">
        <f>(D19*70%)+(E19*30%)</f>
        <v>0</v>
      </c>
      <c r="G19" s="60">
        <f>C19*F19</f>
        <v>0</v>
      </c>
      <c r="H19" s="31"/>
      <c r="I19" s="31"/>
    </row>
    <row r="20" spans="1:9" s="47" customFormat="1" ht="19.5" customHeight="1" x14ac:dyDescent="0.25">
      <c r="A20" s="80"/>
      <c r="B20" s="53" t="s">
        <v>46</v>
      </c>
      <c r="C20" s="54">
        <v>750</v>
      </c>
      <c r="D20" s="51"/>
      <c r="E20" s="51"/>
      <c r="F20" s="60">
        <f>(D20*70%)+(E20*30%)</f>
        <v>0</v>
      </c>
      <c r="G20" s="60">
        <f>C20*F20</f>
        <v>0</v>
      </c>
      <c r="H20" s="31"/>
      <c r="I20" s="31"/>
    </row>
    <row r="21" spans="1:9" s="35" customFormat="1" ht="19.5" customHeight="1" x14ac:dyDescent="0.25">
      <c r="A21" s="94" t="s">
        <v>53</v>
      </c>
      <c r="B21" s="95"/>
      <c r="C21" s="95"/>
      <c r="D21" s="95"/>
      <c r="E21" s="95"/>
      <c r="F21" s="96"/>
      <c r="G21" s="59">
        <f>SUM(G19:G20)</f>
        <v>0</v>
      </c>
      <c r="H21" s="31"/>
      <c r="I21" s="31"/>
    </row>
    <row r="22" spans="1:9" s="47" customFormat="1" ht="12.75" customHeight="1" thickBot="1" x14ac:dyDescent="0.3">
      <c r="A22" s="83"/>
      <c r="B22" s="83"/>
      <c r="C22" s="83"/>
      <c r="D22" s="83"/>
      <c r="E22" s="83"/>
      <c r="F22" s="83"/>
      <c r="G22" s="84"/>
      <c r="H22" s="84"/>
      <c r="I22" s="85"/>
    </row>
    <row r="23" spans="1:9" s="35" customFormat="1" ht="18" customHeight="1" thickTop="1" x14ac:dyDescent="0.25">
      <c r="A23" s="104" t="s">
        <v>54</v>
      </c>
      <c r="B23" s="105"/>
      <c r="C23" s="105"/>
      <c r="D23" s="105"/>
      <c r="E23" s="105"/>
      <c r="F23" s="106"/>
      <c r="G23" s="92">
        <f>(E15*85%)+(G21*15%)</f>
        <v>0</v>
      </c>
      <c r="H23" s="31"/>
      <c r="I23" s="31"/>
    </row>
    <row r="24" spans="1:9" s="35" customFormat="1" ht="19.5" customHeight="1" thickBot="1" x14ac:dyDescent="0.3">
      <c r="A24" s="107"/>
      <c r="B24" s="108"/>
      <c r="C24" s="108"/>
      <c r="D24" s="108"/>
      <c r="E24" s="108"/>
      <c r="F24" s="109"/>
      <c r="G24" s="93"/>
      <c r="H24" s="31"/>
      <c r="I24" s="31"/>
    </row>
    <row r="25" spans="1:9" s="35" customFormat="1" ht="12.75" customHeight="1" thickTop="1" x14ac:dyDescent="0.25">
      <c r="A25" s="50"/>
      <c r="G25" s="31"/>
      <c r="H25" s="31"/>
      <c r="I25" s="31"/>
    </row>
    <row r="26" spans="1:9" ht="46.5" customHeight="1" x14ac:dyDescent="0.25">
      <c r="A26" s="97" t="s">
        <v>39</v>
      </c>
      <c r="B26" s="98"/>
      <c r="C26" s="98"/>
      <c r="D26" s="98"/>
      <c r="E26" s="98"/>
      <c r="F26" s="98"/>
      <c r="G26" s="99"/>
      <c r="H26" s="31"/>
      <c r="I26" s="31"/>
    </row>
    <row r="27" spans="1:9" ht="39" customHeight="1" x14ac:dyDescent="0.25">
      <c r="A27" s="56" t="s">
        <v>61</v>
      </c>
      <c r="B27" s="101"/>
      <c r="C27" s="102"/>
      <c r="D27" s="103"/>
      <c r="E27" s="61" t="s">
        <v>62</v>
      </c>
      <c r="F27" s="100"/>
      <c r="G27" s="100"/>
      <c r="H27" s="31"/>
      <c r="I27" s="31"/>
    </row>
    <row r="28" spans="1:9" x14ac:dyDescent="0.25"/>
    <row r="29" spans="1:9" x14ac:dyDescent="0.25"/>
    <row r="30" spans="1:9" x14ac:dyDescent="0.25"/>
    <row r="31" spans="1:9" x14ac:dyDescent="0.25"/>
    <row r="32" spans="1:9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sheetProtection algorithmName="SHA-512" hashValue="zDhbw+sncJCvpVYos0K6bQQr0A2kEF+CWVK3eKn8mSREPlKtrnOlKcArl2MMGudiUw1mH15qgG//rSoAE49bTA==" saltValue="6BTGlDMM84FLLrR3PG+S/w==" spinCount="100000" sheet="1" objects="1" scenarios="1" selectLockedCells="1"/>
  <mergeCells count="22">
    <mergeCell ref="A22:I22"/>
    <mergeCell ref="G23:G24"/>
    <mergeCell ref="A21:F21"/>
    <mergeCell ref="A26:G26"/>
    <mergeCell ref="F27:G27"/>
    <mergeCell ref="B27:D27"/>
    <mergeCell ref="A23:F24"/>
    <mergeCell ref="A19:A20"/>
    <mergeCell ref="A9:B9"/>
    <mergeCell ref="A15:D15"/>
    <mergeCell ref="A10:A14"/>
    <mergeCell ref="A16:I16"/>
    <mergeCell ref="A17:B18"/>
    <mergeCell ref="C17:C18"/>
    <mergeCell ref="G17:G18"/>
    <mergeCell ref="F17:F18"/>
    <mergeCell ref="A7:G7"/>
    <mergeCell ref="A1:G1"/>
    <mergeCell ref="A2:G2"/>
    <mergeCell ref="A4:G4"/>
    <mergeCell ref="A5:G5"/>
    <mergeCell ref="A6:G6"/>
  </mergeCells>
  <dataValidations count="9">
    <dataValidation type="decimal" showInputMessage="1" showErrorMessage="1" error="Ongeldige waarde" sqref="D10">
      <formula1>2100</formula1>
      <formula2>3250</formula2>
    </dataValidation>
    <dataValidation type="decimal" showInputMessage="1" showErrorMessage="1" error="Ongeldige waarde" sqref="D11">
      <formula1>2700</formula1>
      <formula2>4250</formula2>
    </dataValidation>
    <dataValidation type="decimal" showInputMessage="1" showErrorMessage="1" error="Ongeldige waarde" sqref="D12">
      <formula1>3700</formula1>
      <formula2>5400</formula2>
    </dataValidation>
    <dataValidation type="decimal" showInputMessage="1" showErrorMessage="1" error="ongeldige waarde" sqref="D13">
      <formula1>800</formula1>
      <formula2>1100</formula2>
    </dataValidation>
    <dataValidation type="decimal" showInputMessage="1" showErrorMessage="1" error="ongeldige waarde" sqref="D14">
      <formula1>100</formula1>
      <formula2>150</formula2>
    </dataValidation>
    <dataValidation type="decimal" showInputMessage="1" showErrorMessage="1" error="Ongeldige waarde" sqref="D19">
      <formula1>195</formula1>
      <formula2>350</formula2>
    </dataValidation>
    <dataValidation type="decimal" showInputMessage="1" showErrorMessage="1" error="Ongeldige waarde" sqref="D20">
      <formula1>325</formula1>
      <formula2>550</formula2>
    </dataValidation>
    <dataValidation type="decimal" showInputMessage="1" showErrorMessage="1" error="Ongeldige waarde" sqref="E19">
      <formula1>15</formula1>
      <formula2>100</formula2>
    </dataValidation>
    <dataValidation type="decimal" showInputMessage="1" showErrorMessage="1" error="Ongeldige waarde" sqref="E20">
      <formula1>25</formula1>
      <formula2>200</formula2>
    </dataValidation>
  </dataValidation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A79"/>
  <sheetViews>
    <sheetView showGridLines="0" topLeftCell="A2" zoomScale="85" zoomScaleNormal="85" workbookViewId="0">
      <selection activeCell="F6" sqref="F6"/>
    </sheetView>
  </sheetViews>
  <sheetFormatPr defaultColWidth="0" defaultRowHeight="15" customHeight="1" zeroHeight="1" x14ac:dyDescent="0.25"/>
  <cols>
    <col min="1" max="1" width="3.7109375" style="21" customWidth="1"/>
    <col min="2" max="15" width="21.7109375" style="21" customWidth="1"/>
    <col min="16" max="16" width="6.42578125" style="21" customWidth="1"/>
    <col min="17" max="19" width="21.7109375" style="21" hidden="1" customWidth="1"/>
    <col min="20" max="27" width="0" style="21" hidden="1" customWidth="1"/>
    <col min="28" max="16384" width="9.140625" style="21" hidden="1"/>
  </cols>
  <sheetData>
    <row r="1" spans="2:15" s="1" customFormat="1" ht="21" customHeight="1" x14ac:dyDescent="0.2">
      <c r="B1" s="110" t="s">
        <v>1</v>
      </c>
      <c r="C1" s="110"/>
      <c r="D1" s="110"/>
      <c r="E1" s="110"/>
    </row>
    <row r="2" spans="2:15" s="1" customFormat="1" ht="21" customHeight="1" x14ac:dyDescent="0.2">
      <c r="B2" s="110"/>
      <c r="C2" s="110"/>
      <c r="D2" s="110"/>
      <c r="E2" s="110"/>
    </row>
    <row r="3" spans="2:15" s="1" customFormat="1" ht="21" customHeight="1" x14ac:dyDescent="0.2">
      <c r="B3" s="110"/>
      <c r="C3" s="110"/>
      <c r="D3" s="110"/>
      <c r="E3" s="110"/>
    </row>
    <row r="4" spans="2:15" s="1" customFormat="1" ht="14.25" customHeight="1" x14ac:dyDescent="0.2">
      <c r="B4" s="5"/>
    </row>
    <row r="5" spans="2:15" s="1" customFormat="1" ht="27.95" customHeight="1" x14ac:dyDescent="0.2">
      <c r="B5" s="4" t="s">
        <v>2</v>
      </c>
    </row>
    <row r="6" spans="2:15" s="1" customFormat="1" ht="27.95" customHeight="1" x14ac:dyDescent="0.2">
      <c r="B6" s="6" t="s">
        <v>3</v>
      </c>
      <c r="C6" s="25" t="e">
        <f>#REF!</f>
        <v>#REF!</v>
      </c>
      <c r="D6" s="7" t="e">
        <f>#REF!</f>
        <v>#REF!</v>
      </c>
      <c r="E6" s="8">
        <f>IFERROR((0.5*(C6/G37)^F37+0.5*(2-D6/H37)^F37)^(1/F37),0)</f>
        <v>0</v>
      </c>
    </row>
    <row r="7" spans="2:15" s="1" customFormat="1" ht="27.95" customHeight="1" x14ac:dyDescent="0.2"/>
    <row r="8" spans="2:15" s="9" customFormat="1" ht="27.95" customHeight="1" x14ac:dyDescent="0.25">
      <c r="B8" s="10" t="s">
        <v>4</v>
      </c>
      <c r="C8" s="111" t="s">
        <v>34</v>
      </c>
      <c r="D8" s="111"/>
      <c r="E8" s="111"/>
      <c r="F8" s="111"/>
      <c r="G8" s="111"/>
      <c r="H8" s="111"/>
      <c r="I8" s="111"/>
      <c r="J8" s="111"/>
      <c r="K8" s="11"/>
      <c r="L8" s="11"/>
    </row>
    <row r="9" spans="2:15" s="9" customFormat="1" ht="27.95" customHeight="1" x14ac:dyDescent="0.25">
      <c r="C9" s="111"/>
      <c r="D9" s="111"/>
      <c r="E9" s="111"/>
      <c r="F9" s="111"/>
      <c r="G9" s="111"/>
      <c r="H9" s="111"/>
      <c r="I9" s="111"/>
      <c r="J9" s="111"/>
    </row>
    <row r="10" spans="2:15" s="1" customFormat="1" ht="27.95" customHeight="1" x14ac:dyDescent="0.2">
      <c r="B10" s="4" t="s">
        <v>5</v>
      </c>
      <c r="C10" s="12" t="s">
        <v>6</v>
      </c>
      <c r="D10" s="12" t="s">
        <v>7</v>
      </c>
      <c r="E10" s="12" t="s">
        <v>8</v>
      </c>
    </row>
    <row r="11" spans="2:15" s="1" customFormat="1" ht="27.95" customHeight="1" x14ac:dyDescent="0.2">
      <c r="B11" s="13" t="s">
        <v>9</v>
      </c>
      <c r="C11" s="14">
        <v>650000</v>
      </c>
      <c r="D11" s="15">
        <v>380</v>
      </c>
      <c r="E11" s="8">
        <v>1</v>
      </c>
    </row>
    <row r="12" spans="2:15" s="1" customFormat="1" ht="27.95" customHeight="1" x14ac:dyDescent="0.2">
      <c r="B12" s="13" t="s">
        <v>10</v>
      </c>
      <c r="C12" s="14">
        <v>812500</v>
      </c>
      <c r="D12" s="15">
        <v>500</v>
      </c>
      <c r="E12" s="8">
        <v>1.0000193522598075</v>
      </c>
    </row>
    <row r="13" spans="2:15" s="1" customFormat="1" ht="27.95" customHeight="1" x14ac:dyDescent="0.2">
      <c r="B13" s="13" t="s">
        <v>11</v>
      </c>
      <c r="C13" s="14">
        <v>0</v>
      </c>
      <c r="D13" s="15">
        <v>202.09633104176154</v>
      </c>
      <c r="E13" s="8">
        <v>0.99999999999999989</v>
      </c>
    </row>
    <row r="14" spans="2:15" s="1" customFormat="1" ht="27.95" customHeight="1" x14ac:dyDescent="0.2"/>
    <row r="15" spans="2:15" s="1" customFormat="1" ht="27.95" customHeight="1" x14ac:dyDescent="0.2">
      <c r="B15" s="16" t="s">
        <v>12</v>
      </c>
    </row>
    <row r="16" spans="2:15" s="1" customFormat="1" ht="27.95" customHeight="1" x14ac:dyDescent="0.2">
      <c r="C16" s="12" t="s">
        <v>13</v>
      </c>
      <c r="D16" s="16">
        <v>0</v>
      </c>
      <c r="E16" s="16">
        <v>0.1</v>
      </c>
      <c r="F16" s="16">
        <v>0.2</v>
      </c>
      <c r="G16" s="16">
        <v>0.3</v>
      </c>
      <c r="H16" s="16">
        <v>0.4</v>
      </c>
      <c r="I16" s="16">
        <v>0.5</v>
      </c>
      <c r="J16" s="16">
        <v>0.6</v>
      </c>
      <c r="K16" s="16">
        <v>0.7</v>
      </c>
      <c r="L16" s="16">
        <v>0.8</v>
      </c>
      <c r="M16" s="16">
        <v>0.9</v>
      </c>
      <c r="N16" s="16">
        <v>1</v>
      </c>
      <c r="O16" s="9"/>
    </row>
    <row r="17" spans="2:15" s="1" customFormat="1" ht="27.95" customHeight="1" x14ac:dyDescent="0.2">
      <c r="B17" s="17" t="s">
        <v>14</v>
      </c>
      <c r="C17" s="2">
        <v>202.09633104176154</v>
      </c>
      <c r="D17" s="2">
        <v>202.09633104176154</v>
      </c>
      <c r="E17" s="2">
        <v>231.88669793758538</v>
      </c>
      <c r="F17" s="2">
        <v>261.67706483340925</v>
      </c>
      <c r="G17" s="2">
        <v>291.46743172923306</v>
      </c>
      <c r="H17" s="2">
        <v>321.25779862505692</v>
      </c>
      <c r="I17" s="2">
        <v>351.04816552088073</v>
      </c>
      <c r="J17" s="2">
        <v>380.8385324167046</v>
      </c>
      <c r="K17" s="2">
        <v>410.62889931252846</v>
      </c>
      <c r="L17" s="2">
        <v>440.41926620835227</v>
      </c>
      <c r="M17" s="2">
        <v>470.20963310417619</v>
      </c>
      <c r="N17" s="2">
        <v>500</v>
      </c>
      <c r="O17" s="6" t="s">
        <v>8</v>
      </c>
    </row>
    <row r="18" spans="2:15" s="1" customFormat="1" ht="27.95" customHeight="1" x14ac:dyDescent="0.2">
      <c r="B18" s="17" t="s">
        <v>15</v>
      </c>
      <c r="C18" s="2"/>
      <c r="D18" s="2">
        <v>0</v>
      </c>
      <c r="E18" s="3">
        <v>257963.62837870809</v>
      </c>
      <c r="F18" s="3">
        <v>374051.61563684716</v>
      </c>
      <c r="G18" s="3">
        <v>462295.73266580404</v>
      </c>
      <c r="H18" s="3">
        <v>535045.85347849107</v>
      </c>
      <c r="I18" s="3">
        <v>597232.27396789531</v>
      </c>
      <c r="J18" s="3">
        <v>651431.7883818245</v>
      </c>
      <c r="K18" s="3">
        <v>699191.49398141704</v>
      </c>
      <c r="L18" s="3">
        <v>741521.69007959543</v>
      </c>
      <c r="M18" s="3">
        <v>779118.70731994451</v>
      </c>
      <c r="N18" s="3">
        <v>812478.97817660414</v>
      </c>
      <c r="O18" s="6">
        <v>0.99999999999999989</v>
      </c>
    </row>
    <row r="19" spans="2:15" s="1" customFormat="1" ht="27.95" customHeight="1" x14ac:dyDescent="0.2">
      <c r="B19" s="9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6"/>
    </row>
    <row r="20" spans="2:15" s="1" customFormat="1" ht="27.95" customHeight="1" x14ac:dyDescent="0.2">
      <c r="B20" s="17" t="s">
        <v>16</v>
      </c>
      <c r="C20" s="2">
        <v>257.88669793758544</v>
      </c>
      <c r="D20" s="2">
        <v>257.88669793758544</v>
      </c>
      <c r="E20" s="2">
        <v>282.09802814382692</v>
      </c>
      <c r="F20" s="2">
        <v>306.30935835006835</v>
      </c>
      <c r="G20" s="2">
        <v>330.52068855630978</v>
      </c>
      <c r="H20" s="2">
        <v>354.73201876255126</v>
      </c>
      <c r="I20" s="2">
        <v>378.94334896879275</v>
      </c>
      <c r="J20" s="2">
        <v>403.15467917503418</v>
      </c>
      <c r="K20" s="2">
        <v>427.3660093812756</v>
      </c>
      <c r="L20" s="2">
        <v>451.57733958751709</v>
      </c>
      <c r="M20" s="2">
        <v>475.78866979375857</v>
      </c>
      <c r="N20" s="2">
        <v>500</v>
      </c>
      <c r="O20" s="6" t="s">
        <v>8</v>
      </c>
    </row>
    <row r="21" spans="2:15" s="1" customFormat="1" ht="27.95" customHeight="1" x14ac:dyDescent="0.2">
      <c r="B21" s="17" t="s">
        <v>17</v>
      </c>
      <c r="C21" s="2"/>
      <c r="D21" s="2">
        <v>0</v>
      </c>
      <c r="E21" s="3">
        <v>219671.46501819885</v>
      </c>
      <c r="F21" s="3">
        <v>318927.35568159312</v>
      </c>
      <c r="G21" s="3">
        <v>394691.36362315668</v>
      </c>
      <c r="H21" s="3">
        <v>457448.14450266602</v>
      </c>
      <c r="I21" s="3">
        <v>511383.30956476711</v>
      </c>
      <c r="J21" s="3">
        <v>558686.45692433033</v>
      </c>
      <c r="K21" s="3">
        <v>600675.12889766239</v>
      </c>
      <c r="L21" s="3">
        <v>638213.27236807905</v>
      </c>
      <c r="M21" s="3">
        <v>671900.54291401559</v>
      </c>
      <c r="N21" s="3">
        <v>702169.44445048773</v>
      </c>
      <c r="O21" s="6">
        <v>0.89999999999999991</v>
      </c>
    </row>
    <row r="22" spans="2:15" s="1" customFormat="1" ht="27.95" customHeight="1" x14ac:dyDescent="0.2"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"/>
    </row>
    <row r="23" spans="2:15" s="1" customFormat="1" ht="27.95" customHeight="1" x14ac:dyDescent="0.2">
      <c r="B23" s="17" t="s">
        <v>18</v>
      </c>
      <c r="C23" s="2">
        <v>313.67706483340925</v>
      </c>
      <c r="D23" s="2">
        <v>313.67706483340925</v>
      </c>
      <c r="E23" s="2">
        <v>332.30935835006835</v>
      </c>
      <c r="F23" s="2">
        <v>350.9416518667274</v>
      </c>
      <c r="G23" s="2">
        <v>369.57394538338644</v>
      </c>
      <c r="H23" s="2">
        <v>388.20623890004555</v>
      </c>
      <c r="I23" s="2">
        <v>406.83853241670465</v>
      </c>
      <c r="J23" s="2">
        <v>425.4708259333637</v>
      </c>
      <c r="K23" s="2">
        <v>444.10311945002275</v>
      </c>
      <c r="L23" s="2">
        <v>462.73541296668185</v>
      </c>
      <c r="M23" s="2">
        <v>481.36770648334095</v>
      </c>
      <c r="N23" s="2">
        <v>500</v>
      </c>
      <c r="O23" s="6" t="s">
        <v>8</v>
      </c>
    </row>
    <row r="24" spans="2:15" s="1" customFormat="1" ht="27.95" customHeight="1" x14ac:dyDescent="0.2">
      <c r="B24" s="17" t="s">
        <v>19</v>
      </c>
      <c r="C24" s="2"/>
      <c r="D24" s="2">
        <v>0</v>
      </c>
      <c r="E24" s="3">
        <v>180543.57164738179</v>
      </c>
      <c r="F24" s="3">
        <v>262527.53118135146</v>
      </c>
      <c r="G24" s="3">
        <v>325424.72826001287</v>
      </c>
      <c r="H24" s="3">
        <v>377818.13723385317</v>
      </c>
      <c r="I24" s="3">
        <v>423133.1399154996</v>
      </c>
      <c r="J24" s="3">
        <v>463162.713704355</v>
      </c>
      <c r="K24" s="3">
        <v>498987.6738465706</v>
      </c>
      <c r="L24" s="3">
        <v>531319.17628616339</v>
      </c>
      <c r="M24" s="3">
        <v>560653.68429585337</v>
      </c>
      <c r="N24" s="3">
        <v>587352.58165287902</v>
      </c>
      <c r="O24" s="6">
        <v>0.79999999999999993</v>
      </c>
    </row>
    <row r="25" spans="2:15" s="1" customFormat="1" ht="27.95" customHeight="1" x14ac:dyDescent="0.2"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" t="s">
        <v>0</v>
      </c>
    </row>
    <row r="26" spans="2:15" s="1" customFormat="1" ht="27.95" customHeight="1" x14ac:dyDescent="0.2">
      <c r="B26" s="17" t="s">
        <v>20</v>
      </c>
      <c r="C26" s="2">
        <v>369.46743172923311</v>
      </c>
      <c r="D26" s="2">
        <v>369.46743172923311</v>
      </c>
      <c r="E26" s="2">
        <v>382.52068855630978</v>
      </c>
      <c r="F26" s="2">
        <v>395.5739453833865</v>
      </c>
      <c r="G26" s="2">
        <v>408.62720221046317</v>
      </c>
      <c r="H26" s="2">
        <v>421.68045903753989</v>
      </c>
      <c r="I26" s="2">
        <v>434.73371586461656</v>
      </c>
      <c r="J26" s="2">
        <v>447.78697269169322</v>
      </c>
      <c r="K26" s="2">
        <v>460.84022951876995</v>
      </c>
      <c r="L26" s="2">
        <v>473.89348634584661</v>
      </c>
      <c r="M26" s="2">
        <v>486.94674317292333</v>
      </c>
      <c r="N26" s="2">
        <v>500</v>
      </c>
      <c r="O26" s="6" t="s">
        <v>8</v>
      </c>
    </row>
    <row r="27" spans="2:15" s="1" customFormat="1" ht="27.95" customHeight="1" x14ac:dyDescent="0.2">
      <c r="B27" s="17" t="s">
        <v>21</v>
      </c>
      <c r="C27" s="2"/>
      <c r="D27" s="2">
        <v>0</v>
      </c>
      <c r="E27" s="3">
        <v>139932.67965577979</v>
      </c>
      <c r="F27" s="3">
        <v>203877.27012855085</v>
      </c>
      <c r="G27" s="3">
        <v>253243.38828891801</v>
      </c>
      <c r="H27" s="3">
        <v>294647.8923754369</v>
      </c>
      <c r="I27" s="3">
        <v>330729.37117070303</v>
      </c>
      <c r="J27" s="3">
        <v>362869.00693409465</v>
      </c>
      <c r="K27" s="3">
        <v>391900.25573643326</v>
      </c>
      <c r="L27" s="3">
        <v>418372.81139423064</v>
      </c>
      <c r="M27" s="3">
        <v>442671.99273891456</v>
      </c>
      <c r="N27" s="3">
        <v>465080.08614410227</v>
      </c>
      <c r="O27" s="6">
        <v>0.69999999999999984</v>
      </c>
    </row>
    <row r="28" spans="2:15" s="1" customFormat="1" ht="27.95" customHeight="1" x14ac:dyDescent="0.2">
      <c r="B28" s="5"/>
      <c r="O28" s="18"/>
    </row>
    <row r="29" spans="2:15" s="1" customFormat="1" ht="27.95" customHeight="1" x14ac:dyDescent="0.2">
      <c r="B29" s="17" t="s">
        <v>22</v>
      </c>
      <c r="C29" s="2">
        <v>425.25779862505698</v>
      </c>
      <c r="D29" s="2">
        <v>425.25779862505698</v>
      </c>
      <c r="E29" s="2">
        <v>432.73201876255126</v>
      </c>
      <c r="F29" s="2">
        <v>440.20623890004561</v>
      </c>
      <c r="G29" s="2">
        <v>447.68045903753989</v>
      </c>
      <c r="H29" s="2">
        <v>455.15467917503418</v>
      </c>
      <c r="I29" s="2">
        <v>462.62889931252846</v>
      </c>
      <c r="J29" s="2">
        <v>470.1031194500228</v>
      </c>
      <c r="K29" s="2">
        <v>477.57733958751709</v>
      </c>
      <c r="L29" s="2">
        <v>485.05155972501143</v>
      </c>
      <c r="M29" s="2">
        <v>492.52577986250571</v>
      </c>
      <c r="N29" s="2">
        <v>500</v>
      </c>
      <c r="O29" s="6" t="s">
        <v>8</v>
      </c>
    </row>
    <row r="30" spans="2:15" s="1" customFormat="1" ht="27.75" customHeight="1" x14ac:dyDescent="0.2">
      <c r="B30" s="17" t="s">
        <v>23</v>
      </c>
      <c r="C30" s="2"/>
      <c r="D30" s="2">
        <v>0</v>
      </c>
      <c r="E30" s="3">
        <v>96160.34119985078</v>
      </c>
      <c r="F30" s="3">
        <v>140465.58155642843</v>
      </c>
      <c r="G30" s="3">
        <v>174943.8409593073</v>
      </c>
      <c r="H30" s="3">
        <v>204108.11855036957</v>
      </c>
      <c r="I30" s="3">
        <v>229755.02244772497</v>
      </c>
      <c r="J30" s="3">
        <v>252824.07849987454</v>
      </c>
      <c r="K30" s="3">
        <v>273882.11152625235</v>
      </c>
      <c r="L30" s="3">
        <v>293303.22135113209</v>
      </c>
      <c r="M30" s="3">
        <v>311350.10939865204</v>
      </c>
      <c r="N30" s="3">
        <v>328215.83494248957</v>
      </c>
      <c r="O30" s="6">
        <v>0.59999999999999987</v>
      </c>
    </row>
    <row r="31" spans="2:15" s="1" customFormat="1" ht="27.95" customHeight="1" x14ac:dyDescent="0.2">
      <c r="B31" s="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6" t="s">
        <v>0</v>
      </c>
    </row>
    <row r="32" spans="2:15" s="1" customFormat="1" ht="27.95" customHeight="1" x14ac:dyDescent="0.2">
      <c r="B32" s="17" t="s">
        <v>24</v>
      </c>
      <c r="C32" s="2">
        <v>481.04816552088084</v>
      </c>
      <c r="D32" s="2">
        <v>481.04816552088084</v>
      </c>
      <c r="E32" s="2">
        <v>482.94334896879275</v>
      </c>
      <c r="F32" s="2">
        <v>484.83853241670465</v>
      </c>
      <c r="G32" s="2">
        <v>486.73371586461661</v>
      </c>
      <c r="H32" s="2">
        <v>488.62889931252852</v>
      </c>
      <c r="I32" s="2">
        <v>490.52408276044042</v>
      </c>
      <c r="J32" s="2">
        <v>492.41926620835233</v>
      </c>
      <c r="K32" s="2">
        <v>494.31444965626423</v>
      </c>
      <c r="L32" s="2">
        <v>496.20963310417619</v>
      </c>
      <c r="M32" s="2">
        <v>498.1048165520881</v>
      </c>
      <c r="N32" s="2">
        <v>500</v>
      </c>
      <c r="O32" s="6" t="s">
        <v>8</v>
      </c>
    </row>
    <row r="33" spans="2:15" s="1" customFormat="1" ht="27.95" customHeight="1" x14ac:dyDescent="0.2">
      <c r="B33" s="17" t="s">
        <v>25</v>
      </c>
      <c r="C33" s="2"/>
      <c r="D33" s="2">
        <v>0</v>
      </c>
      <c r="E33" s="3">
        <v>41596.045583614214</v>
      </c>
      <c r="F33" s="3">
        <v>60977.009484029142</v>
      </c>
      <c r="G33" s="3">
        <v>76218.367663869576</v>
      </c>
      <c r="H33" s="3">
        <v>89250.648864099931</v>
      </c>
      <c r="I33" s="3">
        <v>100839.87240268587</v>
      </c>
      <c r="J33" s="3">
        <v>111385.50734294314</v>
      </c>
      <c r="K33" s="3">
        <v>121127.987523827</v>
      </c>
      <c r="L33" s="3">
        <v>130225.69128471286</v>
      </c>
      <c r="M33" s="3">
        <v>138789.67334417769</v>
      </c>
      <c r="N33" s="3">
        <v>146901.47126933845</v>
      </c>
      <c r="O33" s="6">
        <v>0.49999999999999994</v>
      </c>
    </row>
    <row r="34" spans="2:15" s="1" customFormat="1" ht="27.95" customHeight="1" x14ac:dyDescent="0.2">
      <c r="B34" s="5"/>
    </row>
    <row r="35" spans="2:15" s="1" customFormat="1" ht="27.95" customHeight="1" x14ac:dyDescent="0.2">
      <c r="B35" s="5"/>
      <c r="D35" s="5"/>
      <c r="E35" s="19"/>
      <c r="G35" s="20"/>
    </row>
    <row r="36" spans="2:15" ht="27.95" customHeight="1" x14ac:dyDescent="0.25">
      <c r="B36" s="4" t="s">
        <v>2</v>
      </c>
      <c r="C36" s="1"/>
      <c r="D36" s="1"/>
      <c r="F36" s="4" t="s">
        <v>26</v>
      </c>
      <c r="G36" s="4" t="s">
        <v>27</v>
      </c>
      <c r="H36" s="4" t="s">
        <v>28</v>
      </c>
    </row>
    <row r="37" spans="2:15" ht="27.95" customHeight="1" x14ac:dyDescent="0.25">
      <c r="B37" s="6" t="s">
        <v>29</v>
      </c>
      <c r="C37" s="6">
        <v>500</v>
      </c>
      <c r="D37" s="6">
        <v>500</v>
      </c>
      <c r="F37" s="6">
        <v>1.8049999999999999</v>
      </c>
      <c r="G37" s="22">
        <v>650000</v>
      </c>
      <c r="H37" s="6">
        <v>380</v>
      </c>
    </row>
    <row r="38" spans="2:15" ht="27.95" customHeight="1" x14ac:dyDescent="0.25">
      <c r="B38" s="6" t="s">
        <v>30</v>
      </c>
      <c r="C38" s="6">
        <v>200</v>
      </c>
      <c r="D38" s="6">
        <v>200</v>
      </c>
      <c r="F38" s="4" t="s">
        <v>31</v>
      </c>
    </row>
    <row r="39" spans="2:15" ht="27.95" customHeight="1" x14ac:dyDescent="0.25">
      <c r="B39" s="6" t="s">
        <v>28</v>
      </c>
      <c r="C39" s="6">
        <v>380</v>
      </c>
      <c r="D39" s="6">
        <v>380</v>
      </c>
      <c r="F39" s="6">
        <v>300</v>
      </c>
    </row>
    <row r="40" spans="2:15" ht="27.95" customHeight="1" x14ac:dyDescent="0.25">
      <c r="B40" s="6" t="s">
        <v>7</v>
      </c>
      <c r="C40" s="6">
        <v>0</v>
      </c>
      <c r="D40" s="6">
        <v>550</v>
      </c>
    </row>
    <row r="41" spans="2:15" ht="27.95" customHeight="1" x14ac:dyDescent="0.25">
      <c r="B41" s="6" t="s">
        <v>32</v>
      </c>
      <c r="C41" s="22">
        <v>0</v>
      </c>
      <c r="D41" s="22">
        <v>934374.99999999988</v>
      </c>
    </row>
    <row r="42" spans="2:15" ht="27.95" customHeight="1" x14ac:dyDescent="0.25">
      <c r="B42" s="6" t="s">
        <v>27</v>
      </c>
      <c r="C42" s="22">
        <v>650000</v>
      </c>
      <c r="D42" s="22">
        <v>650000</v>
      </c>
    </row>
    <row r="43" spans="2:15" ht="27.95" customHeight="1" x14ac:dyDescent="0.25">
      <c r="B43" s="6" t="s">
        <v>28</v>
      </c>
      <c r="C43" s="6">
        <v>0</v>
      </c>
      <c r="D43" s="23">
        <v>650000</v>
      </c>
    </row>
    <row r="44" spans="2:15" ht="27.95" customHeight="1" x14ac:dyDescent="0.25">
      <c r="B44" s="6" t="s">
        <v>27</v>
      </c>
      <c r="C44" s="6">
        <v>0</v>
      </c>
      <c r="D44" s="24">
        <v>380</v>
      </c>
    </row>
    <row r="45" spans="2:15" ht="27.95" customHeight="1" x14ac:dyDescent="0.25">
      <c r="B45" s="6" t="s">
        <v>33</v>
      </c>
      <c r="C45" s="6">
        <v>0</v>
      </c>
      <c r="D45" s="6">
        <v>0</v>
      </c>
    </row>
    <row r="46" spans="2:15" ht="27.95" customHeight="1" x14ac:dyDescent="0.25">
      <c r="B46" s="6" t="s">
        <v>33</v>
      </c>
      <c r="C46" s="23">
        <v>650000</v>
      </c>
      <c r="D46" s="24">
        <v>380</v>
      </c>
    </row>
    <row r="47" spans="2:15" ht="27.95" customHeight="1" x14ac:dyDescent="0.25"/>
    <row r="48" spans="2:15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</sheetData>
  <sheetProtection selectLockedCells="1" selectUnlockedCells="1"/>
  <mergeCells count="2">
    <mergeCell ref="B1:E3"/>
    <mergeCell ref="C8:J9"/>
  </mergeCells>
  <conditionalFormatting sqref="D17">
    <cfRule type="expression" dxfId="11" priority="12">
      <formula>ISERROR(D17)</formula>
    </cfRule>
  </conditionalFormatting>
  <conditionalFormatting sqref="E17:N17">
    <cfRule type="expression" dxfId="10" priority="11">
      <formula>ISERROR(E17)</formula>
    </cfRule>
  </conditionalFormatting>
  <conditionalFormatting sqref="D20">
    <cfRule type="expression" dxfId="9" priority="10">
      <formula>ISERROR(D20)</formula>
    </cfRule>
  </conditionalFormatting>
  <conditionalFormatting sqref="E20:N20">
    <cfRule type="expression" dxfId="8" priority="9">
      <formula>ISERROR(E20)</formula>
    </cfRule>
  </conditionalFormatting>
  <conditionalFormatting sqref="D23">
    <cfRule type="expression" dxfId="7" priority="8">
      <formula>ISERROR(D23)</formula>
    </cfRule>
  </conditionalFormatting>
  <conditionalFormatting sqref="D26">
    <cfRule type="expression" dxfId="6" priority="7">
      <formula>ISERROR(D26)</formula>
    </cfRule>
  </conditionalFormatting>
  <conditionalFormatting sqref="D29">
    <cfRule type="expression" dxfId="5" priority="6">
      <formula>ISERROR(D29)</formula>
    </cfRule>
  </conditionalFormatting>
  <conditionalFormatting sqref="D32">
    <cfRule type="expression" dxfId="4" priority="5">
      <formula>ISERROR(D32)</formula>
    </cfRule>
  </conditionalFormatting>
  <conditionalFormatting sqref="E23:N23">
    <cfRule type="expression" dxfId="3" priority="4">
      <formula>ISERROR(E23)</formula>
    </cfRule>
  </conditionalFormatting>
  <conditionalFormatting sqref="E26:N26">
    <cfRule type="expression" dxfId="2" priority="3">
      <formula>ISERROR(E26)</formula>
    </cfRule>
  </conditionalFormatting>
  <conditionalFormatting sqref="E29:N29">
    <cfRule type="expression" dxfId="1" priority="2">
      <formula>ISERROR(E29)</formula>
    </cfRule>
  </conditionalFormatting>
  <conditionalFormatting sqref="E32:N32">
    <cfRule type="expression" dxfId="0" priority="1">
      <formula>ISERROR(E32)</formula>
    </cfRule>
  </conditionalFormatting>
  <pageMargins left="0.7" right="0.7" top="0.75" bottom="0.75" header="0.3" footer="0.3"/>
  <pageSetup paperSize="9" scale="40" orientation="landscape" r:id="rId1"/>
  <ignoredErrors>
    <ignoredError sqref="D6:E6 C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3</vt:lpstr>
      <vt:lpstr>DATA</vt:lpstr>
      <vt:lpstr>DATA!Afdrukbereik</vt:lpstr>
    </vt:vector>
  </TitlesOfParts>
  <Company>Ministerie van Financiën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Rachid Akoudad</dc:creator>
  <cp:lastModifiedBy>Dorien D.M. Matthesius</cp:lastModifiedBy>
  <cp:lastPrinted>2018-01-08T10:45:35Z</cp:lastPrinted>
  <dcterms:created xsi:type="dcterms:W3CDTF">2014-09-30T14:40:49Z</dcterms:created>
  <dcterms:modified xsi:type="dcterms:W3CDTF">2022-06-29T12:52:14Z</dcterms:modified>
</cp:coreProperties>
</file>