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K\1. Aanbestedingen\2600 Huisvesting-facility\2020 Drankautomaten\Offerteaanvraag 2022\NvI\2e NvI\"/>
    </mc:Choice>
  </mc:AlternateContent>
  <xr:revisionPtr revIDLastSave="0" documentId="13_ncr:1_{710BC7AC-A96A-4A34-BB98-5F85266E1D12}" xr6:coauthVersionLast="47" xr6:coauthVersionMax="47" xr10:uidLastSave="{00000000-0000-0000-0000-000000000000}"/>
  <bookViews>
    <workbookView xWindow="-110" yWindow="-110" windowWidth="22780" windowHeight="14660" xr2:uid="{837EEFD9-D5F4-4B78-9568-652D99A8F65A}"/>
  </bookViews>
  <sheets>
    <sheet name="Prijsblad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6" i="5" l="1"/>
  <c r="D68" i="5"/>
  <c r="D69" i="5" s="1"/>
  <c r="F66" i="5"/>
  <c r="I68" i="5" s="1"/>
  <c r="F68" i="5" s="1"/>
  <c r="F69" i="5" s="1"/>
  <c r="F29" i="5"/>
  <c r="F37" i="5"/>
  <c r="F71" i="5" l="1"/>
  <c r="D78" i="5"/>
  <c r="D79" i="5" s="1"/>
  <c r="F6" i="5"/>
  <c r="F75" i="5"/>
  <c r="D59" i="5"/>
  <c r="D60" i="5" s="1"/>
  <c r="F57" i="5"/>
  <c r="I59" i="5" s="1"/>
  <c r="I78" i="5" l="1"/>
  <c r="F78" i="5" s="1"/>
  <c r="F79" i="5" s="1"/>
  <c r="F81" i="5" s="1"/>
  <c r="F59" i="5"/>
  <c r="F28" i="5"/>
  <c r="F26" i="5"/>
  <c r="F27" i="5"/>
  <c r="F30" i="5"/>
  <c r="F25" i="5"/>
  <c r="D50" i="5"/>
  <c r="D51" i="5" s="1"/>
  <c r="F47" i="5"/>
  <c r="I50" i="5" s="1"/>
  <c r="D40" i="5"/>
  <c r="D41" i="5" s="1"/>
  <c r="I40" i="5"/>
  <c r="F40" i="5" s="1"/>
  <c r="F41" i="5" s="1"/>
  <c r="F23" i="5"/>
  <c r="F9" i="5"/>
  <c r="F8" i="5"/>
  <c r="F7" i="5"/>
  <c r="F60" i="5" l="1"/>
  <c r="F62" i="5" s="1"/>
  <c r="D17" i="5"/>
  <c r="D18" i="5" s="1"/>
  <c r="D32" i="5"/>
  <c r="F43" i="5"/>
  <c r="F50" i="5"/>
  <c r="F33" i="5" l="1"/>
  <c r="D33" i="5"/>
  <c r="F51" i="5"/>
  <c r="F53" i="5" s="1"/>
  <c r="F18" i="5"/>
</calcChain>
</file>

<file path=xl/sharedStrings.xml><?xml version="1.0" encoding="utf-8"?>
<sst xmlns="http://schemas.openxmlformats.org/spreadsheetml/2006/main" count="159" uniqueCount="68">
  <si>
    <t>Gemeente Eindhoven Warme Drankautomaten</t>
  </si>
  <si>
    <t>Inschrijver:</t>
  </si>
  <si>
    <t>Soort</t>
  </si>
  <si>
    <t>Automaten- Ingredienten (t.b.v. type 1 &amp; 2)</t>
  </si>
  <si>
    <t>Fictief verbruik per maand</t>
  </si>
  <si>
    <t>Eenheid</t>
  </si>
  <si>
    <t>Prijs per eenheid</t>
  </si>
  <si>
    <t>Maandelijks</t>
  </si>
  <si>
    <t>VARIABEL</t>
  </si>
  <si>
    <t>100% Arabica espressobonen melange donkere branding</t>
  </si>
  <si>
    <t>Kg</t>
  </si>
  <si>
    <t>Cacao</t>
  </si>
  <si>
    <t>Barsita melk</t>
  </si>
  <si>
    <t>Liter</t>
  </si>
  <si>
    <t>Melkpoeder automatenzak</t>
  </si>
  <si>
    <t>Heet water</t>
  </si>
  <si>
    <t>n.v.t.</t>
  </si>
  <si>
    <t>n.v.t</t>
  </si>
  <si>
    <t>Koud water</t>
  </si>
  <si>
    <t>&lt; aanvullend door inschrijver &gt;</t>
  </si>
  <si>
    <t>Initiele contractperiode</t>
  </si>
  <si>
    <t>Incl. Verlengingsperiode</t>
  </si>
  <si>
    <t>TOTAAL maximale looptijd contract</t>
  </si>
  <si>
    <t>Onderdeel A</t>
  </si>
  <si>
    <t>Losse Ingredienten &amp; toebehoren</t>
  </si>
  <si>
    <t>Prijs per stuk</t>
  </si>
  <si>
    <t>Theezakjes</t>
  </si>
  <si>
    <t>Stuks</t>
  </si>
  <si>
    <t>Bio-Bekers</t>
  </si>
  <si>
    <t>Bio Roestaafjes</t>
  </si>
  <si>
    <t>Bio Suiker (4,00 gram)</t>
  </si>
  <si>
    <t>Riet Suiker (4,00 gram)</t>
  </si>
  <si>
    <t>Creamer (2,5 gram)</t>
  </si>
  <si>
    <t>Onderdeel B</t>
  </si>
  <si>
    <t>Type 1: tafelmodel Espresso Machine (poedermelk)</t>
  </si>
  <si>
    <t>Fictief aantal automaten</t>
  </si>
  <si>
    <t>Maandelijkse kosten per automaat</t>
  </si>
  <si>
    <t>Maandelijks korting verlenginsperiode</t>
  </si>
  <si>
    <t>VAST</t>
  </si>
  <si>
    <t>Automatenhuur en service &amp; onderhoud</t>
  </si>
  <si>
    <t xml:space="preserve">Verzorgings- en operatingskosten </t>
  </si>
  <si>
    <t>TOTAAL maximale looptijd contract o.b.v. 30 automaten</t>
  </si>
  <si>
    <t>Onderdeel C</t>
  </si>
  <si>
    <t>Type 2: tafelmodel Espresso Machine de Luxe (verse melk)</t>
  </si>
  <si>
    <t>TOTAAL maximale looptijd contract o.b.v. 40 automaten</t>
  </si>
  <si>
    <t>Onderdeel D</t>
  </si>
  <si>
    <t>Onderkasten ten behoeve van Espresso Machine type 1 en 2</t>
  </si>
  <si>
    <t>Onderzetkast conform PvE</t>
  </si>
  <si>
    <t>TOTAAL maximale looptijd contract o.b.v. 50 onderzetkasten</t>
  </si>
  <si>
    <t>Onderdeel E</t>
  </si>
  <si>
    <t>Watercoolers</t>
  </si>
  <si>
    <t>Watercoolerhuur en service &amp; onderhoud</t>
  </si>
  <si>
    <t>TOTAAL maximale looptijd contract o.b.v. 30 watercoolers</t>
  </si>
  <si>
    <t>Onderdeel F</t>
  </si>
  <si>
    <t>FICTIEVE INSCHRIJFPRIJS</t>
  </si>
  <si>
    <t>Kortingspercentage 2 optionele contractjaren</t>
  </si>
  <si>
    <t>Jaarlijkse kosten t/m 5e contractjaar</t>
  </si>
  <si>
    <t>Totaalprijs initiele contractperiode 5 jaar</t>
  </si>
  <si>
    <t>Jaarlijkse kosten 6 t/m 7e contractjaar</t>
  </si>
  <si>
    <t>Totaalprijs 6 t/m 7e contractjaar</t>
  </si>
  <si>
    <t>Decafé sticks (1,5 gram)</t>
  </si>
  <si>
    <t>Onderkasten ten behoeve van Watercoolers</t>
  </si>
  <si>
    <t>Fictief aantal onderkasten</t>
  </si>
  <si>
    <t>Maandelijkse kosten per onderkast</t>
  </si>
  <si>
    <t>TOTAAL maximale looptijd contract o.b.v. 20 onderzetkasten</t>
  </si>
  <si>
    <t>Onderdeel G</t>
  </si>
  <si>
    <t>2e NVI Invulbijlage H Prijs</t>
  </si>
  <si>
    <t>TOTALE KOSTEN INCL VERLENGING (onderdelen A t/m 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</si>
</sst>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\ #,##0.00"/>
    <numFmt numFmtId="165" formatCode="_ [$€-413]\ * #,##0.00_ ;_ [$€-413]\ * \-#,##0.00_ ;_ [$€-413]\ * &quot;-&quot;??_ ;_ @_ "/>
    <numFmt numFmtId="166" formatCode="&quot;€&quot;\ #,##0.0000"/>
    <numFmt numFmtId="167" formatCode="&quot;€&quot;\ #,##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164" fontId="0" fillId="0" borderId="0" xfId="0" applyNumberFormat="1"/>
    <xf numFmtId="9" fontId="1" fillId="3" borderId="1" xfId="0" applyNumberFormat="1" applyFont="1" applyFill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164" fontId="0" fillId="0" borderId="8" xfId="0" applyNumberFormat="1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1" fillId="2" borderId="4" xfId="0" applyFont="1" applyFill="1" applyBorder="1"/>
    <xf numFmtId="0" fontId="1" fillId="2" borderId="13" xfId="0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0" fillId="0" borderId="17" xfId="0" applyBorder="1" applyAlignment="1">
      <alignment horizontal="left" vertical="top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164" fontId="0" fillId="0" borderId="20" xfId="0" applyNumberForma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164" fontId="0" fillId="0" borderId="2" xfId="0" applyNumberFormat="1" applyBorder="1" applyAlignment="1">
      <alignment vertical="top"/>
    </xf>
    <xf numFmtId="164" fontId="0" fillId="0" borderId="16" xfId="0" applyNumberFormat="1" applyBorder="1" applyAlignment="1">
      <alignment vertical="top"/>
    </xf>
    <xf numFmtId="164" fontId="0" fillId="0" borderId="12" xfId="0" applyNumberFormat="1" applyBorder="1" applyAlignment="1">
      <alignment horizontal="left" vertical="top"/>
    </xf>
    <xf numFmtId="164" fontId="0" fillId="0" borderId="11" xfId="0" applyNumberForma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164" fontId="0" fillId="0" borderId="2" xfId="0" applyNumberFormat="1" applyBorder="1" applyAlignment="1">
      <alignment horizontal="left"/>
    </xf>
    <xf numFmtId="164" fontId="0" fillId="0" borderId="16" xfId="0" applyNumberFormat="1" applyBorder="1" applyAlignment="1">
      <alignment horizontal="left"/>
    </xf>
    <xf numFmtId="0" fontId="0" fillId="2" borderId="8" xfId="0" applyFill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1" xfId="0" applyBorder="1"/>
    <xf numFmtId="0" fontId="0" fillId="0" borderId="10" xfId="0" applyBorder="1"/>
    <xf numFmtId="164" fontId="0" fillId="0" borderId="0" xfId="0" applyNumberFormat="1" applyAlignment="1">
      <alignment horizontal="left" vertical="top"/>
    </xf>
    <xf numFmtId="0" fontId="0" fillId="0" borderId="5" xfId="0" applyBorder="1"/>
    <xf numFmtId="0" fontId="0" fillId="0" borderId="3" xfId="0" applyBorder="1"/>
    <xf numFmtId="0" fontId="1" fillId="2" borderId="24" xfId="0" applyFont="1" applyFill="1" applyBorder="1"/>
    <xf numFmtId="0" fontId="1" fillId="0" borderId="0" xfId="0" applyFont="1"/>
    <xf numFmtId="3" fontId="0" fillId="0" borderId="3" xfId="0" applyNumberFormat="1" applyBorder="1" applyAlignment="1">
      <alignment horizontal="left" vertical="top"/>
    </xf>
    <xf numFmtId="3" fontId="0" fillId="0" borderId="1" xfId="0" applyNumberFormat="1" applyBorder="1" applyAlignment="1">
      <alignment horizontal="left" vertical="top"/>
    </xf>
    <xf numFmtId="3" fontId="0" fillId="0" borderId="10" xfId="0" applyNumberFormat="1" applyBorder="1" applyAlignment="1">
      <alignment horizontal="left" vertical="top"/>
    </xf>
    <xf numFmtId="166" fontId="0" fillId="0" borderId="1" xfId="0" applyNumberFormat="1" applyBorder="1" applyAlignment="1">
      <alignment horizontal="left" vertical="top"/>
    </xf>
    <xf numFmtId="166" fontId="0" fillId="0" borderId="10" xfId="0" applyNumberFormat="1" applyBorder="1" applyAlignment="1">
      <alignment horizontal="left" vertical="top"/>
    </xf>
    <xf numFmtId="166" fontId="3" fillId="3" borderId="5" xfId="0" applyNumberFormat="1" applyFont="1" applyFill="1" applyBorder="1" applyAlignment="1">
      <alignment horizontal="left" vertical="top"/>
    </xf>
    <xf numFmtId="166" fontId="3" fillId="3" borderId="1" xfId="0" applyNumberFormat="1" applyFont="1" applyFill="1" applyBorder="1" applyAlignment="1">
      <alignment horizontal="left" vertical="top"/>
    </xf>
    <xf numFmtId="166" fontId="3" fillId="3" borderId="10" xfId="0" applyNumberFormat="1" applyFont="1" applyFill="1" applyBorder="1" applyAlignment="1">
      <alignment horizontal="left" vertical="top"/>
    </xf>
    <xf numFmtId="166" fontId="0" fillId="2" borderId="1" xfId="0" applyNumberFormat="1" applyFill="1" applyBorder="1" applyAlignment="1">
      <alignment horizontal="left" vertical="top"/>
    </xf>
    <xf numFmtId="0" fontId="1" fillId="2" borderId="15" xfId="0" applyFont="1" applyFill="1" applyBorder="1" applyAlignment="1">
      <alignment horizontal="center"/>
    </xf>
    <xf numFmtId="0" fontId="0" fillId="0" borderId="29" xfId="0" applyBorder="1" applyAlignment="1">
      <alignment horizontal="left" vertical="top"/>
    </xf>
    <xf numFmtId="3" fontId="0" fillId="0" borderId="29" xfId="0" applyNumberFormat="1" applyBorder="1" applyAlignment="1">
      <alignment horizontal="left" vertical="top"/>
    </xf>
    <xf numFmtId="0" fontId="1" fillId="2" borderId="23" xfId="0" applyFont="1" applyFill="1" applyBorder="1" applyAlignment="1">
      <alignment horizontal="left"/>
    </xf>
    <xf numFmtId="164" fontId="0" fillId="0" borderId="27" xfId="0" applyNumberFormat="1" applyBorder="1" applyAlignment="1">
      <alignment horizontal="left" vertical="top"/>
    </xf>
    <xf numFmtId="164" fontId="0" fillId="0" borderId="33" xfId="0" applyNumberFormat="1" applyBorder="1" applyAlignment="1">
      <alignment horizontal="left" vertical="top"/>
    </xf>
    <xf numFmtId="0" fontId="1" fillId="0" borderId="18" xfId="0" applyFont="1" applyBorder="1" applyAlignment="1">
      <alignment horizontal="left" vertical="top" wrapText="1"/>
    </xf>
    <xf numFmtId="165" fontId="4" fillId="4" borderId="22" xfId="0" applyNumberFormat="1" applyFont="1" applyFill="1" applyBorder="1"/>
    <xf numFmtId="0" fontId="0" fillId="4" borderId="25" xfId="0" applyFill="1" applyBorder="1"/>
    <xf numFmtId="0" fontId="0" fillId="4" borderId="26" xfId="0" applyFill="1" applyBorder="1"/>
    <xf numFmtId="167" fontId="0" fillId="0" borderId="8" xfId="0" applyNumberFormat="1" applyBorder="1" applyAlignment="1">
      <alignment horizontal="left" vertical="top"/>
    </xf>
    <xf numFmtId="167" fontId="0" fillId="0" borderId="20" xfId="0" applyNumberFormat="1" applyBorder="1" applyAlignment="1">
      <alignment horizontal="left" vertical="top"/>
    </xf>
    <xf numFmtId="167" fontId="1" fillId="3" borderId="1" xfId="0" applyNumberFormat="1" applyFont="1" applyFill="1" applyBorder="1" applyAlignment="1">
      <alignment horizontal="left" vertical="top"/>
    </xf>
    <xf numFmtId="167" fontId="1" fillId="3" borderId="10" xfId="0" applyNumberFormat="1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1" fillId="2" borderId="34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167" fontId="1" fillId="4" borderId="28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left" vertical="top" wrapText="1"/>
    </xf>
    <xf numFmtId="0" fontId="0" fillId="0" borderId="37" xfId="0" applyBorder="1" applyAlignment="1">
      <alignment horizontal="center" vertical="center"/>
    </xf>
    <xf numFmtId="0" fontId="0" fillId="0" borderId="32" xfId="0" applyBorder="1" applyAlignment="1">
      <alignment vertical="center"/>
    </xf>
    <xf numFmtId="0" fontId="1" fillId="0" borderId="38" xfId="0" applyFont="1" applyBorder="1" applyAlignment="1">
      <alignment horizontal="left" vertical="top"/>
    </xf>
    <xf numFmtId="167" fontId="0" fillId="0" borderId="2" xfId="0" applyNumberFormat="1" applyBorder="1" applyAlignment="1">
      <alignment vertical="top"/>
    </xf>
    <xf numFmtId="167" fontId="0" fillId="0" borderId="16" xfId="0" applyNumberFormat="1" applyBorder="1" applyAlignment="1">
      <alignment vertical="top"/>
    </xf>
    <xf numFmtId="0" fontId="1" fillId="0" borderId="39" xfId="0" applyFont="1" applyBorder="1"/>
    <xf numFmtId="0" fontId="0" fillId="0" borderId="40" xfId="0" applyBorder="1"/>
    <xf numFmtId="0" fontId="1" fillId="0" borderId="41" xfId="0" applyFont="1" applyBorder="1"/>
    <xf numFmtId="0" fontId="0" fillId="0" borderId="42" xfId="0" applyBorder="1"/>
    <xf numFmtId="0" fontId="1" fillId="0" borderId="43" xfId="0" applyFont="1" applyBorder="1"/>
    <xf numFmtId="0" fontId="0" fillId="0" borderId="33" xfId="0" applyBorder="1"/>
    <xf numFmtId="0" fontId="1" fillId="0" borderId="45" xfId="0" applyFont="1" applyBorder="1" applyAlignment="1">
      <alignment horizontal="left" vertical="top" wrapText="1"/>
    </xf>
    <xf numFmtId="0" fontId="1" fillId="2" borderId="47" xfId="0" applyFont="1" applyFill="1" applyBorder="1"/>
    <xf numFmtId="0" fontId="0" fillId="0" borderId="48" xfId="0" applyBorder="1" applyAlignment="1">
      <alignment horizontal="left" vertical="top"/>
    </xf>
    <xf numFmtId="0" fontId="0" fillId="0" borderId="49" xfId="0" applyBorder="1" applyAlignment="1">
      <alignment horizontal="left" vertical="top"/>
    </xf>
    <xf numFmtId="0" fontId="0" fillId="0" borderId="50" xfId="0" applyBorder="1" applyAlignment="1">
      <alignment horizontal="left" vertical="top"/>
    </xf>
    <xf numFmtId="0" fontId="2" fillId="0" borderId="48" xfId="0" applyFont="1" applyBorder="1" applyAlignment="1">
      <alignment horizontal="left" vertical="top"/>
    </xf>
    <xf numFmtId="0" fontId="2" fillId="0" borderId="49" xfId="0" applyFont="1" applyBorder="1" applyAlignment="1">
      <alignment horizontal="left" vertical="top"/>
    </xf>
    <xf numFmtId="0" fontId="2" fillId="0" borderId="51" xfId="0" applyFont="1" applyBorder="1" applyAlignment="1">
      <alignment horizontal="left" vertical="top"/>
    </xf>
    <xf numFmtId="0" fontId="1" fillId="2" borderId="35" xfId="0" applyFont="1" applyFill="1" applyBorder="1"/>
    <xf numFmtId="0" fontId="1" fillId="2" borderId="36" xfId="0" applyFont="1" applyFill="1" applyBorder="1"/>
    <xf numFmtId="0" fontId="0" fillId="0" borderId="19" xfId="0" applyBorder="1" applyAlignment="1">
      <alignment horizontal="left" vertical="top"/>
    </xf>
    <xf numFmtId="0" fontId="0" fillId="0" borderId="54" xfId="0" applyBorder="1" applyAlignment="1">
      <alignment horizontal="left" vertical="top"/>
    </xf>
    <xf numFmtId="0" fontId="0" fillId="0" borderId="55" xfId="0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54" xfId="0" applyFont="1" applyBorder="1" applyAlignment="1">
      <alignment horizontal="left" vertical="top"/>
    </xf>
    <xf numFmtId="0" fontId="2" fillId="0" borderId="32" xfId="0" applyFont="1" applyBorder="1" applyAlignment="1">
      <alignment horizontal="left" vertical="top"/>
    </xf>
    <xf numFmtId="0" fontId="1" fillId="2" borderId="36" xfId="0" applyFont="1" applyFill="1" applyBorder="1" applyAlignment="1">
      <alignment horizontal="left" vertical="top" wrapText="1"/>
    </xf>
    <xf numFmtId="167" fontId="0" fillId="0" borderId="6" xfId="0" applyNumberFormat="1" applyBorder="1" applyAlignment="1">
      <alignment horizontal="left" vertical="top"/>
    </xf>
    <xf numFmtId="167" fontId="1" fillId="3" borderId="5" xfId="0" applyNumberFormat="1" applyFont="1" applyFill="1" applyBorder="1" applyAlignment="1">
      <alignment horizontal="left" vertical="top"/>
    </xf>
    <xf numFmtId="167" fontId="1" fillId="4" borderId="4" xfId="0" applyNumberFormat="1" applyFont="1" applyFill="1" applyBorder="1" applyAlignment="1">
      <alignment horizontal="center" vertical="center"/>
    </xf>
    <xf numFmtId="167" fontId="1" fillId="3" borderId="3" xfId="0" applyNumberFormat="1" applyFont="1" applyFill="1" applyBorder="1" applyAlignment="1">
      <alignment horizontal="left" vertical="top"/>
    </xf>
    <xf numFmtId="167" fontId="1" fillId="3" borderId="29" xfId="0" applyNumberFormat="1" applyFont="1" applyFill="1" applyBorder="1" applyAlignment="1">
      <alignment horizontal="left" vertical="top"/>
    </xf>
    <xf numFmtId="167" fontId="1" fillId="3" borderId="10" xfId="0" applyNumberFormat="1" applyFont="1" applyFill="1" applyBorder="1" applyAlignment="1">
      <alignment horizontal="left" vertical="top"/>
    </xf>
    <xf numFmtId="167" fontId="1" fillId="0" borderId="8" xfId="0" applyNumberFormat="1" applyFont="1" applyBorder="1" applyAlignment="1">
      <alignment horizontal="left" vertical="top"/>
    </xf>
    <xf numFmtId="167" fontId="1" fillId="3" borderId="54" xfId="0" applyNumberFormat="1" applyFont="1" applyFill="1" applyBorder="1" applyAlignment="1">
      <alignment horizontal="left" vertical="top"/>
    </xf>
    <xf numFmtId="0" fontId="1" fillId="0" borderId="11" xfId="0" applyFont="1" applyBorder="1" applyAlignment="1">
      <alignment horizontal="left" vertical="top" wrapText="1"/>
    </xf>
    <xf numFmtId="167" fontId="1" fillId="3" borderId="0" xfId="0" applyNumberFormat="1" applyFont="1" applyFill="1" applyBorder="1" applyAlignment="1">
      <alignment horizontal="left" vertical="top"/>
    </xf>
    <xf numFmtId="167" fontId="0" fillId="0" borderId="11" xfId="0" applyNumberFormat="1" applyBorder="1" applyAlignment="1">
      <alignment vertical="top"/>
    </xf>
    <xf numFmtId="0" fontId="1" fillId="0" borderId="12" xfId="0" applyFont="1" applyBorder="1" applyAlignment="1">
      <alignment horizontal="left" vertical="top"/>
    </xf>
    <xf numFmtId="0" fontId="1" fillId="0" borderId="60" xfId="0" applyFont="1" applyBorder="1" applyAlignment="1">
      <alignment horizontal="left" vertical="top"/>
    </xf>
    <xf numFmtId="0" fontId="5" fillId="0" borderId="0" xfId="0" applyFont="1"/>
    <xf numFmtId="164" fontId="5" fillId="0" borderId="0" xfId="0" applyNumberFormat="1" applyFont="1"/>
    <xf numFmtId="0" fontId="1" fillId="2" borderId="36" xfId="0" applyFont="1" applyFill="1" applyBorder="1" applyAlignment="1">
      <alignment horizontal="left" vertical="top" wrapText="1"/>
    </xf>
    <xf numFmtId="0" fontId="0" fillId="0" borderId="3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left" vertical="top" wrapText="1"/>
    </xf>
    <xf numFmtId="0" fontId="1" fillId="2" borderId="36" xfId="0" applyFont="1" applyFill="1" applyBorder="1" applyAlignment="1">
      <alignment horizontal="left" vertical="top" wrapText="1"/>
    </xf>
    <xf numFmtId="0" fontId="0" fillId="0" borderId="59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1" fillId="2" borderId="13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34B59-449D-44A5-950A-3F6023085708}">
  <dimension ref="A1:N87"/>
  <sheetViews>
    <sheetView tabSelected="1" topLeftCell="D71" workbookViewId="0">
      <selection activeCell="G84" sqref="G84"/>
    </sheetView>
  </sheetViews>
  <sheetFormatPr defaultRowHeight="14.5" x14ac:dyDescent="0.35"/>
  <cols>
    <col min="1" max="1" width="9.1796875" bestFit="1" customWidth="1"/>
    <col min="2" max="2" width="50.81640625" customWidth="1"/>
    <col min="3" max="3" width="37" customWidth="1"/>
    <col min="4" max="4" width="27.453125" bestFit="1" customWidth="1"/>
    <col min="5" max="5" width="33.453125" bestFit="1" customWidth="1"/>
    <col min="6" max="6" width="27.54296875" customWidth="1"/>
    <col min="7" max="7" width="19.1796875" bestFit="1" customWidth="1"/>
    <col min="8" max="8" width="0" hidden="1" customWidth="1"/>
    <col min="9" max="9" width="16.26953125" hidden="1" customWidth="1"/>
    <col min="10" max="10" width="0" hidden="1" customWidth="1"/>
  </cols>
  <sheetData>
    <row r="1" spans="1:10" x14ac:dyDescent="0.35">
      <c r="B1" s="79" t="s">
        <v>66</v>
      </c>
      <c r="C1" s="80"/>
    </row>
    <row r="2" spans="1:10" x14ac:dyDescent="0.35">
      <c r="B2" s="81" t="s">
        <v>0</v>
      </c>
      <c r="C2" s="82"/>
    </row>
    <row r="3" spans="1:10" x14ac:dyDescent="0.35">
      <c r="B3" s="83" t="s">
        <v>1</v>
      </c>
      <c r="C3" s="84"/>
    </row>
    <row r="5" spans="1:10" x14ac:dyDescent="0.35">
      <c r="A5" s="93" t="s">
        <v>2</v>
      </c>
      <c r="B5" s="86" t="s">
        <v>3</v>
      </c>
      <c r="C5" s="94" t="s">
        <v>4</v>
      </c>
      <c r="D5" s="17" t="s">
        <v>5</v>
      </c>
      <c r="E5" s="17" t="s">
        <v>6</v>
      </c>
      <c r="F5" s="17" t="s">
        <v>7</v>
      </c>
      <c r="I5" s="44"/>
      <c r="J5" s="44"/>
    </row>
    <row r="6" spans="1:10" ht="14.5" customHeight="1" x14ac:dyDescent="0.35">
      <c r="A6" s="124" t="s">
        <v>8</v>
      </c>
      <c r="B6" s="87" t="s">
        <v>9</v>
      </c>
      <c r="C6" s="95">
        <v>280</v>
      </c>
      <c r="D6" s="41" t="s">
        <v>10</v>
      </c>
      <c r="E6" s="103"/>
      <c r="F6" s="102">
        <f>C6*E6</f>
        <v>0</v>
      </c>
      <c r="I6" s="2"/>
      <c r="J6" s="2"/>
    </row>
    <row r="7" spans="1:10" ht="14.5" customHeight="1" x14ac:dyDescent="0.35">
      <c r="A7" s="125"/>
      <c r="B7" s="88" t="s">
        <v>11</v>
      </c>
      <c r="C7" s="96">
        <v>80</v>
      </c>
      <c r="D7" s="38" t="s">
        <v>10</v>
      </c>
      <c r="E7" s="66"/>
      <c r="F7" s="64">
        <f>C7*E7</f>
        <v>0</v>
      </c>
      <c r="I7" s="2"/>
      <c r="J7" s="2"/>
    </row>
    <row r="8" spans="1:10" ht="14.5" customHeight="1" x14ac:dyDescent="0.35">
      <c r="A8" s="125"/>
      <c r="B8" s="88" t="s">
        <v>12</v>
      </c>
      <c r="C8" s="96">
        <v>160</v>
      </c>
      <c r="D8" s="38" t="s">
        <v>13</v>
      </c>
      <c r="E8" s="66"/>
      <c r="F8" s="64">
        <f>C8*E8</f>
        <v>0</v>
      </c>
      <c r="I8" s="2"/>
      <c r="J8" s="2"/>
    </row>
    <row r="9" spans="1:10" ht="14.5" customHeight="1" x14ac:dyDescent="0.35">
      <c r="A9" s="125"/>
      <c r="B9" s="88" t="s">
        <v>14</v>
      </c>
      <c r="C9" s="96">
        <v>20</v>
      </c>
      <c r="D9" s="38" t="s">
        <v>10</v>
      </c>
      <c r="E9" s="66"/>
      <c r="F9" s="64">
        <f>C9*E9</f>
        <v>0</v>
      </c>
      <c r="I9" s="2"/>
      <c r="J9" s="2"/>
    </row>
    <row r="10" spans="1:10" ht="14.5" customHeight="1" x14ac:dyDescent="0.35">
      <c r="A10" s="125"/>
      <c r="B10" s="88" t="s">
        <v>15</v>
      </c>
      <c r="C10" s="96" t="s">
        <v>16</v>
      </c>
      <c r="D10" s="4" t="s">
        <v>13</v>
      </c>
      <c r="E10" s="48" t="s">
        <v>17</v>
      </c>
      <c r="F10" s="10" t="s">
        <v>16</v>
      </c>
      <c r="I10" s="2"/>
      <c r="J10" s="2"/>
    </row>
    <row r="11" spans="1:10" x14ac:dyDescent="0.35">
      <c r="A11" s="125"/>
      <c r="B11" s="89" t="s">
        <v>18</v>
      </c>
      <c r="C11" s="97" t="s">
        <v>16</v>
      </c>
      <c r="D11" s="12" t="s">
        <v>13</v>
      </c>
      <c r="E11" s="49" t="s">
        <v>16</v>
      </c>
      <c r="F11" s="13" t="s">
        <v>16</v>
      </c>
      <c r="I11" s="2"/>
      <c r="J11" s="2"/>
    </row>
    <row r="12" spans="1:10" ht="14.5" customHeight="1" x14ac:dyDescent="0.35">
      <c r="A12" s="125"/>
      <c r="B12" s="90" t="s">
        <v>19</v>
      </c>
      <c r="C12" s="98" t="s">
        <v>16</v>
      </c>
      <c r="D12" s="41"/>
      <c r="E12" s="50"/>
      <c r="F12" s="25" t="s">
        <v>16</v>
      </c>
      <c r="I12" s="2"/>
      <c r="J12" s="2"/>
    </row>
    <row r="13" spans="1:10" ht="14.5" customHeight="1" x14ac:dyDescent="0.35">
      <c r="A13" s="125"/>
      <c r="B13" s="91" t="s">
        <v>19</v>
      </c>
      <c r="C13" s="99" t="s">
        <v>16</v>
      </c>
      <c r="D13" s="38"/>
      <c r="E13" s="51"/>
      <c r="F13" s="14" t="s">
        <v>16</v>
      </c>
      <c r="G13" s="2"/>
    </row>
    <row r="14" spans="1:10" ht="14.5" customHeight="1" x14ac:dyDescent="0.35">
      <c r="A14" s="125"/>
      <c r="B14" s="92" t="s">
        <v>19</v>
      </c>
      <c r="C14" s="99" t="s">
        <v>16</v>
      </c>
      <c r="D14" s="38"/>
      <c r="E14" s="51"/>
      <c r="F14" s="14" t="s">
        <v>16</v>
      </c>
      <c r="G14" s="2"/>
    </row>
    <row r="15" spans="1:10" x14ac:dyDescent="0.35">
      <c r="A15" s="126"/>
      <c r="B15" s="100" t="s">
        <v>19</v>
      </c>
      <c r="C15" s="15" t="s">
        <v>16</v>
      </c>
      <c r="D15" s="39"/>
      <c r="E15" s="52"/>
      <c r="F15" s="16" t="s">
        <v>16</v>
      </c>
      <c r="G15" s="2"/>
    </row>
    <row r="16" spans="1:10" ht="15" thickBot="1" x14ac:dyDescent="0.4">
      <c r="C16" s="18" t="s">
        <v>20</v>
      </c>
      <c r="D16" s="20"/>
      <c r="E16" s="57" t="s">
        <v>21</v>
      </c>
      <c r="F16" s="69"/>
    </row>
    <row r="17" spans="1:14" ht="15" thickBot="1" x14ac:dyDescent="0.4">
      <c r="C17" s="8" t="s">
        <v>56</v>
      </c>
      <c r="D17" s="9">
        <f>SUM(F6:F9)*12</f>
        <v>0</v>
      </c>
      <c r="E17" s="37" t="s">
        <v>22</v>
      </c>
      <c r="F17" s="70" t="s">
        <v>23</v>
      </c>
    </row>
    <row r="18" spans="1:14" ht="15" thickBot="1" x14ac:dyDescent="0.4">
      <c r="C18" s="11" t="s">
        <v>57</v>
      </c>
      <c r="D18" s="31">
        <f>D17*5</f>
        <v>0</v>
      </c>
      <c r="F18" s="104">
        <f>D17*7</f>
        <v>0</v>
      </c>
    </row>
    <row r="20" spans="1:14" x14ac:dyDescent="0.35">
      <c r="C20" s="3"/>
      <c r="F20" s="32"/>
      <c r="G20" s="33"/>
    </row>
    <row r="21" spans="1:14" ht="15" thickBot="1" x14ac:dyDescent="0.4"/>
    <row r="22" spans="1:14" x14ac:dyDescent="0.35">
      <c r="A22" s="17" t="s">
        <v>2</v>
      </c>
      <c r="B22" s="17" t="s">
        <v>24</v>
      </c>
      <c r="C22" s="17" t="s">
        <v>4</v>
      </c>
      <c r="D22" s="43" t="s">
        <v>5</v>
      </c>
      <c r="E22" s="17" t="s">
        <v>25</v>
      </c>
      <c r="F22" s="17" t="s">
        <v>7</v>
      </c>
    </row>
    <row r="23" spans="1:14" ht="14.5" customHeight="1" x14ac:dyDescent="0.35">
      <c r="A23" s="119" t="s">
        <v>8</v>
      </c>
      <c r="B23" s="27" t="s">
        <v>26</v>
      </c>
      <c r="C23" s="45">
        <v>10000</v>
      </c>
      <c r="D23" s="42" t="s">
        <v>27</v>
      </c>
      <c r="E23" s="105"/>
      <c r="F23" s="30">
        <f t="shared" ref="F23" si="0">C23*E23</f>
        <v>0</v>
      </c>
    </row>
    <row r="24" spans="1:14" x14ac:dyDescent="0.35">
      <c r="A24" s="120"/>
      <c r="B24" s="26"/>
      <c r="C24" s="26"/>
      <c r="D24" s="26"/>
      <c r="E24" s="53"/>
      <c r="F24" s="36"/>
    </row>
    <row r="25" spans="1:14" ht="14.5" customHeight="1" x14ac:dyDescent="0.35">
      <c r="A25" s="120"/>
      <c r="B25" s="4" t="s">
        <v>28</v>
      </c>
      <c r="C25" s="46">
        <v>60000</v>
      </c>
      <c r="D25" s="4" t="s">
        <v>27</v>
      </c>
      <c r="E25" s="105"/>
      <c r="F25" s="64">
        <f>E25*C25</f>
        <v>0</v>
      </c>
      <c r="H25" s="115"/>
      <c r="I25" s="115"/>
      <c r="J25" s="115"/>
      <c r="K25" s="115"/>
      <c r="L25" s="115"/>
      <c r="M25" s="115"/>
      <c r="N25" s="115"/>
    </row>
    <row r="26" spans="1:14" ht="14.5" customHeight="1" x14ac:dyDescent="0.35">
      <c r="A26" s="120"/>
      <c r="B26" s="4" t="s">
        <v>29</v>
      </c>
      <c r="C26" s="46">
        <v>10000</v>
      </c>
      <c r="D26" s="4" t="s">
        <v>27</v>
      </c>
      <c r="E26" s="66"/>
      <c r="F26" s="64">
        <f t="shared" ref="F26:F30" si="1">E26*C26</f>
        <v>0</v>
      </c>
      <c r="H26" s="115"/>
      <c r="I26" s="115"/>
      <c r="J26" s="115"/>
      <c r="K26" s="115"/>
      <c r="L26" s="115"/>
      <c r="M26" s="115"/>
      <c r="N26" s="115"/>
    </row>
    <row r="27" spans="1:14" ht="14.5" customHeight="1" x14ac:dyDescent="0.35">
      <c r="A27" s="120"/>
      <c r="B27" s="4" t="s">
        <v>30</v>
      </c>
      <c r="C27" s="46">
        <v>11000</v>
      </c>
      <c r="D27" s="4" t="s">
        <v>27</v>
      </c>
      <c r="E27" s="66"/>
      <c r="F27" s="64">
        <f t="shared" si="1"/>
        <v>0</v>
      </c>
      <c r="H27" s="115"/>
      <c r="I27" s="115"/>
      <c r="J27" s="115"/>
      <c r="K27" s="115"/>
      <c r="L27" s="115"/>
      <c r="M27" s="115"/>
      <c r="N27" s="115"/>
    </row>
    <row r="28" spans="1:14" ht="14.5" customHeight="1" x14ac:dyDescent="0.35">
      <c r="A28" s="120"/>
      <c r="B28" s="55" t="s">
        <v>31</v>
      </c>
      <c r="C28" s="56">
        <v>3000</v>
      </c>
      <c r="D28" s="55" t="s">
        <v>27</v>
      </c>
      <c r="E28" s="106"/>
      <c r="F28" s="64">
        <f t="shared" si="1"/>
        <v>0</v>
      </c>
      <c r="H28" s="115"/>
      <c r="I28" s="115"/>
      <c r="J28" s="115"/>
      <c r="K28" s="115"/>
      <c r="L28" s="115"/>
      <c r="M28" s="115"/>
      <c r="N28" s="115"/>
    </row>
    <row r="29" spans="1:14" ht="14.5" customHeight="1" x14ac:dyDescent="0.35">
      <c r="A29" s="120"/>
      <c r="B29" s="55" t="s">
        <v>60</v>
      </c>
      <c r="C29" s="56">
        <v>1000</v>
      </c>
      <c r="D29" s="55" t="s">
        <v>27</v>
      </c>
      <c r="E29" s="106"/>
      <c r="F29" s="64">
        <f t="shared" si="1"/>
        <v>0</v>
      </c>
      <c r="H29" s="115"/>
      <c r="I29" s="115"/>
      <c r="J29" s="115"/>
      <c r="K29" s="115"/>
      <c r="L29" s="115"/>
      <c r="M29" s="115"/>
      <c r="N29" s="115"/>
    </row>
    <row r="30" spans="1:14" ht="15" thickBot="1" x14ac:dyDescent="0.4">
      <c r="A30" s="121"/>
      <c r="B30" s="12" t="s">
        <v>32</v>
      </c>
      <c r="C30" s="47">
        <v>5000</v>
      </c>
      <c r="D30" s="12" t="s">
        <v>27</v>
      </c>
      <c r="E30" s="107"/>
      <c r="F30" s="64">
        <f t="shared" si="1"/>
        <v>0</v>
      </c>
      <c r="H30" s="115"/>
      <c r="I30" s="115"/>
      <c r="J30" s="115"/>
      <c r="K30" s="115"/>
      <c r="L30" s="115"/>
      <c r="M30" s="115"/>
      <c r="N30" s="115"/>
    </row>
    <row r="31" spans="1:14" ht="15" thickBot="1" x14ac:dyDescent="0.4">
      <c r="C31" s="18" t="s">
        <v>20</v>
      </c>
      <c r="D31" s="20"/>
      <c r="E31" s="57" t="s">
        <v>21</v>
      </c>
      <c r="F31" s="54"/>
      <c r="H31" s="115"/>
      <c r="I31" s="115"/>
      <c r="J31" s="115"/>
      <c r="K31" s="115"/>
      <c r="L31" s="115"/>
      <c r="M31" s="115"/>
      <c r="N31" s="115"/>
    </row>
    <row r="32" spans="1:14" ht="15" thickBot="1" x14ac:dyDescent="0.4">
      <c r="C32" s="8" t="s">
        <v>56</v>
      </c>
      <c r="D32" s="9">
        <f>SUM(F23:F30)*12</f>
        <v>0</v>
      </c>
      <c r="E32" s="37" t="s">
        <v>22</v>
      </c>
      <c r="F32" s="70" t="s">
        <v>33</v>
      </c>
      <c r="H32" s="115"/>
      <c r="I32" s="115"/>
      <c r="J32" s="115"/>
      <c r="K32" s="115"/>
      <c r="L32" s="115"/>
      <c r="M32" s="115"/>
      <c r="N32" s="115"/>
    </row>
    <row r="33" spans="1:14" ht="15" thickBot="1" x14ac:dyDescent="0.4">
      <c r="C33" s="11" t="s">
        <v>57</v>
      </c>
      <c r="D33" s="31">
        <f>D32*5</f>
        <v>0</v>
      </c>
      <c r="F33" s="104">
        <f>D32*7</f>
        <v>0</v>
      </c>
      <c r="H33" s="115"/>
      <c r="I33" s="115"/>
      <c r="J33" s="115"/>
      <c r="K33" s="115"/>
      <c r="L33" s="115"/>
      <c r="M33" s="115"/>
      <c r="N33" s="115"/>
    </row>
    <row r="34" spans="1:14" x14ac:dyDescent="0.35">
      <c r="C34" s="3"/>
      <c r="D34" s="40"/>
      <c r="H34" s="115"/>
      <c r="I34" s="115"/>
      <c r="J34" s="115"/>
      <c r="K34" s="115"/>
      <c r="L34" s="115"/>
      <c r="M34" s="115"/>
      <c r="N34" s="115"/>
    </row>
    <row r="35" spans="1:14" ht="15" thickBot="1" x14ac:dyDescent="0.4">
      <c r="H35" s="115"/>
      <c r="I35" s="115"/>
      <c r="J35" s="115"/>
      <c r="K35" s="115"/>
      <c r="L35" s="115"/>
      <c r="M35" s="115"/>
      <c r="N35" s="115"/>
    </row>
    <row r="36" spans="1:14" ht="29.5" thickBot="1" x14ac:dyDescent="0.4">
      <c r="A36" s="130" t="s">
        <v>34</v>
      </c>
      <c r="B36" s="131"/>
      <c r="C36" s="73" t="s">
        <v>35</v>
      </c>
      <c r="D36" s="22" t="s">
        <v>36</v>
      </c>
      <c r="E36" s="22" t="s">
        <v>55</v>
      </c>
      <c r="F36" s="23" t="s">
        <v>37</v>
      </c>
      <c r="H36" s="115"/>
      <c r="I36" s="115"/>
      <c r="J36" s="115"/>
      <c r="K36" s="115"/>
      <c r="L36" s="115"/>
      <c r="M36" s="115"/>
      <c r="N36" s="115"/>
    </row>
    <row r="37" spans="1:14" x14ac:dyDescent="0.35">
      <c r="A37" s="132" t="s">
        <v>38</v>
      </c>
      <c r="B37" s="114" t="s">
        <v>39</v>
      </c>
      <c r="C37" s="122">
        <v>30</v>
      </c>
      <c r="D37" s="66"/>
      <c r="E37" s="7"/>
      <c r="F37" s="108">
        <f>D37*E37</f>
        <v>0</v>
      </c>
      <c r="H37" s="115"/>
      <c r="I37" s="115"/>
      <c r="J37" s="115"/>
      <c r="K37" s="115"/>
      <c r="L37" s="115"/>
      <c r="M37" s="115"/>
      <c r="N37" s="115"/>
    </row>
    <row r="38" spans="1:14" x14ac:dyDescent="0.35">
      <c r="A38" s="133"/>
      <c r="B38" s="85" t="s">
        <v>40</v>
      </c>
      <c r="C38" s="123"/>
      <c r="D38" s="67"/>
      <c r="E38" s="58" t="s">
        <v>16</v>
      </c>
      <c r="F38" s="59" t="s">
        <v>16</v>
      </c>
      <c r="H38" s="115"/>
      <c r="I38" s="115"/>
      <c r="J38" s="115"/>
      <c r="K38" s="115"/>
      <c r="L38" s="115"/>
      <c r="M38" s="115"/>
      <c r="N38" s="115"/>
    </row>
    <row r="39" spans="1:14" x14ac:dyDescent="0.35">
      <c r="A39" s="1"/>
      <c r="B39" s="5"/>
      <c r="C39" s="18" t="s">
        <v>20</v>
      </c>
      <c r="D39" s="19"/>
      <c r="E39" s="134" t="s">
        <v>21</v>
      </c>
      <c r="F39" s="135"/>
      <c r="H39" s="115"/>
      <c r="I39" s="115"/>
      <c r="J39" s="115"/>
      <c r="K39" s="115"/>
      <c r="L39" s="115"/>
      <c r="M39" s="115"/>
      <c r="N39" s="115"/>
    </row>
    <row r="40" spans="1:14" x14ac:dyDescent="0.35">
      <c r="B40" s="3"/>
      <c r="C40" s="8" t="s">
        <v>56</v>
      </c>
      <c r="D40" s="34">
        <f>(D37+D38)*12</f>
        <v>0</v>
      </c>
      <c r="E40" s="21" t="s">
        <v>58</v>
      </c>
      <c r="F40" s="9">
        <f>SUM(I40)</f>
        <v>0</v>
      </c>
      <c r="H40" s="115"/>
      <c r="I40" s="116">
        <f>((D37-F37)*12)+(D38)*12</f>
        <v>0</v>
      </c>
      <c r="J40" s="115"/>
      <c r="K40" s="115"/>
      <c r="L40" s="115"/>
      <c r="M40" s="115"/>
      <c r="N40" s="115"/>
    </row>
    <row r="41" spans="1:14" ht="15" thickBot="1" x14ac:dyDescent="0.4">
      <c r="B41" s="3"/>
      <c r="C41" s="11" t="s">
        <v>57</v>
      </c>
      <c r="D41" s="35">
        <f>D40*5</f>
        <v>0</v>
      </c>
      <c r="E41" s="21" t="s">
        <v>59</v>
      </c>
      <c r="F41" s="24">
        <f>F40*2</f>
        <v>0</v>
      </c>
      <c r="H41" s="115"/>
      <c r="I41" s="115"/>
      <c r="J41" s="115"/>
      <c r="K41" s="115"/>
      <c r="L41" s="115"/>
      <c r="M41" s="115"/>
      <c r="N41" s="115"/>
    </row>
    <row r="42" spans="1:14" ht="29.5" thickBot="1" x14ac:dyDescent="0.4">
      <c r="B42" s="3"/>
      <c r="C42" s="3"/>
      <c r="D42" s="3"/>
      <c r="E42" s="60" t="s">
        <v>41</v>
      </c>
      <c r="F42" s="70" t="s">
        <v>42</v>
      </c>
      <c r="H42" s="115"/>
      <c r="I42" s="115"/>
      <c r="J42" s="115"/>
      <c r="K42" s="115"/>
      <c r="L42" s="115"/>
      <c r="M42" s="115"/>
      <c r="N42" s="115"/>
    </row>
    <row r="43" spans="1:14" ht="15" thickBot="1" x14ac:dyDescent="0.4">
      <c r="F43" s="104">
        <f>SUM(D41,F41)*30</f>
        <v>0</v>
      </c>
      <c r="H43" s="115"/>
      <c r="I43" s="115"/>
      <c r="J43" s="115"/>
      <c r="K43" s="115"/>
      <c r="L43" s="115"/>
      <c r="M43" s="115"/>
      <c r="N43" s="115"/>
    </row>
    <row r="44" spans="1:14" x14ac:dyDescent="0.35">
      <c r="F44" s="68"/>
      <c r="H44" s="115"/>
      <c r="I44" s="115"/>
      <c r="J44" s="115"/>
      <c r="K44" s="115"/>
      <c r="L44" s="115"/>
      <c r="M44" s="115"/>
      <c r="N44" s="115"/>
    </row>
    <row r="45" spans="1:14" ht="15" thickBot="1" x14ac:dyDescent="0.4">
      <c r="H45" s="115"/>
      <c r="I45" s="115"/>
      <c r="J45" s="115"/>
      <c r="K45" s="115"/>
      <c r="L45" s="115"/>
      <c r="M45" s="115"/>
      <c r="N45" s="115"/>
    </row>
    <row r="46" spans="1:14" ht="29.5" thickBot="1" x14ac:dyDescent="0.4">
      <c r="A46" s="130" t="s">
        <v>43</v>
      </c>
      <c r="B46" s="131"/>
      <c r="C46" s="73" t="s">
        <v>35</v>
      </c>
      <c r="D46" s="22" t="s">
        <v>36</v>
      </c>
      <c r="E46" s="22" t="s">
        <v>55</v>
      </c>
      <c r="F46" s="23" t="s">
        <v>37</v>
      </c>
      <c r="H46" s="115"/>
      <c r="I46" s="115"/>
      <c r="J46" s="115"/>
      <c r="K46" s="115"/>
      <c r="L46" s="115"/>
      <c r="M46" s="115"/>
      <c r="N46" s="115"/>
    </row>
    <row r="47" spans="1:14" x14ac:dyDescent="0.35">
      <c r="A47" s="132" t="s">
        <v>38</v>
      </c>
      <c r="B47" s="114" t="s">
        <v>39</v>
      </c>
      <c r="C47" s="122">
        <v>40</v>
      </c>
      <c r="D47" s="66"/>
      <c r="E47" s="7"/>
      <c r="F47" s="108">
        <f>D47*E47</f>
        <v>0</v>
      </c>
      <c r="H47" s="115"/>
      <c r="I47" s="115"/>
      <c r="J47" s="115"/>
      <c r="K47" s="115"/>
      <c r="L47" s="115"/>
      <c r="M47" s="115"/>
      <c r="N47" s="115"/>
    </row>
    <row r="48" spans="1:14" x14ac:dyDescent="0.35">
      <c r="A48" s="133"/>
      <c r="B48" s="85" t="s">
        <v>40</v>
      </c>
      <c r="C48" s="123"/>
      <c r="D48" s="67"/>
      <c r="E48" s="58" t="s">
        <v>16</v>
      </c>
      <c r="F48" s="59" t="s">
        <v>16</v>
      </c>
    </row>
    <row r="49" spans="1:9" x14ac:dyDescent="0.35">
      <c r="A49" s="1"/>
      <c r="B49" s="5"/>
      <c r="C49" s="18" t="s">
        <v>20</v>
      </c>
      <c r="D49" s="19"/>
      <c r="E49" s="134" t="s">
        <v>21</v>
      </c>
      <c r="F49" s="135"/>
    </row>
    <row r="50" spans="1:9" x14ac:dyDescent="0.35">
      <c r="B50" s="3"/>
      <c r="C50" s="8" t="s">
        <v>56</v>
      </c>
      <c r="D50" s="28">
        <f>(D47+D48)*12</f>
        <v>0</v>
      </c>
      <c r="E50" s="21" t="s">
        <v>58</v>
      </c>
      <c r="F50" s="64">
        <f>SUM(I50)</f>
        <v>0</v>
      </c>
      <c r="I50" s="6">
        <f>((D47-F47)*12)+(D48)*12</f>
        <v>0</v>
      </c>
    </row>
    <row r="51" spans="1:9" ht="15" thickBot="1" x14ac:dyDescent="0.4">
      <c r="B51" s="3"/>
      <c r="C51" s="11" t="s">
        <v>57</v>
      </c>
      <c r="D51" s="29">
        <f>D50*5</f>
        <v>0</v>
      </c>
      <c r="E51" s="21" t="s">
        <v>59</v>
      </c>
      <c r="F51" s="65">
        <f>F50*2</f>
        <v>0</v>
      </c>
    </row>
    <row r="52" spans="1:9" ht="29.5" thickBot="1" x14ac:dyDescent="0.4">
      <c r="B52" s="3"/>
      <c r="C52" s="3"/>
      <c r="D52" s="3"/>
      <c r="E52" s="60" t="s">
        <v>44</v>
      </c>
      <c r="F52" s="70" t="s">
        <v>45</v>
      </c>
    </row>
    <row r="53" spans="1:9" ht="15" thickBot="1" x14ac:dyDescent="0.4">
      <c r="B53" s="3"/>
      <c r="C53" s="3"/>
      <c r="D53" s="3"/>
      <c r="E53" s="32"/>
      <c r="F53" s="71">
        <f>SUM(D51,F51)*40</f>
        <v>0</v>
      </c>
    </row>
    <row r="54" spans="1:9" x14ac:dyDescent="0.35">
      <c r="B54" s="3"/>
      <c r="C54" s="3"/>
      <c r="D54" s="3"/>
      <c r="E54" s="32"/>
      <c r="F54" s="68"/>
    </row>
    <row r="55" spans="1:9" ht="15" thickBot="1" x14ac:dyDescent="0.4">
      <c r="B55" s="3"/>
      <c r="C55" s="3"/>
      <c r="D55" s="3"/>
      <c r="E55" s="32"/>
      <c r="F55" s="68"/>
    </row>
    <row r="56" spans="1:9" ht="29.5" thickBot="1" x14ac:dyDescent="0.4">
      <c r="A56" s="130" t="s">
        <v>46</v>
      </c>
      <c r="B56" s="131"/>
      <c r="C56" s="73" t="s">
        <v>62</v>
      </c>
      <c r="D56" s="22" t="s">
        <v>63</v>
      </c>
      <c r="E56" s="22" t="s">
        <v>55</v>
      </c>
      <c r="F56" s="23" t="s">
        <v>37</v>
      </c>
    </row>
    <row r="57" spans="1:9" ht="15" thickBot="1" x14ac:dyDescent="0.4">
      <c r="A57" s="75" t="s">
        <v>38</v>
      </c>
      <c r="B57" s="76" t="s">
        <v>47</v>
      </c>
      <c r="C57" s="74">
        <v>50</v>
      </c>
      <c r="D57" s="66"/>
      <c r="E57" s="7"/>
      <c r="F57" s="108">
        <f>D57*E57</f>
        <v>0</v>
      </c>
    </row>
    <row r="58" spans="1:9" x14ac:dyDescent="0.35">
      <c r="A58" s="1"/>
      <c r="B58" s="5"/>
      <c r="C58" s="18" t="s">
        <v>20</v>
      </c>
      <c r="D58" s="19"/>
      <c r="E58" s="134" t="s">
        <v>21</v>
      </c>
      <c r="F58" s="135"/>
    </row>
    <row r="59" spans="1:9" x14ac:dyDescent="0.35">
      <c r="B59" s="3"/>
      <c r="C59" s="8" t="s">
        <v>56</v>
      </c>
      <c r="D59" s="77">
        <f>D57*12</f>
        <v>0</v>
      </c>
      <c r="E59" s="21" t="s">
        <v>58</v>
      </c>
      <c r="F59" s="64">
        <f>SUM(I59)</f>
        <v>0</v>
      </c>
      <c r="I59" s="6">
        <f>((D57-F57)*12)</f>
        <v>0</v>
      </c>
    </row>
    <row r="60" spans="1:9" ht="15" thickBot="1" x14ac:dyDescent="0.4">
      <c r="B60" s="3"/>
      <c r="C60" s="11" t="s">
        <v>57</v>
      </c>
      <c r="D60" s="78">
        <f>D59*4</f>
        <v>0</v>
      </c>
      <c r="E60" s="21" t="s">
        <v>59</v>
      </c>
      <c r="F60" s="65">
        <f>F59*2</f>
        <v>0</v>
      </c>
    </row>
    <row r="61" spans="1:9" ht="29.5" thickBot="1" x14ac:dyDescent="0.4">
      <c r="B61" s="3"/>
      <c r="C61" s="3"/>
      <c r="D61" s="3"/>
      <c r="E61" s="60" t="s">
        <v>48</v>
      </c>
      <c r="F61" s="70" t="s">
        <v>49</v>
      </c>
    </row>
    <row r="62" spans="1:9" ht="15" thickBot="1" x14ac:dyDescent="0.4">
      <c r="B62" s="3"/>
      <c r="C62" s="3"/>
      <c r="D62" s="3"/>
      <c r="E62" s="32"/>
      <c r="F62" s="71">
        <f>SUM(D60,F60)*50</f>
        <v>0</v>
      </c>
    </row>
    <row r="63" spans="1:9" x14ac:dyDescent="0.35">
      <c r="B63" s="3"/>
      <c r="C63" s="3"/>
      <c r="D63" s="3"/>
      <c r="E63" s="32"/>
      <c r="F63" s="68"/>
    </row>
    <row r="64" spans="1:9" ht="15" thickBot="1" x14ac:dyDescent="0.4">
      <c r="B64" s="3"/>
      <c r="C64" s="3"/>
      <c r="D64" s="3"/>
      <c r="E64" s="32"/>
      <c r="F64" s="68"/>
    </row>
    <row r="65" spans="1:9" ht="29.5" thickBot="1" x14ac:dyDescent="0.4">
      <c r="A65" s="130" t="s">
        <v>61</v>
      </c>
      <c r="B65" s="131"/>
      <c r="C65" s="117" t="s">
        <v>62</v>
      </c>
      <c r="D65" s="22" t="s">
        <v>63</v>
      </c>
      <c r="E65" s="22" t="s">
        <v>55</v>
      </c>
      <c r="F65" s="23" t="s">
        <v>37</v>
      </c>
    </row>
    <row r="66" spans="1:9" ht="15" thickBot="1" x14ac:dyDescent="0.4">
      <c r="A66" s="75" t="s">
        <v>38</v>
      </c>
      <c r="B66" s="76" t="s">
        <v>47</v>
      </c>
      <c r="C66" s="118">
        <v>20</v>
      </c>
      <c r="D66" s="66"/>
      <c r="E66" s="7"/>
      <c r="F66" s="108">
        <f>D66*E66</f>
        <v>0</v>
      </c>
    </row>
    <row r="67" spans="1:9" x14ac:dyDescent="0.35">
      <c r="A67" s="1"/>
      <c r="B67" s="5"/>
      <c r="C67" s="18" t="s">
        <v>20</v>
      </c>
      <c r="D67" s="19"/>
      <c r="E67" s="134" t="s">
        <v>21</v>
      </c>
      <c r="F67" s="135"/>
    </row>
    <row r="68" spans="1:9" x14ac:dyDescent="0.35">
      <c r="B68" s="3"/>
      <c r="C68" s="8" t="s">
        <v>56</v>
      </c>
      <c r="D68" s="77">
        <f>D66*12</f>
        <v>0</v>
      </c>
      <c r="E68" s="21" t="s">
        <v>58</v>
      </c>
      <c r="F68" s="64">
        <f>SUM(I68)</f>
        <v>0</v>
      </c>
      <c r="I68" s="6">
        <f>((D66-F66)*12)</f>
        <v>0</v>
      </c>
    </row>
    <row r="69" spans="1:9" ht="15" thickBot="1" x14ac:dyDescent="0.4">
      <c r="B69" s="3"/>
      <c r="C69" s="11" t="s">
        <v>57</v>
      </c>
      <c r="D69" s="78">
        <f>D68*4</f>
        <v>0</v>
      </c>
      <c r="E69" s="21" t="s">
        <v>59</v>
      </c>
      <c r="F69" s="65">
        <f>F68*2</f>
        <v>0</v>
      </c>
    </row>
    <row r="70" spans="1:9" ht="29.5" thickBot="1" x14ac:dyDescent="0.4">
      <c r="B70" s="3"/>
      <c r="C70" s="3"/>
      <c r="D70" s="3"/>
      <c r="E70" s="60" t="s">
        <v>64</v>
      </c>
      <c r="F70" s="70" t="s">
        <v>53</v>
      </c>
    </row>
    <row r="71" spans="1:9" ht="15" thickBot="1" x14ac:dyDescent="0.4">
      <c r="B71" s="3"/>
      <c r="C71" s="3"/>
      <c r="D71" s="3"/>
      <c r="E71" s="32"/>
      <c r="F71" s="71">
        <f>SUM(D69,F69)*50</f>
        <v>0</v>
      </c>
    </row>
    <row r="72" spans="1:9" x14ac:dyDescent="0.35">
      <c r="B72" s="3"/>
      <c r="C72" s="3"/>
      <c r="D72" s="3"/>
      <c r="E72" s="32"/>
      <c r="F72" s="68"/>
    </row>
    <row r="73" spans="1:9" ht="15" thickBot="1" x14ac:dyDescent="0.4">
      <c r="B73" s="3"/>
      <c r="C73" s="3"/>
      <c r="D73" s="3"/>
      <c r="E73" s="32"/>
      <c r="F73" s="68"/>
    </row>
    <row r="74" spans="1:9" ht="29.5" thickBot="1" x14ac:dyDescent="0.4">
      <c r="A74" s="130" t="s">
        <v>50</v>
      </c>
      <c r="B74" s="131"/>
      <c r="C74" s="101" t="s">
        <v>35</v>
      </c>
      <c r="D74" s="22" t="s">
        <v>36</v>
      </c>
      <c r="E74" s="22" t="s">
        <v>55</v>
      </c>
      <c r="F74" s="23" t="s">
        <v>37</v>
      </c>
    </row>
    <row r="75" spans="1:9" x14ac:dyDescent="0.35">
      <c r="A75" s="138" t="s">
        <v>38</v>
      </c>
      <c r="B75" s="113" t="s">
        <v>51</v>
      </c>
      <c r="C75" s="136">
        <v>30</v>
      </c>
      <c r="D75" s="109"/>
      <c r="E75" s="7"/>
      <c r="F75" s="108">
        <f>D75*E75</f>
        <v>0</v>
      </c>
    </row>
    <row r="76" spans="1:9" ht="15" thickBot="1" x14ac:dyDescent="0.4">
      <c r="A76" s="139"/>
      <c r="B76" s="110" t="s">
        <v>40</v>
      </c>
      <c r="C76" s="137"/>
      <c r="D76" s="111"/>
      <c r="E76" s="58" t="s">
        <v>16</v>
      </c>
      <c r="F76" s="59" t="s">
        <v>17</v>
      </c>
    </row>
    <row r="77" spans="1:9" x14ac:dyDescent="0.35">
      <c r="A77" s="1"/>
      <c r="B77" s="5"/>
      <c r="C77" s="18" t="s">
        <v>20</v>
      </c>
      <c r="D77" s="20"/>
      <c r="E77" s="134" t="s">
        <v>21</v>
      </c>
      <c r="F77" s="135"/>
      <c r="I77" s="6"/>
    </row>
    <row r="78" spans="1:9" x14ac:dyDescent="0.35">
      <c r="B78" s="3"/>
      <c r="C78" s="8" t="s">
        <v>56</v>
      </c>
      <c r="D78" s="77">
        <f>(D75+D76)*12</f>
        <v>0</v>
      </c>
      <c r="E78" s="21" t="s">
        <v>58</v>
      </c>
      <c r="F78" s="64">
        <f>SUM(I78)</f>
        <v>0</v>
      </c>
      <c r="I78" s="116">
        <f>((D75-F75)*12)+(D76)*12</f>
        <v>0</v>
      </c>
    </row>
    <row r="79" spans="1:9" ht="15" thickBot="1" x14ac:dyDescent="0.4">
      <c r="B79" s="3"/>
      <c r="C79" s="11" t="s">
        <v>57</v>
      </c>
      <c r="D79" s="112">
        <f>D78*5</f>
        <v>0</v>
      </c>
      <c r="E79" s="21" t="s">
        <v>59</v>
      </c>
      <c r="F79" s="65">
        <f>F78*2</f>
        <v>0</v>
      </c>
    </row>
    <row r="80" spans="1:9" ht="29.5" thickBot="1" x14ac:dyDescent="0.4">
      <c r="B80" s="3"/>
      <c r="C80" s="3"/>
      <c r="D80" s="3"/>
      <c r="E80" s="60" t="s">
        <v>52</v>
      </c>
      <c r="F80" s="70" t="s">
        <v>65</v>
      </c>
    </row>
    <row r="81" spans="2:6" ht="15" thickBot="1" x14ac:dyDescent="0.4">
      <c r="B81" s="3"/>
      <c r="C81" s="3"/>
      <c r="D81" s="3"/>
      <c r="E81" s="32"/>
      <c r="F81" s="71">
        <f>SUM(D79,F79)*30</f>
        <v>0</v>
      </c>
    </row>
    <row r="82" spans="2:6" x14ac:dyDescent="0.35">
      <c r="B82" s="3"/>
      <c r="C82" s="3"/>
      <c r="D82" s="3"/>
      <c r="E82" s="32"/>
      <c r="F82" s="68"/>
    </row>
    <row r="83" spans="2:6" ht="15" thickBot="1" x14ac:dyDescent="0.4"/>
    <row r="84" spans="2:6" ht="15" thickBot="1" x14ac:dyDescent="0.4">
      <c r="F84" s="72" t="s">
        <v>54</v>
      </c>
    </row>
    <row r="85" spans="2:6" x14ac:dyDescent="0.35">
      <c r="E85" s="127" t="s">
        <v>67</v>
      </c>
      <c r="F85" s="62"/>
    </row>
    <row r="86" spans="2:6" ht="21" x14ac:dyDescent="0.5">
      <c r="E86" s="128"/>
      <c r="F86" s="61">
        <f>SUM(F18,F33,F43,F53,F62,F71,F81)</f>
        <v>0</v>
      </c>
    </row>
    <row r="87" spans="2:6" x14ac:dyDescent="0.35">
      <c r="E87" s="129"/>
      <c r="F87" s="63"/>
    </row>
  </sheetData>
  <mergeCells count="19">
    <mergeCell ref="A75:A76"/>
    <mergeCell ref="A65:B65"/>
    <mergeCell ref="E67:F67"/>
    <mergeCell ref="A23:A30"/>
    <mergeCell ref="C37:C38"/>
    <mergeCell ref="C47:C48"/>
    <mergeCell ref="A6:A15"/>
    <mergeCell ref="E85:E87"/>
    <mergeCell ref="A36:B36"/>
    <mergeCell ref="A37:A38"/>
    <mergeCell ref="E39:F39"/>
    <mergeCell ref="A46:B46"/>
    <mergeCell ref="A47:A48"/>
    <mergeCell ref="E49:F49"/>
    <mergeCell ref="A74:B74"/>
    <mergeCell ref="E77:F77"/>
    <mergeCell ref="A56:B56"/>
    <mergeCell ref="E58:F58"/>
    <mergeCell ref="C75:C7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CD35C16C1CB24A9DD71B92D33CC8E6" ma:contentTypeVersion="2" ma:contentTypeDescription="Een nieuw document maken." ma:contentTypeScope="" ma:versionID="b66b6629284e09bf175b008c85637d49">
  <xsd:schema xmlns:xsd="http://www.w3.org/2001/XMLSchema" xmlns:xs="http://www.w3.org/2001/XMLSchema" xmlns:p="http://schemas.microsoft.com/office/2006/metadata/properties" xmlns:ns2="e58ab8f5-9fca-4b89-a06e-70d88ffb5522" targetNamespace="http://schemas.microsoft.com/office/2006/metadata/properties" ma:root="true" ma:fieldsID="9fc5df90aea635e47ca5bfdae86069da" ns2:_="">
    <xsd:import namespace="e58ab8f5-9fca-4b89-a06e-70d88ffb55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8ab8f5-9fca-4b89-a06e-70d88ffb55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CF3FAA-8365-42B1-A23F-E6E23690AC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8ab8f5-9fca-4b89-a06e-70d88ffb55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40F5A0-A6E4-412C-9E84-7FFB5D475FC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0902B8B-2BD1-4068-95EE-467D3A28F2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Willem Coolen</dc:creator>
  <cp:keywords/>
  <dc:description/>
  <cp:lastModifiedBy>Willem Coolen</cp:lastModifiedBy>
  <cp:revision/>
  <dcterms:created xsi:type="dcterms:W3CDTF">2021-08-17T13:36:21Z</dcterms:created>
  <dcterms:modified xsi:type="dcterms:W3CDTF">2022-02-28T08:57:44Z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0x01010066CD35C16C1CB24A9DD71B92D33CC8E6</vt:lpwstr>
  </property>
</Properties>
</file>