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Dave van Beek\Desktop\"/>
    </mc:Choice>
  </mc:AlternateContent>
  <xr:revisionPtr revIDLastSave="0" documentId="8_{01D542E4-567B-45B1-BD22-3BA491602962}" xr6:coauthVersionLast="46" xr6:coauthVersionMax="46" xr10:uidLastSave="{00000000-0000-0000-0000-000000000000}"/>
  <bookViews>
    <workbookView xWindow="-98" yWindow="-98" windowWidth="19396" windowHeight="10546" tabRatio="896" xr2:uid="{00000000-000D-0000-FFFF-FFFF00000000}"/>
  </bookViews>
  <sheets>
    <sheet name="01.verklaring" sheetId="9" r:id="rId1"/>
    <sheet name="02.bulkproducties" sheetId="11" r:id="rId2"/>
    <sheet name="03.portokosten" sheetId="12" r:id="rId3"/>
    <sheet name="04.vaste jaarlijkse kosten" sheetId="7" r:id="rId4"/>
    <sheet name="05.IDEAL" sheetId="10" r:id="rId5"/>
    <sheet name="06.eenmalige kosten" sheetId="14" r:id="rId6"/>
    <sheet name="Specificatie prijscomponent1" sheetId="3" state="hidden" r:id="rId7"/>
    <sheet name="Specificatie prijscomponent2" sheetId="5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4" l="1"/>
  <c r="E13" i="7"/>
  <c r="C17" i="7" s="1"/>
  <c r="D13" i="7"/>
  <c r="C16" i="7" s="1"/>
  <c r="C15" i="14"/>
  <c r="F4" i="12"/>
  <c r="F5" i="12"/>
  <c r="F6" i="12"/>
  <c r="F7" i="12"/>
  <c r="B16" i="11"/>
  <c r="B15" i="11"/>
  <c r="C13" i="7"/>
  <c r="C15" i="7" s="1"/>
  <c r="G5" i="11" l="1"/>
  <c r="G6" i="11"/>
  <c r="G7" i="11"/>
  <c r="G8" i="11"/>
  <c r="G11" i="11"/>
  <c r="G9" i="11"/>
  <c r="G10" i="11"/>
  <c r="I6" i="12" l="1"/>
  <c r="I7" i="12"/>
  <c r="I5" i="12"/>
  <c r="D9" i="12" l="1"/>
  <c r="I8" i="12"/>
  <c r="G8" i="12"/>
  <c r="F8" i="12"/>
  <c r="E8" i="12"/>
  <c r="D8" i="12"/>
  <c r="G4" i="11"/>
  <c r="C13" i="12" l="1"/>
  <c r="E12" i="12"/>
  <c r="I12" i="12"/>
  <c r="F12" i="12"/>
  <c r="H8" i="12"/>
  <c r="G12" i="11"/>
  <c r="B14" i="11" s="1"/>
  <c r="C15" i="12" l="1"/>
  <c r="H12" i="12"/>
  <c r="C14" i="12" s="1"/>
  <c r="B20" i="3"/>
  <c r="E19" i="5" l="1"/>
  <c r="D19" i="5"/>
  <c r="C19" i="5"/>
  <c r="B19" i="5"/>
  <c r="C20" i="3"/>
  <c r="D20" i="3"/>
  <c r="E20" i="3"/>
  <c r="F20" i="3"/>
</calcChain>
</file>

<file path=xl/sharedStrings.xml><?xml version="1.0" encoding="utf-8"?>
<sst xmlns="http://schemas.openxmlformats.org/spreadsheetml/2006/main" count="153" uniqueCount="119">
  <si>
    <t>Firma:</t>
  </si>
  <si>
    <t>Naam:</t>
  </si>
  <si>
    <t>Functie:</t>
  </si>
  <si>
    <t>Datum:</t>
  </si>
  <si>
    <t>Omschrijving</t>
  </si>
  <si>
    <t>Eenheid</t>
  </si>
  <si>
    <t>Min</t>
  </si>
  <si>
    <t>Max</t>
  </si>
  <si>
    <t>Prijs</t>
  </si>
  <si>
    <t>Aantal per jaar</t>
  </si>
  <si>
    <t>Totaalwaarde</t>
  </si>
  <si>
    <t>Papier A4 90 grams wit</t>
  </si>
  <si>
    <t>Per 1.000</t>
  </si>
  <si>
    <t>Printen (1 vel A4 enkelzijdig of dubbelzijdig)</t>
  </si>
  <si>
    <t>Couverteren (1 vel in C5 envelop)</t>
  </si>
  <si>
    <t>Enveloppen (C5 envelop)</t>
  </si>
  <si>
    <t>Plaatsen documenten in digitaal archief</t>
  </si>
  <si>
    <t>Vervolgbladen Printen (per extra vel A4 enkelzijdig of dubbelzijdig)</t>
  </si>
  <si>
    <t>Vervolgbladen couverteren (per extra vel in C5 envelop)</t>
  </si>
  <si>
    <t>Plaatsing MijnOverheid</t>
  </si>
  <si>
    <t>per stuk</t>
  </si>
  <si>
    <t>Totaalprijs per jaar</t>
  </si>
  <si>
    <t>gewicht in grammen/ aantal brieven</t>
  </si>
  <si>
    <t>=&lt; 250</t>
  </si>
  <si>
    <t>Minimale prijs/stuk</t>
  </si>
  <si>
    <t>Maximale prijs/stuk</t>
  </si>
  <si>
    <t>&gt; 250</t>
  </si>
  <si>
    <t>Porto basic, C5 enveloppe*</t>
  </si>
  <si>
    <t>0 – 20 gram</t>
  </si>
  <si>
    <t>20 – 30 gram</t>
  </si>
  <si>
    <t>30 – 40 gram</t>
  </si>
  <si>
    <t>40 – 50 gram</t>
  </si>
  <si>
    <t>Totaal</t>
  </si>
  <si>
    <t>Onderlinge weging</t>
  </si>
  <si>
    <t>Gewogen bandbreedtes</t>
  </si>
  <si>
    <t>Berekende totaalprijs ter beoordeling</t>
  </si>
  <si>
    <t>Minimale berekende totaalprijs</t>
  </si>
  <si>
    <t>Maximale berekende totaalprijs</t>
  </si>
  <si>
    <t>Voorwaarden</t>
  </si>
  <si>
    <t>* De mailpacks bevatten een wisselende samenstelling van het aantal bladen, binnen de genoemde gewichtklasses.</t>
  </si>
  <si>
    <t>* In het tarief voor de porto dient rekening te worden gehouden met de kosten voor het sorteren op postcode en de afleverkosten.</t>
  </si>
  <si>
    <t>* De aangeboden portokosten zijn all-in tarieven, inclusief sortering door Opdrachtnemer dan wel het door Opdrachtnemer in te zetten postbezorgingsbedrijf.</t>
  </si>
  <si>
    <t>#</t>
  </si>
  <si>
    <t>Onderdeel (vaste werkzaamheden per jaar)</t>
  </si>
  <si>
    <t>Prijs per jaar</t>
  </si>
  <si>
    <t>Minimale prijs</t>
  </si>
  <si>
    <t>Maximale prijs</t>
  </si>
  <si>
    <t>Beveiligde verbindingen (SFTP/Portal)</t>
  </si>
  <si>
    <t xml:space="preserve">Beheren, updaten en onderhouden templates </t>
  </si>
  <si>
    <t>Abonnements- en onderhoudskosten MijnOverheid</t>
  </si>
  <si>
    <t>Voorraadbeheer/opslagkosten</t>
  </si>
  <si>
    <t>Beheer en onderhoud klantportaal</t>
  </si>
  <si>
    <t>Vaste jaarlijke kosten digitaal archief</t>
  </si>
  <si>
    <t>Vaste jaarlijke kosten alle orders</t>
  </si>
  <si>
    <t xml:space="preserve">Onderdeel </t>
  </si>
  <si>
    <t>min</t>
  </si>
  <si>
    <t>max</t>
  </si>
  <si>
    <t>Kosten per geslaagde transactie</t>
  </si>
  <si>
    <t>Onderdeel</t>
  </si>
  <si>
    <r>
      <t xml:space="preserve">Alle opgegeven prijzen </t>
    </r>
    <r>
      <rPr>
        <b/>
        <i/>
        <sz val="10"/>
        <color theme="1"/>
        <rFont val="Calibri"/>
        <family val="2"/>
        <scheme val="minor"/>
      </rPr>
      <t>exclusief</t>
    </r>
    <r>
      <rPr>
        <i/>
        <sz val="10"/>
        <color theme="1"/>
        <rFont val="Calibri"/>
        <family val="2"/>
        <scheme val="minor"/>
      </rPr>
      <t xml:space="preserve"> 21% BTW en maximaal 4 cijfers achter de komma</t>
    </r>
  </si>
  <si>
    <t>Specificatie prijsopgave Subgunningscriterium 3: bulkproducties</t>
  </si>
  <si>
    <t>Prijsspecificatie per onderdeel t.b.v. prijscomponent 1 t.b.v. de onderdelen “Eenheidsprijs Cat. 1 t/m Eenheidsprijs Cat. 5.”</t>
  </si>
  <si>
    <t>Kosten per item</t>
  </si>
  <si>
    <t>maximale prijs per onderdeel</t>
  </si>
  <si>
    <t>Cat. 1</t>
  </si>
  <si>
    <t>Cat. 2</t>
  </si>
  <si>
    <t>Cat. 3</t>
  </si>
  <si>
    <t>Cat. 4</t>
  </si>
  <si>
    <t>Cat. 5</t>
  </si>
  <si>
    <t>Vaste productie- c.q. verwerkingskosten</t>
  </si>
  <si>
    <t>Papierkosten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</si>
  <si>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A4 (90 grams/m2)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</si>
  <si>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Enveloppe (C5)</t>
    </r>
  </si>
  <si>
    <t>Opmaak- en automatiseringskosten</t>
  </si>
  <si>
    <t>Conversiekosten</t>
  </si>
  <si>
    <t>Print- c.q. drukkosten (al dan niet dubbelzijdige bedrukking)</t>
  </si>
  <si>
    <t>Printkosten bijsluiter (1 A4/A5, enkel- of dubbelzijdig) inclusief bijsluit- c.q. couverteerkosten</t>
  </si>
  <si>
    <t>Couverteerkosten en/of snijkosten</t>
  </si>
  <si>
    <t>Verzend- en vervoerskosten naar postbedrijf (excl. portokosten) igv fysieke postverzending</t>
  </si>
  <si>
    <t>Verwerkingskosten MijnOverheid igv digitale verzending naar MijnOverheid</t>
  </si>
  <si>
    <t>*</t>
  </si>
  <si>
    <t>OPTIONEEL1: &lt;&lt;opnemen aanvullende, minimaal vereiste diensten&gt;&gt;</t>
  </si>
  <si>
    <t>OPTIONEEL2: &lt;&lt;opnemen aanvullende, minimaal vereiste diensten&gt;&gt;</t>
  </si>
  <si>
    <t>OPTIONEEL3: &lt;&lt;opnemen aanvullende, minimaal vereiste diensten&gt;&gt;</t>
  </si>
  <si>
    <t>Totaal (som van bovenstaande onderdelen moet gelijk zijn aan de opgegeven prijs voor het betreffende onderdeel)</t>
  </si>
  <si>
    <t>* per bericht, exclusief de wettelijke kosten per bericht aan de rijksoverheid/Logius</t>
  </si>
  <si>
    <t>werkblad 3 van 8</t>
  </si>
  <si>
    <t>Specificatie prijsopgave Subgunningscriterium 4: dagproducties</t>
  </si>
  <si>
    <t>Prijsspecificatie per onderdeel t.b.v. prijscomponent 2 t.b.v. de onderdelen “Eenheidsprijs Cat. 1 t/m Eenheidsprijs Cat. 4.”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</si>
  <si>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A4 (90 grams)</t>
    </r>
  </si>
  <si>
    <t>Couverteerkosten</t>
  </si>
  <si>
    <t>Verzend- en vervoerskostennaar postbedrijf (excl. portokosten) igv fysieke postverzending</t>
  </si>
  <si>
    <t>OPTIONEEL1:</t>
  </si>
  <si>
    <t>OPTIONEEL2:</t>
  </si>
  <si>
    <t>OPTIONEEL3:</t>
  </si>
  <si>
    <t>werkblad 5 van 8</t>
  </si>
  <si>
    <t>werkblad 1 van 6</t>
  </si>
  <si>
    <t>werkblad 2 van 6</t>
  </si>
  <si>
    <t>werkblad 3 van 6</t>
  </si>
  <si>
    <t>werkblad 4 van 6</t>
  </si>
  <si>
    <t>werkblad 6 van 6</t>
  </si>
  <si>
    <t>werkblad 5 van 6</t>
  </si>
  <si>
    <t>Bijlage 3 Prijsopgave</t>
  </si>
  <si>
    <t xml:space="preserve">     Handtekening:</t>
  </si>
  <si>
    <t>Openbare Europese aanbesteding inkoop van print-, couverteer-, mail- en digitale communicatiediensten</t>
  </si>
  <si>
    <t>Prijsopgave Subgunningscriterium 4: portokosten dagproducties</t>
  </si>
  <si>
    <t>Prijsopgave Subgunningscriterium 5: vaste jaarlijkse kosten</t>
  </si>
  <si>
    <t>Alle kostencomponenten gelden voor alle 14 gemeenten tezamen</t>
  </si>
  <si>
    <t>Prijsopgave Subgunningscriterium 6: IDEAL</t>
  </si>
  <si>
    <t>specificatie ad.4 overige eenmalige kosten:</t>
  </si>
  <si>
    <t xml:space="preserve">opbouwen templates </t>
  </si>
  <si>
    <t>implementatie aansluiting mijn overheid</t>
  </si>
  <si>
    <t>automatiseringskosten</t>
  </si>
  <si>
    <t>overige eenmalige kosten</t>
  </si>
  <si>
    <t>Ja, ik verklaar dat de opgegeven prijzen op alle TAB-bladen 01 tot en met 06 eenduidig en onvoorwaardelijk voldoen aan de gestelde prijsvoorwaarden, het Programma van Eisen en het gestelde in het aanbestedingsdocument inclusief alle Bijlagen.</t>
  </si>
  <si>
    <t>LET OP: UITSLUITEND DE GROENE VELDEN INVULLEN IN ALLE TABBLADEN</t>
  </si>
  <si>
    <t>Prijsopgave Subgunningscriterium 3: bulkproducties</t>
  </si>
  <si>
    <t>Jaarlijkse kosten Ideal (aparte aansluiting voor alle 14 gemeenten)</t>
  </si>
  <si>
    <t>totaal (met minimum van € 5.000 en een maximum van € 15.000)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</si>
</sst>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€&quot;\ #,##0;&quot;€&quot;\ \-#,##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00_ ;_ &quot;€&quot;\ * \-#,##0.000_ ;_ &quot;€&quot;\ * &quot;-&quot;??_ ;_ @_ "/>
    <numFmt numFmtId="165" formatCode="_ &quot;€&quot;\ * #,##0.0000_ ;_ &quot;€&quot;\ * \-#,##0.0000_ ;_ &quot;€&quot;\ * &quot;-&quot;??_ ;_ @_ "/>
    <numFmt numFmtId="166" formatCode="0.000"/>
    <numFmt numFmtId="167" formatCode="_ &quot;€&quot;\ * #,##0_ ;_ &quot;€&quot;\ * \-#,##0_ ;_ &quot;€&quot;\ * &quot;-&quot;??_ ;_ @_ "/>
    <numFmt numFmtId="168" formatCode="0.0%"/>
    <numFmt numFmtId="169" formatCode="_ &quot;€&quot;\ * #,##0.000_ ;_ &quot;€&quot;\ * \-#,##0.000_ ;_ &quot;€&quot;\ * &quot;-&quot;???_ ;_ @_ "/>
    <numFmt numFmtId="170" formatCode="_ * #,##0.0000_ ;_ * \-#,##0.0000_ ;_ * &quot;-&quot;??_ ;_ @_ "/>
    <numFmt numFmtId="171" formatCode="_ * #,##0_ ;_ * \-#,##0_ ;_ * &quot;-&quot;??_ ;_ @_ "/>
    <numFmt numFmtId="172" formatCode="&quot;€&quot;\ #,##0.00"/>
    <numFmt numFmtId="173" formatCode="&quot;€&quot;\ #,##0.0000;&quot;€&quot;\ \-#,##0.0000"/>
    <numFmt numFmtId="174" formatCode="&quot;€&quot;\ #,##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5" fillId="0" borderId="0" xfId="0" applyFont="1"/>
    <xf numFmtId="0" fontId="6" fillId="0" borderId="0" xfId="0" applyFont="1" applyAlignment="1"/>
    <xf numFmtId="0" fontId="6" fillId="3" borderId="0" xfId="0" applyFont="1" applyFill="1" applyAlignment="1"/>
    <xf numFmtId="0" fontId="5" fillId="0" borderId="0" xfId="0" applyFont="1" applyBorder="1" applyAlignment="1" applyProtection="1">
      <alignment horizontal="center"/>
      <protection locked="0"/>
    </xf>
    <xf numFmtId="0" fontId="15" fillId="0" borderId="0" xfId="0" applyFont="1"/>
    <xf numFmtId="0" fontId="14" fillId="2" borderId="1" xfId="0" applyFont="1" applyFill="1" applyBorder="1" applyAlignment="1">
      <alignment vertical="center" wrapText="1"/>
    </xf>
    <xf numFmtId="165" fontId="14" fillId="2" borderId="1" xfId="1" applyNumberFormat="1" applyFont="1" applyFill="1" applyBorder="1" applyAlignment="1">
      <alignment vertical="center" wrapText="1"/>
    </xf>
    <xf numFmtId="0" fontId="0" fillId="0" borderId="0" xfId="0" applyProtection="1"/>
    <xf numFmtId="0" fontId="2" fillId="3" borderId="0" xfId="0" applyFont="1" applyFill="1" applyProtection="1"/>
    <xf numFmtId="0" fontId="0" fillId="3" borderId="0" xfId="0" applyFill="1" applyProtection="1"/>
    <xf numFmtId="0" fontId="4" fillId="0" borderId="0" xfId="0" applyFont="1" applyAlignment="1" applyProtection="1"/>
    <xf numFmtId="0" fontId="3" fillId="0" borderId="0" xfId="0" applyFont="1" applyProtection="1"/>
    <xf numFmtId="0" fontId="5" fillId="0" borderId="0" xfId="0" applyFont="1" applyAlignment="1" applyProtection="1">
      <alignment wrapText="1"/>
    </xf>
    <xf numFmtId="0" fontId="5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/>
    <xf numFmtId="165" fontId="11" fillId="0" borderId="1" xfId="1" applyNumberFormat="1" applyFont="1" applyBorder="1" applyAlignment="1" applyProtection="1">
      <alignment vertical="center" wrapText="1"/>
      <protection locked="0"/>
    </xf>
    <xf numFmtId="0" fontId="16" fillId="0" borderId="0" xfId="0" applyFont="1"/>
    <xf numFmtId="0" fontId="0" fillId="0" borderId="0" xfId="0" applyFont="1"/>
    <xf numFmtId="0" fontId="5" fillId="0" borderId="0" xfId="0" applyFont="1" applyAlignment="1" applyProtection="1">
      <alignment vertical="center"/>
    </xf>
    <xf numFmtId="0" fontId="0" fillId="0" borderId="1" xfId="0" applyBorder="1"/>
    <xf numFmtId="167" fontId="0" fillId="0" borderId="1" xfId="1" applyNumberFormat="1" applyFont="1" applyBorder="1"/>
    <xf numFmtId="44" fontId="16" fillId="0" borderId="1" xfId="1" applyFont="1" applyBorder="1"/>
    <xf numFmtId="0" fontId="17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6" fontId="6" fillId="0" borderId="0" xfId="0" applyNumberFormat="1" applyFont="1" applyBorder="1" applyAlignment="1" applyProtection="1">
      <alignment vertical="center" wrapText="1"/>
      <protection locked="0"/>
    </xf>
    <xf numFmtId="166" fontId="6" fillId="0" borderId="0" xfId="0" applyNumberFormat="1" applyFont="1" applyFill="1" applyBorder="1" applyAlignment="1" applyProtection="1">
      <alignment vertical="center" wrapText="1"/>
      <protection locked="0"/>
    </xf>
    <xf numFmtId="168" fontId="5" fillId="0" borderId="0" xfId="4" applyNumberFormat="1" applyFont="1" applyBorder="1" applyAlignment="1" applyProtection="1">
      <alignment vertical="center" wrapText="1"/>
      <protection locked="0"/>
    </xf>
    <xf numFmtId="168" fontId="5" fillId="0" borderId="0" xfId="0" applyNumberFormat="1" applyFont="1" applyBorder="1" applyAlignment="1" applyProtection="1">
      <alignment horizontal="center" vertical="center" wrapText="1"/>
    </xf>
    <xf numFmtId="9" fontId="5" fillId="0" borderId="0" xfId="0" applyNumberFormat="1" applyFont="1" applyBorder="1" applyAlignment="1" applyProtection="1">
      <alignment horizontal="center" vertical="center" wrapText="1"/>
    </xf>
    <xf numFmtId="166" fontId="5" fillId="0" borderId="1" xfId="0" applyNumberFormat="1" applyFont="1" applyBorder="1" applyAlignment="1" applyProtection="1">
      <alignment vertical="center" wrapText="1"/>
      <protection locked="0"/>
    </xf>
    <xf numFmtId="0" fontId="4" fillId="0" borderId="0" xfId="0" applyFont="1"/>
    <xf numFmtId="164" fontId="5" fillId="0" borderId="0" xfId="1" applyNumberFormat="1" applyFont="1" applyBorder="1" applyAlignment="1" applyProtection="1">
      <alignment horizontal="center" vertical="center" wrapText="1"/>
    </xf>
    <xf numFmtId="170" fontId="5" fillId="0" borderId="0" xfId="3" applyNumberFormat="1" applyFont="1" applyBorder="1" applyAlignment="1" applyProtection="1">
      <alignment horizontal="center" vertical="center" wrapText="1"/>
    </xf>
    <xf numFmtId="169" fontId="0" fillId="0" borderId="0" xfId="0" applyNumberFormat="1" applyFont="1"/>
    <xf numFmtId="0" fontId="18" fillId="0" borderId="0" xfId="0" applyFont="1"/>
    <xf numFmtId="165" fontId="11" fillId="0" borderId="1" xfId="1" applyNumberFormat="1" applyFont="1" applyFill="1" applyBorder="1" applyAlignment="1" applyProtection="1">
      <alignment vertical="center" wrapText="1"/>
      <protection locked="0"/>
    </xf>
    <xf numFmtId="0" fontId="0" fillId="0" borderId="0" xfId="0" applyFill="1"/>
    <xf numFmtId="0" fontId="12" fillId="0" borderId="1" xfId="0" applyFont="1" applyFill="1" applyBorder="1" applyAlignment="1">
      <alignment horizontal="left" vertical="center" wrapText="1" indent="5"/>
    </xf>
    <xf numFmtId="0" fontId="23" fillId="0" borderId="0" xfId="0" applyFont="1" applyFill="1" applyAlignment="1">
      <alignment vertical="top" wrapText="1"/>
    </xf>
    <xf numFmtId="0" fontId="4" fillId="0" borderId="0" xfId="0" applyFont="1" applyFill="1" applyAlignment="1" applyProtection="1"/>
    <xf numFmtId="0" fontId="4" fillId="0" borderId="0" xfId="0" applyFont="1" applyAlignment="1"/>
    <xf numFmtId="0" fontId="21" fillId="4" borderId="2" xfId="0" applyFont="1" applyFill="1" applyBorder="1" applyAlignment="1" applyProtection="1">
      <alignment horizontal="left" vertical="center" wrapText="1" indent="2"/>
    </xf>
    <xf numFmtId="0" fontId="21" fillId="4" borderId="2" xfId="0" quotePrefix="1" applyFont="1" applyFill="1" applyBorder="1" applyAlignment="1" applyProtection="1">
      <alignment horizontal="center" vertical="center" wrapText="1"/>
    </xf>
    <xf numFmtId="0" fontId="22" fillId="4" borderId="1" xfId="0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/>
    <xf numFmtId="0" fontId="20" fillId="4" borderId="1" xfId="0" applyFont="1" applyFill="1" applyBorder="1"/>
    <xf numFmtId="171" fontId="5" fillId="0" borderId="0" xfId="3" applyNumberFormat="1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164" fontId="17" fillId="0" borderId="1" xfId="1" applyNumberFormat="1" applyFont="1" applyBorder="1" applyAlignment="1" applyProtection="1">
      <alignment horizontal="center" vertical="center" wrapText="1"/>
    </xf>
    <xf numFmtId="164" fontId="5" fillId="0" borderId="1" xfId="1" applyNumberFormat="1" applyFont="1" applyBorder="1" applyAlignment="1" applyProtection="1">
      <alignment horizontal="center" vertical="center" wrapText="1"/>
    </xf>
    <xf numFmtId="168" fontId="5" fillId="0" borderId="1" xfId="0" applyNumberFormat="1" applyFont="1" applyBorder="1" applyAlignment="1" applyProtection="1">
      <alignment horizontal="center" vertical="center" wrapText="1"/>
    </xf>
    <xf numFmtId="9" fontId="5" fillId="0" borderId="1" xfId="0" applyNumberFormat="1" applyFont="1" applyBorder="1" applyAlignment="1" applyProtection="1">
      <alignment horizontal="center" vertical="center" wrapText="1"/>
    </xf>
    <xf numFmtId="168" fontId="5" fillId="0" borderId="1" xfId="4" applyNumberFormat="1" applyFont="1" applyBorder="1" applyAlignment="1" applyProtection="1">
      <alignment vertical="center" wrapText="1"/>
      <protection locked="0"/>
    </xf>
    <xf numFmtId="0" fontId="5" fillId="0" borderId="1" xfId="0" applyFont="1" applyBorder="1"/>
    <xf numFmtId="171" fontId="5" fillId="0" borderId="1" xfId="0" applyNumberFormat="1" applyFont="1" applyBorder="1"/>
    <xf numFmtId="43" fontId="5" fillId="0" borderId="0" xfId="3" applyFont="1"/>
    <xf numFmtId="0" fontId="17" fillId="0" borderId="0" xfId="0" applyFont="1"/>
    <xf numFmtId="171" fontId="17" fillId="0" borderId="0" xfId="3" applyNumberFormat="1" applyFont="1"/>
    <xf numFmtId="0" fontId="0" fillId="0" borderId="0" xfId="0" applyFont="1" applyAlignment="1">
      <alignment wrapText="1"/>
    </xf>
    <xf numFmtId="0" fontId="11" fillId="0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1" fillId="4" borderId="2" xfId="0" applyFont="1" applyFill="1" applyBorder="1" applyAlignment="1" applyProtection="1">
      <alignment horizontal="center" vertical="center" wrapText="1"/>
    </xf>
    <xf numFmtId="164" fontId="25" fillId="5" borderId="1" xfId="1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 applyProtection="1">
      <alignment vertical="center"/>
    </xf>
    <xf numFmtId="0" fontId="24" fillId="0" borderId="0" xfId="0" applyFont="1"/>
    <xf numFmtId="172" fontId="5" fillId="5" borderId="1" xfId="0" applyNumberFormat="1" applyFont="1" applyFill="1" applyBorder="1"/>
    <xf numFmtId="0" fontId="21" fillId="4" borderId="2" xfId="0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168" fontId="5" fillId="0" borderId="1" xfId="4" applyNumberFormat="1" applyFont="1" applyBorder="1" applyAlignment="1" applyProtection="1">
      <alignment horizontal="center" vertical="center" wrapText="1"/>
      <protection locked="0"/>
    </xf>
    <xf numFmtId="172" fontId="5" fillId="6" borderId="1" xfId="0" applyNumberFormat="1" applyFont="1" applyFill="1" applyBorder="1"/>
    <xf numFmtId="164" fontId="25" fillId="6" borderId="1" xfId="1" applyNumberFormat="1" applyFont="1" applyFill="1" applyBorder="1" applyAlignment="1" applyProtection="1">
      <alignment horizontal="center" vertical="center" wrapText="1"/>
    </xf>
    <xf numFmtId="0" fontId="5" fillId="6" borderId="6" xfId="0" applyFont="1" applyFill="1" applyBorder="1" applyAlignment="1" applyProtection="1">
      <alignment horizontal="center"/>
      <protection locked="0"/>
    </xf>
    <xf numFmtId="0" fontId="5" fillId="6" borderId="8" xfId="0" applyFont="1" applyFill="1" applyBorder="1" applyAlignment="1" applyProtection="1">
      <alignment horizontal="center"/>
      <protection locked="0"/>
    </xf>
    <xf numFmtId="0" fontId="5" fillId="6" borderId="10" xfId="0" applyFont="1" applyFill="1" applyBorder="1" applyAlignment="1" applyProtection="1">
      <alignment horizontal="center"/>
      <protection locked="0"/>
    </xf>
    <xf numFmtId="0" fontId="16" fillId="6" borderId="0" xfId="0" applyFont="1" applyFill="1"/>
    <xf numFmtId="167" fontId="0" fillId="6" borderId="1" xfId="1" applyNumberFormat="1" applyFont="1" applyFill="1" applyBorder="1"/>
    <xf numFmtId="0" fontId="27" fillId="6" borderId="1" xfId="0" applyFont="1" applyFill="1" applyBorder="1"/>
    <xf numFmtId="0" fontId="16" fillId="0" borderId="19" xfId="0" applyFont="1" applyBorder="1" applyAlignment="1">
      <alignment wrapText="1"/>
    </xf>
    <xf numFmtId="44" fontId="16" fillId="0" borderId="20" xfId="1" applyFont="1" applyBorder="1" applyAlignment="1">
      <alignment wrapText="1"/>
    </xf>
    <xf numFmtId="0" fontId="0" fillId="0" borderId="14" xfId="0" applyFont="1" applyBorder="1" applyAlignment="1">
      <alignment wrapText="1"/>
    </xf>
    <xf numFmtId="44" fontId="0" fillId="0" borderId="15" xfId="1" applyFont="1" applyBorder="1" applyAlignment="1">
      <alignment wrapText="1"/>
    </xf>
    <xf numFmtId="0" fontId="0" fillId="0" borderId="16" xfId="0" applyFont="1" applyBorder="1" applyAlignment="1">
      <alignment wrapText="1"/>
    </xf>
    <xf numFmtId="44" fontId="0" fillId="0" borderId="18" xfId="1" applyFont="1" applyBorder="1" applyAlignment="1">
      <alignment wrapText="1"/>
    </xf>
    <xf numFmtId="173" fontId="5" fillId="0" borderId="15" xfId="1" applyNumberFormat="1" applyFont="1" applyBorder="1" applyAlignment="1" applyProtection="1">
      <alignment horizontal="center" vertical="center" wrapText="1"/>
    </xf>
    <xf numFmtId="173" fontId="5" fillId="0" borderId="18" xfId="1" applyNumberFormat="1" applyFont="1" applyBorder="1" applyAlignment="1" applyProtection="1">
      <alignment horizontal="center" vertical="center" wrapText="1"/>
    </xf>
    <xf numFmtId="5" fontId="5" fillId="0" borderId="15" xfId="1" applyNumberFormat="1" applyFont="1" applyBorder="1" applyAlignment="1" applyProtection="1">
      <alignment horizontal="center" vertical="center" wrapText="1"/>
    </xf>
    <xf numFmtId="5" fontId="5" fillId="0" borderId="18" xfId="1" applyNumberFormat="1" applyFont="1" applyBorder="1" applyAlignment="1" applyProtection="1">
      <alignment horizontal="center" vertical="center" wrapText="1"/>
    </xf>
    <xf numFmtId="42" fontId="16" fillId="0" borderId="1" xfId="1" applyNumberFormat="1" applyFont="1" applyBorder="1"/>
    <xf numFmtId="5" fontId="5" fillId="0" borderId="20" xfId="1" applyNumberFormat="1" applyFont="1" applyBorder="1" applyAlignment="1" applyProtection="1">
      <alignment horizontal="center" vertical="center" wrapText="1"/>
    </xf>
    <xf numFmtId="0" fontId="0" fillId="6" borderId="1" xfId="0" applyFill="1" applyBorder="1"/>
    <xf numFmtId="3" fontId="0" fillId="0" borderId="0" xfId="0" applyNumberFormat="1"/>
    <xf numFmtId="3" fontId="0" fillId="0" borderId="1" xfId="0" applyNumberFormat="1" applyBorder="1"/>
    <xf numFmtId="174" fontId="0" fillId="6" borderId="1" xfId="0" applyNumberFormat="1" applyFill="1" applyBorder="1"/>
    <xf numFmtId="174" fontId="0" fillId="0" borderId="1" xfId="0" applyNumberFormat="1" applyBorder="1"/>
    <xf numFmtId="0" fontId="21" fillId="4" borderId="2" xfId="0" applyFont="1" applyFill="1" applyBorder="1" applyAlignment="1" applyProtection="1">
      <alignment vertical="center" wrapText="1"/>
    </xf>
    <xf numFmtId="171" fontId="5" fillId="0" borderId="1" xfId="3" applyNumberFormat="1" applyFont="1" applyBorder="1" applyAlignment="1"/>
    <xf numFmtId="171" fontId="5" fillId="0" borderId="1" xfId="3" applyNumberFormat="1" applyFont="1" applyBorder="1" applyAlignment="1">
      <alignment vertical="top"/>
    </xf>
    <xf numFmtId="0" fontId="21" fillId="4" borderId="2" xfId="0" applyFont="1" applyFill="1" applyBorder="1" applyAlignment="1" applyProtection="1">
      <alignment horizontal="right" vertical="center" wrapText="1" indent="1"/>
    </xf>
    <xf numFmtId="172" fontId="27" fillId="0" borderId="1" xfId="0" applyNumberFormat="1" applyFont="1" applyFill="1" applyBorder="1"/>
    <xf numFmtId="0" fontId="20" fillId="0" borderId="0" xfId="0" applyFont="1" applyFill="1" applyBorder="1"/>
    <xf numFmtId="174" fontId="0" fillId="0" borderId="1" xfId="0" applyNumberFormat="1" applyFill="1" applyBorder="1"/>
    <xf numFmtId="0" fontId="0" fillId="6" borderId="0" xfId="0" applyFill="1"/>
    <xf numFmtId="0" fontId="4" fillId="0" borderId="0" xfId="0" applyFont="1" applyFill="1" applyAlignment="1" applyProtection="1">
      <alignment horizontal="center"/>
    </xf>
    <xf numFmtId="0" fontId="5" fillId="6" borderId="11" xfId="0" applyFont="1" applyFill="1" applyBorder="1" applyAlignment="1" applyProtection="1">
      <alignment horizontal="left"/>
      <protection locked="0"/>
    </xf>
    <xf numFmtId="0" fontId="5" fillId="6" borderId="12" xfId="0" applyFont="1" applyFill="1" applyBorder="1" applyAlignment="1" applyProtection="1">
      <alignment horizontal="left"/>
      <protection locked="0"/>
    </xf>
    <xf numFmtId="0" fontId="5" fillId="6" borderId="13" xfId="0" applyFont="1" applyFill="1" applyBorder="1" applyAlignment="1" applyProtection="1">
      <alignment horizontal="left"/>
      <protection locked="0"/>
    </xf>
    <xf numFmtId="0" fontId="5" fillId="6" borderId="5" xfId="0" applyFont="1" applyFill="1" applyBorder="1" applyAlignment="1" applyProtection="1">
      <alignment horizontal="center"/>
      <protection locked="0"/>
    </xf>
    <xf numFmtId="0" fontId="5" fillId="6" borderId="7" xfId="0" applyFont="1" applyFill="1" applyBorder="1" applyAlignment="1" applyProtection="1">
      <alignment horizontal="center"/>
      <protection locked="0"/>
    </xf>
    <xf numFmtId="0" fontId="5" fillId="6" borderId="9" xfId="0" applyFont="1" applyFill="1" applyBorder="1" applyAlignment="1" applyProtection="1">
      <alignment horizontal="center"/>
      <protection locked="0"/>
    </xf>
    <xf numFmtId="0" fontId="7" fillId="3" borderId="0" xfId="0" applyFont="1" applyFill="1" applyBorder="1" applyAlignment="1" applyProtection="1">
      <alignment horizontal="left" vertical="top" wrapText="1"/>
    </xf>
    <xf numFmtId="0" fontId="5" fillId="6" borderId="14" xfId="0" applyFont="1" applyFill="1" applyBorder="1" applyAlignment="1" applyProtection="1">
      <alignment horizontal="left"/>
      <protection locked="0"/>
    </xf>
    <xf numFmtId="0" fontId="5" fillId="6" borderId="1" xfId="0" applyFont="1" applyFill="1" applyBorder="1" applyAlignment="1" applyProtection="1">
      <alignment horizontal="left"/>
      <protection locked="0"/>
    </xf>
    <xf numFmtId="0" fontId="5" fillId="6" borderId="15" xfId="0" applyFont="1" applyFill="1" applyBorder="1" applyAlignment="1" applyProtection="1">
      <alignment horizontal="left"/>
      <protection locked="0"/>
    </xf>
    <xf numFmtId="0" fontId="5" fillId="6" borderId="16" xfId="0" applyFont="1" applyFill="1" applyBorder="1" applyAlignment="1" applyProtection="1">
      <alignment horizontal="left"/>
      <protection locked="0"/>
    </xf>
    <xf numFmtId="0" fontId="5" fillId="6" borderId="17" xfId="0" applyFont="1" applyFill="1" applyBorder="1" applyAlignment="1" applyProtection="1">
      <alignment horizontal="left"/>
      <protection locked="0"/>
    </xf>
    <xf numFmtId="0" fontId="5" fillId="6" borderId="18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21" fillId="4" borderId="2" xfId="0" applyFont="1" applyFill="1" applyBorder="1" applyAlignment="1" applyProtection="1">
      <alignment horizontal="left" vertical="center" wrapText="1"/>
    </xf>
    <xf numFmtId="0" fontId="21" fillId="4" borderId="4" xfId="0" applyFont="1" applyFill="1" applyBorder="1" applyAlignment="1" applyProtection="1">
      <alignment horizontal="left" vertical="center" wrapText="1"/>
    </xf>
    <xf numFmtId="0" fontId="21" fillId="4" borderId="3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9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</cellXfs>
  <cellStyles count="5">
    <cellStyle name="Komma" xfId="3" builtinId="3"/>
    <cellStyle name="Komma 2" xfId="2" xr:uid="{00000000-0005-0000-0000-000001000000}"/>
    <cellStyle name="Procent" xfId="4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FF00"/>
      <color rgb="FF99FF99"/>
      <color rgb="FFE10E4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1"/>
  <sheetViews>
    <sheetView showGridLines="0" tabSelected="1" workbookViewId="0"/>
  </sheetViews>
  <sheetFormatPr defaultRowHeight="14.25" x14ac:dyDescent="0.45"/>
  <cols>
    <col min="1" max="1" width="7.59765625" customWidth="1"/>
    <col min="5" max="5" width="13.265625" customWidth="1"/>
    <col min="6" max="6" width="11.59765625" customWidth="1"/>
    <col min="7" max="7" width="20.33203125" customWidth="1"/>
    <col min="8" max="8" width="25.59765625" customWidth="1"/>
  </cols>
  <sheetData>
    <row r="1" spans="1:24" ht="18" x14ac:dyDescent="0.55000000000000004">
      <c r="A1" s="9" t="s">
        <v>102</v>
      </c>
      <c r="B1" s="10"/>
      <c r="C1" s="8"/>
      <c r="D1" s="8"/>
      <c r="E1" s="8"/>
      <c r="F1" s="8"/>
      <c r="G1" s="8"/>
      <c r="H1" s="8"/>
    </row>
    <row r="2" spans="1:24" x14ac:dyDescent="0.45">
      <c r="A2" s="15" t="s">
        <v>104</v>
      </c>
      <c r="B2" s="11"/>
      <c r="C2" s="8"/>
      <c r="D2" s="8"/>
      <c r="E2" s="8"/>
      <c r="F2" s="8"/>
      <c r="G2" s="8"/>
      <c r="H2" s="8"/>
    </row>
    <row r="3" spans="1:24" ht="16.149999999999999" thickBot="1" x14ac:dyDescent="0.55000000000000004">
      <c r="A3" s="12"/>
      <c r="B3" s="11"/>
      <c r="C3" s="8"/>
      <c r="D3" s="8"/>
      <c r="E3" s="8"/>
      <c r="F3" s="8"/>
      <c r="G3" s="8"/>
      <c r="H3" s="8"/>
    </row>
    <row r="4" spans="1:24" ht="15" customHeight="1" x14ac:dyDescent="0.45">
      <c r="A4" s="13" t="s">
        <v>0</v>
      </c>
      <c r="B4" s="110"/>
      <c r="C4" s="111"/>
      <c r="D4" s="112"/>
      <c r="E4" s="14" t="s">
        <v>103</v>
      </c>
      <c r="F4" s="113"/>
      <c r="G4" s="78"/>
      <c r="H4" s="116" t="s">
        <v>114</v>
      </c>
    </row>
    <row r="5" spans="1:24" x14ac:dyDescent="0.45">
      <c r="A5" s="14" t="s">
        <v>1</v>
      </c>
      <c r="B5" s="117"/>
      <c r="C5" s="118"/>
      <c r="D5" s="119"/>
      <c r="E5" s="14"/>
      <c r="F5" s="114"/>
      <c r="G5" s="79"/>
      <c r="H5" s="116"/>
    </row>
    <row r="6" spans="1:24" x14ac:dyDescent="0.45">
      <c r="A6" s="14" t="s">
        <v>2</v>
      </c>
      <c r="B6" s="117"/>
      <c r="C6" s="118"/>
      <c r="D6" s="119"/>
      <c r="E6" s="14"/>
      <c r="F6" s="114"/>
      <c r="G6" s="79"/>
      <c r="H6" s="116"/>
    </row>
    <row r="7" spans="1:24" ht="14.65" thickBot="1" x14ac:dyDescent="0.5">
      <c r="A7" s="14" t="s">
        <v>3</v>
      </c>
      <c r="B7" s="120"/>
      <c r="C7" s="121"/>
      <c r="D7" s="122"/>
      <c r="E7" s="14"/>
      <c r="F7" s="114"/>
      <c r="G7" s="79"/>
      <c r="H7" s="116"/>
    </row>
    <row r="8" spans="1:24" ht="18.75" customHeight="1" thickBot="1" x14ac:dyDescent="0.5">
      <c r="A8" s="15"/>
      <c r="B8" s="16"/>
      <c r="C8" s="14"/>
      <c r="D8" s="14"/>
      <c r="E8" s="14"/>
      <c r="F8" s="115"/>
      <c r="G8" s="80"/>
      <c r="H8" s="116"/>
    </row>
    <row r="13" spans="1:24" x14ac:dyDescent="0.45">
      <c r="A13" s="81" t="s">
        <v>115</v>
      </c>
      <c r="B13" s="81"/>
      <c r="C13" s="81"/>
      <c r="D13" s="81"/>
      <c r="E13" s="81"/>
      <c r="F13" s="108"/>
    </row>
    <row r="15" spans="1:24" x14ac:dyDescent="0.45">
      <c r="A15" s="123" t="s">
        <v>96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</row>
    <row r="21" spans="1:9" x14ac:dyDescent="0.45">
      <c r="A21" s="109"/>
      <c r="B21" s="109"/>
      <c r="C21" s="109"/>
      <c r="D21" s="109"/>
      <c r="E21" s="109"/>
      <c r="F21" s="109"/>
      <c r="G21" s="109"/>
      <c r="H21" s="109"/>
      <c r="I21" s="41"/>
    </row>
  </sheetData>
  <mergeCells count="8">
    <mergeCell ref="A21:H21"/>
    <mergeCell ref="B4:D4"/>
    <mergeCell ref="F4:F8"/>
    <mergeCell ref="H4:H8"/>
    <mergeCell ref="B5:D5"/>
    <mergeCell ref="B6:D6"/>
    <mergeCell ref="B7:D7"/>
    <mergeCell ref="A15:X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"/>
  <sheetViews>
    <sheetView showGridLines="0" zoomScaleNormal="100" workbookViewId="0"/>
  </sheetViews>
  <sheetFormatPr defaultRowHeight="14.25" x14ac:dyDescent="0.45"/>
  <cols>
    <col min="1" max="1" width="54.73046875" bestFit="1" customWidth="1"/>
    <col min="2" max="2" width="14.59765625" bestFit="1" customWidth="1"/>
    <col min="5" max="5" width="9.73046875" bestFit="1" customWidth="1"/>
    <col min="6" max="6" width="17.73046875" bestFit="1" customWidth="1"/>
    <col min="7" max="7" width="14.73046875" bestFit="1" customWidth="1"/>
  </cols>
  <sheetData>
    <row r="1" spans="1:7" x14ac:dyDescent="0.45">
      <c r="A1" s="5" t="s">
        <v>116</v>
      </c>
    </row>
    <row r="3" spans="1:7" x14ac:dyDescent="0.45">
      <c r="A3" s="101" t="s">
        <v>4</v>
      </c>
      <c r="B3" s="72" t="s">
        <v>5</v>
      </c>
      <c r="C3" s="44" t="s">
        <v>6</v>
      </c>
      <c r="D3" s="44" t="s">
        <v>7</v>
      </c>
      <c r="E3" s="44" t="s">
        <v>8</v>
      </c>
      <c r="F3" s="104" t="s">
        <v>9</v>
      </c>
      <c r="G3" s="44" t="s">
        <v>10</v>
      </c>
    </row>
    <row r="4" spans="1:7" x14ac:dyDescent="0.45">
      <c r="A4" s="58" t="s">
        <v>11</v>
      </c>
      <c r="B4" s="58" t="s">
        <v>12</v>
      </c>
      <c r="C4" s="71">
        <v>10</v>
      </c>
      <c r="D4" s="71">
        <v>15</v>
      </c>
      <c r="E4" s="76"/>
      <c r="F4" s="102">
        <v>1000000</v>
      </c>
      <c r="G4" s="59">
        <f>F4/1000*E4</f>
        <v>0</v>
      </c>
    </row>
    <row r="5" spans="1:7" x14ac:dyDescent="0.45">
      <c r="A5" s="58" t="s">
        <v>13</v>
      </c>
      <c r="B5" s="58" t="s">
        <v>12</v>
      </c>
      <c r="C5" s="71">
        <v>35</v>
      </c>
      <c r="D5" s="71">
        <v>70</v>
      </c>
      <c r="E5" s="76"/>
      <c r="F5" s="103">
        <v>500000</v>
      </c>
      <c r="G5" s="59">
        <f t="shared" ref="G5:G10" si="0">F5/1000*E5</f>
        <v>0</v>
      </c>
    </row>
    <row r="6" spans="1:7" x14ac:dyDescent="0.45">
      <c r="A6" s="58" t="s">
        <v>14</v>
      </c>
      <c r="B6" s="58" t="s">
        <v>12</v>
      </c>
      <c r="C6" s="71">
        <v>14</v>
      </c>
      <c r="D6" s="71">
        <v>28</v>
      </c>
      <c r="E6" s="76"/>
      <c r="F6" s="103">
        <v>500000</v>
      </c>
      <c r="G6" s="59">
        <f t="shared" si="0"/>
        <v>0</v>
      </c>
    </row>
    <row r="7" spans="1:7" x14ac:dyDescent="0.45">
      <c r="A7" s="58" t="s">
        <v>15</v>
      </c>
      <c r="B7" s="58" t="s">
        <v>12</v>
      </c>
      <c r="C7" s="71">
        <v>25</v>
      </c>
      <c r="D7" s="71">
        <v>50</v>
      </c>
      <c r="E7" s="76"/>
      <c r="F7" s="103">
        <v>500000</v>
      </c>
      <c r="G7" s="59">
        <f t="shared" si="0"/>
        <v>0</v>
      </c>
    </row>
    <row r="8" spans="1:7" x14ac:dyDescent="0.45">
      <c r="A8" s="58" t="s">
        <v>16</v>
      </c>
      <c r="B8" s="58" t="s">
        <v>12</v>
      </c>
      <c r="C8" s="71">
        <v>5</v>
      </c>
      <c r="D8" s="71">
        <v>10</v>
      </c>
      <c r="E8" s="76"/>
      <c r="F8" s="103">
        <v>500000</v>
      </c>
      <c r="G8" s="59">
        <f t="shared" si="0"/>
        <v>0</v>
      </c>
    </row>
    <row r="9" spans="1:7" x14ac:dyDescent="0.45">
      <c r="A9" s="58" t="s">
        <v>17</v>
      </c>
      <c r="B9" s="58" t="s">
        <v>12</v>
      </c>
      <c r="C9" s="71">
        <v>35</v>
      </c>
      <c r="D9" s="71">
        <v>70</v>
      </c>
      <c r="E9" s="76"/>
      <c r="F9" s="103">
        <v>500000</v>
      </c>
      <c r="G9" s="59">
        <f t="shared" si="0"/>
        <v>0</v>
      </c>
    </row>
    <row r="10" spans="1:7" x14ac:dyDescent="0.45">
      <c r="A10" s="58" t="s">
        <v>18</v>
      </c>
      <c r="B10" s="58" t="s">
        <v>12</v>
      </c>
      <c r="C10" s="71">
        <v>5</v>
      </c>
      <c r="D10" s="71">
        <v>15</v>
      </c>
      <c r="E10" s="76"/>
      <c r="F10" s="103">
        <v>500000</v>
      </c>
      <c r="G10" s="59">
        <f t="shared" si="0"/>
        <v>0</v>
      </c>
    </row>
    <row r="11" spans="1:7" x14ac:dyDescent="0.45">
      <c r="A11" s="58" t="s">
        <v>19</v>
      </c>
      <c r="B11" s="58" t="s">
        <v>20</v>
      </c>
      <c r="C11" s="71">
        <v>0.1</v>
      </c>
      <c r="D11" s="71">
        <v>0.2</v>
      </c>
      <c r="E11" s="76"/>
      <c r="F11" s="103">
        <v>500000</v>
      </c>
      <c r="G11" s="59">
        <f>F11/1*E11</f>
        <v>0</v>
      </c>
    </row>
    <row r="12" spans="1:7" x14ac:dyDescent="0.45">
      <c r="A12" s="1"/>
      <c r="B12" s="1"/>
      <c r="C12" s="1"/>
      <c r="D12" s="1"/>
      <c r="E12" s="60"/>
      <c r="F12" s="61" t="s">
        <v>21</v>
      </c>
      <c r="G12" s="62">
        <f>SUM(G4:G11)</f>
        <v>0</v>
      </c>
    </row>
    <row r="13" spans="1:7" ht="14.65" thickBot="1" x14ac:dyDescent="0.5"/>
    <row r="14" spans="1:7" x14ac:dyDescent="0.45">
      <c r="A14" s="84" t="s">
        <v>35</v>
      </c>
      <c r="B14" s="85">
        <f>G12</f>
        <v>0</v>
      </c>
      <c r="C14" s="73"/>
      <c r="D14" s="73"/>
    </row>
    <row r="15" spans="1:7" x14ac:dyDescent="0.45">
      <c r="A15" s="86" t="s">
        <v>36</v>
      </c>
      <c r="B15" s="87">
        <f>C4*(F4/1000)+C5*(F5/1000)+C6*(F6/1000)+C7*(F7/1000)+C8*(F8/1000)+C9*(F9/1000)+C10*(F10/1000)+C11*F11</f>
        <v>119500</v>
      </c>
      <c r="C15" s="74"/>
      <c r="D15" s="74"/>
    </row>
    <row r="16" spans="1:7" ht="14.65" thickBot="1" x14ac:dyDescent="0.5">
      <c r="A16" s="88" t="s">
        <v>37</v>
      </c>
      <c r="B16" s="89">
        <f>D4*(F4/1000)+D5*(F5/1000)+D6*(F6/1000)+D7*(F7/1000)+D8*(F8/1000)+D9*(F9/1000)+D10*(F10/1000)+D11*F11</f>
        <v>236500</v>
      </c>
      <c r="C16" s="74"/>
      <c r="D16" s="74"/>
    </row>
    <row r="18" spans="1:24" x14ac:dyDescent="0.45">
      <c r="A18" s="123" t="s">
        <v>97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</row>
  </sheetData>
  <mergeCells count="1">
    <mergeCell ref="A18:X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3"/>
  <sheetViews>
    <sheetView showGridLines="0" workbookViewId="0"/>
  </sheetViews>
  <sheetFormatPr defaultRowHeight="14.25" x14ac:dyDescent="0.45"/>
  <cols>
    <col min="1" max="1" width="2.265625" customWidth="1"/>
    <col min="2" max="2" width="21.73046875" customWidth="1"/>
    <col min="3" max="3" width="19.265625" customWidth="1"/>
    <col min="4" max="4" width="11.86328125" customWidth="1"/>
    <col min="5" max="5" width="9.86328125" customWidth="1"/>
    <col min="6" max="6" width="8.265625" customWidth="1"/>
    <col min="7" max="7" width="11.86328125" customWidth="1"/>
    <col min="8" max="24" width="8.265625" customWidth="1"/>
  </cols>
  <sheetData>
    <row r="1" spans="2:24" x14ac:dyDescent="0.45">
      <c r="B1" s="5" t="s">
        <v>105</v>
      </c>
      <c r="E1" s="40"/>
      <c r="F1" s="40"/>
    </row>
    <row r="2" spans="2:24" x14ac:dyDescent="0.45">
      <c r="E2" s="40"/>
      <c r="F2" s="40"/>
    </row>
    <row r="3" spans="2:24" ht="26.25" x14ac:dyDescent="0.45">
      <c r="B3" s="43"/>
      <c r="C3" s="67" t="s">
        <v>22</v>
      </c>
      <c r="D3" s="44" t="s">
        <v>23</v>
      </c>
      <c r="E3" s="44" t="s">
        <v>24</v>
      </c>
      <c r="F3" s="44" t="s">
        <v>25</v>
      </c>
      <c r="G3" s="67" t="s">
        <v>26</v>
      </c>
      <c r="H3" s="44" t="s">
        <v>24</v>
      </c>
      <c r="I3" s="44" t="s">
        <v>25</v>
      </c>
    </row>
    <row r="4" spans="2:24" x14ac:dyDescent="0.45">
      <c r="B4" s="124" t="s">
        <v>27</v>
      </c>
      <c r="C4" s="45" t="s">
        <v>28</v>
      </c>
      <c r="D4" s="77"/>
      <c r="E4" s="68">
        <v>0.65100000000000002</v>
      </c>
      <c r="F4" s="68">
        <f>E4+0.2</f>
        <v>0.85099999999999998</v>
      </c>
      <c r="G4" s="77"/>
      <c r="H4" s="68">
        <v>0.27</v>
      </c>
      <c r="I4" s="68">
        <v>0.38</v>
      </c>
    </row>
    <row r="5" spans="2:24" x14ac:dyDescent="0.45">
      <c r="B5" s="125"/>
      <c r="C5" s="45" t="s">
        <v>29</v>
      </c>
      <c r="D5" s="77"/>
      <c r="E5" s="68">
        <v>0.755</v>
      </c>
      <c r="F5" s="68">
        <f t="shared" ref="F5:F7" si="0">E5+0.2</f>
        <v>0.95500000000000007</v>
      </c>
      <c r="G5" s="77"/>
      <c r="H5" s="68">
        <v>0.28499999999999998</v>
      </c>
      <c r="I5" s="68">
        <f>H5+0.11</f>
        <v>0.39499999999999996</v>
      </c>
    </row>
    <row r="6" spans="2:24" x14ac:dyDescent="0.45">
      <c r="B6" s="125"/>
      <c r="C6" s="45" t="s">
        <v>30</v>
      </c>
      <c r="D6" s="77"/>
      <c r="E6" s="68">
        <v>0.86899999999999999</v>
      </c>
      <c r="F6" s="68">
        <f t="shared" si="0"/>
        <v>1.069</v>
      </c>
      <c r="G6" s="77"/>
      <c r="H6" s="68">
        <v>0.29599999999999999</v>
      </c>
      <c r="I6" s="68">
        <f t="shared" ref="I6:I7" si="1">H6+0.11</f>
        <v>0.40599999999999997</v>
      </c>
    </row>
    <row r="7" spans="2:24" x14ac:dyDescent="0.45">
      <c r="B7" s="126"/>
      <c r="C7" s="45" t="s">
        <v>31</v>
      </c>
      <c r="D7" s="77"/>
      <c r="E7" s="68">
        <v>0.96799999999999997</v>
      </c>
      <c r="F7" s="68">
        <f t="shared" si="0"/>
        <v>1.1679999999999999</v>
      </c>
      <c r="G7" s="77"/>
      <c r="H7" s="68">
        <v>0.309</v>
      </c>
      <c r="I7" s="68">
        <f t="shared" si="1"/>
        <v>0.41899999999999998</v>
      </c>
    </row>
    <row r="8" spans="2:24" x14ac:dyDescent="0.45">
      <c r="B8" s="51" t="s">
        <v>32</v>
      </c>
      <c r="C8" s="52"/>
      <c r="D8" s="53">
        <f>SUM(D4:D7)</f>
        <v>0</v>
      </c>
      <c r="E8" s="54">
        <f>SUM(E4:E7)</f>
        <v>3.2430000000000003</v>
      </c>
      <c r="F8" s="54">
        <f>SUM(F4:F7)</f>
        <v>4.0430000000000001</v>
      </c>
      <c r="G8" s="53">
        <f t="shared" ref="G8" si="2">SUM(G4:G7)</f>
        <v>0</v>
      </c>
      <c r="H8" s="54">
        <f>SUM(H4:H7)</f>
        <v>1.1599999999999999</v>
      </c>
      <c r="I8" s="54">
        <f>SUM(I4:I7)</f>
        <v>1.5999999999999999</v>
      </c>
    </row>
    <row r="9" spans="2:24" x14ac:dyDescent="0.45">
      <c r="B9" s="51" t="s">
        <v>33</v>
      </c>
      <c r="C9" s="55"/>
      <c r="D9" s="56">
        <f>D12</f>
        <v>0.05</v>
      </c>
      <c r="E9" s="56"/>
      <c r="F9" s="56"/>
      <c r="G9" s="75">
        <v>0.95</v>
      </c>
      <c r="H9" s="57"/>
      <c r="I9" s="57"/>
    </row>
    <row r="10" spans="2:24" x14ac:dyDescent="0.45">
      <c r="B10" s="24"/>
      <c r="C10" s="29"/>
      <c r="D10" s="30"/>
      <c r="E10" s="30"/>
      <c r="F10" s="30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19"/>
    </row>
    <row r="11" spans="2:24" x14ac:dyDescent="0.45">
      <c r="B11" s="50"/>
      <c r="C11" s="49"/>
      <c r="D11" s="25"/>
      <c r="E11" s="25"/>
      <c r="F11" s="25"/>
      <c r="G11" s="26"/>
      <c r="H11" s="26"/>
      <c r="I11" s="26"/>
      <c r="J11" s="26"/>
      <c r="K11" s="26"/>
      <c r="L11" s="26"/>
      <c r="M11" s="26"/>
      <c r="N11" s="26"/>
      <c r="O11" s="26"/>
      <c r="P11" s="27"/>
      <c r="Q11" s="27"/>
      <c r="R11" s="27"/>
      <c r="S11" s="27"/>
      <c r="T11" s="27"/>
      <c r="U11" s="27"/>
      <c r="V11" s="27"/>
      <c r="W11" s="27"/>
      <c r="X11" s="19"/>
    </row>
    <row r="12" spans="2:24" ht="14.65" thickBot="1" x14ac:dyDescent="0.5">
      <c r="B12" s="32" t="s">
        <v>34</v>
      </c>
      <c r="C12" s="29"/>
      <c r="D12" s="30">
        <v>0.05</v>
      </c>
      <c r="E12" s="34">
        <f>D12*E8</f>
        <v>0.16215000000000002</v>
      </c>
      <c r="F12" s="34">
        <f>D12*F8</f>
        <v>0.20215000000000002</v>
      </c>
      <c r="G12" s="28">
        <v>0.95</v>
      </c>
      <c r="H12" s="34">
        <f>G12*H8</f>
        <v>1.1019999999999999</v>
      </c>
      <c r="I12" s="34">
        <f>G12*I8</f>
        <v>1.5199999999999998</v>
      </c>
      <c r="J12" s="28"/>
      <c r="K12" s="34"/>
      <c r="L12" s="34"/>
      <c r="M12" s="28"/>
      <c r="N12" s="34"/>
      <c r="O12" s="34"/>
      <c r="P12" s="28"/>
      <c r="Q12" s="34"/>
      <c r="R12" s="34"/>
      <c r="S12" s="28"/>
      <c r="T12" s="34"/>
      <c r="U12" s="34"/>
      <c r="V12" s="28"/>
      <c r="W12" s="34"/>
      <c r="X12" s="34"/>
    </row>
    <row r="13" spans="2:24" ht="28.5" x14ac:dyDescent="0.45">
      <c r="B13" s="84" t="s">
        <v>35</v>
      </c>
      <c r="C13" s="90">
        <f>D12*D8+G8*G12</f>
        <v>0</v>
      </c>
      <c r="D13" s="73"/>
      <c r="E13" s="73"/>
      <c r="F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2:24" ht="28.5" x14ac:dyDescent="0.45">
      <c r="B14" s="86" t="s">
        <v>36</v>
      </c>
      <c r="C14" s="90">
        <f>E12+H12</f>
        <v>1.2641499999999999</v>
      </c>
      <c r="D14" s="74"/>
      <c r="E14" s="74"/>
      <c r="F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2:24" ht="28.9" thickBot="1" x14ac:dyDescent="0.5">
      <c r="B15" s="88" t="s">
        <v>37</v>
      </c>
      <c r="C15" s="91">
        <f>F12+I12</f>
        <v>1.7221499999999998</v>
      </c>
      <c r="D15" s="74"/>
      <c r="E15" s="74"/>
      <c r="F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2:24" x14ac:dyDescent="0.45">
      <c r="B16" s="63"/>
      <c r="C16" s="63"/>
      <c r="D16" s="63"/>
      <c r="E16" s="63"/>
      <c r="F16" s="19"/>
      <c r="G16" s="33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24" x14ac:dyDescent="0.45">
      <c r="B17" s="18" t="s">
        <v>38</v>
      </c>
      <c r="C17" s="19"/>
      <c r="D17" s="35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1:24" x14ac:dyDescent="0.45">
      <c r="B18" s="69" t="s">
        <v>39</v>
      </c>
      <c r="C18" s="19"/>
      <c r="D18" s="35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x14ac:dyDescent="0.45">
      <c r="B19" s="20" t="s">
        <v>40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x14ac:dyDescent="0.45">
      <c r="B20" s="14" t="s">
        <v>41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x14ac:dyDescent="0.4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x14ac:dyDescent="0.4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31"/>
      <c r="P22" s="19"/>
      <c r="Q22" s="19"/>
      <c r="R22" s="19"/>
      <c r="S22" s="19"/>
      <c r="T22" s="19"/>
      <c r="U22" s="19"/>
      <c r="V22" s="19"/>
      <c r="W22" s="19"/>
      <c r="X22" s="19"/>
    </row>
    <row r="23" spans="1:24" x14ac:dyDescent="0.45">
      <c r="A23" s="127" t="s">
        <v>98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</row>
  </sheetData>
  <mergeCells count="2">
    <mergeCell ref="B4:B7"/>
    <mergeCell ref="A23:X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showGridLines="0" workbookViewId="0"/>
  </sheetViews>
  <sheetFormatPr defaultRowHeight="14.25" x14ac:dyDescent="0.45"/>
  <cols>
    <col min="1" max="1" width="1.86328125" bestFit="1" customWidth="1"/>
    <col min="2" max="2" width="53.59765625" customWidth="1"/>
    <col min="3" max="3" width="13.265625" customWidth="1"/>
    <col min="4" max="4" width="14" bestFit="1" customWidth="1"/>
    <col min="5" max="5" width="14.265625" bestFit="1" customWidth="1"/>
  </cols>
  <sheetData>
    <row r="1" spans="1:5" x14ac:dyDescent="0.45">
      <c r="B1" s="5" t="s">
        <v>106</v>
      </c>
    </row>
    <row r="2" spans="1:5" x14ac:dyDescent="0.45">
      <c r="B2" s="5"/>
    </row>
    <row r="3" spans="1:5" x14ac:dyDescent="0.45">
      <c r="B3" s="70" t="s">
        <v>107</v>
      </c>
    </row>
    <row r="4" spans="1:5" x14ac:dyDescent="0.45">
      <c r="A4" s="46" t="s">
        <v>42</v>
      </c>
      <c r="B4" s="47" t="s">
        <v>43</v>
      </c>
      <c r="C4" s="47" t="s">
        <v>44</v>
      </c>
      <c r="D4" s="47" t="s">
        <v>45</v>
      </c>
      <c r="E4" s="47" t="s">
        <v>46</v>
      </c>
    </row>
    <row r="5" spans="1:5" x14ac:dyDescent="0.45">
      <c r="A5" s="48">
        <v>1</v>
      </c>
      <c r="B5" s="48" t="s">
        <v>47</v>
      </c>
      <c r="C5" s="82"/>
      <c r="D5" s="22">
        <v>500</v>
      </c>
      <c r="E5" s="22">
        <v>2500</v>
      </c>
    </row>
    <row r="6" spans="1:5" x14ac:dyDescent="0.45">
      <c r="A6" s="48">
        <v>2</v>
      </c>
      <c r="B6" s="48" t="s">
        <v>48</v>
      </c>
      <c r="C6" s="82"/>
      <c r="D6" s="22">
        <v>500</v>
      </c>
      <c r="E6" s="22">
        <v>2500</v>
      </c>
    </row>
    <row r="7" spans="1:5" x14ac:dyDescent="0.45">
      <c r="A7" s="48">
        <v>3</v>
      </c>
      <c r="B7" s="48" t="s">
        <v>49</v>
      </c>
      <c r="C7" s="82"/>
      <c r="D7" s="22">
        <v>3500</v>
      </c>
      <c r="E7" s="22">
        <v>7000</v>
      </c>
    </row>
    <row r="8" spans="1:5" x14ac:dyDescent="0.45">
      <c r="A8" s="48">
        <v>4</v>
      </c>
      <c r="B8" s="48" t="s">
        <v>50</v>
      </c>
      <c r="C8" s="82"/>
      <c r="D8" s="22">
        <v>500</v>
      </c>
      <c r="E8" s="22">
        <v>2500</v>
      </c>
    </row>
    <row r="9" spans="1:5" x14ac:dyDescent="0.45">
      <c r="A9" s="48">
        <v>5</v>
      </c>
      <c r="B9" s="48" t="s">
        <v>51</v>
      </c>
      <c r="C9" s="82"/>
      <c r="D9" s="22">
        <v>500</v>
      </c>
      <c r="E9" s="22">
        <v>2500</v>
      </c>
    </row>
    <row r="10" spans="1:5" x14ac:dyDescent="0.45">
      <c r="A10" s="48">
        <v>6</v>
      </c>
      <c r="B10" s="48" t="s">
        <v>52</v>
      </c>
      <c r="C10" s="82"/>
      <c r="D10" s="22">
        <v>15000</v>
      </c>
      <c r="E10" s="22">
        <v>25000</v>
      </c>
    </row>
    <row r="11" spans="1:5" x14ac:dyDescent="0.45">
      <c r="A11" s="48">
        <v>7</v>
      </c>
      <c r="B11" s="48" t="s">
        <v>53</v>
      </c>
      <c r="C11" s="82"/>
      <c r="D11" s="22">
        <v>24000</v>
      </c>
      <c r="E11" s="22">
        <v>30000</v>
      </c>
    </row>
    <row r="12" spans="1:5" x14ac:dyDescent="0.45">
      <c r="A12" s="48">
        <v>8</v>
      </c>
      <c r="B12" s="48" t="s">
        <v>117</v>
      </c>
      <c r="C12" s="82"/>
      <c r="D12" s="22">
        <v>6000</v>
      </c>
      <c r="E12" s="22">
        <v>18000</v>
      </c>
    </row>
    <row r="13" spans="1:5" x14ac:dyDescent="0.45">
      <c r="A13" s="48"/>
      <c r="B13" s="47" t="s">
        <v>32</v>
      </c>
      <c r="C13" s="23">
        <f>SUM(C5:C11)</f>
        <v>0</v>
      </c>
      <c r="D13" s="94">
        <f>SUM(D5:D12)</f>
        <v>50500</v>
      </c>
      <c r="E13" s="94">
        <f>SUM(E5:E12)</f>
        <v>90000</v>
      </c>
    </row>
    <row r="14" spans="1:5" ht="14.65" thickBot="1" x14ac:dyDescent="0.5"/>
    <row r="15" spans="1:5" x14ac:dyDescent="0.45">
      <c r="B15" s="84" t="s">
        <v>35</v>
      </c>
      <c r="C15" s="95">
        <f>C13</f>
        <v>0</v>
      </c>
    </row>
    <row r="16" spans="1:5" x14ac:dyDescent="0.45">
      <c r="B16" s="86" t="s">
        <v>36</v>
      </c>
      <c r="C16" s="92">
        <f>D13</f>
        <v>50500</v>
      </c>
    </row>
    <row r="17" spans="1:7" ht="14.65" thickBot="1" x14ac:dyDescent="0.5">
      <c r="B17" s="88" t="s">
        <v>37</v>
      </c>
      <c r="C17" s="93">
        <f>E13</f>
        <v>90000</v>
      </c>
    </row>
    <row r="20" spans="1:7" x14ac:dyDescent="0.45">
      <c r="A20" s="127" t="s">
        <v>99</v>
      </c>
      <c r="B20" s="127"/>
      <c r="C20" s="127"/>
      <c r="D20" s="127"/>
      <c r="E20" s="127"/>
      <c r="F20" s="42"/>
      <c r="G20" s="42"/>
    </row>
  </sheetData>
  <mergeCells count="1">
    <mergeCell ref="A20:E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showGridLines="0" workbookViewId="0"/>
  </sheetViews>
  <sheetFormatPr defaultRowHeight="14.25" x14ac:dyDescent="0.45"/>
  <cols>
    <col min="1" max="1" width="2" bestFit="1" customWidth="1"/>
    <col min="2" max="2" width="60" bestFit="1" customWidth="1"/>
    <col min="3" max="3" width="10.73046875" customWidth="1"/>
    <col min="4" max="4" width="11" customWidth="1"/>
    <col min="5" max="5" width="12" bestFit="1" customWidth="1"/>
  </cols>
  <sheetData>
    <row r="1" spans="1:5" x14ac:dyDescent="0.45">
      <c r="B1" s="5" t="s">
        <v>108</v>
      </c>
    </row>
    <row r="3" spans="1:5" x14ac:dyDescent="0.45">
      <c r="A3" s="46" t="s">
        <v>42</v>
      </c>
      <c r="B3" s="47" t="s">
        <v>54</v>
      </c>
      <c r="C3" s="47" t="s">
        <v>55</v>
      </c>
      <c r="D3" s="47" t="s">
        <v>56</v>
      </c>
      <c r="E3" s="47" t="s">
        <v>8</v>
      </c>
    </row>
    <row r="4" spans="1:5" x14ac:dyDescent="0.45">
      <c r="A4" s="48">
        <v>1</v>
      </c>
      <c r="B4" s="48" t="s">
        <v>57</v>
      </c>
      <c r="C4" s="105">
        <v>0.12</v>
      </c>
      <c r="D4" s="105">
        <v>0.25</v>
      </c>
      <c r="E4" s="83"/>
    </row>
    <row r="7" spans="1:5" x14ac:dyDescent="0.45">
      <c r="A7" s="127" t="s">
        <v>101</v>
      </c>
      <c r="B7" s="127"/>
      <c r="C7" s="127"/>
      <c r="D7" s="127"/>
      <c r="E7" s="127"/>
    </row>
  </sheetData>
  <mergeCells count="1">
    <mergeCell ref="A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17"/>
  <sheetViews>
    <sheetView showGridLines="0" workbookViewId="0"/>
  </sheetViews>
  <sheetFormatPr defaultRowHeight="14.25" x14ac:dyDescent="0.45"/>
  <cols>
    <col min="1" max="1" width="2" bestFit="1" customWidth="1"/>
    <col min="2" max="2" width="53.265625" bestFit="1" customWidth="1"/>
    <col min="3" max="3" width="12" bestFit="1" customWidth="1"/>
  </cols>
  <sheetData>
    <row r="3" spans="1:3" x14ac:dyDescent="0.45">
      <c r="A3" s="46" t="s">
        <v>42</v>
      </c>
      <c r="B3" s="47" t="s">
        <v>58</v>
      </c>
      <c r="C3" s="47" t="s">
        <v>8</v>
      </c>
    </row>
    <row r="4" spans="1:3" x14ac:dyDescent="0.45">
      <c r="A4" s="48">
        <v>1</v>
      </c>
      <c r="B4" s="48" t="s">
        <v>110</v>
      </c>
      <c r="C4" s="99"/>
    </row>
    <row r="5" spans="1:3" x14ac:dyDescent="0.45">
      <c r="A5" s="48">
        <v>2</v>
      </c>
      <c r="B5" s="48" t="s">
        <v>111</v>
      </c>
      <c r="C5" s="99"/>
    </row>
    <row r="6" spans="1:3" x14ac:dyDescent="0.45">
      <c r="A6" s="48">
        <v>3</v>
      </c>
      <c r="B6" s="48" t="s">
        <v>112</v>
      </c>
      <c r="C6" s="99"/>
    </row>
    <row r="7" spans="1:3" x14ac:dyDescent="0.45">
      <c r="A7" s="48">
        <v>4</v>
      </c>
      <c r="B7" s="48" t="s">
        <v>113</v>
      </c>
      <c r="C7" s="99"/>
    </row>
    <row r="8" spans="1:3" x14ac:dyDescent="0.45">
      <c r="A8" s="106"/>
      <c r="B8" s="21" t="s">
        <v>118</v>
      </c>
      <c r="C8" s="107">
        <f>SUM(C4:C7)</f>
        <v>0</v>
      </c>
    </row>
    <row r="9" spans="1:3" x14ac:dyDescent="0.45">
      <c r="C9" s="97"/>
    </row>
    <row r="10" spans="1:3" x14ac:dyDescent="0.45">
      <c r="B10" s="48" t="s">
        <v>109</v>
      </c>
      <c r="C10" s="98"/>
    </row>
    <row r="11" spans="1:3" x14ac:dyDescent="0.45">
      <c r="B11" s="96"/>
      <c r="C11" s="99"/>
    </row>
    <row r="12" spans="1:3" x14ac:dyDescent="0.45">
      <c r="B12" s="96"/>
      <c r="C12" s="99"/>
    </row>
    <row r="13" spans="1:3" x14ac:dyDescent="0.45">
      <c r="B13" s="96"/>
      <c r="C13" s="99"/>
    </row>
    <row r="14" spans="1:3" x14ac:dyDescent="0.45">
      <c r="B14" s="96"/>
      <c r="C14" s="99"/>
    </row>
    <row r="15" spans="1:3" x14ac:dyDescent="0.45">
      <c r="B15" s="21"/>
      <c r="C15" s="100">
        <f>SUM(C11:C14)</f>
        <v>0</v>
      </c>
    </row>
    <row r="17" spans="1:5" x14ac:dyDescent="0.45">
      <c r="A17" s="127" t="s">
        <v>100</v>
      </c>
      <c r="B17" s="127"/>
      <c r="C17" s="127"/>
      <c r="D17" s="127"/>
      <c r="E17" s="127"/>
    </row>
  </sheetData>
  <mergeCells count="1">
    <mergeCell ref="A17:E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8"/>
  <sheetViews>
    <sheetView showGridLines="0" workbookViewId="0">
      <selection activeCell="B26" sqref="B26"/>
    </sheetView>
  </sheetViews>
  <sheetFormatPr defaultRowHeight="14.25" x14ac:dyDescent="0.45"/>
  <cols>
    <col min="1" max="1" width="77" customWidth="1"/>
    <col min="7" max="7" width="12.3984375" customWidth="1"/>
  </cols>
  <sheetData>
    <row r="1" spans="1:13" x14ac:dyDescent="0.45">
      <c r="A1" s="5" t="s">
        <v>60</v>
      </c>
      <c r="B1" s="2"/>
      <c r="C1" s="1"/>
      <c r="D1" s="1"/>
      <c r="E1" s="1"/>
      <c r="F1" s="4"/>
    </row>
    <row r="2" spans="1:13" x14ac:dyDescent="0.45">
      <c r="A2" s="5"/>
      <c r="B2" s="2"/>
      <c r="C2" s="1"/>
      <c r="D2" s="1"/>
      <c r="E2" s="1"/>
      <c r="F2" s="4"/>
    </row>
    <row r="3" spans="1:13" x14ac:dyDescent="0.45">
      <c r="A3" s="3" t="s">
        <v>59</v>
      </c>
    </row>
    <row r="4" spans="1:13" ht="19.5" customHeight="1" x14ac:dyDescent="0.45">
      <c r="A4" s="129" t="s">
        <v>61</v>
      </c>
      <c r="B4" s="130" t="s">
        <v>62</v>
      </c>
      <c r="C4" s="130"/>
      <c r="D4" s="130"/>
      <c r="E4" s="130"/>
      <c r="F4" s="130"/>
      <c r="G4" s="132" t="s">
        <v>63</v>
      </c>
    </row>
    <row r="5" spans="1:13" ht="16.5" customHeight="1" x14ac:dyDescent="0.45">
      <c r="A5" s="129"/>
      <c r="B5" s="65" t="s">
        <v>64</v>
      </c>
      <c r="C5" s="65" t="s">
        <v>65</v>
      </c>
      <c r="D5" s="65" t="s">
        <v>66</v>
      </c>
      <c r="E5" s="65" t="s">
        <v>67</v>
      </c>
      <c r="F5" s="65" t="s">
        <v>68</v>
      </c>
      <c r="G5" s="132"/>
    </row>
    <row r="6" spans="1:13" x14ac:dyDescent="0.45">
      <c r="A6" s="66" t="s">
        <v>69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37"/>
    </row>
    <row r="7" spans="1:13" x14ac:dyDescent="0.45">
      <c r="A7" s="131" t="s">
        <v>70</v>
      </c>
      <c r="B7" s="131"/>
      <c r="C7" s="131"/>
      <c r="D7" s="131"/>
      <c r="E7" s="131"/>
      <c r="F7" s="131"/>
      <c r="G7" s="37"/>
    </row>
    <row r="8" spans="1:13" x14ac:dyDescent="0.45">
      <c r="A8" s="39" t="s">
        <v>71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0.01</v>
      </c>
      <c r="H8" s="38"/>
      <c r="I8" s="38"/>
      <c r="J8" s="38"/>
      <c r="K8" s="38"/>
      <c r="L8" s="38"/>
      <c r="M8" s="38"/>
    </row>
    <row r="9" spans="1:13" x14ac:dyDescent="0.45">
      <c r="A9" s="39" t="s">
        <v>72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2.5000000000000001E-2</v>
      </c>
    </row>
    <row r="10" spans="1:13" x14ac:dyDescent="0.45">
      <c r="A10" s="64" t="s">
        <v>73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/>
    </row>
    <row r="11" spans="1:13" x14ac:dyDescent="0.45">
      <c r="A11" s="64" t="s">
        <v>74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/>
    </row>
    <row r="12" spans="1:13" x14ac:dyDescent="0.45">
      <c r="A12" s="64" t="s">
        <v>75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3.5000000000000003E-2</v>
      </c>
    </row>
    <row r="13" spans="1:13" x14ac:dyDescent="0.45">
      <c r="A13" s="64" t="s">
        <v>76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/>
    </row>
    <row r="14" spans="1:13" x14ac:dyDescent="0.45">
      <c r="A14" s="64" t="s">
        <v>77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0.02</v>
      </c>
    </row>
    <row r="15" spans="1:13" x14ac:dyDescent="0.45">
      <c r="A15" s="64" t="s">
        <v>78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/>
    </row>
    <row r="16" spans="1:13" x14ac:dyDescent="0.45">
      <c r="A16" s="64" t="s">
        <v>79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0.1</v>
      </c>
      <c r="H16" t="s">
        <v>80</v>
      </c>
    </row>
    <row r="17" spans="1:8" x14ac:dyDescent="0.45">
      <c r="A17" s="66" t="s">
        <v>81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37"/>
    </row>
    <row r="18" spans="1:8" x14ac:dyDescent="0.45">
      <c r="A18" s="66" t="s">
        <v>82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37"/>
    </row>
    <row r="19" spans="1:8" x14ac:dyDescent="0.45">
      <c r="A19" s="66" t="s">
        <v>83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37"/>
    </row>
    <row r="20" spans="1:8" ht="26.25" x14ac:dyDescent="0.45">
      <c r="A20" s="6" t="s">
        <v>84</v>
      </c>
      <c r="B20" s="7">
        <f>SUM(B6,B8:B19)</f>
        <v>0</v>
      </c>
      <c r="C20" s="7">
        <f>SUM(C6,C8:C19)</f>
        <v>0</v>
      </c>
      <c r="D20" s="7">
        <f>SUM(D6,D8:D19)</f>
        <v>0</v>
      </c>
      <c r="E20" s="7">
        <f>SUM(E6,E8:E19)</f>
        <v>0</v>
      </c>
      <c r="F20" s="7">
        <f>SUM(F6,F8:F19)</f>
        <v>0</v>
      </c>
    </row>
    <row r="22" spans="1:8" x14ac:dyDescent="0.45">
      <c r="A22" s="36" t="s">
        <v>85</v>
      </c>
    </row>
    <row r="28" spans="1:8" x14ac:dyDescent="0.45">
      <c r="A28" s="128" t="s">
        <v>86</v>
      </c>
      <c r="B28" s="128"/>
      <c r="C28" s="128"/>
      <c r="D28" s="128"/>
      <c r="E28" s="128"/>
      <c r="F28" s="128"/>
      <c r="G28" s="128"/>
      <c r="H28" s="128"/>
    </row>
  </sheetData>
  <mergeCells count="5">
    <mergeCell ref="A28:H28"/>
    <mergeCell ref="A4:A5"/>
    <mergeCell ref="B4:F4"/>
    <mergeCell ref="A7:F7"/>
    <mergeCell ref="G4:G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9"/>
  <sheetViews>
    <sheetView showGridLines="0" workbookViewId="0">
      <selection activeCell="A4" sqref="A4:F5"/>
    </sheetView>
  </sheetViews>
  <sheetFormatPr defaultRowHeight="14.25" x14ac:dyDescent="0.45"/>
  <cols>
    <col min="1" max="1" width="70.1328125" customWidth="1"/>
  </cols>
  <sheetData>
    <row r="1" spans="1:7" x14ac:dyDescent="0.45">
      <c r="A1" s="5" t="s">
        <v>87</v>
      </c>
      <c r="B1" s="2"/>
      <c r="C1" s="1"/>
      <c r="D1" s="1"/>
      <c r="E1" s="1"/>
    </row>
    <row r="2" spans="1:7" x14ac:dyDescent="0.45">
      <c r="A2" s="5"/>
      <c r="B2" s="2"/>
      <c r="C2" s="1"/>
      <c r="D2" s="1"/>
      <c r="E2" s="1"/>
    </row>
    <row r="3" spans="1:7" x14ac:dyDescent="0.45">
      <c r="A3" s="3" t="s">
        <v>59</v>
      </c>
    </row>
    <row r="4" spans="1:7" ht="19.5" customHeight="1" x14ac:dyDescent="0.45">
      <c r="A4" s="129" t="s">
        <v>88</v>
      </c>
      <c r="B4" s="130" t="s">
        <v>62</v>
      </c>
      <c r="C4" s="130"/>
      <c r="D4" s="130"/>
      <c r="E4" s="130"/>
      <c r="F4" s="132" t="s">
        <v>63</v>
      </c>
    </row>
    <row r="5" spans="1:7" ht="16.5" customHeight="1" x14ac:dyDescent="0.45">
      <c r="A5" s="129"/>
      <c r="B5" s="65" t="s">
        <v>64</v>
      </c>
      <c r="C5" s="65" t="s">
        <v>65</v>
      </c>
      <c r="D5" s="65" t="s">
        <v>66</v>
      </c>
      <c r="E5" s="65" t="s">
        <v>67</v>
      </c>
      <c r="F5" s="132"/>
    </row>
    <row r="6" spans="1:7" x14ac:dyDescent="0.45">
      <c r="A6" s="66" t="s">
        <v>69</v>
      </c>
      <c r="B6" s="17">
        <v>0</v>
      </c>
      <c r="C6" s="17">
        <v>0</v>
      </c>
      <c r="D6" s="17">
        <v>0</v>
      </c>
      <c r="E6" s="17">
        <v>0</v>
      </c>
      <c r="F6" s="21"/>
    </row>
    <row r="7" spans="1:7" x14ac:dyDescent="0.45">
      <c r="A7" s="133" t="s">
        <v>70</v>
      </c>
      <c r="B7" s="133"/>
      <c r="C7" s="133"/>
      <c r="D7" s="133"/>
      <c r="E7" s="133"/>
      <c r="F7" s="21"/>
    </row>
    <row r="8" spans="1:7" x14ac:dyDescent="0.45">
      <c r="A8" s="39" t="s">
        <v>89</v>
      </c>
      <c r="B8" s="37">
        <v>0</v>
      </c>
      <c r="C8" s="37">
        <v>0</v>
      </c>
      <c r="D8" s="37">
        <v>0</v>
      </c>
      <c r="E8" s="37">
        <v>0</v>
      </c>
      <c r="F8" s="37">
        <v>0.01</v>
      </c>
      <c r="G8" s="38"/>
    </row>
    <row r="9" spans="1:7" x14ac:dyDescent="0.45">
      <c r="A9" s="39" t="s">
        <v>72</v>
      </c>
      <c r="B9" s="37">
        <v>0</v>
      </c>
      <c r="C9" s="37">
        <v>0</v>
      </c>
      <c r="D9" s="37">
        <v>0</v>
      </c>
      <c r="E9" s="37">
        <v>0</v>
      </c>
      <c r="F9" s="37">
        <v>0.03</v>
      </c>
      <c r="G9" s="38"/>
    </row>
    <row r="10" spans="1:7" x14ac:dyDescent="0.45">
      <c r="A10" s="64" t="s">
        <v>73</v>
      </c>
      <c r="B10" s="37">
        <v>0</v>
      </c>
      <c r="C10" s="37">
        <v>0</v>
      </c>
      <c r="D10" s="37">
        <v>0</v>
      </c>
      <c r="E10" s="37">
        <v>0</v>
      </c>
      <c r="F10" s="37"/>
      <c r="G10" s="38"/>
    </row>
    <row r="11" spans="1:7" x14ac:dyDescent="0.45">
      <c r="A11" s="64" t="s">
        <v>74</v>
      </c>
      <c r="B11" s="37">
        <v>0</v>
      </c>
      <c r="C11" s="37">
        <v>0</v>
      </c>
      <c r="D11" s="37">
        <v>0</v>
      </c>
      <c r="E11" s="37">
        <v>0</v>
      </c>
      <c r="F11" s="37"/>
      <c r="G11" s="38"/>
    </row>
    <row r="12" spans="1:7" x14ac:dyDescent="0.45">
      <c r="A12" s="64" t="s">
        <v>75</v>
      </c>
      <c r="B12" s="37">
        <v>0</v>
      </c>
      <c r="C12" s="37">
        <v>0</v>
      </c>
      <c r="D12" s="37">
        <v>0</v>
      </c>
      <c r="E12" s="37">
        <v>0</v>
      </c>
      <c r="F12" s="37">
        <v>3.5000000000000003E-2</v>
      </c>
      <c r="G12" s="38"/>
    </row>
    <row r="13" spans="1:7" x14ac:dyDescent="0.45">
      <c r="A13" s="64" t="s">
        <v>90</v>
      </c>
      <c r="B13" s="37">
        <v>0</v>
      </c>
      <c r="C13" s="37">
        <v>0</v>
      </c>
      <c r="D13" s="37">
        <v>0</v>
      </c>
      <c r="E13" s="37">
        <v>0</v>
      </c>
      <c r="F13" s="37">
        <v>0.03</v>
      </c>
      <c r="G13" s="38"/>
    </row>
    <row r="14" spans="1:7" x14ac:dyDescent="0.45">
      <c r="A14" s="64" t="s">
        <v>91</v>
      </c>
      <c r="B14" s="37">
        <v>0</v>
      </c>
      <c r="C14" s="37">
        <v>0</v>
      </c>
      <c r="D14" s="37">
        <v>0</v>
      </c>
      <c r="E14" s="37">
        <v>0</v>
      </c>
      <c r="F14" s="37"/>
      <c r="G14" s="38"/>
    </row>
    <row r="15" spans="1:7" x14ac:dyDescent="0.45">
      <c r="A15" s="64" t="s">
        <v>79</v>
      </c>
      <c r="B15" s="37">
        <v>0</v>
      </c>
      <c r="C15" s="37">
        <v>0</v>
      </c>
      <c r="D15" s="37">
        <v>0</v>
      </c>
      <c r="E15" s="37">
        <v>0</v>
      </c>
      <c r="F15" s="37">
        <v>0.1</v>
      </c>
      <c r="G15" s="38"/>
    </row>
    <row r="16" spans="1:7" x14ac:dyDescent="0.45">
      <c r="A16" s="66" t="s">
        <v>92</v>
      </c>
      <c r="B16" s="17">
        <v>0</v>
      </c>
      <c r="C16" s="17">
        <v>0</v>
      </c>
      <c r="D16" s="17">
        <v>0</v>
      </c>
      <c r="E16" s="17">
        <v>0</v>
      </c>
      <c r="F16" s="37"/>
    </row>
    <row r="17" spans="1:7" x14ac:dyDescent="0.45">
      <c r="A17" s="66" t="s">
        <v>93</v>
      </c>
      <c r="B17" s="17">
        <v>0</v>
      </c>
      <c r="C17" s="17">
        <v>0</v>
      </c>
      <c r="D17" s="17">
        <v>0</v>
      </c>
      <c r="E17" s="17">
        <v>0</v>
      </c>
      <c r="F17" s="21"/>
    </row>
    <row r="18" spans="1:7" x14ac:dyDescent="0.45">
      <c r="A18" s="66" t="s">
        <v>94</v>
      </c>
      <c r="B18" s="17">
        <v>0</v>
      </c>
      <c r="C18" s="17">
        <v>0</v>
      </c>
      <c r="D18" s="17">
        <v>0</v>
      </c>
      <c r="E18" s="17">
        <v>0</v>
      </c>
      <c r="F18" s="21"/>
    </row>
    <row r="19" spans="1:7" ht="26.25" x14ac:dyDescent="0.45">
      <c r="A19" s="6" t="s">
        <v>84</v>
      </c>
      <c r="B19" s="7">
        <f>SUM(B6,B8:B18)</f>
        <v>0</v>
      </c>
      <c r="C19" s="7">
        <f>SUM(C6,C8:C18)</f>
        <v>0</v>
      </c>
      <c r="D19" s="7">
        <f>SUM(D6,D8:D18)</f>
        <v>0</v>
      </c>
      <c r="E19" s="7">
        <f>SUM(E6,E8:E18)</f>
        <v>0</v>
      </c>
      <c r="F19" s="21"/>
    </row>
    <row r="29" spans="1:7" x14ac:dyDescent="0.45">
      <c r="A29" s="128" t="s">
        <v>95</v>
      </c>
      <c r="B29" s="128"/>
      <c r="C29" s="128"/>
      <c r="D29" s="128"/>
      <c r="E29" s="128"/>
      <c r="F29" s="128"/>
      <c r="G29" s="128"/>
    </row>
  </sheetData>
  <mergeCells count="5">
    <mergeCell ref="A4:A5"/>
    <mergeCell ref="B4:E4"/>
    <mergeCell ref="A7:E7"/>
    <mergeCell ref="A29:G29"/>
    <mergeCell ref="F4:F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FEC3AAA4F51445B869ECAF61D13194" ma:contentTypeVersion="5" ma:contentTypeDescription="Een nieuw document maken." ma:contentTypeScope="" ma:versionID="5d9fccb68f365d7b0015c793053de66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2d674945c8e38c75d821e58b708a2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99C13E-BE89-494B-BC4C-624CBC367996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C667B50-87C7-4C13-B8D2-F43DFE0BD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53DE9FD-0E39-4200-9181-8586DA86A5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01.verklaring</vt:lpstr>
      <vt:lpstr>02.bulkproducties</vt:lpstr>
      <vt:lpstr>03.portokosten</vt:lpstr>
      <vt:lpstr>04.vaste jaarlijkse kosten</vt:lpstr>
      <vt:lpstr>05.IDEAL</vt:lpstr>
      <vt:lpstr>06.eenmalige kosten</vt:lpstr>
      <vt:lpstr>Specificatie prijscomponent1</vt:lpstr>
      <vt:lpstr>Specificatie prijscomponent2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Marjoleine Schatorje</dc:creator>
  <cp:keywords/>
  <dc:description/>
  <cp:lastModifiedBy>Dave van Beek</cp:lastModifiedBy>
  <cp:revision/>
  <dcterms:created xsi:type="dcterms:W3CDTF">2014-05-09T09:00:42Z</dcterms:created>
  <dcterms:modified xsi:type="dcterms:W3CDTF">2021-05-03T09:51:25Z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0x01010013FEC3AAA4F51445B869ECAF61D13194</vt:lpwstr>
  </property>
</Properties>
</file>