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vans-my.sharepoint.com/personal/kmc_haast_avans_nl/Documents/Documents/AV middelen/Nota van Inlichtingen/"/>
    </mc:Choice>
  </mc:AlternateContent>
  <xr:revisionPtr revIDLastSave="409" documentId="8_{5443D40D-593F-4AB0-947F-F9C7AE07F9A4}" xr6:coauthVersionLast="47" xr6:coauthVersionMax="47" xr10:uidLastSave="{7B8070B7-A3B5-422D-AB9E-42073619BBF9}"/>
  <workbookProtection workbookAlgorithmName="SHA-512" workbookHashValue="j/YGnajkuLB+s3F6VaMnYLa0/5sLncY5rGIQcY3qHd2ok19zO1JHh5TQnMqhiGq4wcSSaKook5JzuFEeIb/A6g==" workbookSaltValue="Vvj0IeisqUftm0oUyzZBTw==" workbookSpinCount="100000" lockStructure="1"/>
  <bookViews>
    <workbookView xWindow="-25320" yWindow="285" windowWidth="25440" windowHeight="15390" xr2:uid="{23046843-949E-4069-B21F-DF2FB28E2DA8}"/>
  </bookViews>
  <sheets>
    <sheet name="Toelichting" sheetId="11" r:id="rId1"/>
    <sheet name="Totale inschrijfprijs" sheetId="7" r:id="rId2"/>
    <sheet name="Vervangen presentatieschermen" sheetId="10" r:id="rId3"/>
    <sheet name="Verrijdbaar teams scherm" sheetId="9" r:id="rId4"/>
    <sheet name="Inrichting leslokaal" sheetId="4" r:id="rId5"/>
    <sheet name="Dienstverlening" sheetId="6" r:id="rId6"/>
    <sheet name="Verhuur Open Dag" sheetId="2" r:id="rId7"/>
    <sheet name="Opslagpercentages" sheetId="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7" l="1"/>
  <c r="E11" i="6"/>
  <c r="F25" i="9"/>
  <c r="F23" i="9"/>
  <c r="E23" i="9"/>
  <c r="F20" i="9"/>
  <c r="G4" i="10"/>
  <c r="F4" i="4"/>
  <c r="F5" i="4"/>
  <c r="F6" i="4"/>
  <c r="F7" i="4"/>
  <c r="F8" i="4"/>
  <c r="F9" i="4"/>
  <c r="F10" i="4"/>
  <c r="F11" i="4"/>
  <c r="F12" i="4"/>
  <c r="F13" i="4"/>
  <c r="F14" i="4"/>
  <c r="F15" i="4"/>
  <c r="F16" i="4"/>
  <c r="F17" i="4"/>
  <c r="F18" i="4"/>
  <c r="F19" i="4"/>
  <c r="F20" i="4"/>
  <c r="F21" i="4"/>
  <c r="F22" i="4"/>
  <c r="F3" i="4"/>
  <c r="F4" i="9"/>
  <c r="F5" i="9"/>
  <c r="F6" i="9"/>
  <c r="F7" i="9"/>
  <c r="F8" i="9"/>
  <c r="F9" i="9"/>
  <c r="F10" i="9"/>
  <c r="F11" i="9"/>
  <c r="F12" i="9"/>
  <c r="F13" i="9"/>
  <c r="F14" i="9"/>
  <c r="F15" i="9"/>
  <c r="F16" i="9"/>
  <c r="F17" i="9"/>
  <c r="F18" i="9"/>
  <c r="F19" i="9"/>
  <c r="F3" i="9"/>
  <c r="G3" i="10"/>
  <c r="E44" i="2" l="1"/>
  <c r="E40" i="2"/>
  <c r="E36" i="2"/>
  <c r="E32" i="2"/>
  <c r="E27" i="2"/>
  <c r="E28" i="2"/>
  <c r="E26" i="2"/>
  <c r="E21" i="2"/>
  <c r="E22" i="2"/>
  <c r="E20" i="2"/>
  <c r="E16" i="2"/>
  <c r="E15" i="2"/>
  <c r="E14" i="2"/>
  <c r="E10" i="2"/>
  <c r="E9" i="2"/>
  <c r="E9" i="6"/>
  <c r="E4" i="6"/>
  <c r="E3" i="6"/>
  <c r="E2" i="6"/>
  <c r="E7" i="6"/>
  <c r="E6" i="6"/>
  <c r="G35" i="10"/>
  <c r="C35" i="10"/>
  <c r="E7" i="10" s="1"/>
  <c r="C52" i="4"/>
  <c r="E26" i="4" s="1"/>
  <c r="F26" i="4" s="1"/>
  <c r="F28" i="4" s="1"/>
  <c r="C4" i="7" s="1"/>
  <c r="C49" i="9"/>
  <c r="C3" i="7" s="1"/>
  <c r="E13" i="6" l="1"/>
  <c r="C5" i="7" s="1"/>
  <c r="E8" i="10"/>
  <c r="G8" i="10" s="1"/>
  <c r="G7" i="10"/>
  <c r="E47" i="2"/>
  <c r="E46" i="2"/>
  <c r="G10" i="10" l="1"/>
  <c r="C2" i="7" s="1"/>
  <c r="E48" i="2"/>
  <c r="E50" i="2" s="1"/>
  <c r="C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Marcelissen</author>
    <author>Koen Haast</author>
  </authors>
  <commentList>
    <comment ref="C2" authorId="0" shapeId="0" xr:uid="{12B88806-B5A4-4705-83D2-BA9110B1E816}">
      <text>
        <r>
          <rPr>
            <sz val="9"/>
            <color indexed="81"/>
            <rFont val="Tahoma"/>
            <charset val="1"/>
          </rPr>
          <t>Inschrijfprijs werkblad "Vervanging presentatieschermen"</t>
        </r>
      </text>
    </comment>
    <comment ref="C3" authorId="1" shapeId="0" xr:uid="{2BA06846-4771-499F-9500-5094E8AEC30C}">
      <text>
        <r>
          <rPr>
            <sz val="9"/>
            <color indexed="81"/>
            <rFont val="Tahoma"/>
            <family val="2"/>
          </rPr>
          <t>Inschrijfprijs werkblad 'Verrijdbaar teams scherm'</t>
        </r>
      </text>
    </comment>
    <comment ref="C4" authorId="1" shapeId="0" xr:uid="{201553AB-DF56-4D68-ABC5-E107599ED589}">
      <text>
        <r>
          <rPr>
            <sz val="9"/>
            <color indexed="81"/>
            <rFont val="Tahoma"/>
            <family val="2"/>
          </rPr>
          <t xml:space="preserve">Inschrijfprijs werkblad 'Inrichting leslokaal'
</t>
        </r>
      </text>
    </comment>
    <comment ref="C5" authorId="1" shapeId="0" xr:uid="{BE4722F9-941C-4024-B61F-200CBD88E64C}">
      <text>
        <r>
          <rPr>
            <sz val="9"/>
            <color indexed="81"/>
            <rFont val="Tahoma"/>
            <family val="2"/>
          </rPr>
          <t>Inschrijfprijs werkblad 'Dienstverlening'</t>
        </r>
      </text>
    </comment>
    <comment ref="C6" authorId="1" shapeId="0" xr:uid="{F4ADBD81-991C-4A97-AAB5-0589B35C188D}">
      <text>
        <r>
          <rPr>
            <sz val="9"/>
            <color indexed="81"/>
            <rFont val="Tahoma"/>
            <family val="2"/>
          </rPr>
          <t xml:space="preserve">Inschrijfprijs werkblad 'Verhuur Open Dag'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 Marcelissen</author>
  </authors>
  <commentList>
    <comment ref="G10" authorId="0" shapeId="0" xr:uid="{D81740D4-2235-42B7-A6D6-13FB8B675980}">
      <text>
        <r>
          <rPr>
            <sz val="9"/>
            <color indexed="81"/>
            <rFont val="Tahoma"/>
            <charset val="1"/>
          </rPr>
          <t xml:space="preserve">Inschrijfprijs 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Koen Haast</author>
  </authors>
  <commentList>
    <comment ref="F25" authorId="0" shapeId="0" xr:uid="{80F0E185-EACD-464A-A9E4-96138A11965F}">
      <text>
        <r>
          <rPr>
            <sz val="9"/>
            <color indexed="81"/>
            <rFont val="Tahoma"/>
            <family val="2"/>
          </rPr>
          <t>Inschrijfprijs 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Koen Haast</author>
  </authors>
  <commentList>
    <comment ref="F28" authorId="0" shapeId="0" xr:uid="{225FD639-74AC-412E-BDC3-4657F928090E}">
      <text>
        <r>
          <rPr>
            <sz val="9"/>
            <color indexed="81"/>
            <rFont val="Tahoma"/>
            <family val="2"/>
          </rPr>
          <t xml:space="preserve">Inschrijfprijs 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Koen Haast</author>
  </authors>
  <commentList>
    <comment ref="E13" authorId="0" shapeId="0" xr:uid="{E5E1B6E6-9E4E-4F94-A718-240E07F40E73}">
      <text>
        <r>
          <rPr>
            <sz val="9"/>
            <color indexed="81"/>
            <rFont val="Tahoma"/>
            <family val="2"/>
          </rPr>
          <t xml:space="preserve">Inschrijfprijs 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Koen Haast</author>
  </authors>
  <commentList>
    <comment ref="E50" authorId="0" shapeId="0" xr:uid="{7E2C951B-494A-4CFE-BF8B-B6A8692360D5}">
      <text>
        <r>
          <rPr>
            <sz val="9"/>
            <color indexed="81"/>
            <rFont val="Tahoma"/>
            <family val="2"/>
          </rPr>
          <t xml:space="preserve">Inschrijfprijs E
</t>
        </r>
      </text>
    </comment>
  </commentList>
</comments>
</file>

<file path=xl/sharedStrings.xml><?xml version="1.0" encoding="utf-8"?>
<sst xmlns="http://schemas.openxmlformats.org/spreadsheetml/2006/main" count="258" uniqueCount="164">
  <si>
    <t>Tabblad</t>
  </si>
  <si>
    <t>Prijs</t>
  </si>
  <si>
    <t>Vervangen presentatieschermen</t>
  </si>
  <si>
    <t>Verrijdbaar teams scherm</t>
  </si>
  <si>
    <t>Inrichting leslokaal</t>
  </si>
  <si>
    <t>Dienstverlening</t>
  </si>
  <si>
    <t>Verhuur Open Dag</t>
  </si>
  <si>
    <t>Totale inschrijfprijs</t>
  </si>
  <si>
    <t>Aantal</t>
  </si>
  <si>
    <t>Product</t>
  </si>
  <si>
    <t>Merk of minimaal vergelijkbaar</t>
  </si>
  <si>
    <t>Aangeboden merk</t>
  </si>
  <si>
    <t>Inkoopprijs (in Euro's)</t>
  </si>
  <si>
    <t>Opslagpercentage (%)</t>
  </si>
  <si>
    <t>Integrale netto verkoopprijs (excl. btw)</t>
  </si>
  <si>
    <t>Presentatiescherm (non touch)</t>
  </si>
  <si>
    <t>LG 65SE3KD</t>
  </si>
  <si>
    <t>Presentatiescherm 85 inch (touch)</t>
  </si>
  <si>
    <t>Sharp PN-85TH1</t>
  </si>
  <si>
    <t>Omschrijving</t>
  </si>
  <si>
    <t>Sharp PN-80TC3 vervangen door LG 65SE3KD (non touch) of minimaal vergelijkbaar</t>
  </si>
  <si>
    <t>Alle kosten (exclusief de kosten voor de presentatieschermen zelf) om van de oude siutatie in de nieuwe volledig werkbare situatie te komen.</t>
  </si>
  <si>
    <t>Sharp PN-80TC3 vervangen door Sharp-PN-85TH1 (touch) of minimaal vergelijkbaar</t>
  </si>
  <si>
    <t>Totale inschrijfprijs vervangen presentatieschermen</t>
  </si>
  <si>
    <t xml:space="preserve">Uitsplitsing kosten diensverlening </t>
  </si>
  <si>
    <t>Vervanging Sharp PN-80TC3 naar LG 65SE3KD of minimaal vergelijkbaar</t>
  </si>
  <si>
    <t>Vervanging Sharp PN-80TC3 naar Sharp-PN-85TH1 of minimaal vergelijkbaar</t>
  </si>
  <si>
    <t>Product/Dienst</t>
  </si>
  <si>
    <t>Bedrag</t>
  </si>
  <si>
    <t>Totaal</t>
  </si>
  <si>
    <t>Product of minimaal vergelijkbaar</t>
  </si>
  <si>
    <t>Aangeboden product</t>
  </si>
  <si>
    <t>Inkooprijs/stuk</t>
  </si>
  <si>
    <t>Opslagpercentage</t>
  </si>
  <si>
    <t>LG 65" Ultra HD 4K LED Monitor with built-in speakers</t>
  </si>
  <si>
    <t>Smart Metals Laptopsteun voor vloerlift 052.72x0, 062.727x</t>
  </si>
  <si>
    <t>Smart Metals Draaideel tbv DL2 sleuven incl. 
Schroeven</t>
  </si>
  <si>
    <t>Smart Metals Vloerlift XL max 120kg Black</t>
  </si>
  <si>
    <t>Afdekkap voor 062.72x5 statief</t>
  </si>
  <si>
    <t>Bachmann Desk 1, 2 x 230V, 1 meter GST18-3 
cable</t>
  </si>
  <si>
    <t>Milaan Trolley, Wall, Desktop bracket for DESK 1 
small (2V)</t>
  </si>
  <si>
    <t>ClickShare Button / cable holder</t>
  </si>
  <si>
    <t xml:space="preserve">Extron LockIt Cable Adapter Thether (1 pc) </t>
  </si>
  <si>
    <t xml:space="preserve">HDMI Cable 4.5m </t>
  </si>
  <si>
    <t>Kaiser 4-voudige contactdoos met Wieland in/uit</t>
  </si>
  <si>
    <t>Wieland netsnoer 5m RA/GST</t>
  </si>
  <si>
    <t>Wieland koppelsnoer 1 meter</t>
  </si>
  <si>
    <t>Installatiemateriaal klein o.a. kabelkous</t>
  </si>
  <si>
    <t>Crestron UC Video Conference Smart 
Soundbar/Camera</t>
  </si>
  <si>
    <t>Soundbar bracket max 10kg</t>
  </si>
  <si>
    <t>Kramer minijack-&gt;cinch 1.8m kabel</t>
  </si>
  <si>
    <t>Arbeids- en projectgebonden kosten</t>
  </si>
  <si>
    <t>Totale inschrijfprijs verrijdbaar teams scherm</t>
  </si>
  <si>
    <t>Uitsplitsing arbeids- en projectgebonden kosten</t>
  </si>
  <si>
    <t>Sharp 85" 4K LED touchmonitor 20 points InGlassTouch Screen,</t>
  </si>
  <si>
    <t>Smart Metals Draaideel tbv DL2 sleuven incl. schroeven</t>
  </si>
  <si>
    <t>Bachmann Desk 1, 2 x 230V, 1 meter GST18-3 cable</t>
  </si>
  <si>
    <t>Milaan Trolley, Wall, Desktop bracket for DESK 1 small (2V)</t>
  </si>
  <si>
    <t>Kabel Displayport-HDMI-F 0.15m</t>
  </si>
  <si>
    <t>Extron HDMI LockIt bracket</t>
  </si>
  <si>
    <t>HDMI Cable 4.5m</t>
  </si>
  <si>
    <t>USB 3.0 A-&gt;B kabel 5m</t>
  </si>
  <si>
    <t>Installatiemateriaal</t>
  </si>
  <si>
    <t>Crestron UC Video Conference Smart Soundbar/Camera</t>
  </si>
  <si>
    <t>DeLock USB 3.0 External Hub 4-Port</t>
  </si>
  <si>
    <t>Subtotaal</t>
  </si>
  <si>
    <t>Functie</t>
  </si>
  <si>
    <t>Uurtarief</t>
  </si>
  <si>
    <t>Installatie en oplevering</t>
  </si>
  <si>
    <t>1000 uur</t>
  </si>
  <si>
    <t>Training en instructie</t>
  </si>
  <si>
    <t>Service en support</t>
  </si>
  <si>
    <t>All-in Prijs per reparatie/ storing</t>
  </si>
  <si>
    <t>Reparatie HMDI kabel</t>
  </si>
  <si>
    <t>500 reparaties</t>
  </si>
  <si>
    <t>(Standaard) storing waarbij opdrachtnemer 1 uur op locatie aanwezig is.</t>
  </si>
  <si>
    <t>500 storingen</t>
  </si>
  <si>
    <t>Verhuizing inrichting leslokaal van locatie Onderwijsboulevard 256  Den Bosch naar locatie Parallellweg 21 Den Bosch</t>
  </si>
  <si>
    <t>Onderhoud</t>
  </si>
  <si>
    <t>Ondersteuning t.b.v. uitrol ( uitpakken goederen, plaatsen van label &amp; CMDB rapportage, levering en afvoeren afval)</t>
  </si>
  <si>
    <t>Totale inschrijfprijs dienstverlening</t>
  </si>
  <si>
    <t>Datum</t>
  </si>
  <si>
    <t xml:space="preserve">begin </t>
  </si>
  <si>
    <t>eind</t>
  </si>
  <si>
    <t>Opbouw</t>
  </si>
  <si>
    <t>08.00</t>
  </si>
  <si>
    <t>16.45</t>
  </si>
  <si>
    <t>Technicus overdag tijdens opendag</t>
  </si>
  <si>
    <t>08.30</t>
  </si>
  <si>
    <t>17.00</t>
  </si>
  <si>
    <t>Afbouw</t>
  </si>
  <si>
    <t>12.45</t>
  </si>
  <si>
    <t>Ruimte 1 met 100 mensen</t>
  </si>
  <si>
    <t>Materiaal of minimaal vergelijkbaar</t>
  </si>
  <si>
    <t>Verhuurprijs</t>
  </si>
  <si>
    <t>EV | Geluidsset t.b.v. Spraak | Medium</t>
  </si>
  <si>
    <t>Shure | ULX-D K51 | Double | 2x Handheld Beta87A</t>
  </si>
  <si>
    <t>Ruimte 2 met 100 mensen</t>
  </si>
  <si>
    <t>Shure | ULX-D K51 | Double | 2x DPA Headset Beige | 2x Beltpack</t>
  </si>
  <si>
    <t>Panasonic LCD Scherm | 84" | Incl. Smart Metals Statief</t>
  </si>
  <si>
    <t>Ruimte 3 met 100 mensen</t>
  </si>
  <si>
    <t>Shure | ULX-D K51 | Single | Handheld Beta87A</t>
  </si>
  <si>
    <t xml:space="preserve">LCD Scherm | 70'' | Incl. statief </t>
  </si>
  <si>
    <t>Ruimte 4 met 100 mensen</t>
  </si>
  <si>
    <t xml:space="preserve"> Shure | ULX-D K51 | Single | Handheld Beta87A</t>
  </si>
  <si>
    <t>Panasonic LCD Scherm | 84'' | Incl. Smart Metals Statief</t>
  </si>
  <si>
    <t>Ruimte 5 met 100 mensen</t>
  </si>
  <si>
    <t>Panasonic LCD Scherm | 55'' | incl. Smart Metals statief</t>
  </si>
  <si>
    <t>Personeel</t>
  </si>
  <si>
    <t>Uurprijs</t>
  </si>
  <si>
    <t>2 uur</t>
  </si>
  <si>
    <t>Technicus uurtarief</t>
  </si>
  <si>
    <t>8 uur</t>
  </si>
  <si>
    <t xml:space="preserve"> Allroundtechnicus dagprijs</t>
  </si>
  <si>
    <t>Totaal materiaal verhuur</t>
  </si>
  <si>
    <t>Totaal personeel</t>
  </si>
  <si>
    <t xml:space="preserve">Totaal  </t>
  </si>
  <si>
    <t>Productgroep</t>
  </si>
  <si>
    <t>Passieve beamers</t>
  </si>
  <si>
    <t>Interactieve beamers</t>
  </si>
  <si>
    <t>Passieve borden</t>
  </si>
  <si>
    <t>Interactieve borden</t>
  </si>
  <si>
    <t>Passieve beeldschermen (LED TV's)</t>
  </si>
  <si>
    <t>Actieve beeldschermen (touchscreens)</t>
  </si>
  <si>
    <t>Casting systemen</t>
  </si>
  <si>
    <t>Ophangsystemen</t>
  </si>
  <si>
    <t>Audio</t>
  </si>
  <si>
    <t>Bekabeling en kabelmanagement</t>
  </si>
  <si>
    <t>Accessoires en opties</t>
  </si>
  <si>
    <t>Overig</t>
  </si>
  <si>
    <t xml:space="preserve">Nadere toelichting ten behoeve van de eenheidsprijzen </t>
  </si>
  <si>
    <t>Bijlage Prijsblad  - Toelichting</t>
  </si>
  <si>
    <t xml:space="preserve"> </t>
  </si>
  <si>
    <t>Alle tabbladen dienen ingevuld te worden.</t>
  </si>
  <si>
    <t>Opslagpercentage is ten opzichte van de inkoopprijs en inclusief de verrekening van eventuele bonus en/of kickback-fees afspraken.</t>
  </si>
  <si>
    <t>A</t>
  </si>
  <si>
    <t>C</t>
  </si>
  <si>
    <t>B</t>
  </si>
  <si>
    <t>E</t>
  </si>
  <si>
    <t>D</t>
  </si>
  <si>
    <t>Ingediende uurtarieven, prijzen en opslagpercentages liggen vast gedurende de looptijd van de overeenkomst.</t>
  </si>
  <si>
    <t>Totale inschrijfprijs Inrichting leslokaal</t>
  </si>
  <si>
    <t>Tijdens de schouw worden de opstellingen getoond voor de tabbladen 'Vervangen presentatieschermen' en 'Inrichting leslokaal'.</t>
  </si>
  <si>
    <t>Alle prijzen worden exclusief btw ingevuld.</t>
  </si>
  <si>
    <t>Prijs per presentatiescherm dat vervangen wordt*</t>
  </si>
  <si>
    <r>
      <t xml:space="preserve">Inschrijver dient alle </t>
    </r>
    <r>
      <rPr>
        <b/>
        <sz val="10"/>
        <color rgb="FF000000"/>
        <rFont val="Verdana"/>
        <family val="2"/>
      </rPr>
      <t>gele</t>
    </r>
    <r>
      <rPr>
        <sz val="10"/>
        <color rgb="FF000000"/>
        <rFont val="Verdana"/>
        <family val="2"/>
      </rPr>
      <t xml:space="preserve"> gemarkeerde cellen in te vullen.</t>
    </r>
  </si>
  <si>
    <t>Prijs voor 50 schermen (excl. btw)</t>
  </si>
  <si>
    <t>Arbeids- en projectgebonden kosten.</t>
  </si>
  <si>
    <t>In onderstaande regels uitsplitsen. Indien nodig kunnen regels ingevoegd worden.</t>
  </si>
  <si>
    <t>Prijs per inrichtling leslokaal</t>
  </si>
  <si>
    <t>Prijs inrichting 30 leslokalen</t>
  </si>
  <si>
    <t>Prijs per verrijdbaar teams scherm</t>
  </si>
  <si>
    <t>Prijs voor 40 verrijdbare teams schermen</t>
  </si>
  <si>
    <t>All-in prijs dienstverlening per verhuizing/ scherm</t>
  </si>
  <si>
    <t xml:space="preserve">Verhuizing </t>
  </si>
  <si>
    <t>Voor de weging x10.</t>
  </si>
  <si>
    <t>Totale inschrijfprijs Verhuur Open Dag (voor de weging x10)</t>
  </si>
  <si>
    <r>
      <t xml:space="preserve">Over de opgegeven prijzen en opslagpercentages worden </t>
    </r>
    <r>
      <rPr>
        <u/>
        <sz val="10"/>
        <color rgb="FF000000"/>
        <rFont val="Verdana"/>
        <family val="2"/>
      </rPr>
      <t>geen</t>
    </r>
    <r>
      <rPr>
        <sz val="10"/>
        <color rgb="FF000000"/>
        <rFont val="Verdana"/>
        <family val="2"/>
      </rPr>
      <t xml:space="preserve"> extra toeslagen meer gerekend. 
Alle kosten dienen hierin inbegrepen te zijn. Het is niet toegestaan om naast de vastgestelde prijzen, uurtarieven en opslagpercentages nog ander kosten op te voeren zoals voorrijkosten, inspectiekosten, keuringskosten, garantiekosten, rapportagekosten, projectcoördinatie, proceskosten, schoonmaakkosten, vergaderkosten of welke andere kosten dan ook.</t>
    </r>
  </si>
  <si>
    <t>Er zijn fictieve aantallen (o.a. aantal uren en aantal reparaties) gebruikt om de verschillende componenten op de juiste manier mee te laten wegen.</t>
  </si>
  <si>
    <t>*De ingevulde prijzen voor de dienstverlening dienen in onderstaande regels uitgesplitst te worden. Indien nodig kunnen extra regels ingevoegd worden.</t>
  </si>
  <si>
    <t>INVULLEN IN TENDERNED</t>
  </si>
  <si>
    <t>Op basis van de bijlage 'Overzicht presentatieschermen' 1x per jaar alle presentatieschermen nalopen om te kijken of alles werkt (controle van de correcte werking van het AV-middel, bijbehorende randapparatuur en bekabeling), alle prestatieschermen schoonmaken (glasplaat schoonmaken, stofvrij maken), het up to date brengen en houden van de firmware.</t>
  </si>
  <si>
    <t>Ondersteuning uitrol voor 500 schermen.</t>
  </si>
  <si>
    <t>*wordt niet meegenomen in de Totale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</si>
</sst>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font>
    <font>
      <sz val="10"/>
      <color rgb="FF000000"/>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0"/>
      <name val="Calibri"/>
      <family val="2"/>
      <scheme val="minor"/>
    </font>
    <font>
      <sz val="11"/>
      <name val="Calibri"/>
      <family val="2"/>
      <scheme val="minor"/>
    </font>
    <font>
      <sz val="9"/>
      <color indexed="81"/>
      <name val="Tahoma"/>
      <charset val="1"/>
    </font>
    <font>
      <b/>
      <sz val="11"/>
      <color theme="0"/>
      <name val="Verdana"/>
      <family val="2"/>
    </font>
    <font>
      <b/>
      <sz val="10"/>
      <color rgb="FF000000"/>
      <name val="Verdana"/>
      <family val="2"/>
    </font>
    <font>
      <sz val="10"/>
      <color rgb="FF000000"/>
      <name val="Verdana"/>
      <family val="2"/>
    </font>
    <font>
      <u/>
      <sz val="10"/>
      <color rgb="FF000000"/>
      <name val="Verdana"/>
      <family val="2"/>
    </font>
    <font>
      <sz val="10"/>
      <color theme="1"/>
      <name val="Verdana"/>
      <family val="2"/>
    </font>
    <font>
      <sz val="9"/>
      <color indexed="81"/>
      <name val="Tahoma"/>
      <family val="2"/>
    </font>
  </fonts>
  <fills count="8">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0" tint="-4.9989318521683403E-2"/>
        <bgColor indexed="64"/>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double">
        <color rgb="FF3F3F3F"/>
      </top>
      <bottom style="thin">
        <color auto="1"/>
      </bottom>
      <diagonal/>
    </border>
    <border>
      <left/>
      <right style="thin">
        <color auto="1"/>
      </right>
      <top style="double">
        <color rgb="FF3F3F3F"/>
      </top>
      <bottom style="thin">
        <color auto="1"/>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top style="double">
        <color rgb="FF3F3F3F"/>
      </top>
      <bottom/>
      <diagonal/>
    </border>
    <border>
      <left style="double">
        <color rgb="FF3F3F3F"/>
      </left>
      <right style="double">
        <color rgb="FF3F3F3F"/>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7" fillId="0" borderId="0"/>
  </cellStyleXfs>
  <cellXfs count="81">
    <xf numFmtId="0" fontId="0" fillId="0" borderId="0" xfId="0"/>
    <xf numFmtId="0" fontId="0" fillId="0" borderId="0" xfId="0" applyProtection="1">
      <protection hidden="1"/>
    </xf>
    <xf numFmtId="0" fontId="2" fillId="4" borderId="1" xfId="3" applyFill="1" applyProtection="1">
      <protection hidden="1"/>
    </xf>
    <xf numFmtId="0" fontId="0" fillId="0" borderId="2" xfId="0" applyBorder="1" applyProtection="1">
      <protection hidden="1"/>
    </xf>
    <xf numFmtId="44" fontId="0" fillId="0" borderId="2" xfId="0" applyNumberFormat="1" applyBorder="1" applyProtection="1">
      <protection hidden="1"/>
    </xf>
    <xf numFmtId="44" fontId="0" fillId="0" borderId="2" xfId="1" applyFont="1" applyBorder="1" applyProtection="1">
      <protection hidden="1"/>
    </xf>
    <xf numFmtId="0" fontId="0" fillId="0" borderId="6" xfId="0" applyBorder="1" applyProtection="1">
      <protection hidden="1"/>
    </xf>
    <xf numFmtId="0" fontId="0" fillId="0" borderId="15" xfId="0" applyBorder="1" applyProtection="1">
      <protection hidden="1"/>
    </xf>
    <xf numFmtId="44" fontId="0" fillId="0" borderId="7" xfId="0" applyNumberFormat="1" applyBorder="1" applyProtection="1">
      <protection hidden="1"/>
    </xf>
    <xf numFmtId="0" fontId="3" fillId="0" borderId="0" xfId="0" applyFont="1" applyProtection="1">
      <protection hidden="1"/>
    </xf>
    <xf numFmtId="0" fontId="2" fillId="4" borderId="4" xfId="3" applyFill="1" applyBorder="1" applyProtection="1">
      <protection hidden="1"/>
    </xf>
    <xf numFmtId="0" fontId="0" fillId="3" borderId="2" xfId="0" applyFill="1" applyBorder="1" applyProtection="1">
      <protection hidden="1"/>
    </xf>
    <xf numFmtId="49" fontId="0" fillId="3" borderId="2" xfId="0" applyNumberFormat="1" applyFill="1" applyBorder="1" applyProtection="1">
      <protection hidden="1"/>
    </xf>
    <xf numFmtId="44" fontId="0" fillId="3" borderId="2" xfId="1" applyFont="1" applyFill="1" applyBorder="1" applyProtection="1">
      <protection hidden="1"/>
    </xf>
    <xf numFmtId="0" fontId="0" fillId="3" borderId="0" xfId="0" applyFill="1" applyProtection="1">
      <protection hidden="1"/>
    </xf>
    <xf numFmtId="49" fontId="0" fillId="3" borderId="0" xfId="0" applyNumberFormat="1" applyFill="1" applyProtection="1">
      <protection hidden="1"/>
    </xf>
    <xf numFmtId="44" fontId="4" fillId="3" borderId="0" xfId="1" applyFont="1" applyFill="1" applyBorder="1" applyProtection="1">
      <protection hidden="1"/>
    </xf>
    <xf numFmtId="2" fontId="4" fillId="3" borderId="0" xfId="0" applyNumberFormat="1" applyFont="1" applyFill="1" applyAlignment="1" applyProtection="1">
      <alignment horizontal="right" vertical="center"/>
      <protection hidden="1"/>
    </xf>
    <xf numFmtId="44" fontId="0" fillId="3" borderId="0" xfId="1" applyFont="1" applyFill="1" applyBorder="1" applyProtection="1">
      <protection hidden="1"/>
    </xf>
    <xf numFmtId="0" fontId="2" fillId="4" borderId="4" xfId="3" applyFill="1" applyBorder="1" applyAlignment="1" applyProtection="1">
      <alignment wrapText="1"/>
      <protection hidden="1"/>
    </xf>
    <xf numFmtId="0" fontId="0" fillId="3" borderId="2" xfId="0" applyFill="1" applyBorder="1" applyAlignment="1" applyProtection="1">
      <alignment wrapText="1"/>
      <protection hidden="1"/>
    </xf>
    <xf numFmtId="49" fontId="0" fillId="3" borderId="2" xfId="0" applyNumberFormat="1" applyFill="1" applyBorder="1" applyAlignment="1" applyProtection="1">
      <alignment wrapText="1"/>
      <protection hidden="1"/>
    </xf>
    <xf numFmtId="0" fontId="0" fillId="0" borderId="0" xfId="0" applyAlignment="1" applyProtection="1">
      <alignment wrapText="1"/>
      <protection hidden="1"/>
    </xf>
    <xf numFmtId="44" fontId="0" fillId="0" borderId="3" xfId="0" applyNumberFormat="1" applyBorder="1" applyProtection="1">
      <protection hidden="1"/>
    </xf>
    <xf numFmtId="0" fontId="2" fillId="4" borderId="19" xfId="3" applyFill="1" applyBorder="1" applyAlignment="1" applyProtection="1">
      <alignment wrapText="1"/>
      <protection hidden="1"/>
    </xf>
    <xf numFmtId="0" fontId="0" fillId="0" borderId="2" xfId="0" applyBorder="1" applyAlignment="1" applyProtection="1">
      <alignment wrapText="1"/>
      <protection hidden="1"/>
    </xf>
    <xf numFmtId="0" fontId="2" fillId="4" borderId="20" xfId="3" applyFill="1" applyBorder="1" applyAlignment="1" applyProtection="1">
      <alignment wrapText="1"/>
      <protection hidden="1"/>
    </xf>
    <xf numFmtId="0" fontId="0" fillId="0" borderId="16" xfId="0" applyBorder="1" applyProtection="1">
      <protection hidden="1"/>
    </xf>
    <xf numFmtId="44" fontId="0" fillId="0" borderId="17" xfId="1" applyFont="1" applyBorder="1" applyProtection="1">
      <protection hidden="1"/>
    </xf>
    <xf numFmtId="9" fontId="0" fillId="0" borderId="2" xfId="2" applyFont="1" applyBorder="1" applyProtection="1">
      <protection hidden="1"/>
    </xf>
    <xf numFmtId="0" fontId="3" fillId="0" borderId="2" xfId="0" applyFont="1" applyBorder="1" applyProtection="1">
      <protection hidden="1"/>
    </xf>
    <xf numFmtId="44" fontId="0" fillId="0" borderId="3" xfId="1" applyFont="1" applyBorder="1" applyProtection="1">
      <protection hidden="1"/>
    </xf>
    <xf numFmtId="0" fontId="0" fillId="0" borderId="2" xfId="0" applyBorder="1" applyAlignment="1" applyProtection="1">
      <alignment horizontal="center"/>
      <protection hidden="1"/>
    </xf>
    <xf numFmtId="0" fontId="0" fillId="0" borderId="2" xfId="0" applyBorder="1" applyAlignment="1" applyProtection="1">
      <alignment horizontal="center" wrapText="1"/>
      <protection hidden="1"/>
    </xf>
    <xf numFmtId="0" fontId="3" fillId="0" borderId="2" xfId="0" applyFont="1" applyBorder="1" applyAlignment="1" applyProtection="1">
      <alignment wrapText="1"/>
      <protection hidden="1"/>
    </xf>
    <xf numFmtId="4" fontId="0" fillId="0" borderId="3" xfId="0" applyNumberFormat="1" applyBorder="1" applyProtection="1">
      <protection hidden="1"/>
    </xf>
    <xf numFmtId="44" fontId="0" fillId="0" borderId="0" xfId="1" applyFont="1" applyBorder="1" applyProtection="1">
      <protection hidden="1"/>
    </xf>
    <xf numFmtId="44" fontId="0" fillId="0" borderId="0" xfId="1" applyFont="1" applyProtection="1">
      <protection hidden="1"/>
    </xf>
    <xf numFmtId="0" fontId="2" fillId="4" borderId="1" xfId="3" applyFill="1" applyAlignment="1" applyProtection="1">
      <alignment horizontal="left" vertical="center"/>
      <protection hidden="1"/>
    </xf>
    <xf numFmtId="0" fontId="2" fillId="4" borderId="1" xfId="3" applyFill="1" applyAlignment="1" applyProtection="1">
      <alignment horizontal="center" vertical="center"/>
      <protection hidden="1"/>
    </xf>
    <xf numFmtId="0" fontId="2" fillId="4" borderId="1" xfId="3" applyFill="1" applyAlignment="1" applyProtection="1">
      <alignment horizontal="center" vertical="center" wrapText="1"/>
      <protection hidden="1"/>
    </xf>
    <xf numFmtId="0" fontId="6" fillId="0" borderId="2" xfId="4" applyFont="1" applyBorder="1" applyProtection="1">
      <protection hidden="1"/>
    </xf>
    <xf numFmtId="0" fontId="5" fillId="3" borderId="2" xfId="0" applyFont="1" applyFill="1" applyBorder="1" applyAlignment="1" applyProtection="1">
      <alignment horizontal="center" wrapText="1"/>
      <protection hidden="1"/>
    </xf>
    <xf numFmtId="44" fontId="5" fillId="3" borderId="2" xfId="0" applyNumberFormat="1" applyFont="1" applyFill="1" applyBorder="1" applyAlignment="1" applyProtection="1">
      <alignment wrapText="1"/>
      <protection hidden="1"/>
    </xf>
    <xf numFmtId="0" fontId="6" fillId="0" borderId="2" xfId="4" applyFont="1" applyBorder="1" applyAlignment="1" applyProtection="1">
      <alignment wrapText="1"/>
      <protection hidden="1"/>
    </xf>
    <xf numFmtId="14" fontId="0" fillId="0" borderId="2" xfId="0" applyNumberFormat="1" applyBorder="1" applyAlignment="1" applyProtection="1">
      <alignment horizontal="left"/>
      <protection hidden="1"/>
    </xf>
    <xf numFmtId="14" fontId="0" fillId="0" borderId="0" xfId="0" applyNumberFormat="1" applyProtection="1">
      <protection hidden="1"/>
    </xf>
    <xf numFmtId="0" fontId="2" fillId="4" borderId="1" xfId="3" applyFill="1" applyAlignment="1" applyProtection="1">
      <alignment wrapText="1"/>
      <protection hidden="1"/>
    </xf>
    <xf numFmtId="0" fontId="0" fillId="0" borderId="2" xfId="0" applyBorder="1" applyAlignment="1" applyProtection="1">
      <alignment vertical="center"/>
      <protection hidden="1"/>
    </xf>
    <xf numFmtId="0" fontId="0" fillId="0" borderId="2" xfId="0" applyBorder="1" applyAlignment="1" applyProtection="1">
      <alignment horizontal="center" vertical="center"/>
      <protection hidden="1"/>
    </xf>
    <xf numFmtId="0" fontId="0" fillId="0" borderId="6" xfId="0" applyBorder="1" applyAlignment="1" applyProtection="1">
      <alignment wrapText="1"/>
      <protection hidden="1"/>
    </xf>
    <xf numFmtId="44" fontId="0" fillId="0" borderId="5" xfId="0" applyNumberFormat="1" applyBorder="1" applyProtection="1">
      <protection hidden="1"/>
    </xf>
    <xf numFmtId="0" fontId="2" fillId="4" borderId="2" xfId="0" applyFont="1" applyFill="1" applyBorder="1" applyProtection="1">
      <protection hidden="1"/>
    </xf>
    <xf numFmtId="0" fontId="8" fillId="3" borderId="2" xfId="0" applyFont="1" applyFill="1" applyBorder="1" applyAlignment="1" applyProtection="1">
      <alignment wrapText="1"/>
      <protection hidden="1"/>
    </xf>
    <xf numFmtId="0" fontId="12" fillId="5" borderId="18" xfId="0" applyFont="1" applyFill="1" applyBorder="1" applyAlignment="1" applyProtection="1">
      <alignment vertical="center"/>
      <protection hidden="1"/>
    </xf>
    <xf numFmtId="0" fontId="13" fillId="0" borderId="12" xfId="0" applyFont="1" applyBorder="1" applyAlignment="1" applyProtection="1">
      <alignment vertical="center"/>
      <protection hidden="1"/>
    </xf>
    <xf numFmtId="0" fontId="14" fillId="0" borderId="13" xfId="0" applyFont="1" applyBorder="1" applyAlignment="1" applyProtection="1">
      <alignment vertical="center" wrapText="1"/>
      <protection hidden="1"/>
    </xf>
    <xf numFmtId="0" fontId="16" fillId="0" borderId="13" xfId="0" applyFont="1" applyBorder="1" applyAlignment="1" applyProtection="1">
      <alignment vertical="center"/>
      <protection hidden="1"/>
    </xf>
    <xf numFmtId="0" fontId="14" fillId="0" borderId="13" xfId="0" applyFont="1" applyBorder="1" applyAlignment="1" applyProtection="1">
      <alignment horizontal="left" vertical="center" wrapText="1"/>
      <protection hidden="1"/>
    </xf>
    <xf numFmtId="0" fontId="16" fillId="0" borderId="13" xfId="0" applyFont="1" applyBorder="1" applyAlignment="1" applyProtection="1">
      <alignment vertical="center" wrapText="1"/>
      <protection hidden="1"/>
    </xf>
    <xf numFmtId="0" fontId="15" fillId="0" borderId="13" xfId="0" applyFont="1" applyBorder="1" applyAlignment="1" applyProtection="1">
      <alignment horizontal="left" vertical="center" wrapText="1"/>
      <protection hidden="1"/>
    </xf>
    <xf numFmtId="0" fontId="16" fillId="0" borderId="14" xfId="0" applyFont="1" applyBorder="1" applyAlignment="1" applyProtection="1">
      <alignment vertical="center" wrapText="1"/>
      <protection hidden="1"/>
    </xf>
    <xf numFmtId="49" fontId="0" fillId="6" borderId="2" xfId="0" applyNumberFormat="1" applyFill="1" applyBorder="1" applyProtection="1">
      <protection locked="0"/>
    </xf>
    <xf numFmtId="44" fontId="4" fillId="6" borderId="2" xfId="1" applyFont="1" applyFill="1" applyBorder="1" applyProtection="1">
      <protection locked="0"/>
    </xf>
    <xf numFmtId="0" fontId="0" fillId="6" borderId="2" xfId="0" applyFill="1" applyBorder="1" applyProtection="1">
      <protection locked="0"/>
    </xf>
    <xf numFmtId="44" fontId="0" fillId="6" borderId="2" xfId="1" applyFont="1" applyFill="1" applyBorder="1" applyProtection="1">
      <protection locked="0"/>
    </xf>
    <xf numFmtId="0" fontId="0" fillId="6" borderId="2" xfId="0" applyFill="1" applyBorder="1" applyAlignment="1" applyProtection="1">
      <alignment wrapText="1"/>
      <protection locked="0"/>
    </xf>
    <xf numFmtId="9" fontId="0" fillId="6" borderId="2" xfId="2" applyFont="1" applyFill="1" applyBorder="1" applyProtection="1">
      <protection locked="0"/>
    </xf>
    <xf numFmtId="0" fontId="5" fillId="6" borderId="2" xfId="0" applyFont="1" applyFill="1" applyBorder="1" applyAlignment="1" applyProtection="1">
      <alignment horizontal="center" wrapText="1"/>
      <protection locked="0"/>
    </xf>
    <xf numFmtId="44" fontId="6" fillId="6" borderId="2" xfId="1" applyFont="1" applyFill="1" applyBorder="1" applyAlignment="1" applyProtection="1">
      <alignment horizontal="center"/>
      <protection locked="0"/>
    </xf>
    <xf numFmtId="10" fontId="0" fillId="6" borderId="2" xfId="2" applyNumberFormat="1" applyFont="1" applyFill="1" applyBorder="1" applyAlignment="1" applyProtection="1">
      <alignment horizontal="center"/>
      <protection locked="0"/>
    </xf>
    <xf numFmtId="44" fontId="4" fillId="7" borderId="2" xfId="1" applyFont="1" applyFill="1" applyBorder="1" applyProtection="1">
      <protection hidden="1"/>
    </xf>
    <xf numFmtId="44" fontId="5" fillId="6" borderId="2" xfId="1" applyFont="1" applyFill="1" applyBorder="1" applyAlignment="1" applyProtection="1">
      <alignment wrapText="1"/>
      <protection locked="0"/>
    </xf>
    <xf numFmtId="2" fontId="4" fillId="6" borderId="2" xfId="0" applyNumberFormat="1" applyFont="1" applyFill="1" applyBorder="1" applyAlignment="1" applyProtection="1">
      <alignment horizontal="right" vertical="center"/>
      <protection locked="0"/>
    </xf>
    <xf numFmtId="2" fontId="4" fillId="3" borderId="2" xfId="0" applyNumberFormat="1" applyFont="1" applyFill="1" applyBorder="1" applyAlignment="1" applyProtection="1">
      <alignment horizontal="right" vertical="center"/>
      <protection hidden="1"/>
    </xf>
    <xf numFmtId="44" fontId="9" fillId="6" borderId="8" xfId="1" applyFont="1" applyFill="1" applyBorder="1" applyAlignment="1" applyProtection="1">
      <alignment horizontal="center" wrapText="1"/>
      <protection locked="0"/>
    </xf>
    <xf numFmtId="44" fontId="10" fillId="6" borderId="9" xfId="1" applyFont="1" applyFill="1" applyBorder="1" applyAlignment="1" applyProtection="1">
      <alignment horizontal="center"/>
      <protection locked="0"/>
    </xf>
    <xf numFmtId="44" fontId="9" fillId="7" borderId="8" xfId="1" applyFont="1" applyFill="1" applyBorder="1" applyAlignment="1" applyProtection="1">
      <alignment horizontal="center" wrapText="1"/>
      <protection hidden="1"/>
    </xf>
    <xf numFmtId="44" fontId="10" fillId="7" borderId="9" xfId="1" applyFont="1" applyFill="1" applyBorder="1" applyAlignment="1" applyProtection="1">
      <alignment horizontal="center"/>
      <protection hidden="1"/>
    </xf>
    <xf numFmtId="0" fontId="2" fillId="4" borderId="10" xfId="3"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cellXfs>
  <cellStyles count="5">
    <cellStyle name="Controlecel" xfId="3" builtinId="23"/>
    <cellStyle name="Procent" xfId="2" builtinId="5"/>
    <cellStyle name="Standaard" xfId="0" builtinId="0"/>
    <cellStyle name="Standaard 2" xfId="4" xr:uid="{25C151F7-3D76-427A-B1C8-3347C5720CAA}"/>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6</xdr:col>
      <xdr:colOff>93346</xdr:colOff>
      <xdr:row>1</xdr:row>
      <xdr:rowOff>1</xdr:rowOff>
    </xdr:from>
    <xdr:to>
      <xdr:col>16</xdr:col>
      <xdr:colOff>55245</xdr:colOff>
      <xdr:row>17</xdr:row>
      <xdr:rowOff>171450</xdr:rowOff>
    </xdr:to>
    <xdr:pic>
      <xdr:nvPicPr>
        <xdr:cNvPr id="2" name="Afbeelding 1">
          <a:extLst>
            <a:ext uri="{FF2B5EF4-FFF2-40B4-BE49-F238E27FC236}">
              <a16:creationId xmlns:a16="http://schemas.microsoft.com/office/drawing/2014/main" id="{D3507D50-5EC7-41C6-9151-1C4D9AF6819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42121" y="190501"/>
          <a:ext cx="6067424" cy="453008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563F-2D89-4BB8-AD79-8E9286336F95}">
  <dimension ref="A1:A17"/>
  <sheetViews>
    <sheetView tabSelected="1" workbookViewId="0">
      <selection activeCell="F11" sqref="F11"/>
    </sheetView>
  </sheetViews>
  <sheetFormatPr defaultRowHeight="14.4" x14ac:dyDescent="0.3"/>
  <cols>
    <col min="1" max="1" width="99.109375" style="1" customWidth="1"/>
    <col min="2" max="16384" width="8.88671875" style="1"/>
  </cols>
  <sheetData>
    <row r="1" spans="1:1" ht="15" thickBot="1" x14ac:dyDescent="0.35">
      <c r="A1" s="54" t="s">
        <v>131</v>
      </c>
    </row>
    <row r="2" spans="1:1" x14ac:dyDescent="0.3">
      <c r="A2" s="55" t="s">
        <v>130</v>
      </c>
    </row>
    <row r="3" spans="1:1" ht="69" customHeight="1" x14ac:dyDescent="0.3">
      <c r="A3" s="56" t="s">
        <v>157</v>
      </c>
    </row>
    <row r="4" spans="1:1" x14ac:dyDescent="0.3">
      <c r="A4" s="57"/>
    </row>
    <row r="5" spans="1:1" ht="25.2" x14ac:dyDescent="0.3">
      <c r="A5" s="56" t="s">
        <v>134</v>
      </c>
    </row>
    <row r="6" spans="1:1" x14ac:dyDescent="0.3">
      <c r="A6" s="57"/>
    </row>
    <row r="7" spans="1:1" x14ac:dyDescent="0.3">
      <c r="A7" s="58" t="s">
        <v>133</v>
      </c>
    </row>
    <row r="8" spans="1:1" x14ac:dyDescent="0.3">
      <c r="A8" s="58"/>
    </row>
    <row r="9" spans="1:1" ht="25.2" x14ac:dyDescent="0.3">
      <c r="A9" s="59" t="s">
        <v>158</v>
      </c>
    </row>
    <row r="10" spans="1:1" x14ac:dyDescent="0.3">
      <c r="A10" s="60"/>
    </row>
    <row r="11" spans="1:1" ht="25.2" x14ac:dyDescent="0.3">
      <c r="A11" s="58" t="s">
        <v>140</v>
      </c>
    </row>
    <row r="12" spans="1:1" x14ac:dyDescent="0.3">
      <c r="A12" s="58"/>
    </row>
    <row r="13" spans="1:1" x14ac:dyDescent="0.3">
      <c r="A13" s="58" t="s">
        <v>143</v>
      </c>
    </row>
    <row r="14" spans="1:1" x14ac:dyDescent="0.3">
      <c r="A14" s="58"/>
    </row>
    <row r="15" spans="1:1" x14ac:dyDescent="0.3">
      <c r="A15" s="58" t="s">
        <v>145</v>
      </c>
    </row>
    <row r="16" spans="1:1" x14ac:dyDescent="0.3">
      <c r="A16" s="58"/>
    </row>
    <row r="17" spans="1:1" ht="25.2" x14ac:dyDescent="0.3">
      <c r="A17" s="61" t="s">
        <v>142</v>
      </c>
    </row>
  </sheetData>
  <sheetProtection algorithmName="SHA-512" hashValue="gSgVg2kM6yyDya0eqU5J7S5rAb2qRsL3eZs7isSQgFDvl72ywJhh5W/k6IxBCH76sOnDFxMKhPHqNw6Hg8fDjQ==" saltValue="o7Dq3eRN8OYqnx02zzCAK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17678-8B1F-4A3F-ADAF-37AB68DCD0EE}">
  <dimension ref="A1:D8"/>
  <sheetViews>
    <sheetView workbookViewId="0">
      <selection activeCell="C5" sqref="C5"/>
    </sheetView>
  </sheetViews>
  <sheetFormatPr defaultRowHeight="14.4" x14ac:dyDescent="0.3"/>
  <cols>
    <col min="1" max="1" width="30.33203125" style="1" bestFit="1" customWidth="1"/>
    <col min="2" max="2" width="2.21875" style="1" bestFit="1" customWidth="1"/>
    <col min="3" max="3" width="16.88671875" style="1" bestFit="1" customWidth="1"/>
    <col min="4" max="16384" width="8.88671875" style="1"/>
  </cols>
  <sheetData>
    <row r="1" spans="1:4" ht="15.6" thickTop="1" thickBot="1" x14ac:dyDescent="0.35">
      <c r="A1" s="2" t="s">
        <v>0</v>
      </c>
      <c r="B1" s="2"/>
      <c r="C1" s="2" t="s">
        <v>1</v>
      </c>
    </row>
    <row r="2" spans="1:4" ht="15" thickTop="1" x14ac:dyDescent="0.3">
      <c r="A2" s="3" t="s">
        <v>2</v>
      </c>
      <c r="B2" s="3" t="s">
        <v>135</v>
      </c>
      <c r="C2" s="4">
        <f>'Vervangen presentatieschermen'!G10</f>
        <v>0</v>
      </c>
    </row>
    <row r="3" spans="1:4" x14ac:dyDescent="0.3">
      <c r="A3" s="3" t="s">
        <v>3</v>
      </c>
      <c r="B3" s="3" t="s">
        <v>137</v>
      </c>
      <c r="C3" s="4">
        <f>'Verrijdbaar teams scherm'!F25</f>
        <v>0</v>
      </c>
    </row>
    <row r="4" spans="1:4" x14ac:dyDescent="0.3">
      <c r="A4" s="3" t="s">
        <v>4</v>
      </c>
      <c r="B4" s="3" t="s">
        <v>136</v>
      </c>
      <c r="C4" s="5">
        <f>'Inrichting leslokaal'!F28</f>
        <v>0</v>
      </c>
    </row>
    <row r="5" spans="1:4" x14ac:dyDescent="0.3">
      <c r="A5" s="3" t="s">
        <v>5</v>
      </c>
      <c r="B5" s="3" t="s">
        <v>139</v>
      </c>
      <c r="C5" s="4">
        <f>Dienstverlening!E13</f>
        <v>0</v>
      </c>
    </row>
    <row r="6" spans="1:4" x14ac:dyDescent="0.3">
      <c r="A6" s="3" t="s">
        <v>6</v>
      </c>
      <c r="B6" s="3" t="s">
        <v>138</v>
      </c>
      <c r="C6" s="4">
        <f>'Verhuur Open Dag'!E50</f>
        <v>0</v>
      </c>
      <c r="D6" s="1" t="s">
        <v>163</v>
      </c>
    </row>
    <row r="7" spans="1:4" ht="15" thickBot="1" x14ac:dyDescent="0.35"/>
    <row r="8" spans="1:4" ht="15" thickBot="1" x14ac:dyDescent="0.35">
      <c r="A8" s="6" t="s">
        <v>7</v>
      </c>
      <c r="B8" s="7"/>
      <c r="C8" s="8">
        <f>SUM(C2,C3,C4,C5)</f>
        <v>0</v>
      </c>
      <c r="D8" s="9" t="s">
        <v>160</v>
      </c>
    </row>
  </sheetData>
  <sheetProtection algorithmName="SHA-512" hashValue="pJrBirCMl0f7GuUkj4Q1OHWcrQoR8htXmPR4E7mdRJnBLOZJAZ5jyNQE/6fFtsh/V64Fpk8a8HlwSQA4apdU6w==" saltValue="jUyDG5zv3o2pqSYD1mYxQQ==" spinCount="100000" sheet="1" objects="1" scenarios="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7B80-D76D-4E93-AFC5-46F6D88AFAB2}">
  <dimension ref="A1:G35"/>
  <sheetViews>
    <sheetView workbookViewId="0">
      <selection activeCell="G10" sqref="G10"/>
    </sheetView>
  </sheetViews>
  <sheetFormatPr defaultRowHeight="14.4" x14ac:dyDescent="0.3"/>
  <cols>
    <col min="1" max="1" width="17.5546875" style="1" customWidth="1"/>
    <col min="2" max="2" width="30.6640625" style="1" bestFit="1" customWidth="1"/>
    <col min="3" max="3" width="32.6640625" style="1" customWidth="1"/>
    <col min="4" max="4" width="17.44140625" style="1" customWidth="1"/>
    <col min="5" max="5" width="20.109375" style="1" bestFit="1" customWidth="1"/>
    <col min="6" max="6" width="26" style="1" customWidth="1"/>
    <col min="7" max="7" width="35.5546875" style="1" bestFit="1" customWidth="1"/>
    <col min="8" max="16384" width="8.88671875" style="1"/>
  </cols>
  <sheetData>
    <row r="1" spans="1:7" ht="15" thickBot="1" x14ac:dyDescent="0.35">
      <c r="A1" s="9" t="s">
        <v>2</v>
      </c>
    </row>
    <row r="2" spans="1:7" ht="15" thickTop="1" x14ac:dyDescent="0.3">
      <c r="A2" s="10" t="s">
        <v>8</v>
      </c>
      <c r="B2" s="10" t="s">
        <v>9</v>
      </c>
      <c r="C2" s="10" t="s">
        <v>10</v>
      </c>
      <c r="D2" s="10" t="s">
        <v>11</v>
      </c>
      <c r="E2" s="10" t="s">
        <v>12</v>
      </c>
      <c r="F2" s="10" t="s">
        <v>13</v>
      </c>
      <c r="G2" s="10" t="s">
        <v>14</v>
      </c>
    </row>
    <row r="3" spans="1:7" x14ac:dyDescent="0.3">
      <c r="A3" s="11">
        <v>50</v>
      </c>
      <c r="B3" s="11" t="s">
        <v>15</v>
      </c>
      <c r="C3" s="12" t="s">
        <v>16</v>
      </c>
      <c r="D3" s="62"/>
      <c r="E3" s="63">
        <v>0</v>
      </c>
      <c r="F3" s="73">
        <v>0</v>
      </c>
      <c r="G3" s="13">
        <f>(SUM((E3/100)*F3)+E3)*A3</f>
        <v>0</v>
      </c>
    </row>
    <row r="4" spans="1:7" x14ac:dyDescent="0.3">
      <c r="A4" s="11">
        <v>50</v>
      </c>
      <c r="B4" s="11" t="s">
        <v>17</v>
      </c>
      <c r="C4" s="12" t="s">
        <v>18</v>
      </c>
      <c r="D4" s="62"/>
      <c r="E4" s="63">
        <v>0</v>
      </c>
      <c r="F4" s="73"/>
      <c r="G4" s="13">
        <f>(SUM((E4/100)*F3)+E4)*A4</f>
        <v>0</v>
      </c>
    </row>
    <row r="5" spans="1:7" ht="15" thickBot="1" x14ac:dyDescent="0.35">
      <c r="A5" s="14"/>
      <c r="B5" s="14"/>
      <c r="C5" s="15"/>
      <c r="D5" s="15"/>
      <c r="E5" s="16"/>
      <c r="F5" s="17"/>
      <c r="G5" s="18"/>
    </row>
    <row r="6" spans="1:7" ht="43.8" thickTop="1" x14ac:dyDescent="0.3">
      <c r="A6" s="10" t="s">
        <v>8</v>
      </c>
      <c r="B6" s="10" t="s">
        <v>5</v>
      </c>
      <c r="C6" s="10" t="s">
        <v>19</v>
      </c>
      <c r="D6" s="10"/>
      <c r="E6" s="19" t="s">
        <v>144</v>
      </c>
      <c r="F6" s="10"/>
      <c r="G6" s="10" t="s">
        <v>146</v>
      </c>
    </row>
    <row r="7" spans="1:7" ht="57.6" x14ac:dyDescent="0.3">
      <c r="A7" s="11">
        <v>50</v>
      </c>
      <c r="B7" s="20" t="s">
        <v>20</v>
      </c>
      <c r="C7" s="21" t="s">
        <v>21</v>
      </c>
      <c r="D7" s="12"/>
      <c r="E7" s="71">
        <f>C35</f>
        <v>0</v>
      </c>
      <c r="F7" s="74"/>
      <c r="G7" s="13">
        <f>E7*A7</f>
        <v>0</v>
      </c>
    </row>
    <row r="8" spans="1:7" ht="57.6" x14ac:dyDescent="0.3">
      <c r="A8" s="11">
        <v>50</v>
      </c>
      <c r="B8" s="20" t="s">
        <v>22</v>
      </c>
      <c r="C8" s="21" t="s">
        <v>21</v>
      </c>
      <c r="D8" s="12"/>
      <c r="E8" s="71">
        <f>G35</f>
        <v>0</v>
      </c>
      <c r="F8" s="74"/>
      <c r="G8" s="13">
        <f>E8*A8</f>
        <v>0</v>
      </c>
    </row>
    <row r="9" spans="1:7" ht="15" thickBot="1" x14ac:dyDescent="0.35">
      <c r="A9" s="9" t="s">
        <v>159</v>
      </c>
    </row>
    <row r="10" spans="1:7" ht="29.4" thickBot="1" x14ac:dyDescent="0.35">
      <c r="F10" s="22" t="s">
        <v>23</v>
      </c>
      <c r="G10" s="23">
        <f>SUM(G3,G4,G7,G8)</f>
        <v>0</v>
      </c>
    </row>
    <row r="11" spans="1:7" ht="15" thickBot="1" x14ac:dyDescent="0.35"/>
    <row r="12" spans="1:7" ht="44.4" thickTop="1" thickBot="1" x14ac:dyDescent="0.35">
      <c r="A12" s="24" t="s">
        <v>24</v>
      </c>
      <c r="B12" s="25" t="s">
        <v>25</v>
      </c>
      <c r="E12" s="24" t="s">
        <v>24</v>
      </c>
      <c r="F12" s="25" t="s">
        <v>26</v>
      </c>
    </row>
    <row r="13" spans="1:7" ht="15" thickTop="1" x14ac:dyDescent="0.3">
      <c r="A13" s="19" t="s">
        <v>8</v>
      </c>
      <c r="B13" s="26" t="s">
        <v>27</v>
      </c>
      <c r="C13" s="19" t="s">
        <v>28</v>
      </c>
      <c r="E13" s="19" t="s">
        <v>8</v>
      </c>
      <c r="F13" s="26" t="s">
        <v>27</v>
      </c>
      <c r="G13" s="19" t="s">
        <v>28</v>
      </c>
    </row>
    <row r="14" spans="1:7" x14ac:dyDescent="0.3">
      <c r="A14" s="64"/>
      <c r="B14" s="64"/>
      <c r="C14" s="65">
        <v>0</v>
      </c>
      <c r="E14" s="64"/>
      <c r="F14" s="64"/>
      <c r="G14" s="65">
        <v>0</v>
      </c>
    </row>
    <row r="15" spans="1:7" x14ac:dyDescent="0.3">
      <c r="A15" s="64"/>
      <c r="B15" s="64"/>
      <c r="C15" s="65">
        <v>0</v>
      </c>
      <c r="E15" s="64"/>
      <c r="F15" s="64"/>
      <c r="G15" s="65">
        <v>0</v>
      </c>
    </row>
    <row r="16" spans="1:7" x14ac:dyDescent="0.3">
      <c r="A16" s="64"/>
      <c r="B16" s="64"/>
      <c r="C16" s="65">
        <v>0</v>
      </c>
      <c r="E16" s="64"/>
      <c r="F16" s="64"/>
      <c r="G16" s="65">
        <v>0</v>
      </c>
    </row>
    <row r="17" spans="1:7" x14ac:dyDescent="0.3">
      <c r="A17" s="64"/>
      <c r="B17" s="64"/>
      <c r="C17" s="65">
        <v>0</v>
      </c>
      <c r="E17" s="64"/>
      <c r="F17" s="64"/>
      <c r="G17" s="65">
        <v>0</v>
      </c>
    </row>
    <row r="18" spans="1:7" x14ac:dyDescent="0.3">
      <c r="A18" s="64"/>
      <c r="B18" s="64"/>
      <c r="C18" s="65">
        <v>0</v>
      </c>
      <c r="E18" s="64"/>
      <c r="F18" s="64"/>
      <c r="G18" s="65">
        <v>0</v>
      </c>
    </row>
    <row r="19" spans="1:7" x14ac:dyDescent="0.3">
      <c r="A19" s="64"/>
      <c r="B19" s="64"/>
      <c r="C19" s="65">
        <v>0</v>
      </c>
      <c r="E19" s="64"/>
      <c r="F19" s="64"/>
      <c r="G19" s="65">
        <v>0</v>
      </c>
    </row>
    <row r="20" spans="1:7" x14ac:dyDescent="0.3">
      <c r="A20" s="64"/>
      <c r="B20" s="64"/>
      <c r="C20" s="65">
        <v>0</v>
      </c>
      <c r="E20" s="64"/>
      <c r="F20" s="64"/>
      <c r="G20" s="65">
        <v>0</v>
      </c>
    </row>
    <row r="21" spans="1:7" x14ac:dyDescent="0.3">
      <c r="A21" s="64"/>
      <c r="B21" s="64"/>
      <c r="C21" s="65">
        <v>0</v>
      </c>
      <c r="E21" s="64"/>
      <c r="F21" s="64"/>
      <c r="G21" s="65">
        <v>0</v>
      </c>
    </row>
    <row r="22" spans="1:7" x14ac:dyDescent="0.3">
      <c r="A22" s="64"/>
      <c r="B22" s="64"/>
      <c r="C22" s="65">
        <v>0</v>
      </c>
      <c r="E22" s="64"/>
      <c r="F22" s="64"/>
      <c r="G22" s="65">
        <v>0</v>
      </c>
    </row>
    <row r="23" spans="1:7" x14ac:dyDescent="0.3">
      <c r="A23" s="64"/>
      <c r="B23" s="64"/>
      <c r="C23" s="65">
        <v>0</v>
      </c>
      <c r="E23" s="64"/>
      <c r="F23" s="64"/>
      <c r="G23" s="65">
        <v>0</v>
      </c>
    </row>
    <row r="24" spans="1:7" x14ac:dyDescent="0.3">
      <c r="A24" s="64"/>
      <c r="B24" s="64"/>
      <c r="C24" s="65">
        <v>0</v>
      </c>
      <c r="E24" s="64"/>
      <c r="F24" s="64"/>
      <c r="G24" s="65">
        <v>0</v>
      </c>
    </row>
    <row r="25" spans="1:7" x14ac:dyDescent="0.3">
      <c r="A25" s="64"/>
      <c r="B25" s="64"/>
      <c r="C25" s="65">
        <v>0</v>
      </c>
      <c r="E25" s="64"/>
      <c r="F25" s="64"/>
      <c r="G25" s="65">
        <v>0</v>
      </c>
    </row>
    <row r="26" spans="1:7" x14ac:dyDescent="0.3">
      <c r="A26" s="64"/>
      <c r="B26" s="64"/>
      <c r="C26" s="65">
        <v>0</v>
      </c>
      <c r="E26" s="64"/>
      <c r="F26" s="64"/>
      <c r="G26" s="65">
        <v>0</v>
      </c>
    </row>
    <row r="27" spans="1:7" x14ac:dyDescent="0.3">
      <c r="A27" s="64"/>
      <c r="B27" s="64"/>
      <c r="C27" s="65">
        <v>0</v>
      </c>
      <c r="E27" s="64"/>
      <c r="F27" s="64"/>
      <c r="G27" s="65">
        <v>0</v>
      </c>
    </row>
    <row r="28" spans="1:7" x14ac:dyDescent="0.3">
      <c r="A28" s="64"/>
      <c r="B28" s="64"/>
      <c r="C28" s="65">
        <v>0</v>
      </c>
      <c r="E28" s="64"/>
      <c r="F28" s="64"/>
      <c r="G28" s="65">
        <v>0</v>
      </c>
    </row>
    <row r="29" spans="1:7" x14ac:dyDescent="0.3">
      <c r="A29" s="64"/>
      <c r="B29" s="64"/>
      <c r="C29" s="65">
        <v>0</v>
      </c>
      <c r="E29" s="64"/>
      <c r="F29" s="64"/>
      <c r="G29" s="65">
        <v>0</v>
      </c>
    </row>
    <row r="30" spans="1:7" x14ac:dyDescent="0.3">
      <c r="A30" s="64"/>
      <c r="B30" s="64"/>
      <c r="C30" s="65">
        <v>0</v>
      </c>
      <c r="E30" s="64"/>
      <c r="F30" s="64"/>
      <c r="G30" s="65">
        <v>0</v>
      </c>
    </row>
    <row r="31" spans="1:7" x14ac:dyDescent="0.3">
      <c r="A31" s="64"/>
      <c r="B31" s="64"/>
      <c r="C31" s="65">
        <v>0</v>
      </c>
      <c r="E31" s="64"/>
      <c r="F31" s="64"/>
      <c r="G31" s="65">
        <v>0</v>
      </c>
    </row>
    <row r="32" spans="1:7" x14ac:dyDescent="0.3">
      <c r="A32" s="64"/>
      <c r="B32" s="64"/>
      <c r="C32" s="65">
        <v>0</v>
      </c>
      <c r="E32" s="64"/>
      <c r="F32" s="64"/>
      <c r="G32" s="65">
        <v>0</v>
      </c>
    </row>
    <row r="33" spans="1:7" x14ac:dyDescent="0.3">
      <c r="A33" s="64"/>
      <c r="B33" s="64"/>
      <c r="C33" s="65">
        <v>0</v>
      </c>
      <c r="E33" s="64"/>
      <c r="F33" s="64"/>
      <c r="G33" s="65">
        <v>0</v>
      </c>
    </row>
    <row r="35" spans="1:7" x14ac:dyDescent="0.3">
      <c r="B35" s="27" t="s">
        <v>29</v>
      </c>
      <c r="C35" s="28">
        <f>SUM(C14:C33)</f>
        <v>0</v>
      </c>
      <c r="F35" s="27" t="s">
        <v>29</v>
      </c>
      <c r="G35" s="28">
        <f>SUM(G14:G33)</f>
        <v>0</v>
      </c>
    </row>
  </sheetData>
  <sheetProtection algorithmName="SHA-512" hashValue="IiJnOwoaZE1oYCqdGpM1QMPK1jIjo1xVelW2S4o0APtazElTpMwulr0jIX1i2OREmgDbP/AssVveFyF7H2Qm8Q==" saltValue="ZyJXz/+03EXjorYKMwTzxg==" spinCount="100000" sheet="1" objects="1" scenarios="1"/>
  <mergeCells count="2">
    <mergeCell ref="F3:F4"/>
    <mergeCell ref="F7:F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F6891-9498-4604-BC4F-454151062DF3}">
  <dimension ref="A1:F49"/>
  <sheetViews>
    <sheetView workbookViewId="0">
      <selection activeCell="E23" sqref="E23"/>
    </sheetView>
  </sheetViews>
  <sheetFormatPr defaultRowHeight="14.4" x14ac:dyDescent="0.3"/>
  <cols>
    <col min="1" max="1" width="23.44140625" style="1" bestFit="1" customWidth="1"/>
    <col min="2" max="2" width="40.109375" style="1" customWidth="1"/>
    <col min="3" max="3" width="19.5546875" style="1" customWidth="1"/>
    <col min="4" max="4" width="15.44140625" style="1" customWidth="1"/>
    <col min="5" max="5" width="19.33203125" style="1" customWidth="1"/>
    <col min="6" max="6" width="16.88671875" style="1" customWidth="1"/>
    <col min="7" max="16384" width="8.88671875" style="1"/>
  </cols>
  <sheetData>
    <row r="1" spans="1:6" ht="15" thickBot="1" x14ac:dyDescent="0.35">
      <c r="A1" s="9" t="s">
        <v>3</v>
      </c>
    </row>
    <row r="2" spans="1:6" ht="15" thickTop="1" x14ac:dyDescent="0.3">
      <c r="A2" s="10" t="s">
        <v>8</v>
      </c>
      <c r="B2" s="10" t="s">
        <v>30</v>
      </c>
      <c r="C2" s="10" t="s">
        <v>31</v>
      </c>
      <c r="D2" s="10" t="s">
        <v>32</v>
      </c>
      <c r="E2" s="10" t="s">
        <v>33</v>
      </c>
      <c r="F2" s="10" t="s">
        <v>28</v>
      </c>
    </row>
    <row r="3" spans="1:6" ht="28.8" x14ac:dyDescent="0.3">
      <c r="A3" s="3">
        <v>40</v>
      </c>
      <c r="B3" s="25" t="s">
        <v>34</v>
      </c>
      <c r="C3" s="66"/>
      <c r="D3" s="65">
        <v>0</v>
      </c>
      <c r="E3" s="67">
        <v>0</v>
      </c>
      <c r="F3" s="4">
        <f>(D3+(D3*E3))*A3</f>
        <v>0</v>
      </c>
    </row>
    <row r="4" spans="1:6" ht="28.8" x14ac:dyDescent="0.3">
      <c r="A4" s="3">
        <v>40</v>
      </c>
      <c r="B4" s="25" t="s">
        <v>35</v>
      </c>
      <c r="C4" s="66"/>
      <c r="D4" s="65">
        <v>0</v>
      </c>
      <c r="E4" s="67">
        <v>0</v>
      </c>
      <c r="F4" s="4">
        <f t="shared" ref="F4:F19" si="0">(D4+(D4*E4))*A4</f>
        <v>0</v>
      </c>
    </row>
    <row r="5" spans="1:6" ht="28.8" x14ac:dyDescent="0.3">
      <c r="A5" s="3">
        <v>160</v>
      </c>
      <c r="B5" s="25" t="s">
        <v>36</v>
      </c>
      <c r="C5" s="66"/>
      <c r="D5" s="65">
        <v>0</v>
      </c>
      <c r="E5" s="67">
        <v>0</v>
      </c>
      <c r="F5" s="4">
        <f t="shared" si="0"/>
        <v>0</v>
      </c>
    </row>
    <row r="6" spans="1:6" x14ac:dyDescent="0.3">
      <c r="A6" s="3">
        <v>40</v>
      </c>
      <c r="B6" s="25" t="s">
        <v>37</v>
      </c>
      <c r="C6" s="66"/>
      <c r="D6" s="65">
        <v>0</v>
      </c>
      <c r="E6" s="67">
        <v>0</v>
      </c>
      <c r="F6" s="4">
        <f t="shared" si="0"/>
        <v>0</v>
      </c>
    </row>
    <row r="7" spans="1:6" x14ac:dyDescent="0.3">
      <c r="A7" s="3">
        <v>40</v>
      </c>
      <c r="B7" s="25" t="s">
        <v>38</v>
      </c>
      <c r="C7" s="66"/>
      <c r="D7" s="65">
        <v>0</v>
      </c>
      <c r="E7" s="67">
        <v>0</v>
      </c>
      <c r="F7" s="4">
        <f t="shared" si="0"/>
        <v>0</v>
      </c>
    </row>
    <row r="8" spans="1:6" ht="28.8" x14ac:dyDescent="0.3">
      <c r="A8" s="3">
        <v>40</v>
      </c>
      <c r="B8" s="25" t="s">
        <v>39</v>
      </c>
      <c r="C8" s="66"/>
      <c r="D8" s="65">
        <v>0</v>
      </c>
      <c r="E8" s="67">
        <v>0</v>
      </c>
      <c r="F8" s="4">
        <f t="shared" si="0"/>
        <v>0</v>
      </c>
    </row>
    <row r="9" spans="1:6" ht="43.2" x14ac:dyDescent="0.3">
      <c r="A9" s="3">
        <v>40</v>
      </c>
      <c r="B9" s="25" t="s">
        <v>40</v>
      </c>
      <c r="C9" s="66"/>
      <c r="D9" s="65">
        <v>0</v>
      </c>
      <c r="E9" s="67">
        <v>0</v>
      </c>
      <c r="F9" s="4">
        <f t="shared" si="0"/>
        <v>0</v>
      </c>
    </row>
    <row r="10" spans="1:6" x14ac:dyDescent="0.3">
      <c r="A10" s="3">
        <v>40</v>
      </c>
      <c r="B10" s="25" t="s">
        <v>41</v>
      </c>
      <c r="C10" s="66"/>
      <c r="D10" s="65">
        <v>0</v>
      </c>
      <c r="E10" s="67">
        <v>0</v>
      </c>
      <c r="F10" s="4">
        <f t="shared" si="0"/>
        <v>0</v>
      </c>
    </row>
    <row r="11" spans="1:6" x14ac:dyDescent="0.3">
      <c r="A11" s="3">
        <v>40</v>
      </c>
      <c r="B11" s="25" t="s">
        <v>42</v>
      </c>
      <c r="C11" s="66"/>
      <c r="D11" s="65">
        <v>0</v>
      </c>
      <c r="E11" s="67">
        <v>0</v>
      </c>
      <c r="F11" s="4">
        <f t="shared" si="0"/>
        <v>0</v>
      </c>
    </row>
    <row r="12" spans="1:6" x14ac:dyDescent="0.3">
      <c r="A12" s="3">
        <v>40</v>
      </c>
      <c r="B12" s="25" t="s">
        <v>43</v>
      </c>
      <c r="C12" s="66"/>
      <c r="D12" s="65">
        <v>0</v>
      </c>
      <c r="E12" s="67">
        <v>0</v>
      </c>
      <c r="F12" s="4">
        <f t="shared" si="0"/>
        <v>0</v>
      </c>
    </row>
    <row r="13" spans="1:6" ht="28.8" x14ac:dyDescent="0.3">
      <c r="A13" s="3">
        <v>40</v>
      </c>
      <c r="B13" s="25" t="s">
        <v>44</v>
      </c>
      <c r="C13" s="66"/>
      <c r="D13" s="65">
        <v>0</v>
      </c>
      <c r="E13" s="67">
        <v>0</v>
      </c>
      <c r="F13" s="4">
        <f t="shared" si="0"/>
        <v>0</v>
      </c>
    </row>
    <row r="14" spans="1:6" x14ac:dyDescent="0.3">
      <c r="A14" s="3">
        <v>40</v>
      </c>
      <c r="B14" s="25" t="s">
        <v>45</v>
      </c>
      <c r="C14" s="66"/>
      <c r="D14" s="65">
        <v>0</v>
      </c>
      <c r="E14" s="67">
        <v>0</v>
      </c>
      <c r="F14" s="4">
        <f t="shared" si="0"/>
        <v>0</v>
      </c>
    </row>
    <row r="15" spans="1:6" x14ac:dyDescent="0.3">
      <c r="A15" s="3">
        <v>40</v>
      </c>
      <c r="B15" s="25" t="s">
        <v>46</v>
      </c>
      <c r="C15" s="66"/>
      <c r="D15" s="65">
        <v>0</v>
      </c>
      <c r="E15" s="67">
        <v>0</v>
      </c>
      <c r="F15" s="4">
        <f t="shared" si="0"/>
        <v>0</v>
      </c>
    </row>
    <row r="16" spans="1:6" x14ac:dyDescent="0.3">
      <c r="A16" s="3">
        <v>40</v>
      </c>
      <c r="B16" s="25" t="s">
        <v>47</v>
      </c>
      <c r="C16" s="66"/>
      <c r="D16" s="65">
        <v>0</v>
      </c>
      <c r="E16" s="67">
        <v>0</v>
      </c>
      <c r="F16" s="4">
        <f t="shared" si="0"/>
        <v>0</v>
      </c>
    </row>
    <row r="17" spans="1:6" ht="28.8" x14ac:dyDescent="0.3">
      <c r="A17" s="3">
        <v>40</v>
      </c>
      <c r="B17" s="25" t="s">
        <v>48</v>
      </c>
      <c r="C17" s="66"/>
      <c r="D17" s="65">
        <v>0</v>
      </c>
      <c r="E17" s="67">
        <v>0</v>
      </c>
      <c r="F17" s="4">
        <f t="shared" si="0"/>
        <v>0</v>
      </c>
    </row>
    <row r="18" spans="1:6" x14ac:dyDescent="0.3">
      <c r="A18" s="3">
        <v>40</v>
      </c>
      <c r="B18" s="25" t="s">
        <v>49</v>
      </c>
      <c r="C18" s="66"/>
      <c r="D18" s="65">
        <v>0</v>
      </c>
      <c r="E18" s="67">
        <v>0</v>
      </c>
      <c r="F18" s="4">
        <f t="shared" si="0"/>
        <v>0</v>
      </c>
    </row>
    <row r="19" spans="1:6" x14ac:dyDescent="0.3">
      <c r="A19" s="3">
        <v>40</v>
      </c>
      <c r="B19" s="25" t="s">
        <v>50</v>
      </c>
      <c r="C19" s="66"/>
      <c r="D19" s="65">
        <v>0</v>
      </c>
      <c r="E19" s="67">
        <v>0</v>
      </c>
      <c r="F19" s="4">
        <f t="shared" si="0"/>
        <v>0</v>
      </c>
    </row>
    <row r="20" spans="1:6" x14ac:dyDescent="0.3">
      <c r="A20" s="3">
        <v>40</v>
      </c>
      <c r="B20" s="3" t="s">
        <v>58</v>
      </c>
      <c r="C20" s="66"/>
      <c r="D20" s="65">
        <v>0</v>
      </c>
      <c r="E20" s="67">
        <v>0</v>
      </c>
      <c r="F20" s="4">
        <f t="shared" ref="F20" si="1">(D20+(D20*E20))*A20</f>
        <v>0</v>
      </c>
    </row>
    <row r="21" spans="1:6" ht="15" thickBot="1" x14ac:dyDescent="0.35">
      <c r="A21" s="3"/>
      <c r="B21" s="3"/>
      <c r="C21" s="3"/>
      <c r="D21" s="5"/>
      <c r="E21" s="29"/>
      <c r="F21" s="4"/>
    </row>
    <row r="22" spans="1:6" ht="43.8" thickTop="1" x14ac:dyDescent="0.3">
      <c r="A22" s="3"/>
      <c r="B22" s="3"/>
      <c r="C22" s="3"/>
      <c r="D22" s="5"/>
      <c r="E22" s="19" t="s">
        <v>151</v>
      </c>
      <c r="F22" s="19" t="s">
        <v>152</v>
      </c>
    </row>
    <row r="23" spans="1:6" ht="28.8" x14ac:dyDescent="0.3">
      <c r="A23" s="25" t="s">
        <v>51</v>
      </c>
      <c r="B23" s="30" t="s">
        <v>148</v>
      </c>
      <c r="C23" s="3"/>
      <c r="D23" s="3"/>
      <c r="E23" s="4">
        <f>C49</f>
        <v>0</v>
      </c>
      <c r="F23" s="4">
        <f>40*E23</f>
        <v>0</v>
      </c>
    </row>
    <row r="24" spans="1:6" ht="15" thickBot="1" x14ac:dyDescent="0.35"/>
    <row r="25" spans="1:6" ht="43.8" thickBot="1" x14ac:dyDescent="0.35">
      <c r="E25" s="22" t="s">
        <v>52</v>
      </c>
      <c r="F25" s="31">
        <f>SUM(F3:F20,F23)</f>
        <v>0</v>
      </c>
    </row>
    <row r="26" spans="1:6" ht="30" thickTop="1" thickBot="1" x14ac:dyDescent="0.35">
      <c r="A26" s="19" t="s">
        <v>53</v>
      </c>
    </row>
    <row r="27" spans="1:6" ht="15" thickTop="1" x14ac:dyDescent="0.3">
      <c r="A27" s="19" t="s">
        <v>8</v>
      </c>
      <c r="B27" s="19" t="s">
        <v>27</v>
      </c>
      <c r="C27" s="19" t="s">
        <v>28</v>
      </c>
    </row>
    <row r="28" spans="1:6" x14ac:dyDescent="0.3">
      <c r="A28" s="64"/>
      <c r="B28" s="64"/>
      <c r="C28" s="65">
        <v>0</v>
      </c>
    </row>
    <row r="29" spans="1:6" x14ac:dyDescent="0.3">
      <c r="A29" s="64"/>
      <c r="B29" s="64"/>
      <c r="C29" s="65">
        <v>0</v>
      </c>
    </row>
    <row r="30" spans="1:6" x14ac:dyDescent="0.3">
      <c r="A30" s="64"/>
      <c r="B30" s="64"/>
      <c r="C30" s="65">
        <v>0</v>
      </c>
    </row>
    <row r="31" spans="1:6" x14ac:dyDescent="0.3">
      <c r="A31" s="64"/>
      <c r="B31" s="64"/>
      <c r="C31" s="65">
        <v>0</v>
      </c>
    </row>
    <row r="32" spans="1:6" x14ac:dyDescent="0.3">
      <c r="A32" s="64"/>
      <c r="B32" s="64"/>
      <c r="C32" s="65">
        <v>0</v>
      </c>
    </row>
    <row r="33" spans="1:3" x14ac:dyDescent="0.3">
      <c r="A33" s="64"/>
      <c r="B33" s="64"/>
      <c r="C33" s="65">
        <v>0</v>
      </c>
    </row>
    <row r="34" spans="1:3" x14ac:dyDescent="0.3">
      <c r="A34" s="64"/>
      <c r="B34" s="64"/>
      <c r="C34" s="65">
        <v>0</v>
      </c>
    </row>
    <row r="35" spans="1:3" x14ac:dyDescent="0.3">
      <c r="A35" s="64"/>
      <c r="B35" s="64"/>
      <c r="C35" s="65">
        <v>0</v>
      </c>
    </row>
    <row r="36" spans="1:3" x14ac:dyDescent="0.3">
      <c r="A36" s="64"/>
      <c r="B36" s="64"/>
      <c r="C36" s="65">
        <v>0</v>
      </c>
    </row>
    <row r="37" spans="1:3" x14ac:dyDescent="0.3">
      <c r="A37" s="64"/>
      <c r="B37" s="64"/>
      <c r="C37" s="65">
        <v>0</v>
      </c>
    </row>
    <row r="38" spans="1:3" x14ac:dyDescent="0.3">
      <c r="A38" s="64"/>
      <c r="B38" s="64"/>
      <c r="C38" s="65">
        <v>0</v>
      </c>
    </row>
    <row r="39" spans="1:3" x14ac:dyDescent="0.3">
      <c r="A39" s="64"/>
      <c r="B39" s="64"/>
      <c r="C39" s="65">
        <v>0</v>
      </c>
    </row>
    <row r="40" spans="1:3" x14ac:dyDescent="0.3">
      <c r="A40" s="64"/>
      <c r="B40" s="64"/>
      <c r="C40" s="65">
        <v>0</v>
      </c>
    </row>
    <row r="41" spans="1:3" x14ac:dyDescent="0.3">
      <c r="A41" s="64"/>
      <c r="B41" s="64"/>
      <c r="C41" s="65">
        <v>0</v>
      </c>
    </row>
    <row r="42" spans="1:3" x14ac:dyDescent="0.3">
      <c r="A42" s="64"/>
      <c r="B42" s="64"/>
      <c r="C42" s="65">
        <v>0</v>
      </c>
    </row>
    <row r="43" spans="1:3" x14ac:dyDescent="0.3">
      <c r="A43" s="64"/>
      <c r="B43" s="64"/>
      <c r="C43" s="65">
        <v>0</v>
      </c>
    </row>
    <row r="44" spans="1:3" x14ac:dyDescent="0.3">
      <c r="A44" s="64"/>
      <c r="B44" s="64"/>
      <c r="C44" s="65">
        <v>0</v>
      </c>
    </row>
    <row r="45" spans="1:3" x14ac:dyDescent="0.3">
      <c r="A45" s="64"/>
      <c r="B45" s="64"/>
      <c r="C45" s="65">
        <v>0</v>
      </c>
    </row>
    <row r="46" spans="1:3" x14ac:dyDescent="0.3">
      <c r="A46" s="64"/>
      <c r="B46" s="64"/>
      <c r="C46" s="65">
        <v>0</v>
      </c>
    </row>
    <row r="47" spans="1:3" x14ac:dyDescent="0.3">
      <c r="A47" s="64"/>
      <c r="B47" s="64"/>
      <c r="C47" s="65">
        <v>0</v>
      </c>
    </row>
    <row r="49" spans="2:3" x14ac:dyDescent="0.3">
      <c r="B49" s="27" t="s">
        <v>29</v>
      </c>
      <c r="C49" s="28">
        <f>SUM(C28:C47)</f>
        <v>0</v>
      </c>
    </row>
  </sheetData>
  <sheetProtection algorithmName="SHA-512" hashValue="3lpHbPRJ0zEkOL7cFyLVgXRux+7GNmfhOX8X8BfuxBnFE3zPjj2NLw1+D8QoOwN172QuXe1RzR6bQmdwSTOb2Q==" saltValue="dAk/PaXGto2oYBevotpEMw==" spinCount="100000" sheet="1" objects="1" scenarios="1"/>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BEBD3-3D18-4243-97A4-6C5E316DB84F}">
  <dimension ref="A1:F52"/>
  <sheetViews>
    <sheetView zoomScale="96" zoomScaleNormal="96" workbookViewId="0">
      <selection activeCell="G6" sqref="G6"/>
    </sheetView>
  </sheetViews>
  <sheetFormatPr defaultRowHeight="48.6" customHeight="1" x14ac:dyDescent="0.3"/>
  <cols>
    <col min="1" max="1" width="22.6640625" style="1" customWidth="1"/>
    <col min="2" max="2" width="55.6640625" style="1" bestFit="1" customWidth="1"/>
    <col min="3" max="3" width="20" style="1" customWidth="1"/>
    <col min="4" max="4" width="13.5546875" style="1" customWidth="1"/>
    <col min="5" max="5" width="25.109375" style="1" bestFit="1" customWidth="1"/>
    <col min="6" max="6" width="25" style="1" bestFit="1" customWidth="1"/>
    <col min="7" max="7" width="18.33203125" style="1" customWidth="1"/>
    <col min="8" max="16384" width="8.88671875" style="1"/>
  </cols>
  <sheetData>
    <row r="1" spans="1:6" ht="15" thickBot="1" x14ac:dyDescent="0.35">
      <c r="A1" s="9" t="s">
        <v>4</v>
      </c>
    </row>
    <row r="2" spans="1:6" ht="48.6" customHeight="1" thickTop="1" x14ac:dyDescent="0.3">
      <c r="A2" s="10" t="s">
        <v>8</v>
      </c>
      <c r="B2" s="10" t="s">
        <v>30</v>
      </c>
      <c r="C2" s="10" t="s">
        <v>31</v>
      </c>
      <c r="D2" s="10" t="s">
        <v>1</v>
      </c>
      <c r="E2" s="10" t="s">
        <v>33</v>
      </c>
      <c r="F2" s="10" t="s">
        <v>28</v>
      </c>
    </row>
    <row r="3" spans="1:6" ht="14.4" x14ac:dyDescent="0.3">
      <c r="A3" s="32">
        <v>30</v>
      </c>
      <c r="B3" s="3" t="s">
        <v>54</v>
      </c>
      <c r="C3" s="64"/>
      <c r="D3" s="65">
        <v>0</v>
      </c>
      <c r="E3" s="67">
        <v>0</v>
      </c>
      <c r="F3" s="5">
        <f>(D3+(D3*E3))*A3</f>
        <v>0</v>
      </c>
    </row>
    <row r="4" spans="1:6" ht="14.4" x14ac:dyDescent="0.3">
      <c r="A4" s="32">
        <v>30</v>
      </c>
      <c r="B4" s="3" t="s">
        <v>35</v>
      </c>
      <c r="C4" s="64"/>
      <c r="D4" s="65">
        <v>0</v>
      </c>
      <c r="E4" s="67">
        <v>0</v>
      </c>
      <c r="F4" s="5">
        <f t="shared" ref="F4:F22" si="0">(D4+(D4*E4))*A4</f>
        <v>0</v>
      </c>
    </row>
    <row r="5" spans="1:6" ht="35.4" customHeight="1" x14ac:dyDescent="0.3">
      <c r="A5" s="32">
        <v>120</v>
      </c>
      <c r="B5" s="3" t="s">
        <v>55</v>
      </c>
      <c r="C5" s="64"/>
      <c r="D5" s="65">
        <v>0</v>
      </c>
      <c r="E5" s="67">
        <v>0</v>
      </c>
      <c r="F5" s="5">
        <f t="shared" si="0"/>
        <v>0</v>
      </c>
    </row>
    <row r="6" spans="1:6" ht="14.4" x14ac:dyDescent="0.3">
      <c r="A6" s="32">
        <v>30</v>
      </c>
      <c r="B6" s="3" t="s">
        <v>37</v>
      </c>
      <c r="C6" s="64"/>
      <c r="D6" s="65">
        <v>0</v>
      </c>
      <c r="E6" s="67">
        <v>0</v>
      </c>
      <c r="F6" s="5">
        <f t="shared" si="0"/>
        <v>0</v>
      </c>
    </row>
    <row r="7" spans="1:6" ht="14.4" x14ac:dyDescent="0.3">
      <c r="A7" s="32">
        <v>30</v>
      </c>
      <c r="B7" s="3" t="s">
        <v>38</v>
      </c>
      <c r="C7" s="64"/>
      <c r="D7" s="65">
        <v>0</v>
      </c>
      <c r="E7" s="67">
        <v>0</v>
      </c>
      <c r="F7" s="5">
        <f t="shared" si="0"/>
        <v>0</v>
      </c>
    </row>
    <row r="8" spans="1:6" ht="14.4" x14ac:dyDescent="0.3">
      <c r="A8" s="32">
        <v>30</v>
      </c>
      <c r="B8" s="25" t="s">
        <v>56</v>
      </c>
      <c r="C8" s="66"/>
      <c r="D8" s="65">
        <v>0</v>
      </c>
      <c r="E8" s="67">
        <v>0</v>
      </c>
      <c r="F8" s="5">
        <f t="shared" si="0"/>
        <v>0</v>
      </c>
    </row>
    <row r="9" spans="1:6" ht="14.4" x14ac:dyDescent="0.3">
      <c r="A9" s="32">
        <v>30</v>
      </c>
      <c r="B9" s="3" t="s">
        <v>57</v>
      </c>
      <c r="C9" s="64"/>
      <c r="D9" s="65">
        <v>0</v>
      </c>
      <c r="E9" s="67">
        <v>0</v>
      </c>
      <c r="F9" s="5">
        <f t="shared" si="0"/>
        <v>0</v>
      </c>
    </row>
    <row r="10" spans="1:6" ht="14.4" x14ac:dyDescent="0.3">
      <c r="A10" s="32">
        <v>30</v>
      </c>
      <c r="B10" s="3" t="s">
        <v>41</v>
      </c>
      <c r="C10" s="64"/>
      <c r="D10" s="65">
        <v>0</v>
      </c>
      <c r="E10" s="67">
        <v>0</v>
      </c>
      <c r="F10" s="5">
        <f t="shared" si="0"/>
        <v>0</v>
      </c>
    </row>
    <row r="11" spans="1:6" ht="14.4" x14ac:dyDescent="0.3">
      <c r="A11" s="32">
        <v>30</v>
      </c>
      <c r="B11" s="3" t="s">
        <v>58</v>
      </c>
      <c r="C11" s="64"/>
      <c r="D11" s="65">
        <v>0</v>
      </c>
      <c r="E11" s="67">
        <v>0</v>
      </c>
      <c r="F11" s="5">
        <f t="shared" si="0"/>
        <v>0</v>
      </c>
    </row>
    <row r="12" spans="1:6" ht="14.4" x14ac:dyDescent="0.3">
      <c r="A12" s="32">
        <v>30</v>
      </c>
      <c r="B12" s="3" t="s">
        <v>59</v>
      </c>
      <c r="C12" s="64"/>
      <c r="D12" s="65">
        <v>0</v>
      </c>
      <c r="E12" s="67">
        <v>0</v>
      </c>
      <c r="F12" s="5">
        <f t="shared" si="0"/>
        <v>0</v>
      </c>
    </row>
    <row r="13" spans="1:6" ht="14.4" x14ac:dyDescent="0.3">
      <c r="A13" s="32">
        <v>30</v>
      </c>
      <c r="B13" s="3" t="s">
        <v>60</v>
      </c>
      <c r="C13" s="64"/>
      <c r="D13" s="65">
        <v>0</v>
      </c>
      <c r="E13" s="67">
        <v>0</v>
      </c>
      <c r="F13" s="5">
        <f t="shared" si="0"/>
        <v>0</v>
      </c>
    </row>
    <row r="14" spans="1:6" ht="14.4" x14ac:dyDescent="0.3">
      <c r="A14" s="32">
        <v>30</v>
      </c>
      <c r="B14" s="3" t="s">
        <v>61</v>
      </c>
      <c r="C14" s="64"/>
      <c r="D14" s="65">
        <v>0</v>
      </c>
      <c r="E14" s="67">
        <v>0</v>
      </c>
      <c r="F14" s="5">
        <f t="shared" si="0"/>
        <v>0</v>
      </c>
    </row>
    <row r="15" spans="1:6" ht="14.4" x14ac:dyDescent="0.3">
      <c r="A15" s="32">
        <v>30</v>
      </c>
      <c r="B15" s="3" t="s">
        <v>44</v>
      </c>
      <c r="C15" s="64"/>
      <c r="D15" s="65">
        <v>0</v>
      </c>
      <c r="E15" s="67">
        <v>0</v>
      </c>
      <c r="F15" s="5">
        <f t="shared" si="0"/>
        <v>0</v>
      </c>
    </row>
    <row r="16" spans="1:6" ht="14.4" x14ac:dyDescent="0.3">
      <c r="A16" s="32">
        <v>30</v>
      </c>
      <c r="B16" s="3" t="s">
        <v>45</v>
      </c>
      <c r="C16" s="64"/>
      <c r="D16" s="65">
        <v>0</v>
      </c>
      <c r="E16" s="67">
        <v>0</v>
      </c>
      <c r="F16" s="5">
        <f t="shared" si="0"/>
        <v>0</v>
      </c>
    </row>
    <row r="17" spans="1:6" ht="14.4" x14ac:dyDescent="0.3">
      <c r="A17" s="32">
        <v>30</v>
      </c>
      <c r="B17" s="3" t="s">
        <v>46</v>
      </c>
      <c r="C17" s="64"/>
      <c r="D17" s="65">
        <v>0</v>
      </c>
      <c r="E17" s="67">
        <v>0</v>
      </c>
      <c r="F17" s="5">
        <f t="shared" si="0"/>
        <v>0</v>
      </c>
    </row>
    <row r="18" spans="1:6" ht="14.4" x14ac:dyDescent="0.3">
      <c r="A18" s="32">
        <v>30</v>
      </c>
      <c r="B18" s="3" t="s">
        <v>62</v>
      </c>
      <c r="C18" s="64"/>
      <c r="D18" s="65">
        <v>0</v>
      </c>
      <c r="E18" s="67">
        <v>0</v>
      </c>
      <c r="F18" s="5">
        <f t="shared" si="0"/>
        <v>0</v>
      </c>
    </row>
    <row r="19" spans="1:6" ht="14.4" x14ac:dyDescent="0.3">
      <c r="A19" s="32">
        <v>30</v>
      </c>
      <c r="B19" s="3" t="s">
        <v>63</v>
      </c>
      <c r="C19" s="64"/>
      <c r="D19" s="65">
        <v>0</v>
      </c>
      <c r="E19" s="67">
        <v>0</v>
      </c>
      <c r="F19" s="5">
        <f t="shared" si="0"/>
        <v>0</v>
      </c>
    </row>
    <row r="20" spans="1:6" ht="14.4" x14ac:dyDescent="0.3">
      <c r="A20" s="32">
        <v>30</v>
      </c>
      <c r="B20" s="3" t="s">
        <v>49</v>
      </c>
      <c r="C20" s="64"/>
      <c r="D20" s="65">
        <v>0</v>
      </c>
      <c r="E20" s="67">
        <v>0</v>
      </c>
      <c r="F20" s="5">
        <f t="shared" si="0"/>
        <v>0</v>
      </c>
    </row>
    <row r="21" spans="1:6" ht="14.4" x14ac:dyDescent="0.3">
      <c r="A21" s="33">
        <v>30</v>
      </c>
      <c r="B21" s="3" t="s">
        <v>64</v>
      </c>
      <c r="C21" s="64"/>
      <c r="D21" s="65">
        <v>0</v>
      </c>
      <c r="E21" s="67">
        <v>0</v>
      </c>
      <c r="F21" s="5">
        <f t="shared" si="0"/>
        <v>0</v>
      </c>
    </row>
    <row r="22" spans="1:6" ht="14.4" x14ac:dyDescent="0.3">
      <c r="A22" s="32">
        <v>30</v>
      </c>
      <c r="B22" s="3" t="s">
        <v>50</v>
      </c>
      <c r="C22" s="64"/>
      <c r="D22" s="65">
        <v>0</v>
      </c>
      <c r="E22" s="67">
        <v>0</v>
      </c>
      <c r="F22" s="5">
        <f t="shared" si="0"/>
        <v>0</v>
      </c>
    </row>
    <row r="23" spans="1:6" ht="14.4" x14ac:dyDescent="0.3">
      <c r="A23" s="32"/>
      <c r="B23" s="3"/>
      <c r="C23" s="3"/>
      <c r="D23" s="5"/>
      <c r="E23" s="29"/>
      <c r="F23" s="5"/>
    </row>
    <row r="24" spans="1:6" ht="15" customHeight="1" thickBot="1" x14ac:dyDescent="0.35"/>
    <row r="25" spans="1:6" ht="15" customHeight="1" thickTop="1" x14ac:dyDescent="0.3">
      <c r="E25" s="10" t="s">
        <v>149</v>
      </c>
      <c r="F25" s="10" t="s">
        <v>150</v>
      </c>
    </row>
    <row r="26" spans="1:6" ht="28.8" x14ac:dyDescent="0.3">
      <c r="A26" s="25" t="s">
        <v>147</v>
      </c>
      <c r="B26" s="34" t="s">
        <v>148</v>
      </c>
      <c r="C26" s="3"/>
      <c r="D26" s="3"/>
      <c r="E26" s="4">
        <f>C52</f>
        <v>0</v>
      </c>
      <c r="F26" s="4">
        <f>E26*30</f>
        <v>0</v>
      </c>
    </row>
    <row r="27" spans="1:6" ht="16.95" customHeight="1" thickBot="1" x14ac:dyDescent="0.35"/>
    <row r="28" spans="1:6" ht="29.4" thickBot="1" x14ac:dyDescent="0.35">
      <c r="E28" s="22" t="s">
        <v>141</v>
      </c>
      <c r="F28" s="35">
        <f>SUM(F3:F22,F26)</f>
        <v>0</v>
      </c>
    </row>
    <row r="29" spans="1:6" ht="30" thickTop="1" thickBot="1" x14ac:dyDescent="0.35">
      <c r="A29" s="19" t="s">
        <v>53</v>
      </c>
    </row>
    <row r="30" spans="1:6" ht="15" thickTop="1" x14ac:dyDescent="0.3">
      <c r="A30" s="19" t="s">
        <v>8</v>
      </c>
      <c r="B30" s="19" t="s">
        <v>27</v>
      </c>
      <c r="C30" s="19" t="s">
        <v>28</v>
      </c>
    </row>
    <row r="31" spans="1:6" ht="14.4" x14ac:dyDescent="0.3">
      <c r="A31" s="64"/>
      <c r="B31" s="64"/>
      <c r="C31" s="65">
        <v>0</v>
      </c>
      <c r="D31" s="36"/>
    </row>
    <row r="32" spans="1:6" ht="14.4" x14ac:dyDescent="0.3">
      <c r="A32" s="64"/>
      <c r="B32" s="64"/>
      <c r="C32" s="65">
        <v>0</v>
      </c>
      <c r="D32" s="36"/>
    </row>
    <row r="33" spans="1:4" ht="14.4" x14ac:dyDescent="0.3">
      <c r="A33" s="64"/>
      <c r="B33" s="64"/>
      <c r="C33" s="65">
        <v>0</v>
      </c>
      <c r="D33" s="36"/>
    </row>
    <row r="34" spans="1:4" ht="14.4" x14ac:dyDescent="0.3">
      <c r="A34" s="64"/>
      <c r="B34" s="64"/>
      <c r="C34" s="65">
        <v>0</v>
      </c>
      <c r="D34" s="36"/>
    </row>
    <row r="35" spans="1:4" ht="14.4" x14ac:dyDescent="0.3">
      <c r="A35" s="64"/>
      <c r="B35" s="64"/>
      <c r="C35" s="65">
        <v>0</v>
      </c>
      <c r="D35" s="36"/>
    </row>
    <row r="36" spans="1:4" ht="14.4" x14ac:dyDescent="0.3">
      <c r="A36" s="64"/>
      <c r="B36" s="64"/>
      <c r="C36" s="65">
        <v>0</v>
      </c>
      <c r="D36" s="36"/>
    </row>
    <row r="37" spans="1:4" ht="14.4" x14ac:dyDescent="0.3">
      <c r="A37" s="64"/>
      <c r="B37" s="64"/>
      <c r="C37" s="65">
        <v>0</v>
      </c>
      <c r="D37" s="36"/>
    </row>
    <row r="38" spans="1:4" ht="14.4" x14ac:dyDescent="0.3">
      <c r="A38" s="64"/>
      <c r="B38" s="64"/>
      <c r="C38" s="65">
        <v>0</v>
      </c>
      <c r="D38" s="36"/>
    </row>
    <row r="39" spans="1:4" ht="14.4" x14ac:dyDescent="0.3">
      <c r="A39" s="64"/>
      <c r="B39" s="64"/>
      <c r="C39" s="65">
        <v>0</v>
      </c>
      <c r="D39" s="36"/>
    </row>
    <row r="40" spans="1:4" ht="14.4" x14ac:dyDescent="0.3">
      <c r="A40" s="64"/>
      <c r="B40" s="64"/>
      <c r="C40" s="65">
        <v>0</v>
      </c>
      <c r="D40" s="36"/>
    </row>
    <row r="41" spans="1:4" ht="14.4" x14ac:dyDescent="0.3">
      <c r="A41" s="64"/>
      <c r="B41" s="64"/>
      <c r="C41" s="65">
        <v>0</v>
      </c>
      <c r="D41" s="36"/>
    </row>
    <row r="42" spans="1:4" ht="14.4" x14ac:dyDescent="0.3">
      <c r="A42" s="64"/>
      <c r="B42" s="64"/>
      <c r="C42" s="65">
        <v>0</v>
      </c>
      <c r="D42" s="36"/>
    </row>
    <row r="43" spans="1:4" ht="14.4" x14ac:dyDescent="0.3">
      <c r="A43" s="64"/>
      <c r="B43" s="64"/>
      <c r="C43" s="65">
        <v>0</v>
      </c>
      <c r="D43" s="36"/>
    </row>
    <row r="44" spans="1:4" ht="14.4" x14ac:dyDescent="0.3">
      <c r="A44" s="64"/>
      <c r="B44" s="64"/>
      <c r="C44" s="65">
        <v>0</v>
      </c>
      <c r="D44" s="36"/>
    </row>
    <row r="45" spans="1:4" ht="14.4" x14ac:dyDescent="0.3">
      <c r="A45" s="64"/>
      <c r="B45" s="64"/>
      <c r="C45" s="65">
        <v>0</v>
      </c>
      <c r="D45" s="36"/>
    </row>
    <row r="46" spans="1:4" ht="14.4" x14ac:dyDescent="0.3">
      <c r="A46" s="64"/>
      <c r="B46" s="64"/>
      <c r="C46" s="65">
        <v>0</v>
      </c>
      <c r="D46" s="36"/>
    </row>
    <row r="47" spans="1:4" ht="14.4" x14ac:dyDescent="0.3">
      <c r="A47" s="64"/>
      <c r="B47" s="64"/>
      <c r="C47" s="65">
        <v>0</v>
      </c>
      <c r="D47" s="36"/>
    </row>
    <row r="48" spans="1:4" ht="14.4" x14ac:dyDescent="0.3">
      <c r="A48" s="64"/>
      <c r="B48" s="64"/>
      <c r="C48" s="65">
        <v>0</v>
      </c>
      <c r="D48" s="36"/>
    </row>
    <row r="49" spans="1:4" ht="14.4" x14ac:dyDescent="0.3">
      <c r="A49" s="64"/>
      <c r="B49" s="64"/>
      <c r="C49" s="65">
        <v>0</v>
      </c>
      <c r="D49" s="36"/>
    </row>
    <row r="50" spans="1:4" ht="14.4" x14ac:dyDescent="0.3">
      <c r="A50" s="64"/>
      <c r="B50" s="64"/>
      <c r="C50" s="65">
        <v>0</v>
      </c>
      <c r="D50" s="36"/>
    </row>
    <row r="51" spans="1:4" ht="14.4" x14ac:dyDescent="0.3"/>
    <row r="52" spans="1:4" ht="14.4" x14ac:dyDescent="0.3">
      <c r="B52" s="27" t="s">
        <v>29</v>
      </c>
      <c r="C52" s="28">
        <f>SUM(C31:C50)</f>
        <v>0</v>
      </c>
      <c r="D52" s="37"/>
    </row>
  </sheetData>
  <sheetProtection algorithmName="SHA-512" hashValue="2lmIdmoO8JNBUjzSWTvd/ot584its6fIp5ga0pghYtKdD7yLGlV/iiyw9XCAO2LbLNown485ySP1KFkkizFBxQ==" saltValue="rdfr2RU/dArc6VG7L1xIwg==" spinCount="100000" sheet="1" objects="1" scenarios="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0A46-9646-46FE-92AD-06A3709B2AF5}">
  <dimension ref="A1:F13"/>
  <sheetViews>
    <sheetView topLeftCell="A2" workbookViewId="0">
      <selection activeCell="E13" sqref="E13"/>
    </sheetView>
  </sheetViews>
  <sheetFormatPr defaultRowHeight="14.4" x14ac:dyDescent="0.3"/>
  <cols>
    <col min="1" max="1" width="26.5546875" style="1" customWidth="1"/>
    <col min="2" max="2" width="29" style="1" customWidth="1"/>
    <col min="3" max="3" width="14.6640625" style="1" customWidth="1"/>
    <col min="4" max="4" width="15.6640625" style="1" customWidth="1"/>
    <col min="5" max="5" width="15" style="1" bestFit="1" customWidth="1"/>
    <col min="6" max="16384" width="8.88671875" style="1"/>
  </cols>
  <sheetData>
    <row r="1" spans="1:6" ht="15.6" thickTop="1" thickBot="1" x14ac:dyDescent="0.35">
      <c r="A1" s="38" t="s">
        <v>5</v>
      </c>
      <c r="B1" s="39" t="s">
        <v>19</v>
      </c>
      <c r="C1" s="39" t="s">
        <v>66</v>
      </c>
      <c r="D1" s="40" t="s">
        <v>67</v>
      </c>
      <c r="E1" s="39" t="s">
        <v>65</v>
      </c>
    </row>
    <row r="2" spans="1:6" ht="15" thickTop="1" x14ac:dyDescent="0.3">
      <c r="A2" s="41" t="s">
        <v>68</v>
      </c>
      <c r="B2" s="42" t="s">
        <v>69</v>
      </c>
      <c r="C2" s="68"/>
      <c r="D2" s="69">
        <v>0</v>
      </c>
      <c r="E2" s="43">
        <f>1000*D2</f>
        <v>0</v>
      </c>
    </row>
    <row r="3" spans="1:6" x14ac:dyDescent="0.3">
      <c r="A3" s="41" t="s">
        <v>70</v>
      </c>
      <c r="B3" s="42" t="s">
        <v>69</v>
      </c>
      <c r="C3" s="68"/>
      <c r="D3" s="69">
        <v>0</v>
      </c>
      <c r="E3" s="43">
        <f>1000*D3</f>
        <v>0</v>
      </c>
    </row>
    <row r="4" spans="1:6" ht="15" thickBot="1" x14ac:dyDescent="0.35">
      <c r="A4" s="41" t="s">
        <v>71</v>
      </c>
      <c r="B4" s="42" t="s">
        <v>69</v>
      </c>
      <c r="C4" s="68"/>
      <c r="D4" s="69">
        <v>0</v>
      </c>
      <c r="E4" s="43">
        <f>1000*D4</f>
        <v>0</v>
      </c>
    </row>
    <row r="5" spans="1:6" ht="44.4" thickTop="1" thickBot="1" x14ac:dyDescent="0.35">
      <c r="A5" s="38" t="s">
        <v>5</v>
      </c>
      <c r="B5" s="39" t="s">
        <v>19</v>
      </c>
      <c r="C5" s="39"/>
      <c r="D5" s="40" t="s">
        <v>72</v>
      </c>
      <c r="E5" s="39" t="s">
        <v>65</v>
      </c>
    </row>
    <row r="6" spans="1:6" ht="15" thickTop="1" x14ac:dyDescent="0.3">
      <c r="A6" s="41" t="s">
        <v>73</v>
      </c>
      <c r="B6" s="42" t="s">
        <v>74</v>
      </c>
      <c r="C6" s="42"/>
      <c r="D6" s="69">
        <v>0</v>
      </c>
      <c r="E6" s="43">
        <f>500*D6</f>
        <v>0</v>
      </c>
    </row>
    <row r="7" spans="1:6" ht="42" thickBot="1" x14ac:dyDescent="0.35">
      <c r="A7" s="44" t="s">
        <v>75</v>
      </c>
      <c r="B7" s="42" t="s">
        <v>76</v>
      </c>
      <c r="C7" s="42"/>
      <c r="D7" s="69">
        <v>0</v>
      </c>
      <c r="E7" s="43">
        <f>500*D7</f>
        <v>0</v>
      </c>
    </row>
    <row r="8" spans="1:6" ht="34.950000000000003" customHeight="1" thickTop="1" thickBot="1" x14ac:dyDescent="0.35">
      <c r="A8" s="38" t="s">
        <v>5</v>
      </c>
      <c r="B8" s="39" t="s">
        <v>19</v>
      </c>
      <c r="C8" s="79" t="s">
        <v>153</v>
      </c>
      <c r="D8" s="80"/>
      <c r="E8" s="39" t="s">
        <v>65</v>
      </c>
    </row>
    <row r="9" spans="1:6" ht="70.2" thickTop="1" thickBot="1" x14ac:dyDescent="0.35">
      <c r="A9" s="41" t="s">
        <v>154</v>
      </c>
      <c r="B9" s="42" t="s">
        <v>77</v>
      </c>
      <c r="C9" s="75">
        <v>0</v>
      </c>
      <c r="D9" s="76"/>
      <c r="E9" s="43">
        <f>10*C9</f>
        <v>0</v>
      </c>
      <c r="F9" s="1" t="s">
        <v>155</v>
      </c>
    </row>
    <row r="10" spans="1:6" ht="153" thickTop="1" thickBot="1" x14ac:dyDescent="0.35">
      <c r="A10" s="41" t="s">
        <v>78</v>
      </c>
      <c r="B10" s="42" t="s">
        <v>161</v>
      </c>
      <c r="C10" s="77"/>
      <c r="D10" s="78"/>
      <c r="E10" s="72">
        <v>0</v>
      </c>
    </row>
    <row r="11" spans="1:6" ht="55.8" thickTop="1" x14ac:dyDescent="0.3">
      <c r="A11" s="44" t="s">
        <v>79</v>
      </c>
      <c r="B11" s="42" t="s">
        <v>162</v>
      </c>
      <c r="C11" s="75">
        <v>0</v>
      </c>
      <c r="D11" s="76"/>
      <c r="E11" s="43">
        <f>500*C11</f>
        <v>0</v>
      </c>
    </row>
    <row r="12" spans="1:6" ht="15" thickBot="1" x14ac:dyDescent="0.35"/>
    <row r="13" spans="1:6" ht="43.8" thickBot="1" x14ac:dyDescent="0.35">
      <c r="D13" s="22" t="s">
        <v>80</v>
      </c>
      <c r="E13" s="23">
        <f>SUM(E2:E11)</f>
        <v>0</v>
      </c>
    </row>
  </sheetData>
  <sheetProtection algorithmName="SHA-512" hashValue="LR6rpfmM2+fZdH0k/pwqpltWT6BREegPP+szkbfow9A0eYJB7ByoI1tkPa3ei02dJDSrid35w2YJD2aZIouKrA==" saltValue="ZnWs0jk1vA3GjSE0FRZL9w==" spinCount="100000" sheet="1" objects="1" scenarios="1"/>
  <mergeCells count="4">
    <mergeCell ref="C9:D9"/>
    <mergeCell ref="C10:D10"/>
    <mergeCell ref="C11:D11"/>
    <mergeCell ref="C8:D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25F8-879E-49BF-8167-2FC3C8B66C3C}">
  <dimension ref="A1:Q50"/>
  <sheetViews>
    <sheetView topLeftCell="A37" workbookViewId="0">
      <selection activeCell="B53" sqref="B53"/>
    </sheetView>
  </sheetViews>
  <sheetFormatPr defaultRowHeight="14.4" x14ac:dyDescent="0.3"/>
  <cols>
    <col min="1" max="1" width="23.5546875" style="1" bestFit="1" customWidth="1"/>
    <col min="2" max="2" width="25.6640625" style="1" bestFit="1" customWidth="1"/>
    <col min="3" max="3" width="26.5546875" style="1" customWidth="1"/>
    <col min="4" max="4" width="15.5546875" style="1" customWidth="1"/>
    <col min="5" max="5" width="14" style="1" customWidth="1"/>
    <col min="6" max="16384" width="8.88671875" style="1"/>
  </cols>
  <sheetData>
    <row r="1" spans="1:17" ht="15" thickBot="1" x14ac:dyDescent="0.35">
      <c r="A1" s="9" t="s">
        <v>6</v>
      </c>
    </row>
    <row r="2" spans="1:17" ht="15" thickTop="1" x14ac:dyDescent="0.3">
      <c r="A2" s="10"/>
      <c r="B2" s="19"/>
      <c r="C2" s="10" t="s">
        <v>81</v>
      </c>
      <c r="D2" s="10" t="s">
        <v>82</v>
      </c>
      <c r="E2" s="10" t="s">
        <v>83</v>
      </c>
    </row>
    <row r="3" spans="1:17" x14ac:dyDescent="0.3">
      <c r="A3" s="3" t="s">
        <v>84</v>
      </c>
      <c r="B3" s="3"/>
      <c r="C3" s="45">
        <v>44645</v>
      </c>
      <c r="D3" s="3" t="s">
        <v>85</v>
      </c>
      <c r="E3" s="3" t="s">
        <v>86</v>
      </c>
    </row>
    <row r="4" spans="1:17" ht="28.8" x14ac:dyDescent="0.3">
      <c r="A4" s="25" t="s">
        <v>87</v>
      </c>
      <c r="B4" s="3"/>
      <c r="C4" s="45">
        <v>44646</v>
      </c>
      <c r="D4" s="3" t="s">
        <v>88</v>
      </c>
      <c r="E4" s="3" t="s">
        <v>89</v>
      </c>
    </row>
    <row r="5" spans="1:17" x14ac:dyDescent="0.3">
      <c r="A5" s="3" t="s">
        <v>90</v>
      </c>
      <c r="B5" s="3"/>
      <c r="C5" s="45">
        <v>44648</v>
      </c>
      <c r="D5" s="3" t="s">
        <v>85</v>
      </c>
      <c r="E5" s="3" t="s">
        <v>91</v>
      </c>
    </row>
    <row r="6" spans="1:17" x14ac:dyDescent="0.3">
      <c r="D6" s="46"/>
    </row>
    <row r="7" spans="1:17" ht="15" thickBot="1" x14ac:dyDescent="0.35">
      <c r="A7" s="30" t="s">
        <v>92</v>
      </c>
    </row>
    <row r="8" spans="1:17" ht="30" thickTop="1" thickBot="1" x14ac:dyDescent="0.35">
      <c r="A8" s="2" t="s">
        <v>8</v>
      </c>
      <c r="B8" s="47" t="s">
        <v>93</v>
      </c>
      <c r="C8" s="2" t="s">
        <v>31</v>
      </c>
      <c r="D8" s="2" t="s">
        <v>94</v>
      </c>
      <c r="E8" s="2" t="s">
        <v>29</v>
      </c>
    </row>
    <row r="9" spans="1:17" ht="29.4" thickTop="1" x14ac:dyDescent="0.3">
      <c r="A9" s="32">
        <v>1</v>
      </c>
      <c r="B9" s="25" t="s">
        <v>95</v>
      </c>
      <c r="C9" s="66"/>
      <c r="D9" s="65">
        <v>0</v>
      </c>
      <c r="E9" s="5">
        <f>D9*A9</f>
        <v>0</v>
      </c>
    </row>
    <row r="10" spans="1:17" ht="28.8" x14ac:dyDescent="0.3">
      <c r="A10" s="32">
        <v>1</v>
      </c>
      <c r="B10" s="25" t="s">
        <v>96</v>
      </c>
      <c r="C10" s="66"/>
      <c r="D10" s="65">
        <v>0</v>
      </c>
      <c r="E10" s="5">
        <f>D10*A10</f>
        <v>0</v>
      </c>
    </row>
    <row r="12" spans="1:17" ht="15" thickBot="1" x14ac:dyDescent="0.35">
      <c r="A12" s="30" t="s">
        <v>97</v>
      </c>
      <c r="B12" s="22"/>
      <c r="C12" s="22"/>
    </row>
    <row r="13" spans="1:17" ht="30" thickTop="1" thickBot="1" x14ac:dyDescent="0.35">
      <c r="A13" s="2" t="s">
        <v>8</v>
      </c>
      <c r="B13" s="47" t="s">
        <v>93</v>
      </c>
      <c r="C13" s="2" t="s">
        <v>31</v>
      </c>
      <c r="D13" s="2" t="s">
        <v>94</v>
      </c>
      <c r="E13" s="2" t="s">
        <v>29</v>
      </c>
    </row>
    <row r="14" spans="1:17" ht="29.4" thickTop="1" x14ac:dyDescent="0.3">
      <c r="A14" s="48">
        <v>1</v>
      </c>
      <c r="B14" s="25" t="s">
        <v>95</v>
      </c>
      <c r="C14" s="66"/>
      <c r="D14" s="65">
        <v>0</v>
      </c>
      <c r="E14" s="5">
        <f>D14*A14</f>
        <v>0</v>
      </c>
      <c r="Q14" s="1" t="s">
        <v>132</v>
      </c>
    </row>
    <row r="15" spans="1:17" ht="43.2" x14ac:dyDescent="0.3">
      <c r="A15" s="48">
        <v>1</v>
      </c>
      <c r="B15" s="25" t="s">
        <v>98</v>
      </c>
      <c r="C15" s="66"/>
      <c r="D15" s="65">
        <v>0</v>
      </c>
      <c r="E15" s="5">
        <f>D15*A15</f>
        <v>0</v>
      </c>
    </row>
    <row r="16" spans="1:17" ht="28.8" x14ac:dyDescent="0.3">
      <c r="A16" s="48">
        <v>1</v>
      </c>
      <c r="B16" s="25" t="s">
        <v>99</v>
      </c>
      <c r="C16" s="66"/>
      <c r="D16" s="65">
        <v>0</v>
      </c>
      <c r="E16" s="5">
        <f>D16*A16</f>
        <v>0</v>
      </c>
    </row>
    <row r="17" spans="1:5" x14ac:dyDescent="0.3">
      <c r="B17" s="22"/>
      <c r="C17" s="22"/>
    </row>
    <row r="18" spans="1:5" ht="15" thickBot="1" x14ac:dyDescent="0.35">
      <c r="A18" s="30" t="s">
        <v>100</v>
      </c>
      <c r="B18" s="22"/>
      <c r="C18" s="22"/>
    </row>
    <row r="19" spans="1:5" ht="30" thickTop="1" thickBot="1" x14ac:dyDescent="0.35">
      <c r="A19" s="2" t="s">
        <v>8</v>
      </c>
      <c r="B19" s="47" t="s">
        <v>93</v>
      </c>
      <c r="C19" s="2" t="s">
        <v>31</v>
      </c>
      <c r="D19" s="2" t="s">
        <v>94</v>
      </c>
      <c r="E19" s="2" t="s">
        <v>29</v>
      </c>
    </row>
    <row r="20" spans="1:5" ht="29.4" thickTop="1" x14ac:dyDescent="0.3">
      <c r="A20" s="49">
        <v>1</v>
      </c>
      <c r="B20" s="25" t="s">
        <v>95</v>
      </c>
      <c r="C20" s="66"/>
      <c r="D20" s="65">
        <v>0</v>
      </c>
      <c r="E20" s="5">
        <f>D20*A20</f>
        <v>0</v>
      </c>
    </row>
    <row r="21" spans="1:5" ht="28.8" x14ac:dyDescent="0.3">
      <c r="A21" s="49">
        <v>1</v>
      </c>
      <c r="B21" s="25" t="s">
        <v>101</v>
      </c>
      <c r="C21" s="66"/>
      <c r="D21" s="65">
        <v>0</v>
      </c>
      <c r="E21" s="5">
        <f t="shared" ref="E21:E22" si="0">D21*A21</f>
        <v>0</v>
      </c>
    </row>
    <row r="22" spans="1:5" ht="28.8" x14ac:dyDescent="0.3">
      <c r="A22" s="49">
        <v>2</v>
      </c>
      <c r="B22" s="25" t="s">
        <v>102</v>
      </c>
      <c r="C22" s="66"/>
      <c r="D22" s="65">
        <v>0</v>
      </c>
      <c r="E22" s="5">
        <f t="shared" si="0"/>
        <v>0</v>
      </c>
    </row>
    <row r="23" spans="1:5" x14ac:dyDescent="0.3">
      <c r="B23" s="22"/>
      <c r="C23" s="22"/>
    </row>
    <row r="24" spans="1:5" ht="15" thickBot="1" x14ac:dyDescent="0.35">
      <c r="A24" s="30" t="s">
        <v>103</v>
      </c>
      <c r="B24" s="22"/>
      <c r="C24" s="22"/>
    </row>
    <row r="25" spans="1:5" ht="30" thickTop="1" thickBot="1" x14ac:dyDescent="0.35">
      <c r="A25" s="2" t="s">
        <v>8</v>
      </c>
      <c r="B25" s="47" t="s">
        <v>93</v>
      </c>
      <c r="C25" s="2" t="s">
        <v>31</v>
      </c>
      <c r="D25" s="2" t="s">
        <v>94</v>
      </c>
      <c r="E25" s="2" t="s">
        <v>29</v>
      </c>
    </row>
    <row r="26" spans="1:5" ht="29.4" thickTop="1" x14ac:dyDescent="0.3">
      <c r="A26" s="32">
        <v>1</v>
      </c>
      <c r="B26" s="25" t="s">
        <v>95</v>
      </c>
      <c r="C26" s="66"/>
      <c r="D26" s="65">
        <v>0</v>
      </c>
      <c r="E26" s="5">
        <f>D26*A26</f>
        <v>0</v>
      </c>
    </row>
    <row r="27" spans="1:5" ht="28.8" x14ac:dyDescent="0.3">
      <c r="A27" s="32">
        <v>1</v>
      </c>
      <c r="B27" s="25" t="s">
        <v>104</v>
      </c>
      <c r="C27" s="66"/>
      <c r="D27" s="65">
        <v>0</v>
      </c>
      <c r="E27" s="5">
        <f t="shared" ref="E27:E28" si="1">D27*A27</f>
        <v>0</v>
      </c>
    </row>
    <row r="28" spans="1:5" ht="28.8" x14ac:dyDescent="0.3">
      <c r="A28" s="32">
        <v>1</v>
      </c>
      <c r="B28" s="25" t="s">
        <v>105</v>
      </c>
      <c r="C28" s="66"/>
      <c r="D28" s="65">
        <v>0</v>
      </c>
      <c r="E28" s="5">
        <f t="shared" si="1"/>
        <v>0</v>
      </c>
    </row>
    <row r="29" spans="1:5" x14ac:dyDescent="0.3">
      <c r="B29" s="22"/>
      <c r="C29" s="22"/>
    </row>
    <row r="30" spans="1:5" ht="15" thickBot="1" x14ac:dyDescent="0.35">
      <c r="A30" s="30" t="s">
        <v>106</v>
      </c>
      <c r="B30" s="22"/>
      <c r="C30" s="22"/>
    </row>
    <row r="31" spans="1:5" ht="30" thickTop="1" thickBot="1" x14ac:dyDescent="0.35">
      <c r="A31" s="2" t="s">
        <v>8</v>
      </c>
      <c r="B31" s="47" t="s">
        <v>93</v>
      </c>
      <c r="C31" s="2" t="s">
        <v>31</v>
      </c>
      <c r="D31" s="2" t="s">
        <v>94</v>
      </c>
      <c r="E31" s="2" t="s">
        <v>29</v>
      </c>
    </row>
    <row r="32" spans="1:5" ht="29.4" thickTop="1" x14ac:dyDescent="0.3">
      <c r="A32" s="32">
        <v>2</v>
      </c>
      <c r="B32" s="25" t="s">
        <v>107</v>
      </c>
      <c r="C32" s="66"/>
      <c r="D32" s="65">
        <v>0</v>
      </c>
      <c r="E32" s="5">
        <f>D32*A32</f>
        <v>0</v>
      </c>
    </row>
    <row r="33" spans="1:5" x14ac:dyDescent="0.3">
      <c r="B33" s="22"/>
      <c r="C33" s="22"/>
    </row>
    <row r="34" spans="1:5" ht="15" thickBot="1" x14ac:dyDescent="0.35">
      <c r="A34" s="30" t="s">
        <v>84</v>
      </c>
      <c r="B34" s="22"/>
      <c r="C34" s="22"/>
    </row>
    <row r="35" spans="1:5" ht="15.6" thickTop="1" thickBot="1" x14ac:dyDescent="0.35">
      <c r="A35" s="2" t="s">
        <v>8</v>
      </c>
      <c r="B35" s="2" t="s">
        <v>108</v>
      </c>
      <c r="C35" s="2"/>
      <c r="D35" s="2" t="s">
        <v>109</v>
      </c>
      <c r="E35" s="2" t="s">
        <v>29</v>
      </c>
    </row>
    <row r="36" spans="1:5" ht="15" thickTop="1" x14ac:dyDescent="0.3">
      <c r="A36" s="32" t="s">
        <v>110</v>
      </c>
      <c r="B36" s="25" t="s">
        <v>111</v>
      </c>
      <c r="C36" s="25"/>
      <c r="D36" s="65">
        <v>0</v>
      </c>
      <c r="E36" s="5">
        <f>D36*2</f>
        <v>0</v>
      </c>
    </row>
    <row r="37" spans="1:5" x14ac:dyDescent="0.3">
      <c r="B37" s="22"/>
      <c r="C37" s="22"/>
    </row>
    <row r="38" spans="1:5" ht="29.4" thickBot="1" x14ac:dyDescent="0.35">
      <c r="A38" s="34" t="s">
        <v>87</v>
      </c>
      <c r="B38" s="22"/>
      <c r="C38" s="22"/>
    </row>
    <row r="39" spans="1:5" ht="15.6" thickTop="1" thickBot="1" x14ac:dyDescent="0.35">
      <c r="A39" s="2" t="s">
        <v>8</v>
      </c>
      <c r="B39" s="2" t="s">
        <v>108</v>
      </c>
      <c r="C39" s="2"/>
      <c r="D39" s="2" t="s">
        <v>109</v>
      </c>
      <c r="E39" s="2" t="s">
        <v>29</v>
      </c>
    </row>
    <row r="40" spans="1:5" ht="15" thickTop="1" x14ac:dyDescent="0.3">
      <c r="A40" s="32" t="s">
        <v>112</v>
      </c>
      <c r="B40" s="25" t="s">
        <v>113</v>
      </c>
      <c r="C40" s="25"/>
      <c r="D40" s="65">
        <v>0</v>
      </c>
      <c r="E40" s="5">
        <f>D40*8</f>
        <v>0</v>
      </c>
    </row>
    <row r="41" spans="1:5" x14ac:dyDescent="0.3">
      <c r="B41" s="22"/>
      <c r="C41" s="22"/>
    </row>
    <row r="42" spans="1:5" ht="15" thickBot="1" x14ac:dyDescent="0.35">
      <c r="A42" s="30" t="s">
        <v>90</v>
      </c>
      <c r="B42" s="22"/>
      <c r="C42" s="22"/>
    </row>
    <row r="43" spans="1:5" ht="15.6" thickTop="1" thickBot="1" x14ac:dyDescent="0.35">
      <c r="A43" s="2" t="s">
        <v>8</v>
      </c>
      <c r="B43" s="2" t="s">
        <v>108</v>
      </c>
      <c r="C43" s="2"/>
      <c r="D43" s="2" t="s">
        <v>109</v>
      </c>
      <c r="E43" s="2" t="s">
        <v>29</v>
      </c>
    </row>
    <row r="44" spans="1:5" ht="15" thickTop="1" x14ac:dyDescent="0.3">
      <c r="A44" s="32" t="s">
        <v>110</v>
      </c>
      <c r="B44" s="25" t="s">
        <v>111</v>
      </c>
      <c r="C44" s="25"/>
      <c r="D44" s="65">
        <v>0</v>
      </c>
      <c r="E44" s="5">
        <f>D44*2</f>
        <v>0</v>
      </c>
    </row>
    <row r="46" spans="1:5" ht="28.8" x14ac:dyDescent="0.3">
      <c r="D46" s="25" t="s">
        <v>114</v>
      </c>
      <c r="E46" s="5">
        <f>SUM(E9,E10,E14,E15,E16,E20,E21,E22,E26,E27,E28,E32)</f>
        <v>0</v>
      </c>
    </row>
    <row r="47" spans="1:5" x14ac:dyDescent="0.3">
      <c r="D47" s="3" t="s">
        <v>115</v>
      </c>
      <c r="E47" s="5">
        <f>SUM(E36,E40,E44)</f>
        <v>0</v>
      </c>
    </row>
    <row r="48" spans="1:5" x14ac:dyDescent="0.3">
      <c r="D48" s="3" t="s">
        <v>116</v>
      </c>
      <c r="E48" s="5">
        <f>SUM(E46:E47)</f>
        <v>0</v>
      </c>
    </row>
    <row r="49" spans="4:5" ht="15" thickBot="1" x14ac:dyDescent="0.35"/>
    <row r="50" spans="4:5" ht="72.599999999999994" thickBot="1" x14ac:dyDescent="0.35">
      <c r="D50" s="50" t="s">
        <v>156</v>
      </c>
      <c r="E50" s="51">
        <f>E48*10</f>
        <v>0</v>
      </c>
    </row>
  </sheetData>
  <sheetProtection algorithmName="SHA-512" hashValue="d8dKULAUR/PBpfttPTPNkTGPC4oOpcvTmYako0yxHq0XV+txgoXVmcK0MGwnQTQxtlWvvrP439ZdIBfYtraLRw==" saltValue="+ABVsdhQjeLsboD9DdF6xQ==" spinCount="100000" sheet="1" objects="1" scenarios="1"/>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1209-48C3-4E8F-83B1-AC6FF043DFB9}">
  <dimension ref="A1:B13"/>
  <sheetViews>
    <sheetView workbookViewId="0">
      <selection activeCell="G10" sqref="G10"/>
    </sheetView>
  </sheetViews>
  <sheetFormatPr defaultRowHeight="14.4" x14ac:dyDescent="0.3"/>
  <cols>
    <col min="1" max="1" width="33.44140625" style="1" customWidth="1"/>
    <col min="2" max="2" width="16.6640625" style="1" bestFit="1" customWidth="1"/>
    <col min="3" max="16384" width="8.88671875" style="1"/>
  </cols>
  <sheetData>
    <row r="1" spans="1:2" x14ac:dyDescent="0.3">
      <c r="A1" s="52" t="s">
        <v>117</v>
      </c>
      <c r="B1" s="52" t="s">
        <v>33</v>
      </c>
    </row>
    <row r="2" spans="1:2" x14ac:dyDescent="0.3">
      <c r="A2" s="53" t="s">
        <v>118</v>
      </c>
      <c r="B2" s="70">
        <v>0</v>
      </c>
    </row>
    <row r="3" spans="1:2" x14ac:dyDescent="0.3">
      <c r="A3" s="53" t="s">
        <v>119</v>
      </c>
      <c r="B3" s="70">
        <v>0</v>
      </c>
    </row>
    <row r="4" spans="1:2" x14ac:dyDescent="0.3">
      <c r="A4" s="53" t="s">
        <v>120</v>
      </c>
      <c r="B4" s="70">
        <v>0</v>
      </c>
    </row>
    <row r="5" spans="1:2" x14ac:dyDescent="0.3">
      <c r="A5" s="53" t="s">
        <v>121</v>
      </c>
      <c r="B5" s="70">
        <v>0</v>
      </c>
    </row>
    <row r="6" spans="1:2" x14ac:dyDescent="0.3">
      <c r="A6" s="53" t="s">
        <v>122</v>
      </c>
      <c r="B6" s="70">
        <v>0</v>
      </c>
    </row>
    <row r="7" spans="1:2" x14ac:dyDescent="0.3">
      <c r="A7" s="53" t="s">
        <v>123</v>
      </c>
      <c r="B7" s="70">
        <v>0</v>
      </c>
    </row>
    <row r="8" spans="1:2" x14ac:dyDescent="0.3">
      <c r="A8" s="53" t="s">
        <v>124</v>
      </c>
      <c r="B8" s="70">
        <v>0</v>
      </c>
    </row>
    <row r="9" spans="1:2" x14ac:dyDescent="0.3">
      <c r="A9" s="53" t="s">
        <v>125</v>
      </c>
      <c r="B9" s="70">
        <v>0</v>
      </c>
    </row>
    <row r="10" spans="1:2" x14ac:dyDescent="0.3">
      <c r="A10" s="53" t="s">
        <v>126</v>
      </c>
      <c r="B10" s="70">
        <v>0</v>
      </c>
    </row>
    <row r="11" spans="1:2" x14ac:dyDescent="0.3">
      <c r="A11" s="53" t="s">
        <v>127</v>
      </c>
      <c r="B11" s="70">
        <v>0</v>
      </c>
    </row>
    <row r="12" spans="1:2" x14ac:dyDescent="0.3">
      <c r="A12" s="53" t="s">
        <v>128</v>
      </c>
      <c r="B12" s="70">
        <v>0</v>
      </c>
    </row>
    <row r="13" spans="1:2" x14ac:dyDescent="0.3">
      <c r="A13" s="53" t="s">
        <v>129</v>
      </c>
      <c r="B13" s="70">
        <v>0</v>
      </c>
    </row>
  </sheetData>
  <sheetProtection algorithmName="SHA-512" hashValue="G2V8h7Sj8Uawa0b7k+WbkX/m4B9BZiCOjYiVlBav4Yv7SYfaNlNZ9KSaIZEGAIoLtJnw0vvW6XjuVnOQt60X1A==" saltValue="t79oThhCkhxZBfN7QTygK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6126B906334943AC7EF77F5FEA33F5" ma:contentTypeVersion="2" ma:contentTypeDescription="Create a new document." ma:contentTypeScope="" ma:versionID="2f71c1c0e54f4fcbcf6210001c05c024">
  <xsd:schema xmlns:xsd="http://www.w3.org/2001/XMLSchema" xmlns:xs="http://www.w3.org/2001/XMLSchema" xmlns:p="http://schemas.microsoft.com/office/2006/metadata/properties" xmlns:ns2="cf9816c3-252f-47c8-b272-6513f4052575" targetNamespace="http://schemas.microsoft.com/office/2006/metadata/properties" ma:root="true" ma:fieldsID="d9137896c12517ea94b0afaacd2bd411" ns2:_="">
    <xsd:import namespace="cf9816c3-252f-47c8-b272-6513f405257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9816c3-252f-47c8-b272-6513f40525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F65DA-6312-412F-9DE4-C012868EFB3F}">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cf9816c3-252f-47c8-b272-6513f4052575"/>
    <ds:schemaRef ds:uri="http://www.w3.org/XML/1998/namespace"/>
  </ds:schemaRefs>
</ds:datastoreItem>
</file>

<file path=customXml/itemProps2.xml><?xml version="1.0" encoding="utf-8"?>
<ds:datastoreItem xmlns:ds="http://schemas.openxmlformats.org/officeDocument/2006/customXml" ds:itemID="{67C77492-5FCA-4317-B724-3878F885F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9816c3-252f-47c8-b272-6513f40525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B4502-8CD9-4FE3-98B0-6DB37781CF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vt:lpstr>
      <vt:lpstr>Totale inschrijfprijs</vt:lpstr>
      <vt:lpstr>Vervangen presentatieschermen</vt:lpstr>
      <vt:lpstr>Verrijdbaar teams scherm</vt:lpstr>
      <vt:lpstr>Inrichting leslokaal</vt:lpstr>
      <vt:lpstr>Dienstverlening</vt:lpstr>
      <vt:lpstr>Verhuur Open Dag</vt:lpstr>
      <vt:lpstr>Opslagpercentages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 Haast</dc:creator>
  <cp:keywords/>
  <dc:description/>
  <cp:lastModifiedBy>Koen Haast</cp:lastModifiedBy>
  <cp:revision/>
  <dcterms:created xsi:type="dcterms:W3CDTF">2021-12-08T16:25:15Z</dcterms:created>
  <dcterms:modified xsi:type="dcterms:W3CDTF">2022-02-04T09:53:49Z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0x0101008F6126B906334943AC7EF77F5FEA33F5</vt:lpwstr>
  </property>
</Properties>
</file>