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ATA\Inkoop\1. Lopende aanbestedingen\2021 Plaagsoorten vederkruid cabomba\2. Aanbestedingsdocumenten\"/>
    </mc:Choice>
  </mc:AlternateContent>
  <xr:revisionPtr revIDLastSave="0" documentId="14_{0765A269-FA6F-4686-B42F-DB17A591578F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Prijs per kwaliteitspunt" sheetId="7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5" i="7" l="1"/>
  <c r="F56" i="7"/>
  <c r="F57" i="7"/>
  <c r="F54" i="7"/>
  <c r="D55" i="7"/>
  <c r="D56" i="7"/>
  <c r="D57" i="7"/>
  <c r="D54" i="7"/>
  <c r="B56" i="7"/>
  <c r="I60" i="7"/>
  <c r="M60" i="7"/>
  <c r="K60" i="7"/>
  <c r="G60" i="7"/>
  <c r="E60" i="7"/>
  <c r="C60" i="7"/>
  <c r="C57" i="7"/>
  <c r="B57" i="7"/>
  <c r="C56" i="7"/>
  <c r="C55" i="7"/>
  <c r="B55" i="7"/>
  <c r="C54" i="7"/>
  <c r="B54" i="7"/>
  <c r="B51" i="7"/>
  <c r="B48" i="7"/>
  <c r="G35" i="7" s="1"/>
  <c r="B47" i="7"/>
  <c r="J52" i="7" s="1"/>
  <c r="Y46" i="7"/>
  <c r="Z46" i="7" s="1"/>
  <c r="B46" i="7"/>
  <c r="E35" i="7" s="1"/>
  <c r="Y45" i="7"/>
  <c r="Z45" i="7" s="1"/>
  <c r="B45" i="7"/>
  <c r="F52" i="7" s="1"/>
  <c r="Y44" i="7"/>
  <c r="Z44" i="7" s="1"/>
  <c r="B44" i="7"/>
  <c r="C35" i="7" s="1"/>
  <c r="Y43" i="7"/>
  <c r="Z43" i="7" s="1"/>
  <c r="Y42" i="7"/>
  <c r="Z42" i="7" s="1"/>
  <c r="L57" i="7"/>
  <c r="J57" i="7"/>
  <c r="H57" i="7"/>
  <c r="B39" i="7"/>
  <c r="L56" i="7"/>
  <c r="J56" i="7"/>
  <c r="H56" i="7"/>
  <c r="B38" i="7"/>
  <c r="L55" i="7"/>
  <c r="J55" i="7"/>
  <c r="H55" i="7"/>
  <c r="B37" i="7"/>
  <c r="L54" i="7"/>
  <c r="J54" i="7"/>
  <c r="H54" i="7"/>
  <c r="B36" i="7"/>
  <c r="C27" i="7"/>
  <c r="B26" i="7"/>
  <c r="B25" i="7"/>
  <c r="B24" i="7"/>
  <c r="B23" i="7"/>
  <c r="C58" i="7" l="1"/>
  <c r="C62" i="7" s="1"/>
  <c r="F35" i="7"/>
  <c r="D35" i="7"/>
  <c r="M55" i="7"/>
  <c r="M56" i="7"/>
  <c r="M57" i="7"/>
  <c r="D52" i="7"/>
  <c r="H52" i="7"/>
  <c r="L52" i="7"/>
  <c r="E54" i="7"/>
  <c r="G54" i="7"/>
  <c r="I54" i="7"/>
  <c r="K54" i="7"/>
  <c r="M54" i="7"/>
  <c r="E55" i="7"/>
  <c r="G55" i="7"/>
  <c r="I55" i="7"/>
  <c r="K55" i="7"/>
  <c r="E56" i="7"/>
  <c r="G56" i="7"/>
  <c r="I56" i="7"/>
  <c r="K56" i="7"/>
  <c r="E57" i="7"/>
  <c r="G57" i="7"/>
  <c r="I57" i="7"/>
  <c r="K57" i="7"/>
  <c r="M58" i="7" l="1"/>
  <c r="I58" i="7"/>
  <c r="E58" i="7"/>
  <c r="E62" i="7" s="1"/>
  <c r="K58" i="7"/>
  <c r="G58" i="7"/>
  <c r="G62" i="7" s="1"/>
  <c r="M62" i="7" l="1"/>
  <c r="L62" i="7"/>
  <c r="K62" i="7"/>
  <c r="J62" i="7" s="1"/>
  <c r="I62" i="7"/>
  <c r="H62" i="7" s="1"/>
</calcChain>
</file>

<file path=xl/sharedStrings.xml><?xml version="1.0" encoding="utf-8"?>
<sst xmlns="http://schemas.openxmlformats.org/spreadsheetml/2006/main" count="70" uniqueCount="47">
  <si>
    <t>Totaal beoordeling</t>
  </si>
  <si>
    <t>1. Gegevens Inschrijver</t>
  </si>
  <si>
    <t>2. Conformiteitenlijst</t>
  </si>
  <si>
    <t>3. Tarievenblad</t>
  </si>
  <si>
    <t>4. Plan van Aanpak</t>
  </si>
  <si>
    <t>5. Referentieproject</t>
  </si>
  <si>
    <t>ja/nee</t>
  </si>
  <si>
    <r>
      <t>Voorbeelden van verplichte bijlagen</t>
    </r>
    <r>
      <rPr>
        <sz val="11"/>
        <rFont val="Arial"/>
        <family val="2"/>
      </rPr>
      <t xml:space="preserve"> </t>
    </r>
  </si>
  <si>
    <t>Stap 1</t>
  </si>
  <si>
    <t>Stap 3</t>
  </si>
  <si>
    <t>Stap 4</t>
  </si>
  <si>
    <t>Vul de prijs per aanbieder in</t>
  </si>
  <si>
    <t>Subbeoordeling kwaliteit</t>
  </si>
  <si>
    <t>Waardering o.b.v. wegings-factor</t>
  </si>
  <si>
    <t>Stap 2</t>
  </si>
  <si>
    <t>Kwaliteitscriterium A</t>
  </si>
  <si>
    <t>Kwaliteitscriterium B</t>
  </si>
  <si>
    <t>Kwaliteitscriteria</t>
  </si>
  <si>
    <t>Laagste prijs</t>
  </si>
  <si>
    <t>Naam aanbesteding</t>
  </si>
  <si>
    <t>Vul hieronder de naam van de aanbesteding in</t>
  </si>
  <si>
    <t>Vul hieronder de namen van de inschrijvers in</t>
  </si>
  <si>
    <t>Inschrijver 1</t>
  </si>
  <si>
    <t>Inschrijver 2</t>
  </si>
  <si>
    <t>Inschrijver 5</t>
  </si>
  <si>
    <t>Inschrijver 3</t>
  </si>
  <si>
    <t>Inschrijver 4</t>
  </si>
  <si>
    <t xml:space="preserve"> </t>
  </si>
  <si>
    <t>Stap 6</t>
  </si>
  <si>
    <t>Stap 7</t>
  </si>
  <si>
    <t>Hulptabel tbv grafiek</t>
  </si>
  <si>
    <t>Hoogste prijs</t>
  </si>
  <si>
    <t>Stap 8</t>
  </si>
  <si>
    <t>Kwaliteitscriterium C</t>
  </si>
  <si>
    <t>Kwaliteitscriterium D</t>
  </si>
  <si>
    <t>Fictieve inschrijfprijs</t>
  </si>
  <si>
    <t>Vul per inschrijver de waardering per kwaliteitscriterium in</t>
  </si>
  <si>
    <t>Max te behalen punten</t>
  </si>
  <si>
    <t>Waardering in punten</t>
  </si>
  <si>
    <t>Bestrijding plaagsoorten</t>
  </si>
  <si>
    <t>Werkwijze effectieve verwijdering</t>
  </si>
  <si>
    <t>Bescherming flora en fauna</t>
  </si>
  <si>
    <t>Omgevingsmanagement</t>
  </si>
  <si>
    <t>CO2-reductie</t>
  </si>
  <si>
    <t>Vul de puntenschaal in die je wilt gebruiken</t>
  </si>
  <si>
    <t>Vul per kwaliteitscriterium het aantal punten in waarvoor het meetelt</t>
  </si>
  <si>
    <t>Vul hieronder de kwaliteitscriteria in waarop beoordeeld wordt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</si>
</sst>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€&quot;* #,##0_);_(&quot;€&quot;* \(#,##0\);_(&quot;€&quot;* &quot;-&quot;_);_(@_)"/>
    <numFmt numFmtId="165" formatCode="_(&quot;€&quot;* #,##0.00_);_(&quot;€&quot;* \(#,##0.00\);_(&quot;€&quot;* &quot;-&quot;??_);_(@_)"/>
    <numFmt numFmtId="166" formatCode="&quot;€&quot;\ #,##0.00"/>
    <numFmt numFmtId="167" formatCode="0.0"/>
    <numFmt numFmtId="168" formatCode="&quot;€&quot;\ #,##0"/>
  </numFmts>
  <fonts count="13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0"/>
      <color rgb="FF3F3F76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rgb="FF3F3F76"/>
      <name val="Arial"/>
      <family val="2"/>
    </font>
    <font>
      <sz val="10"/>
      <name val="Arial"/>
    </font>
    <font>
      <b/>
      <sz val="16"/>
      <color theme="0"/>
      <name val="Arial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C99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6" borderId="15" applyNumberFormat="0" applyAlignment="0" applyProtection="0"/>
    <xf numFmtId="165" fontId="10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Fill="1" applyBorder="1"/>
    <xf numFmtId="0" fontId="1" fillId="0" borderId="0" xfId="0" applyFont="1" applyFill="1"/>
    <xf numFmtId="0" fontId="2" fillId="0" borderId="0" xfId="0" applyFont="1"/>
    <xf numFmtId="2" fontId="1" fillId="0" borderId="0" xfId="0" applyNumberFormat="1" applyFont="1"/>
    <xf numFmtId="166" fontId="1" fillId="0" borderId="0" xfId="0" applyNumberFormat="1" applyFont="1"/>
    <xf numFmtId="1" fontId="1" fillId="0" borderId="0" xfId="0" applyNumberFormat="1" applyFont="1"/>
    <xf numFmtId="1" fontId="2" fillId="0" borderId="0" xfId="0" applyNumberFormat="1" applyFont="1" applyFill="1" applyBorder="1"/>
    <xf numFmtId="0" fontId="2" fillId="0" borderId="0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Fill="1" applyBorder="1"/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right"/>
    </xf>
    <xf numFmtId="0" fontId="4" fillId="0" borderId="0" xfId="0" applyFont="1"/>
    <xf numFmtId="16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right"/>
    </xf>
    <xf numFmtId="168" fontId="1" fillId="0" borderId="0" xfId="0" applyNumberFormat="1" applyFont="1" applyAlignment="1">
      <alignment horizontal="center"/>
    </xf>
    <xf numFmtId="2" fontId="1" fillId="0" borderId="0" xfId="0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168" fontId="1" fillId="0" borderId="0" xfId="0" applyNumberFormat="1" applyFont="1" applyFill="1" applyAlignment="1">
      <alignment horizontal="center"/>
    </xf>
    <xf numFmtId="0" fontId="2" fillId="4" borderId="7" xfId="0" applyFont="1" applyFill="1" applyBorder="1" applyAlignment="1">
      <alignment wrapText="1"/>
    </xf>
    <xf numFmtId="0" fontId="2" fillId="0" borderId="8" xfId="0" applyFont="1" applyBorder="1" applyAlignment="1">
      <alignment wrapText="1"/>
    </xf>
    <xf numFmtId="167" fontId="2" fillId="4" borderId="7" xfId="0" applyNumberFormat="1" applyFont="1" applyFill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" fontId="2" fillId="2" borderId="9" xfId="0" applyNumberFormat="1" applyFont="1" applyFill="1" applyBorder="1" applyAlignment="1">
      <alignment horizontal="center"/>
    </xf>
    <xf numFmtId="167" fontId="2" fillId="2" borderId="10" xfId="0" applyNumberFormat="1" applyFont="1" applyFill="1" applyBorder="1" applyAlignment="1">
      <alignment horizontal="center"/>
    </xf>
    <xf numFmtId="1" fontId="2" fillId="2" borderId="7" xfId="0" applyNumberFormat="1" applyFont="1" applyFill="1" applyBorder="1" applyAlignment="1">
      <alignment horizontal="center"/>
    </xf>
    <xf numFmtId="1" fontId="2" fillId="2" borderId="11" xfId="0" applyNumberFormat="1" applyFont="1" applyFill="1" applyBorder="1" applyAlignment="1">
      <alignment horizontal="center"/>
    </xf>
    <xf numFmtId="167" fontId="2" fillId="2" borderId="12" xfId="0" applyNumberFormat="1" applyFont="1" applyFill="1" applyBorder="1" applyAlignment="1">
      <alignment horizontal="center"/>
    </xf>
    <xf numFmtId="167" fontId="2" fillId="2" borderId="9" xfId="0" applyNumberFormat="1" applyFont="1" applyFill="1" applyBorder="1" applyAlignment="1">
      <alignment horizontal="center"/>
    </xf>
    <xf numFmtId="0" fontId="1" fillId="0" borderId="2" xfId="0" applyFont="1" applyBorder="1"/>
    <xf numFmtId="164" fontId="1" fillId="0" borderId="2" xfId="0" applyNumberFormat="1" applyFont="1" applyBorder="1"/>
    <xf numFmtId="0" fontId="1" fillId="0" borderId="2" xfId="0" applyFont="1" applyBorder="1" applyAlignment="1">
      <alignment horizontal="center"/>
    </xf>
    <xf numFmtId="167" fontId="1" fillId="0" borderId="2" xfId="0" applyNumberFormat="1" applyFont="1" applyBorder="1"/>
    <xf numFmtId="167" fontId="1" fillId="0" borderId="0" xfId="0" applyNumberFormat="1" applyFont="1" applyFill="1" applyAlignment="1">
      <alignment horizontal="center"/>
    </xf>
    <xf numFmtId="1" fontId="2" fillId="3" borderId="2" xfId="0" applyNumberFormat="1" applyFont="1" applyFill="1" applyBorder="1" applyAlignment="1">
      <alignment horizontal="right"/>
    </xf>
    <xf numFmtId="1" fontId="2" fillId="8" borderId="2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right"/>
    </xf>
    <xf numFmtId="2" fontId="7" fillId="7" borderId="1" xfId="0" applyNumberFormat="1" applyFont="1" applyFill="1" applyBorder="1" applyAlignment="1">
      <alignment horizontal="right"/>
    </xf>
    <xf numFmtId="0" fontId="7" fillId="7" borderId="16" xfId="0" applyFont="1" applyFill="1" applyBorder="1"/>
    <xf numFmtId="0" fontId="8" fillId="7" borderId="16" xfId="0" applyFont="1" applyFill="1" applyBorder="1"/>
    <xf numFmtId="0" fontId="8" fillId="7" borderId="17" xfId="0" applyFont="1" applyFill="1" applyBorder="1"/>
    <xf numFmtId="0" fontId="7" fillId="7" borderId="1" xfId="0" applyFont="1" applyFill="1" applyBorder="1" applyAlignment="1">
      <alignment horizontal="right"/>
    </xf>
    <xf numFmtId="1" fontId="7" fillId="7" borderId="16" xfId="0" applyNumberFormat="1" applyFont="1" applyFill="1" applyBorder="1"/>
    <xf numFmtId="2" fontId="8" fillId="7" borderId="16" xfId="0" applyNumberFormat="1" applyFont="1" applyFill="1" applyBorder="1"/>
    <xf numFmtId="0" fontId="2" fillId="5" borderId="3" xfId="0" applyFont="1" applyFill="1" applyBorder="1" applyAlignment="1">
      <alignment horizontal="right"/>
    </xf>
    <xf numFmtId="1" fontId="2" fillId="3" borderId="3" xfId="0" applyNumberFormat="1" applyFont="1" applyFill="1" applyBorder="1" applyAlignment="1">
      <alignment horizontal="center"/>
    </xf>
    <xf numFmtId="1" fontId="9" fillId="6" borderId="3" xfId="1" applyNumberFormat="1" applyFont="1" applyBorder="1" applyAlignment="1">
      <alignment horizontal="center"/>
    </xf>
    <xf numFmtId="1" fontId="9" fillId="6" borderId="2" xfId="1" applyNumberFormat="1" applyFont="1" applyBorder="1" applyAlignment="1">
      <alignment horizontal="center"/>
    </xf>
    <xf numFmtId="0" fontId="9" fillId="6" borderId="3" xfId="1" applyFont="1" applyBorder="1" applyAlignment="1">
      <alignment horizontal="center"/>
    </xf>
    <xf numFmtId="1" fontId="8" fillId="7" borderId="18" xfId="0" applyNumberFormat="1" applyFont="1" applyFill="1" applyBorder="1"/>
    <xf numFmtId="0" fontId="2" fillId="5" borderId="7" xfId="0" applyFont="1" applyFill="1" applyBorder="1" applyAlignment="1">
      <alignment horizontal="right"/>
    </xf>
    <xf numFmtId="1" fontId="2" fillId="2" borderId="12" xfId="0" applyNumberFormat="1" applyFont="1" applyFill="1" applyBorder="1" applyAlignment="1">
      <alignment horizontal="center"/>
    </xf>
    <xf numFmtId="1" fontId="2" fillId="2" borderId="8" xfId="0" applyNumberFormat="1" applyFont="1" applyFill="1" applyBorder="1" applyAlignment="1">
      <alignment horizontal="center"/>
    </xf>
    <xf numFmtId="0" fontId="2" fillId="2" borderId="9" xfId="0" applyFont="1" applyFill="1" applyBorder="1"/>
    <xf numFmtId="1" fontId="2" fillId="0" borderId="10" xfId="0" applyNumberFormat="1" applyFont="1" applyFill="1" applyBorder="1" applyAlignment="1">
      <alignment horizontal="center"/>
    </xf>
    <xf numFmtId="0" fontId="2" fillId="2" borderId="7" xfId="0" applyFont="1" applyFill="1" applyBorder="1"/>
    <xf numFmtId="1" fontId="2" fillId="0" borderId="8" xfId="0" applyNumberFormat="1" applyFont="1" applyFill="1" applyBorder="1" applyAlignment="1">
      <alignment horizontal="center"/>
    </xf>
    <xf numFmtId="0" fontId="2" fillId="2" borderId="11" xfId="0" applyFont="1" applyFill="1" applyBorder="1"/>
    <xf numFmtId="1" fontId="2" fillId="0" borderId="12" xfId="0" applyNumberFormat="1" applyFont="1" applyFill="1" applyBorder="1" applyAlignment="1">
      <alignment horizontal="center"/>
    </xf>
    <xf numFmtId="0" fontId="2" fillId="5" borderId="14" xfId="0" applyFont="1" applyFill="1" applyBorder="1"/>
    <xf numFmtId="1" fontId="2" fillId="5" borderId="13" xfId="0" applyNumberFormat="1" applyFont="1" applyFill="1" applyBorder="1" applyAlignment="1">
      <alignment horizontal="center"/>
    </xf>
    <xf numFmtId="1" fontId="11" fillId="7" borderId="4" xfId="0" applyNumberFormat="1" applyFont="1" applyFill="1" applyBorder="1" applyAlignment="1">
      <alignment horizontal="left"/>
    </xf>
    <xf numFmtId="1" fontId="5" fillId="5" borderId="14" xfId="0" applyNumberFormat="1" applyFont="1" applyFill="1" applyBorder="1" applyAlignment="1">
      <alignment horizontal="center"/>
    </xf>
    <xf numFmtId="167" fontId="3" fillId="5" borderId="13" xfId="0" applyNumberFormat="1" applyFont="1" applyFill="1" applyBorder="1" applyAlignment="1">
      <alignment horizontal="center"/>
    </xf>
    <xf numFmtId="165" fontId="2" fillId="2" borderId="8" xfId="2" applyFont="1" applyFill="1" applyBorder="1" applyAlignment="1">
      <alignment horizontal="center"/>
    </xf>
    <xf numFmtId="165" fontId="2" fillId="2" borderId="7" xfId="2" applyFont="1" applyFill="1" applyBorder="1" applyAlignment="1">
      <alignment horizontal="center"/>
    </xf>
    <xf numFmtId="165" fontId="3" fillId="5" borderId="13" xfId="2" applyFont="1" applyFill="1" applyBorder="1" applyAlignment="1">
      <alignment horizontal="center"/>
    </xf>
    <xf numFmtId="165" fontId="3" fillId="5" borderId="13" xfId="0" applyNumberFormat="1" applyFont="1" applyFill="1" applyBorder="1" applyAlignment="1">
      <alignment horizontal="center"/>
    </xf>
    <xf numFmtId="165" fontId="2" fillId="2" borderId="8" xfId="0" applyNumberFormat="1" applyFont="1" applyFill="1" applyBorder="1" applyAlignment="1">
      <alignment horizontal="center"/>
    </xf>
    <xf numFmtId="0" fontId="12" fillId="5" borderId="7" xfId="0" applyFont="1" applyFill="1" applyBorder="1" applyAlignment="1">
      <alignment horizontal="right"/>
    </xf>
    <xf numFmtId="167" fontId="1" fillId="9" borderId="2" xfId="0" applyNumberFormat="1" applyFont="1" applyFill="1" applyBorder="1" applyAlignment="1">
      <alignment horizontal="center"/>
    </xf>
    <xf numFmtId="166" fontId="3" fillId="5" borderId="13" xfId="2" applyNumberFormat="1" applyFont="1" applyFill="1" applyBorder="1" applyAlignment="1">
      <alignment horizontal="center"/>
    </xf>
    <xf numFmtId="1" fontId="2" fillId="3" borderId="5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68" fontId="9" fillId="6" borderId="1" xfId="1" applyNumberFormat="1" applyFont="1" applyBorder="1" applyAlignment="1">
      <alignment horizontal="center"/>
    </xf>
    <xf numFmtId="168" fontId="9" fillId="6" borderId="17" xfId="1" applyNumberFormat="1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1" fillId="0" borderId="7" xfId="0" applyFont="1" applyBorder="1" applyAlignment="1"/>
    <xf numFmtId="0" fontId="2" fillId="0" borderId="6" xfId="0" applyFont="1" applyBorder="1" applyAlignment="1">
      <alignment wrapText="1"/>
    </xf>
    <xf numFmtId="0" fontId="1" fillId="0" borderId="8" xfId="0" applyFont="1" applyBorder="1" applyAlignment="1"/>
    <xf numFmtId="0" fontId="2" fillId="3" borderId="6" xfId="0" applyFont="1" applyFill="1" applyBorder="1" applyAlignment="1">
      <alignment horizontal="center"/>
    </xf>
    <xf numFmtId="1" fontId="9" fillId="6" borderId="3" xfId="1" applyNumberFormat="1" applyFont="1" applyBorder="1" applyAlignment="1">
      <alignment horizontal="left"/>
    </xf>
    <xf numFmtId="1" fontId="9" fillId="6" borderId="2" xfId="1" applyNumberFormat="1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166" fontId="9" fillId="6" borderId="1" xfId="1" applyNumberFormat="1" applyFont="1" applyBorder="1" applyAlignment="1">
      <alignment horizontal="center"/>
    </xf>
    <xf numFmtId="166" fontId="9" fillId="6" borderId="17" xfId="1" applyNumberFormat="1" applyFont="1" applyBorder="1" applyAlignment="1">
      <alignment horizontal="center"/>
    </xf>
  </cellXfs>
  <cellStyles count="3">
    <cellStyle name="Invoer" xfId="1" builtinId="20"/>
    <cellStyle name="Standaard" xfId="0" builtinId="0"/>
    <cellStyle name="Valuta" xfId="2" builtin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338667</xdr:colOff>
      <xdr:row>44</xdr:row>
      <xdr:rowOff>31757</xdr:rowOff>
    </xdr:from>
    <xdr:to>
      <xdr:col>22</xdr:col>
      <xdr:colOff>624417</xdr:colOff>
      <xdr:row>46</xdr:row>
      <xdr:rowOff>169340</xdr:rowOff>
    </xdr:to>
    <xdr:sp macro="" textlink="">
      <xdr:nvSpPr>
        <xdr:cNvPr id="2" name="PIJL-OMLAA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7062450" y="9455157"/>
          <a:ext cx="0" cy="493183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22</xdr:col>
      <xdr:colOff>338667</xdr:colOff>
      <xdr:row>42</xdr:row>
      <xdr:rowOff>31757</xdr:rowOff>
    </xdr:from>
    <xdr:to>
      <xdr:col>22</xdr:col>
      <xdr:colOff>624417</xdr:colOff>
      <xdr:row>44</xdr:row>
      <xdr:rowOff>169340</xdr:rowOff>
    </xdr:to>
    <xdr:sp macro="" textlink="">
      <xdr:nvSpPr>
        <xdr:cNvPr id="4" name="PIJL-OMLAAG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0529550" y="9017007"/>
          <a:ext cx="0" cy="493183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Inkoop/Formats/3.%20Beoordeling/Format%20-%20Beoordelingsmatrix%20gewogen%20factor%20-%20relatie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wogen factor"/>
      <sheetName val="Consensusbeoordeling"/>
    </sheetNames>
    <sheetDataSet>
      <sheetData sheetId="0">
        <row r="53">
          <cell r="Y53">
            <v>250000</v>
          </cell>
          <cell r="Z53">
            <v>40</v>
          </cell>
        </row>
        <row r="54">
          <cell r="Y54">
            <v>265000</v>
          </cell>
          <cell r="Z54">
            <v>37.735849056603776</v>
          </cell>
        </row>
        <row r="55">
          <cell r="Y55">
            <v>350000</v>
          </cell>
          <cell r="Z55">
            <v>28.571428571428573</v>
          </cell>
        </row>
        <row r="56">
          <cell r="Y56">
            <v>360000</v>
          </cell>
          <cell r="Z56">
            <v>27.777777777777779</v>
          </cell>
        </row>
        <row r="57">
          <cell r="Y57">
            <v>420000</v>
          </cell>
          <cell r="Z57">
            <v>23.80952380952381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88"/>
  <sheetViews>
    <sheetView tabSelected="1" topLeftCell="A32" workbookViewId="0">
      <selection activeCell="G42" sqref="G42"/>
    </sheetView>
  </sheetViews>
  <sheetFormatPr defaultColWidth="9.08984375" defaultRowHeight="14"/>
  <cols>
    <col min="1" max="1" width="1" style="1" customWidth="1"/>
    <col min="2" max="2" width="35" style="1" customWidth="1"/>
    <col min="3" max="3" width="13" style="7" customWidth="1"/>
    <col min="4" max="4" width="15.453125" style="1" bestFit="1" customWidth="1"/>
    <col min="5" max="5" width="14.453125" style="1" bestFit="1" customWidth="1"/>
    <col min="6" max="6" width="12.6328125" style="1" customWidth="1"/>
    <col min="7" max="7" width="14.36328125" style="1" bestFit="1" customWidth="1"/>
    <col min="8" max="8" width="13.08984375" style="1" customWidth="1"/>
    <col min="9" max="9" width="13.453125" style="1" bestFit="1" customWidth="1"/>
    <col min="10" max="10" width="13" style="1" bestFit="1" customWidth="1"/>
    <col min="11" max="11" width="12.90625" style="1" customWidth="1"/>
    <col min="12" max="12" width="12.6328125" style="1" customWidth="1"/>
    <col min="13" max="13" width="12.90625" style="1" customWidth="1"/>
    <col min="14" max="14" width="11.90625" style="1" bestFit="1" customWidth="1"/>
    <col min="15" max="15" width="13.08984375" style="6" bestFit="1" customWidth="1"/>
    <col min="16" max="16" width="12.08984375" style="5" customWidth="1"/>
    <col min="17" max="17" width="9.08984375" style="1" customWidth="1"/>
    <col min="18" max="18" width="11.90625" style="1" customWidth="1"/>
    <col min="19" max="22" width="13.08984375" style="1" customWidth="1"/>
    <col min="23" max="23" width="13.08984375" style="1" hidden="1" customWidth="1"/>
    <col min="24" max="24" width="4" style="1" hidden="1" customWidth="1"/>
    <col min="25" max="25" width="11.453125" style="1" hidden="1" customWidth="1"/>
    <col min="26" max="26" width="0" style="1" hidden="1" customWidth="1"/>
    <col min="27" max="27" width="9.08984375" style="1" customWidth="1"/>
    <col min="28" max="16384" width="9.08984375" style="1"/>
  </cols>
  <sheetData>
    <row r="1" spans="2:16" ht="7.5" customHeight="1"/>
    <row r="2" spans="2:16">
      <c r="B2" s="11"/>
      <c r="C2" s="1"/>
      <c r="I2" s="11"/>
      <c r="K2" s="4"/>
      <c r="O2" s="1"/>
      <c r="P2" s="1"/>
    </row>
    <row r="3" spans="2:16">
      <c r="B3" s="41" t="s">
        <v>8</v>
      </c>
      <c r="C3" s="42" t="s">
        <v>20</v>
      </c>
      <c r="D3" s="43"/>
      <c r="E3" s="43"/>
      <c r="F3" s="44"/>
      <c r="I3" s="11"/>
      <c r="K3" s="4"/>
      <c r="O3" s="1"/>
      <c r="P3" s="1"/>
    </row>
    <row r="4" spans="2:16">
      <c r="B4" s="12" t="s">
        <v>19</v>
      </c>
      <c r="C4" s="85" t="s">
        <v>39</v>
      </c>
      <c r="D4" s="85"/>
      <c r="E4" s="85"/>
      <c r="F4" s="85"/>
      <c r="K4" s="4"/>
      <c r="O4" s="1"/>
      <c r="P4" s="1"/>
    </row>
    <row r="5" spans="2:16">
      <c r="K5" s="4"/>
      <c r="O5" s="1"/>
      <c r="P5" s="1"/>
    </row>
    <row r="6" spans="2:16">
      <c r="I6" s="11"/>
      <c r="K6" s="4"/>
      <c r="O6" s="1"/>
      <c r="P6" s="1"/>
    </row>
    <row r="7" spans="2:16">
      <c r="B7" s="45" t="s">
        <v>14</v>
      </c>
      <c r="C7" s="46" t="s">
        <v>21</v>
      </c>
      <c r="D7" s="43"/>
      <c r="E7" s="43"/>
      <c r="F7" s="44"/>
      <c r="I7" s="11"/>
      <c r="K7" s="4"/>
      <c r="O7" s="1"/>
      <c r="P7" s="1"/>
    </row>
    <row r="8" spans="2:16">
      <c r="B8" s="12" t="s">
        <v>22</v>
      </c>
      <c r="C8" s="85"/>
      <c r="D8" s="85"/>
      <c r="E8" s="85"/>
      <c r="F8" s="85"/>
      <c r="I8" s="11"/>
      <c r="K8" s="4"/>
      <c r="O8" s="1"/>
      <c r="P8" s="1"/>
    </row>
    <row r="9" spans="2:16">
      <c r="B9" s="12" t="s">
        <v>23</v>
      </c>
      <c r="C9" s="86"/>
      <c r="D9" s="86"/>
      <c r="E9" s="86"/>
      <c r="F9" s="86"/>
      <c r="I9" s="11"/>
      <c r="K9" s="4"/>
      <c r="O9" s="1"/>
      <c r="P9" s="1"/>
    </row>
    <row r="10" spans="2:16">
      <c r="B10" s="12" t="s">
        <v>25</v>
      </c>
      <c r="C10" s="86"/>
      <c r="D10" s="86"/>
      <c r="E10" s="86"/>
      <c r="F10" s="86"/>
      <c r="I10" s="11"/>
      <c r="K10" s="4"/>
      <c r="O10" s="1"/>
      <c r="P10" s="1"/>
    </row>
    <row r="11" spans="2:16">
      <c r="B11" s="12" t="s">
        <v>26</v>
      </c>
      <c r="C11" s="86"/>
      <c r="D11" s="86"/>
      <c r="E11" s="86"/>
      <c r="F11" s="86"/>
      <c r="I11" s="11"/>
      <c r="K11" s="4"/>
      <c r="O11" s="1"/>
      <c r="P11" s="1"/>
    </row>
    <row r="12" spans="2:16">
      <c r="B12" s="12" t="s">
        <v>24</v>
      </c>
      <c r="C12" s="86"/>
      <c r="D12" s="86"/>
      <c r="E12" s="86"/>
      <c r="F12" s="86"/>
      <c r="I12" s="11"/>
      <c r="K12" s="4"/>
      <c r="O12" s="1"/>
      <c r="P12" s="1"/>
    </row>
    <row r="13" spans="2:16">
      <c r="I13" s="11"/>
      <c r="K13" s="4"/>
      <c r="O13" s="1"/>
      <c r="P13" s="1"/>
    </row>
    <row r="14" spans="2:16">
      <c r="I14" s="11"/>
      <c r="K14" s="4"/>
      <c r="O14" s="1"/>
      <c r="P14" s="1"/>
    </row>
    <row r="15" spans="2:16">
      <c r="B15" s="45" t="s">
        <v>9</v>
      </c>
      <c r="C15" s="46" t="s">
        <v>46</v>
      </c>
      <c r="D15" s="43"/>
      <c r="E15" s="43"/>
      <c r="F15" s="43"/>
      <c r="G15" s="43"/>
      <c r="H15" s="43"/>
      <c r="I15" s="47"/>
      <c r="J15" s="44"/>
      <c r="K15" s="4"/>
      <c r="O15" s="1"/>
      <c r="P15" s="1"/>
    </row>
    <row r="16" spans="2:16">
      <c r="B16" s="12" t="s">
        <v>15</v>
      </c>
      <c r="C16" s="85" t="s">
        <v>40</v>
      </c>
      <c r="D16" s="85"/>
      <c r="E16" s="85"/>
      <c r="F16" s="85"/>
      <c r="I16" s="11"/>
      <c r="K16" s="4"/>
      <c r="O16" s="1"/>
      <c r="P16" s="1"/>
    </row>
    <row r="17" spans="2:18">
      <c r="B17" s="12" t="s">
        <v>16</v>
      </c>
      <c r="C17" s="86" t="s">
        <v>41</v>
      </c>
      <c r="D17" s="86"/>
      <c r="E17" s="86"/>
      <c r="F17" s="86"/>
      <c r="I17" s="11"/>
      <c r="K17" s="4"/>
      <c r="O17" s="1"/>
      <c r="P17" s="1"/>
    </row>
    <row r="18" spans="2:18">
      <c r="B18" s="12" t="s">
        <v>33</v>
      </c>
      <c r="C18" s="86" t="s">
        <v>42</v>
      </c>
      <c r="D18" s="86"/>
      <c r="E18" s="86"/>
      <c r="F18" s="86"/>
      <c r="I18" s="11"/>
      <c r="K18" s="4"/>
      <c r="O18" s="1"/>
      <c r="P18" s="1"/>
    </row>
    <row r="19" spans="2:18">
      <c r="B19" s="12" t="s">
        <v>34</v>
      </c>
      <c r="C19" s="86" t="s">
        <v>43</v>
      </c>
      <c r="D19" s="86"/>
      <c r="E19" s="86"/>
      <c r="F19" s="86"/>
      <c r="I19" s="11"/>
      <c r="K19" s="4"/>
      <c r="O19" s="1"/>
      <c r="P19" s="1"/>
    </row>
    <row r="20" spans="2:18">
      <c r="I20" s="11"/>
      <c r="K20" s="4"/>
      <c r="O20" s="1"/>
      <c r="P20" s="1"/>
    </row>
    <row r="21" spans="2:18">
      <c r="I21" s="11"/>
      <c r="K21" s="4"/>
      <c r="O21" s="1"/>
      <c r="P21" s="1"/>
    </row>
    <row r="22" spans="2:18">
      <c r="B22" s="45" t="s">
        <v>10</v>
      </c>
      <c r="C22" s="46" t="s">
        <v>45</v>
      </c>
      <c r="D22" s="43"/>
      <c r="E22" s="43"/>
      <c r="F22" s="43"/>
      <c r="G22" s="43"/>
      <c r="H22" s="43"/>
      <c r="I22" s="47"/>
      <c r="J22" s="43"/>
      <c r="K22" s="42"/>
      <c r="L22" s="43"/>
      <c r="M22" s="44"/>
    </row>
    <row r="23" spans="2:18">
      <c r="B23" s="48" t="str">
        <f>IF($C$16="",$B$16,$C$16)</f>
        <v>Werkwijze effectieve verwijdering</v>
      </c>
      <c r="C23" s="50">
        <v>40</v>
      </c>
      <c r="I23" s="11"/>
      <c r="K23" s="4"/>
      <c r="Q23" s="18"/>
      <c r="R23" s="13"/>
    </row>
    <row r="24" spans="2:18">
      <c r="B24" s="40" t="str">
        <f>IF($C$17="",$B$17,$C$17)</f>
        <v>Bescherming flora en fauna</v>
      </c>
      <c r="C24" s="51">
        <v>20</v>
      </c>
      <c r="I24" s="11"/>
      <c r="K24" s="4"/>
      <c r="Q24" s="18"/>
      <c r="R24" s="13"/>
    </row>
    <row r="25" spans="2:18">
      <c r="B25" s="40" t="str">
        <f>IF($C$18="",$B$18,$C$18)</f>
        <v>Omgevingsmanagement</v>
      </c>
      <c r="C25" s="51">
        <v>30</v>
      </c>
      <c r="I25" s="11"/>
      <c r="K25" s="4"/>
      <c r="Q25" s="18"/>
      <c r="R25" s="13"/>
    </row>
    <row r="26" spans="2:18">
      <c r="B26" s="40" t="str">
        <f>IF($C$19="",$B$19,$C$19)</f>
        <v>CO2-reductie</v>
      </c>
      <c r="C26" s="51">
        <v>10</v>
      </c>
      <c r="I26" s="11"/>
      <c r="K26" s="4"/>
      <c r="Q26" s="18"/>
      <c r="R26" s="13"/>
    </row>
    <row r="27" spans="2:18">
      <c r="B27" s="12"/>
      <c r="C27" s="39">
        <f>SUM(C23:C26)</f>
        <v>100</v>
      </c>
      <c r="D27" s="15"/>
      <c r="I27" s="11"/>
      <c r="K27" s="4"/>
      <c r="Q27" s="12"/>
      <c r="R27" s="13"/>
    </row>
    <row r="28" spans="2:18">
      <c r="B28" s="12"/>
      <c r="C28" s="13"/>
      <c r="I28" s="11"/>
      <c r="K28" s="4"/>
      <c r="Q28" s="12"/>
      <c r="R28" s="13"/>
    </row>
    <row r="29" spans="2:18">
      <c r="C29" s="1"/>
      <c r="I29" s="11"/>
      <c r="K29" s="4"/>
    </row>
    <row r="30" spans="2:18">
      <c r="B30" s="45" t="s">
        <v>28</v>
      </c>
      <c r="C30" s="42" t="s">
        <v>44</v>
      </c>
      <c r="D30" s="43"/>
      <c r="E30" s="43"/>
      <c r="F30" s="43"/>
      <c r="G30" s="44"/>
      <c r="I30" s="11"/>
      <c r="K30" s="4"/>
    </row>
    <row r="31" spans="2:18">
      <c r="C31" s="52">
        <v>100</v>
      </c>
      <c r="I31" s="11"/>
      <c r="K31" s="4"/>
    </row>
    <row r="32" spans="2:18">
      <c r="C32" s="1"/>
      <c r="I32" s="11"/>
      <c r="K32" s="4"/>
    </row>
    <row r="33" spans="2:26">
      <c r="C33" s="1"/>
      <c r="I33" s="11"/>
      <c r="K33" s="4"/>
    </row>
    <row r="34" spans="2:26">
      <c r="B34" s="45" t="s">
        <v>29</v>
      </c>
      <c r="C34" s="42" t="s">
        <v>36</v>
      </c>
      <c r="D34" s="43"/>
      <c r="E34" s="43"/>
      <c r="F34" s="43"/>
      <c r="G34" s="43"/>
      <c r="H34" s="43"/>
      <c r="I34" s="47"/>
      <c r="J34" s="44"/>
      <c r="K34" s="4"/>
      <c r="P34" s="1"/>
    </row>
    <row r="35" spans="2:26">
      <c r="B35" s="12"/>
      <c r="C35" s="49" t="str">
        <f>B44</f>
        <v>Inschrijver 1</v>
      </c>
      <c r="D35" s="49" t="str">
        <f>B45</f>
        <v>Inschrijver 2</v>
      </c>
      <c r="E35" s="49" t="str">
        <f>B46</f>
        <v>Inschrijver 3</v>
      </c>
      <c r="F35" s="49" t="str">
        <f>B47</f>
        <v>Inschrijver 4</v>
      </c>
      <c r="G35" s="49" t="str">
        <f>B48</f>
        <v>Inschrijver 5</v>
      </c>
      <c r="I35" s="11"/>
      <c r="K35" s="4"/>
      <c r="P35" s="1"/>
    </row>
    <row r="36" spans="2:26">
      <c r="B36" s="40" t="str">
        <f>IF($C$16="",$B$16,$C$16)</f>
        <v>Werkwijze effectieve verwijdering</v>
      </c>
      <c r="C36" s="74"/>
      <c r="D36" s="74"/>
      <c r="E36" s="74"/>
      <c r="F36" s="74"/>
      <c r="G36" s="74"/>
      <c r="I36" s="11"/>
      <c r="K36" s="4"/>
      <c r="P36" s="1"/>
    </row>
    <row r="37" spans="2:26">
      <c r="B37" s="40" t="str">
        <f>IF($C$17="",$B$17,$C$17)</f>
        <v>Bescherming flora en fauna</v>
      </c>
      <c r="C37" s="74"/>
      <c r="D37" s="74"/>
      <c r="E37" s="74"/>
      <c r="F37" s="74"/>
      <c r="G37" s="74"/>
      <c r="I37" s="11"/>
      <c r="K37" s="4"/>
      <c r="P37" s="1"/>
    </row>
    <row r="38" spans="2:26">
      <c r="B38" s="40" t="str">
        <f>IF($C$18="",$B$18,$C$18)</f>
        <v>Omgevingsmanagement</v>
      </c>
      <c r="C38" s="74"/>
      <c r="D38" s="74"/>
      <c r="E38" s="74"/>
      <c r="F38" s="74"/>
      <c r="G38" s="74"/>
      <c r="I38" s="11"/>
      <c r="K38" s="4"/>
      <c r="P38" s="1"/>
    </row>
    <row r="39" spans="2:26">
      <c r="B39" s="40" t="str">
        <f>IF($C$19="",$B$19,$C$19)</f>
        <v>CO2-reductie</v>
      </c>
      <c r="C39" s="74"/>
      <c r="D39" s="74"/>
      <c r="E39" s="74"/>
      <c r="F39" s="74"/>
      <c r="G39" s="74"/>
      <c r="I39" s="11"/>
      <c r="K39" s="4"/>
      <c r="P39" s="1"/>
    </row>
    <row r="40" spans="2:26">
      <c r="B40" s="12"/>
      <c r="C40" s="4"/>
      <c r="I40" s="11"/>
      <c r="K40" s="4"/>
      <c r="P40" s="1"/>
    </row>
    <row r="41" spans="2:26">
      <c r="C41" s="1"/>
      <c r="I41" s="11"/>
      <c r="K41" s="4"/>
      <c r="O41" s="1"/>
      <c r="P41" s="1"/>
      <c r="Y41" s="33" t="s">
        <v>30</v>
      </c>
      <c r="Z41" s="33"/>
    </row>
    <row r="42" spans="2:26">
      <c r="B42" s="45" t="s">
        <v>32</v>
      </c>
      <c r="C42" s="42" t="s">
        <v>11</v>
      </c>
      <c r="D42" s="43"/>
      <c r="E42" s="44"/>
      <c r="I42" s="11"/>
      <c r="K42" s="4"/>
      <c r="O42" s="1"/>
      <c r="P42" s="1"/>
      <c r="Q42" s="14"/>
      <c r="R42" s="37"/>
      <c r="S42" s="20"/>
      <c r="T42" s="20"/>
      <c r="U42" s="20"/>
      <c r="V42" s="20"/>
      <c r="W42" s="1" t="s">
        <v>18</v>
      </c>
      <c r="X42" s="35">
        <v>1</v>
      </c>
      <c r="Y42" s="34" t="e">
        <f>SMALL($C$44:$C$48,1)</f>
        <v>#NUM!</v>
      </c>
      <c r="Z42" s="36" t="e">
        <f>IF(Y42=R$49,R$48,(R$49/Y42)*R$48)</f>
        <v>#NUM!</v>
      </c>
    </row>
    <row r="43" spans="2:26">
      <c r="B43" s="12"/>
      <c r="C43" s="87" t="s">
        <v>35</v>
      </c>
      <c r="D43" s="87"/>
      <c r="I43" s="11"/>
      <c r="K43" s="4"/>
      <c r="O43" s="1"/>
      <c r="P43" s="1"/>
      <c r="Q43" s="14"/>
      <c r="R43" s="37"/>
      <c r="S43" s="20"/>
      <c r="T43" s="20"/>
      <c r="U43" s="20"/>
      <c r="V43" s="20"/>
      <c r="X43" s="35">
        <v>2</v>
      </c>
      <c r="Y43" s="34" t="e">
        <f>SMALL($C$44:$C$48,2)</f>
        <v>#NUM!</v>
      </c>
      <c r="Z43" s="36" t="e">
        <f t="shared" ref="Z43:Z46" si="0">IF(Y43=R$49,R$48,(R$49/Y43)*R$48)</f>
        <v>#NUM!</v>
      </c>
    </row>
    <row r="44" spans="2:26">
      <c r="B44" s="38" t="str">
        <f>IF(C8="",B8,C8)</f>
        <v>Inschrijver 1</v>
      </c>
      <c r="C44" s="88"/>
      <c r="D44" s="89"/>
      <c r="I44" s="11"/>
      <c r="K44" s="4"/>
      <c r="O44" s="1"/>
      <c r="P44" s="1"/>
      <c r="Q44" s="14"/>
      <c r="R44" s="37"/>
      <c r="S44" s="20"/>
      <c r="T44" s="20"/>
      <c r="U44" s="20"/>
      <c r="V44" s="20"/>
      <c r="X44" s="35">
        <v>3</v>
      </c>
      <c r="Y44" s="34" t="e">
        <f>SMALL($C$44:$C$48,3)</f>
        <v>#NUM!</v>
      </c>
      <c r="Z44" s="36" t="e">
        <f t="shared" si="0"/>
        <v>#NUM!</v>
      </c>
    </row>
    <row r="45" spans="2:26">
      <c r="B45" s="38" t="str">
        <f>IF(C9="",B9,C9)</f>
        <v>Inschrijver 2</v>
      </c>
      <c r="C45" s="88"/>
      <c r="D45" s="89"/>
      <c r="I45" s="11"/>
      <c r="K45" s="4"/>
      <c r="O45" s="1"/>
      <c r="P45" s="1"/>
      <c r="Q45" s="14"/>
      <c r="R45" s="37"/>
      <c r="S45" s="20"/>
      <c r="T45" s="20"/>
      <c r="U45" s="20"/>
      <c r="V45" s="20"/>
      <c r="X45" s="35">
        <v>4</v>
      </c>
      <c r="Y45" s="34" t="e">
        <f>SMALL($C$44:$C$48,4)</f>
        <v>#NUM!</v>
      </c>
      <c r="Z45" s="36" t="e">
        <f t="shared" si="0"/>
        <v>#NUM!</v>
      </c>
    </row>
    <row r="46" spans="2:26">
      <c r="B46" s="38" t="str">
        <f>IF(C10="",B10,C10)</f>
        <v>Inschrijver 3</v>
      </c>
      <c r="C46" s="78"/>
      <c r="D46" s="79"/>
      <c r="I46" s="11"/>
      <c r="K46" s="4"/>
      <c r="O46" s="1"/>
      <c r="P46" s="1"/>
      <c r="Q46" s="14"/>
      <c r="R46" s="37"/>
      <c r="S46" s="20"/>
      <c r="T46" s="20"/>
      <c r="U46" s="20"/>
      <c r="V46" s="20"/>
      <c r="W46" s="1" t="s">
        <v>31</v>
      </c>
      <c r="X46" s="35">
        <v>5</v>
      </c>
      <c r="Y46" s="34" t="e">
        <f>SMALL($C$44:$C$48,5)</f>
        <v>#NUM!</v>
      </c>
      <c r="Z46" s="36" t="e">
        <f t="shared" si="0"/>
        <v>#NUM!</v>
      </c>
    </row>
    <row r="47" spans="2:26">
      <c r="B47" s="38" t="str">
        <f>IF(C11="",B11,C11)</f>
        <v>Inschrijver 4</v>
      </c>
      <c r="C47" s="78"/>
      <c r="D47" s="79"/>
      <c r="I47" s="11"/>
      <c r="K47" s="4"/>
      <c r="O47" s="1"/>
      <c r="P47" s="1"/>
      <c r="Q47" s="14"/>
      <c r="R47" s="37"/>
      <c r="S47" s="20"/>
      <c r="T47" s="20"/>
      <c r="U47" s="20"/>
      <c r="V47" s="20"/>
    </row>
    <row r="48" spans="2:26">
      <c r="B48" s="38" t="str">
        <f>IF(C12="",B12,C12)</f>
        <v>Inschrijver 5</v>
      </c>
      <c r="C48" s="78"/>
      <c r="D48" s="79"/>
      <c r="I48" s="11"/>
      <c r="K48" s="4"/>
      <c r="O48" s="1"/>
      <c r="P48" s="1"/>
      <c r="Q48" s="14"/>
      <c r="R48" s="21"/>
      <c r="S48" s="3"/>
      <c r="T48" s="3"/>
      <c r="U48" s="3"/>
      <c r="V48" s="3"/>
    </row>
    <row r="49" spans="2:22">
      <c r="I49" s="11"/>
      <c r="K49" s="4"/>
      <c r="O49" s="1"/>
      <c r="P49" s="1"/>
      <c r="Q49" s="14"/>
      <c r="R49" s="22"/>
      <c r="S49" s="3"/>
      <c r="T49" s="3"/>
      <c r="U49" s="3"/>
      <c r="V49" s="3"/>
    </row>
    <row r="50" spans="2:22">
      <c r="I50" s="11"/>
      <c r="K50" s="4"/>
      <c r="O50" s="1"/>
      <c r="P50" s="1"/>
      <c r="Q50" s="10"/>
      <c r="R50" s="19"/>
    </row>
    <row r="51" spans="2:22" ht="20.5" thickBot="1">
      <c r="B51" s="65" t="str">
        <f>IF(C4="","Naam aanbesteding", C4)</f>
        <v>Bestrijding plaagsoorten</v>
      </c>
      <c r="C51" s="53"/>
      <c r="J51" s="4"/>
      <c r="K51" s="4"/>
    </row>
    <row r="52" spans="2:22">
      <c r="B52" s="80" t="s">
        <v>17</v>
      </c>
      <c r="C52" s="82" t="s">
        <v>37</v>
      </c>
      <c r="D52" s="76" t="str">
        <f>B44</f>
        <v>Inschrijver 1</v>
      </c>
      <c r="E52" s="84"/>
      <c r="F52" s="76" t="str">
        <f>B45</f>
        <v>Inschrijver 2</v>
      </c>
      <c r="G52" s="77"/>
      <c r="H52" s="76" t="str">
        <f>B46</f>
        <v>Inschrijver 3</v>
      </c>
      <c r="I52" s="77"/>
      <c r="J52" s="76" t="str">
        <f>B47</f>
        <v>Inschrijver 4</v>
      </c>
      <c r="K52" s="77"/>
      <c r="L52" s="76" t="str">
        <f>B48</f>
        <v>Inschrijver 5</v>
      </c>
      <c r="M52" s="77"/>
      <c r="O52" s="1"/>
      <c r="P52" s="1"/>
    </row>
    <row r="53" spans="2:22" ht="56">
      <c r="B53" s="81"/>
      <c r="C53" s="83"/>
      <c r="D53" s="23" t="s">
        <v>38</v>
      </c>
      <c r="E53" s="24" t="s">
        <v>13</v>
      </c>
      <c r="F53" s="23" t="s">
        <v>38</v>
      </c>
      <c r="G53" s="24" t="s">
        <v>13</v>
      </c>
      <c r="H53" s="23" t="s">
        <v>38</v>
      </c>
      <c r="I53" s="24" t="s">
        <v>13</v>
      </c>
      <c r="J53" s="23" t="s">
        <v>38</v>
      </c>
      <c r="K53" s="24" t="s">
        <v>13</v>
      </c>
      <c r="L53" s="23" t="s">
        <v>38</v>
      </c>
      <c r="M53" s="24" t="s">
        <v>13</v>
      </c>
      <c r="O53" s="1"/>
      <c r="P53" s="1"/>
    </row>
    <row r="54" spans="2:22">
      <c r="B54" s="54" t="str">
        <f>IF($C$16="",$B$16,$C$16)</f>
        <v>Werkwijze effectieve verwijdering</v>
      </c>
      <c r="C54" s="55">
        <f>IF(C23="",0,C23)</f>
        <v>40</v>
      </c>
      <c r="D54" s="25">
        <f>C36</f>
        <v>0</v>
      </c>
      <c r="E54" s="26">
        <f>IF($C$31="","",$C54/$C$31*D54)</f>
        <v>0</v>
      </c>
      <c r="F54" s="25">
        <f>D36</f>
        <v>0</v>
      </c>
      <c r="G54" s="26">
        <f>IF($C$31="","",$C54/$C$31*F54)</f>
        <v>0</v>
      </c>
      <c r="H54" s="25">
        <f>E36</f>
        <v>0</v>
      </c>
      <c r="I54" s="26">
        <f>IF($C$31="","",$C54/$C$31*H54)</f>
        <v>0</v>
      </c>
      <c r="J54" s="25">
        <f>F36</f>
        <v>0</v>
      </c>
      <c r="K54" s="26">
        <f>IF($C$31="","",$C54/$C$31*J54)</f>
        <v>0</v>
      </c>
      <c r="L54" s="25">
        <f>G36</f>
        <v>0</v>
      </c>
      <c r="M54" s="26">
        <f>IF($C$31="","",$C54/$C$31*L54)</f>
        <v>0</v>
      </c>
      <c r="N54" s="6"/>
      <c r="O54" s="5"/>
      <c r="P54" s="1"/>
      <c r="R54" s="16"/>
      <c r="S54" s="17"/>
      <c r="T54" s="17"/>
      <c r="U54" s="17"/>
      <c r="V54" s="17"/>
    </row>
    <row r="55" spans="2:22">
      <c r="B55" s="54" t="str">
        <f>IF($C$17="",$B$17,$C$17)</f>
        <v>Bescherming flora en fauna</v>
      </c>
      <c r="C55" s="56">
        <f>IF(C24="",0,C24)</f>
        <v>20</v>
      </c>
      <c r="D55" s="25">
        <f t="shared" ref="D55:D57" si="1">C37</f>
        <v>0</v>
      </c>
      <c r="E55" s="26">
        <f t="shared" ref="E55:G57" si="2">IF($C$31="","",$C55/$C$31*D55)</f>
        <v>0</v>
      </c>
      <c r="F55" s="25">
        <f t="shared" ref="F55:F57" si="3">D37</f>
        <v>0</v>
      </c>
      <c r="G55" s="26">
        <f t="shared" si="2"/>
        <v>0</v>
      </c>
      <c r="H55" s="25">
        <f>E37</f>
        <v>0</v>
      </c>
      <c r="I55" s="26">
        <f t="shared" ref="I55:I57" si="4">IF($C$31="","",$C55/$C$31*H55)</f>
        <v>0</v>
      </c>
      <c r="J55" s="25">
        <f>F37</f>
        <v>0</v>
      </c>
      <c r="K55" s="26">
        <f t="shared" ref="K55:K57" si="5">IF($C$31="","",$C55/$C$31*J55)</f>
        <v>0</v>
      </c>
      <c r="L55" s="25">
        <f>G37</f>
        <v>0</v>
      </c>
      <c r="M55" s="26">
        <f t="shared" ref="M55:M57" si="6">IF($C$31="","",$C55/$C$31*L55)</f>
        <v>0</v>
      </c>
      <c r="N55" s="6"/>
      <c r="O55" s="5"/>
      <c r="P55" s="1"/>
      <c r="R55" s="16"/>
      <c r="S55" s="17"/>
      <c r="T55" s="17"/>
      <c r="U55" s="17"/>
      <c r="V55" s="17"/>
    </row>
    <row r="56" spans="2:22">
      <c r="B56" s="73" t="str">
        <f>IF($C$18="",$B$18,$C$18)</f>
        <v>Omgevingsmanagement</v>
      </c>
      <c r="C56" s="56">
        <f>IF(C25="",0,C25)</f>
        <v>30</v>
      </c>
      <c r="D56" s="25">
        <f t="shared" si="1"/>
        <v>0</v>
      </c>
      <c r="E56" s="26">
        <f t="shared" si="2"/>
        <v>0</v>
      </c>
      <c r="F56" s="25">
        <f t="shared" si="3"/>
        <v>0</v>
      </c>
      <c r="G56" s="26">
        <f t="shared" si="2"/>
        <v>0</v>
      </c>
      <c r="H56" s="25">
        <f>E38</f>
        <v>0</v>
      </c>
      <c r="I56" s="26">
        <f t="shared" si="4"/>
        <v>0</v>
      </c>
      <c r="J56" s="25">
        <f>F38</f>
        <v>0</v>
      </c>
      <c r="K56" s="26">
        <f t="shared" si="5"/>
        <v>0</v>
      </c>
      <c r="L56" s="25">
        <f>G38</f>
        <v>0</v>
      </c>
      <c r="M56" s="26">
        <f t="shared" si="6"/>
        <v>0</v>
      </c>
      <c r="O56" s="1"/>
      <c r="P56" s="1"/>
      <c r="R56" s="16"/>
      <c r="S56" s="17"/>
      <c r="T56" s="17"/>
      <c r="U56" s="17"/>
      <c r="V56" s="17"/>
    </row>
    <row r="57" spans="2:22">
      <c r="B57" s="54" t="str">
        <f>IF($C$19="",$B$19,$C$19)</f>
        <v>CO2-reductie</v>
      </c>
      <c r="C57" s="56">
        <f>IF(C26="",0,C26)</f>
        <v>10</v>
      </c>
      <c r="D57" s="25">
        <f t="shared" si="1"/>
        <v>0</v>
      </c>
      <c r="E57" s="26">
        <f t="shared" si="2"/>
        <v>0</v>
      </c>
      <c r="F57" s="25">
        <f t="shared" si="3"/>
        <v>0</v>
      </c>
      <c r="G57" s="26">
        <f t="shared" si="2"/>
        <v>0</v>
      </c>
      <c r="H57" s="25">
        <f>E39</f>
        <v>0</v>
      </c>
      <c r="I57" s="26">
        <f t="shared" si="4"/>
        <v>0</v>
      </c>
      <c r="J57" s="25">
        <f>F39</f>
        <v>0</v>
      </c>
      <c r="K57" s="26">
        <f t="shared" si="5"/>
        <v>0</v>
      </c>
      <c r="L57" s="25">
        <f>G39</f>
        <v>0</v>
      </c>
      <c r="M57" s="26">
        <f t="shared" si="6"/>
        <v>0</v>
      </c>
      <c r="O57" s="1"/>
      <c r="P57" s="1"/>
      <c r="R57" s="16"/>
      <c r="S57" s="17"/>
      <c r="T57" s="17"/>
      <c r="U57" s="17"/>
      <c r="V57" s="17"/>
    </row>
    <row r="58" spans="2:22">
      <c r="B58" s="57" t="s">
        <v>12</v>
      </c>
      <c r="C58" s="58">
        <f>IF(SUM(C54:C57)=0,#REF!,SUM(C54:C57))</f>
        <v>100</v>
      </c>
      <c r="D58" s="27"/>
      <c r="E58" s="28">
        <f>SUM(E54:E57)</f>
        <v>0</v>
      </c>
      <c r="F58" s="32"/>
      <c r="G58" s="28">
        <f>SUM(G54:G57)</f>
        <v>0</v>
      </c>
      <c r="H58" s="32"/>
      <c r="I58" s="28">
        <f>SUM(I54:I57)</f>
        <v>0</v>
      </c>
      <c r="J58" s="32"/>
      <c r="K58" s="28">
        <f>SUM(K54:K57)</f>
        <v>0</v>
      </c>
      <c r="L58" s="32"/>
      <c r="M58" s="28">
        <f>SUM(M54:M57)</f>
        <v>0</v>
      </c>
      <c r="O58" s="1"/>
      <c r="P58" s="1"/>
      <c r="S58" s="17"/>
      <c r="T58" s="17"/>
      <c r="U58" s="17"/>
      <c r="V58" s="17"/>
    </row>
    <row r="59" spans="2:22">
      <c r="B59" s="57"/>
      <c r="C59" s="58"/>
      <c r="D59" s="27"/>
      <c r="E59" s="28"/>
      <c r="F59" s="32"/>
      <c r="G59" s="28"/>
      <c r="H59" s="32"/>
      <c r="I59" s="28"/>
      <c r="J59" s="32"/>
      <c r="K59" s="28"/>
      <c r="L59" s="32"/>
      <c r="M59" s="28"/>
      <c r="O59" s="1"/>
      <c r="P59" s="1"/>
      <c r="S59" s="17"/>
      <c r="T59" s="17"/>
      <c r="U59" s="17"/>
      <c r="V59" s="17"/>
    </row>
    <row r="60" spans="2:22">
      <c r="B60" s="59" t="s">
        <v>35</v>
      </c>
      <c r="C60" s="60" t="e">
        <f>#REF!</f>
        <v>#REF!</v>
      </c>
      <c r="D60" s="29"/>
      <c r="E60" s="68">
        <f>C44</f>
        <v>0</v>
      </c>
      <c r="F60" s="69"/>
      <c r="G60" s="68">
        <f>C45</f>
        <v>0</v>
      </c>
      <c r="H60" s="29"/>
      <c r="I60" s="72">
        <f>C46</f>
        <v>0</v>
      </c>
      <c r="J60" s="29"/>
      <c r="K60" s="72">
        <f>R46</f>
        <v>0</v>
      </c>
      <c r="L60" s="29"/>
      <c r="M60" s="72">
        <f>R47</f>
        <v>0</v>
      </c>
      <c r="O60" s="1"/>
      <c r="P60" s="1"/>
      <c r="Q60" s="10"/>
      <c r="R60" s="16"/>
    </row>
    <row r="61" spans="2:22">
      <c r="B61" s="61"/>
      <c r="C61" s="62"/>
      <c r="D61" s="30"/>
      <c r="E61" s="31"/>
      <c r="F61" s="30"/>
      <c r="G61" s="31"/>
      <c r="H61" s="30"/>
      <c r="I61" s="31"/>
      <c r="J61" s="30"/>
      <c r="K61" s="31"/>
      <c r="L61" s="30"/>
      <c r="M61" s="31"/>
      <c r="O61" s="1"/>
      <c r="P61" s="1"/>
      <c r="Q61" s="10"/>
      <c r="R61" s="16"/>
    </row>
    <row r="62" spans="2:22" ht="14.5" thickBot="1">
      <c r="B62" s="63" t="s">
        <v>0</v>
      </c>
      <c r="C62" s="64" t="e">
        <f>SUM(C58:C60)</f>
        <v>#REF!</v>
      </c>
      <c r="D62" s="66"/>
      <c r="E62" s="75" t="e">
        <f>E60/E58</f>
        <v>#DIV/0!</v>
      </c>
      <c r="F62" s="66"/>
      <c r="G62" s="70" t="e">
        <f>G60/G58</f>
        <v>#DIV/0!</v>
      </c>
      <c r="H62" s="66" t="e">
        <f>IF(I62=0,"",S56)</f>
        <v>#DIV/0!</v>
      </c>
      <c r="I62" s="71" t="e">
        <f>I60/I58</f>
        <v>#DIV/0!</v>
      </c>
      <c r="J62" s="66" t="e">
        <f>IF(K62=0,"",S57)</f>
        <v>#DIV/0!</v>
      </c>
      <c r="K62" s="67" t="e">
        <f>K60/K58</f>
        <v>#DIV/0!</v>
      </c>
      <c r="L62" s="66" t="e">
        <f>M60/M58</f>
        <v>#DIV/0!</v>
      </c>
      <c r="M62" s="67">
        <f>SUM(M58:M60)</f>
        <v>0</v>
      </c>
      <c r="O62" s="1"/>
      <c r="P62" s="1"/>
      <c r="Q62" s="10"/>
      <c r="R62" s="16"/>
    </row>
    <row r="63" spans="2:22" ht="14.5" thickTop="1">
      <c r="B63" s="2"/>
      <c r="C63" s="8"/>
      <c r="D63" s="2"/>
      <c r="E63" s="2"/>
      <c r="F63" s="2"/>
      <c r="G63" s="2"/>
      <c r="H63" s="2"/>
      <c r="I63" s="2"/>
      <c r="J63" s="3"/>
      <c r="K63" s="3"/>
      <c r="L63" s="3"/>
      <c r="M63" s="3"/>
      <c r="N63" s="3"/>
    </row>
    <row r="64" spans="2:22">
      <c r="B64" s="2"/>
      <c r="C64" s="8"/>
      <c r="D64" s="2"/>
      <c r="E64" s="2"/>
      <c r="F64" s="2"/>
      <c r="G64" s="2"/>
      <c r="H64" s="2"/>
      <c r="I64" s="2"/>
      <c r="J64" s="3"/>
      <c r="K64" s="3"/>
      <c r="L64" s="3"/>
      <c r="M64" s="3"/>
      <c r="N64" s="3"/>
    </row>
    <row r="65" spans="2:28">
      <c r="B65" s="2" t="s">
        <v>27</v>
      </c>
      <c r="C65" s="8"/>
      <c r="D65" s="2"/>
      <c r="E65" s="2"/>
      <c r="F65" s="2"/>
      <c r="G65" s="2"/>
      <c r="H65" s="2"/>
      <c r="I65" s="2"/>
      <c r="J65" s="3"/>
      <c r="K65" s="3"/>
      <c r="L65" s="3"/>
      <c r="M65" s="3"/>
      <c r="N65" s="3"/>
    </row>
    <row r="66" spans="2:28">
      <c r="B66" s="2"/>
      <c r="C66" s="8"/>
      <c r="D66" s="2"/>
      <c r="E66" s="2"/>
      <c r="F66" s="2"/>
      <c r="G66" s="2"/>
      <c r="H66" s="2"/>
      <c r="I66" s="2"/>
      <c r="J66" s="3"/>
      <c r="K66" s="3"/>
      <c r="L66" s="3"/>
      <c r="M66" s="3"/>
      <c r="N66" s="3"/>
    </row>
    <row r="67" spans="2:28">
      <c r="B67" s="2"/>
      <c r="C67" s="8"/>
      <c r="D67" s="2"/>
      <c r="E67" s="2"/>
      <c r="F67" s="2"/>
      <c r="G67" s="2"/>
      <c r="H67" s="2"/>
      <c r="I67" s="2"/>
      <c r="J67" s="3"/>
      <c r="K67" s="3"/>
      <c r="L67" s="3"/>
      <c r="M67" s="3"/>
      <c r="N67" s="3"/>
    </row>
    <row r="68" spans="2:28" hidden="1">
      <c r="B68" s="2" t="s">
        <v>7</v>
      </c>
      <c r="C68" s="8"/>
      <c r="D68" s="2"/>
      <c r="E68" s="2"/>
      <c r="F68" s="2"/>
      <c r="G68" s="2"/>
      <c r="H68" s="2"/>
      <c r="I68" s="2"/>
      <c r="J68" s="3"/>
      <c r="K68" s="3"/>
      <c r="L68" s="3"/>
      <c r="M68" s="3"/>
      <c r="N68" s="3"/>
    </row>
    <row r="69" spans="2:28" hidden="1">
      <c r="B69" s="2" t="s">
        <v>1</v>
      </c>
      <c r="C69" s="8"/>
      <c r="D69" s="3" t="s">
        <v>6</v>
      </c>
      <c r="E69" s="3"/>
      <c r="F69" s="3" t="s">
        <v>6</v>
      </c>
      <c r="G69" s="3"/>
      <c r="H69" s="3" t="s">
        <v>6</v>
      </c>
    </row>
    <row r="70" spans="2:28" hidden="1">
      <c r="B70" s="2" t="s">
        <v>2</v>
      </c>
      <c r="C70" s="8"/>
      <c r="D70" s="3" t="s">
        <v>6</v>
      </c>
      <c r="E70" s="2"/>
      <c r="F70" s="3" t="s">
        <v>6</v>
      </c>
      <c r="G70" s="3"/>
      <c r="H70" s="3" t="s">
        <v>6</v>
      </c>
    </row>
    <row r="71" spans="2:28" hidden="1">
      <c r="B71" s="2" t="s">
        <v>3</v>
      </c>
      <c r="C71" s="8"/>
      <c r="D71" s="3" t="s">
        <v>6</v>
      </c>
      <c r="E71" s="2"/>
      <c r="F71" s="3" t="s">
        <v>6</v>
      </c>
      <c r="G71" s="3"/>
      <c r="H71" s="3" t="s">
        <v>6</v>
      </c>
    </row>
    <row r="72" spans="2:28" hidden="1">
      <c r="B72" s="2" t="s">
        <v>4</v>
      </c>
      <c r="C72" s="8"/>
      <c r="D72" s="3" t="s">
        <v>6</v>
      </c>
      <c r="E72" s="3"/>
      <c r="F72" s="3" t="s">
        <v>6</v>
      </c>
      <c r="G72" s="3"/>
      <c r="H72" s="3" t="s">
        <v>6</v>
      </c>
    </row>
    <row r="73" spans="2:28" hidden="1">
      <c r="B73" s="2" t="s">
        <v>5</v>
      </c>
      <c r="C73" s="8"/>
      <c r="D73" s="3" t="s">
        <v>6</v>
      </c>
      <c r="E73" s="3"/>
      <c r="F73" s="3" t="s">
        <v>6</v>
      </c>
      <c r="G73" s="3"/>
      <c r="H73" s="3" t="s">
        <v>6</v>
      </c>
    </row>
    <row r="74" spans="2:28" hidden="1">
      <c r="B74" s="2"/>
      <c r="C74" s="8"/>
      <c r="D74" s="2"/>
      <c r="E74" s="2"/>
      <c r="F74" s="2"/>
      <c r="G74" s="2"/>
      <c r="H74" s="2"/>
      <c r="I74" s="2"/>
      <c r="J74" s="3"/>
      <c r="K74" s="3"/>
      <c r="L74" s="3"/>
      <c r="M74" s="3"/>
      <c r="N74" s="3"/>
      <c r="X74" s="6"/>
    </row>
    <row r="75" spans="2:28">
      <c r="B75" s="2"/>
      <c r="C75" s="8"/>
      <c r="D75" s="2"/>
      <c r="E75" s="2"/>
      <c r="F75" s="2"/>
      <c r="G75" s="2"/>
      <c r="H75" s="2"/>
      <c r="I75" s="2"/>
      <c r="J75" s="3"/>
      <c r="K75" s="3"/>
      <c r="L75" s="3"/>
      <c r="M75" s="3"/>
      <c r="N75" s="3"/>
      <c r="W75" s="6"/>
      <c r="AB75" s="5"/>
    </row>
    <row r="76" spans="2:28">
      <c r="B76" s="9"/>
      <c r="C76" s="8"/>
      <c r="D76" s="2"/>
      <c r="E76" s="2"/>
      <c r="F76" s="2"/>
      <c r="G76" s="2"/>
      <c r="H76" s="2"/>
      <c r="I76" s="2"/>
      <c r="J76" s="3"/>
      <c r="K76" s="3"/>
      <c r="L76" s="3"/>
      <c r="M76" s="3"/>
      <c r="N76" s="3"/>
    </row>
    <row r="77" spans="2:28">
      <c r="B77" s="9"/>
      <c r="C77" s="8"/>
      <c r="D77" s="2"/>
      <c r="E77" s="2"/>
      <c r="F77" s="2"/>
      <c r="G77" s="2"/>
      <c r="H77" s="2"/>
      <c r="I77" s="2"/>
      <c r="J77" s="3"/>
      <c r="K77" s="3"/>
      <c r="L77" s="3"/>
      <c r="M77" s="3"/>
      <c r="N77" s="3"/>
    </row>
    <row r="78" spans="2:28">
      <c r="D78" s="2"/>
      <c r="E78" s="2"/>
      <c r="F78" s="2"/>
      <c r="G78" s="2"/>
      <c r="H78" s="2"/>
      <c r="I78" s="2"/>
      <c r="J78" s="3"/>
      <c r="K78" s="3"/>
      <c r="L78" s="3"/>
      <c r="M78" s="3"/>
      <c r="N78" s="3"/>
      <c r="O78" s="1"/>
      <c r="P78" s="1"/>
    </row>
    <row r="79" spans="2:28">
      <c r="B79" s="9"/>
      <c r="C79" s="8"/>
      <c r="D79" s="2"/>
      <c r="E79" s="2"/>
      <c r="F79" s="2"/>
      <c r="G79" s="2"/>
      <c r="H79" s="2"/>
      <c r="I79" s="2"/>
      <c r="J79" s="3"/>
      <c r="K79" s="3"/>
      <c r="L79" s="3"/>
      <c r="M79" s="3"/>
      <c r="N79" s="3"/>
      <c r="O79" s="1"/>
      <c r="P79" s="1"/>
    </row>
    <row r="80" spans="2:28">
      <c r="B80" s="9"/>
      <c r="C80" s="8"/>
      <c r="D80" s="2"/>
      <c r="E80" s="2"/>
      <c r="F80" s="2"/>
      <c r="G80" s="2"/>
      <c r="H80" s="2"/>
      <c r="I80" s="2"/>
      <c r="J80" s="3"/>
      <c r="K80" s="3"/>
      <c r="L80" s="3"/>
      <c r="M80" s="3"/>
      <c r="N80" s="3"/>
      <c r="O80" s="1"/>
      <c r="P80" s="1"/>
    </row>
    <row r="81" spans="2:16">
      <c r="B81" s="10"/>
      <c r="O81" s="1"/>
      <c r="P81" s="1"/>
    </row>
    <row r="82" spans="2:16">
      <c r="B82" s="10"/>
      <c r="O82" s="1"/>
      <c r="P82" s="1"/>
    </row>
    <row r="83" spans="2:16">
      <c r="B83" s="10"/>
      <c r="O83" s="1"/>
      <c r="P83" s="1"/>
    </row>
    <row r="84" spans="2:16">
      <c r="B84" s="10"/>
      <c r="O84" s="1"/>
      <c r="P84" s="1"/>
    </row>
    <row r="85" spans="2:16">
      <c r="B85" s="10"/>
      <c r="O85" s="1"/>
      <c r="P85" s="1"/>
    </row>
    <row r="86" spans="2:16">
      <c r="C86" s="1"/>
      <c r="O86" s="1"/>
      <c r="P86" s="1"/>
    </row>
    <row r="87" spans="2:16">
      <c r="C87" s="1"/>
      <c r="O87" s="1"/>
      <c r="P87" s="1"/>
    </row>
    <row r="88" spans="2:16">
      <c r="B88" s="10"/>
      <c r="O88" s="1"/>
      <c r="P88" s="1"/>
    </row>
  </sheetData>
  <mergeCells count="23">
    <mergeCell ref="B52:B53"/>
    <mergeCell ref="C52:C53"/>
    <mergeCell ref="D52:E52"/>
    <mergeCell ref="C4:F4"/>
    <mergeCell ref="C8:F8"/>
    <mergeCell ref="C9:F9"/>
    <mergeCell ref="C16:F16"/>
    <mergeCell ref="C17:F17"/>
    <mergeCell ref="C43:D43"/>
    <mergeCell ref="C44:D44"/>
    <mergeCell ref="C18:F18"/>
    <mergeCell ref="C19:F19"/>
    <mergeCell ref="C45:D45"/>
    <mergeCell ref="C10:F10"/>
    <mergeCell ref="C11:F11"/>
    <mergeCell ref="C12:F12"/>
    <mergeCell ref="F52:G52"/>
    <mergeCell ref="H52:I52"/>
    <mergeCell ref="J52:K52"/>
    <mergeCell ref="L52:M52"/>
    <mergeCell ref="C46:D46"/>
    <mergeCell ref="C47:D47"/>
    <mergeCell ref="C48:D48"/>
  </mergeCells>
  <conditionalFormatting sqref="D62">
    <cfRule type="cellIs" dxfId="1" priority="2" operator="equal">
      <formula>1</formula>
    </cfRule>
  </conditionalFormatting>
  <conditionalFormatting sqref="F62 H62 J62 L62">
    <cfRule type="cellIs" dxfId="0" priority="1" operator="equal">
      <formula>1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 per kwaliteitspunt</vt:lpstr>
    </vt:vector>
  </TitlesOfParts>
  <Company>Provincie Noord-Holland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Troost</dc:creator>
  <cp:lastModifiedBy>Simone Wevers</cp:lastModifiedBy>
  <cp:lastPrinted>2015-10-30T09:37:24Z</cp:lastPrinted>
  <dcterms:created xsi:type="dcterms:W3CDTF">2006-03-07T06:30:21Z</dcterms:created>
  <dcterms:modified xsi:type="dcterms:W3CDTF">2022-01-14T14:56:40Z</dcterms:modified>
</cp:coreProperties>
</file>