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-my.sharepoint.com/personal/merle_olvers_significant_nl/Documents/Documenten/0_Uitzendkrachten ODRU/NVI 2/"/>
    </mc:Choice>
  </mc:AlternateContent>
  <xr:revisionPtr revIDLastSave="111" documentId="8_{18BE4BB6-C3F9-4C62-A4D9-FAD4B79B2AFC}" xr6:coauthVersionLast="47" xr6:coauthVersionMax="47" xr10:uidLastSave="{9FD5E9D8-446F-4BC1-8DE5-E8B53CACCA01}"/>
  <bookViews>
    <workbookView xWindow="-110" yWindow="-110" windowWidth="19420" windowHeight="10420" tabRatio="703" xr2:uid="{EA2F8B97-EEAE-484A-B62B-5E96081A0568}"/>
  </bookViews>
  <sheets>
    <sheet name="Opgave kostprijs" sheetId="17" r:id="rId1"/>
    <sheet name="Opgave omrekenfactoren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7" l="1"/>
  <c r="E21" i="17"/>
  <c r="J39" i="17" l="1"/>
  <c r="Q37" i="17"/>
  <c r="O37" i="17"/>
  <c r="L37" i="17"/>
  <c r="J37" i="17"/>
  <c r="G37" i="17"/>
  <c r="E22" i="17" l="1"/>
  <c r="G49" i="17" l="1"/>
  <c r="E49" i="17"/>
  <c r="E42" i="17"/>
  <c r="G33" i="17"/>
  <c r="G32" i="17"/>
  <c r="G31" i="17"/>
  <c r="G28" i="17"/>
  <c r="E28" i="17"/>
  <c r="G23" i="17"/>
  <c r="G22" i="17"/>
  <c r="G21" i="17"/>
  <c r="E19" i="17"/>
  <c r="F19" i="17" s="1"/>
  <c r="G42" i="17" l="1"/>
  <c r="G24" i="17"/>
  <c r="H24" i="17" s="1"/>
  <c r="H29" i="17" s="1"/>
  <c r="E24" i="17"/>
  <c r="F24" i="17" s="1"/>
  <c r="F29" i="17" s="1"/>
  <c r="F43" i="17" s="1"/>
  <c r="F51" i="17" s="1"/>
  <c r="H43" i="17" l="1"/>
  <c r="H51" i="17" s="1"/>
  <c r="L49" i="17"/>
  <c r="J49" i="17"/>
  <c r="Q45" i="17"/>
  <c r="Q49" i="17" s="1"/>
  <c r="O45" i="17"/>
  <c r="O49" i="17" s="1"/>
  <c r="O41" i="17"/>
  <c r="O40" i="17"/>
  <c r="Q39" i="17"/>
  <c r="O39" i="17"/>
  <c r="L38" i="17"/>
  <c r="Q38" i="17" s="1"/>
  <c r="J38" i="17"/>
  <c r="O38" i="17" s="1"/>
  <c r="J36" i="17"/>
  <c r="O36" i="17" s="1"/>
  <c r="L35" i="17"/>
  <c r="Q35" i="17" s="1"/>
  <c r="J35" i="17"/>
  <c r="O35" i="17" s="1"/>
  <c r="L34" i="17"/>
  <c r="Q34" i="17" s="1"/>
  <c r="J34" i="17"/>
  <c r="O34" i="17" s="1"/>
  <c r="L33" i="17"/>
  <c r="Q33" i="17" s="1"/>
  <c r="J33" i="17"/>
  <c r="O33" i="17" s="1"/>
  <c r="L32" i="17"/>
  <c r="Q32" i="17" s="1"/>
  <c r="J32" i="17"/>
  <c r="O32" i="17" s="1"/>
  <c r="L31" i="17"/>
  <c r="J31" i="17"/>
  <c r="O31" i="17" s="1"/>
  <c r="Q28" i="17"/>
  <c r="O28" i="17"/>
  <c r="L28" i="17"/>
  <c r="J28" i="17"/>
  <c r="L24" i="17"/>
  <c r="M24" i="17" s="1"/>
  <c r="J24" i="17"/>
  <c r="O19" i="17"/>
  <c r="P19" i="17" s="1"/>
  <c r="J19" i="17"/>
  <c r="K19" i="17" s="1"/>
  <c r="L42" i="17" l="1"/>
  <c r="Q31" i="17"/>
  <c r="Q42" i="17" s="1"/>
  <c r="O42" i="17"/>
  <c r="J42" i="17"/>
  <c r="K24" i="17"/>
  <c r="K29" i="17" s="1"/>
  <c r="M29" i="17"/>
  <c r="C15" i="10"/>
  <c r="D15" i="10" s="1"/>
  <c r="O21" i="17"/>
  <c r="O24" i="17" s="1"/>
  <c r="P24" i="17" s="1"/>
  <c r="P29" i="17" s="1"/>
  <c r="L55" i="17" l="1"/>
  <c r="J55" i="17"/>
  <c r="K43" i="17"/>
  <c r="K51" i="17" s="1"/>
  <c r="M43" i="17"/>
  <c r="M51" i="17" s="1"/>
  <c r="P43" i="17"/>
  <c r="P51" i="17" s="1"/>
  <c r="C16" i="10"/>
  <c r="D16" i="10" s="1"/>
  <c r="Q21" i="17"/>
  <c r="Q24" i="17" s="1"/>
  <c r="R24" i="17" s="1"/>
  <c r="R29" i="17" s="1"/>
  <c r="R43" i="17" s="1"/>
  <c r="R51" i="17" s="1"/>
  <c r="F16" i="10" l="1"/>
  <c r="F15" i="10"/>
  <c r="H15" i="10" l="1"/>
</calcChain>
</file>

<file path=xl/sharedStrings.xml><?xml version="1.0" encoding="utf-8"?>
<sst xmlns="http://schemas.openxmlformats.org/spreadsheetml/2006/main" count="64" uniqueCount="57">
  <si>
    <t>Blok 1 - brutoloon</t>
  </si>
  <si>
    <t>Vakantiedagen (25)</t>
  </si>
  <si>
    <t>Feestdagen</t>
  </si>
  <si>
    <t>Blok 3 - 
Werkgeverslasten</t>
  </si>
  <si>
    <t>Zorgverzekeringswet</t>
  </si>
  <si>
    <t>Awf-premie</t>
  </si>
  <si>
    <t>ZW Flex (gedifferentieerde premiepercentage Whk)</t>
  </si>
  <si>
    <t>Transitievergoeding</t>
  </si>
  <si>
    <t>Scholing</t>
  </si>
  <si>
    <t>Blok 4 - overige lasten</t>
  </si>
  <si>
    <t>Kostprijsformulier</t>
  </si>
  <si>
    <t>Naam Inschrijver:</t>
  </si>
  <si>
    <t>Kostprijsfactoren - reguliere uren</t>
  </si>
  <si>
    <t>Kostprijsfactoren - toeslaguren</t>
  </si>
  <si>
    <r>
      <t xml:space="preserve">ABU fase A 
NBBU fase 1 en 2
 </t>
    </r>
    <r>
      <rPr>
        <b/>
        <u/>
        <sz val="10"/>
        <color theme="1" tint="0.249977111117893"/>
        <rFont val="Arial"/>
        <family val="2"/>
      </rPr>
      <t>Premiegroep I</t>
    </r>
  </si>
  <si>
    <t>Blok 2 - 
reserveringen</t>
  </si>
  <si>
    <t>Aof-premie (incl. kinderopvang)</t>
  </si>
  <si>
    <t>WGA-premie</t>
  </si>
  <si>
    <t>Sociaal fonds (maximaal 0,2%)</t>
  </si>
  <si>
    <t>…</t>
  </si>
  <si>
    <t>Kostprijs</t>
  </si>
  <si>
    <t>Instructie aan Deelnemer</t>
  </si>
  <si>
    <t>- Vul alleen de geel gearceerde velden in.</t>
  </si>
  <si>
    <t>Profiel</t>
  </si>
  <si>
    <t>Productvorm</t>
  </si>
  <si>
    <t xml:space="preserve">Opgave omrekenfactoren </t>
  </si>
  <si>
    <t>- Vul eerst tabblad 'opgave kostprijs' in voordat de bureaumarges worden vermeld in dit tabblad.</t>
  </si>
  <si>
    <t>- Kolom D weergeeft welke bureaumarge Deelnemer maximaal mag aanbieden zonder het overschrijden van de maximale bandbreedte.</t>
  </si>
  <si>
    <t>Aanbod bureaumarge</t>
  </si>
  <si>
    <r>
      <t xml:space="preserve">ABU fase B
NBBU fase 3 
 </t>
    </r>
    <r>
      <rPr>
        <b/>
        <u/>
        <sz val="10"/>
        <color theme="1" tint="0.249977111117893"/>
        <rFont val="Arial"/>
        <family val="2"/>
      </rPr>
      <t>Premiegroep I</t>
    </r>
  </si>
  <si>
    <t>Uitzendkracht premiegroep I</t>
  </si>
  <si>
    <t>Maximale toegestane bureaumarge</t>
  </si>
  <si>
    <t>Past Inschrijver het uitzendbeding toe in ABU: fase A   / NBBU: fase 1 en 2?</t>
  </si>
  <si>
    <t>Instructie aan Inschrijver &gt; Vul alleen de geel gearceerde velden in</t>
  </si>
  <si>
    <t xml:space="preserve">- De kostprijsfactoren kunnen gedurende de looptijd van de Raamovereenkomst alleen gewijzigd worden naar aanleiding van wettelijke/cao-wijzigingen en/of wijzigingen in het aantal kalenderdagen in blok 1, 2 of 3. </t>
  </si>
  <si>
    <t>Brutoloon</t>
  </si>
  <si>
    <t>Vakantiebijslag</t>
  </si>
  <si>
    <t>- De bureaumarges staan vast gedurende de looptijd van de Raamovereenkomst en kunnen niet worden gewijzigd (wel geindexeerd volgens het programma van eisen).</t>
  </si>
  <si>
    <r>
      <t xml:space="preserve">Kostprijsfactor bruto-vergoeding 
</t>
    </r>
    <r>
      <rPr>
        <i/>
        <sz val="10"/>
        <rFont val="Arial"/>
        <family val="2"/>
      </rPr>
      <t>(is kostprijsfactor overuren ex reservering pensioenpremie)</t>
    </r>
  </si>
  <si>
    <t>Kostprijsfactoren - overuren</t>
  </si>
  <si>
    <t>- De onderste regel (kostprijs) vermeldt de kostprijsfactor die geldt als grondslag voor de berekening van de omrekenfactor en het uurtarief (zie tabblad 'opgave bureaumarges).</t>
  </si>
  <si>
    <t>Omrekenfactor</t>
  </si>
  <si>
    <t>Weging</t>
  </si>
  <si>
    <t>Gemiddelde Omrekenfactor</t>
  </si>
  <si>
    <t>ABU fase A / NBBU fase 1 en 2</t>
  </si>
  <si>
    <t>ABU fase B / NBBU fase 3</t>
  </si>
  <si>
    <t xml:space="preserve">- Indien Inschrijver een Omrekenfactor aanbiedt die hoger is dan 2,100 dan wordt de Inschrijving terzijde gelegd en komt Inschrijver niet in aanmerking voor gunning. </t>
  </si>
  <si>
    <t>Maximale omrekenfactor voor iedere productvorm</t>
  </si>
  <si>
    <t>Is Inschrijver eigen risico drager voor de WGA?</t>
  </si>
  <si>
    <t>Is Inschrijver eigen risico drager voor de ZW-Flex?</t>
  </si>
  <si>
    <t>Pensioenpremie</t>
  </si>
  <si>
    <r>
      <t>Ziekte (</t>
    </r>
    <r>
      <rPr>
        <u/>
        <sz val="10"/>
        <rFont val="Arial"/>
        <family val="2"/>
      </rPr>
      <t>niet van toepassing in fase A bij uitzendbeding NEE</t>
    </r>
    <r>
      <rPr>
        <sz val="10"/>
        <rFont val="Arial"/>
        <family val="2"/>
      </rPr>
      <t>)</t>
    </r>
  </si>
  <si>
    <r>
      <t>Leegloop (</t>
    </r>
    <r>
      <rPr>
        <u/>
        <sz val="10"/>
        <rFont val="Arial"/>
        <family val="2"/>
      </rPr>
      <t>niet van toepassing in fase A bij uitzendbeding NEE</t>
    </r>
    <r>
      <rPr>
        <sz val="10"/>
        <rFont val="Arial"/>
        <family val="2"/>
      </rPr>
      <t>)</t>
    </r>
  </si>
  <si>
    <r>
      <t>Wachtdagcompensatie (</t>
    </r>
    <r>
      <rPr>
        <u/>
        <sz val="10"/>
        <rFont val="Arial"/>
        <family val="2"/>
      </rPr>
      <t>alleen bij uitzendbeding JA</t>
    </r>
    <r>
      <rPr>
        <sz val="10"/>
        <rFont val="Arial"/>
        <family val="2"/>
      </rPr>
      <t>)</t>
    </r>
  </si>
  <si>
    <r>
      <t>Kort verzuim (</t>
    </r>
    <r>
      <rPr>
        <u/>
        <sz val="10"/>
        <rFont val="Arial"/>
        <family val="2"/>
      </rPr>
      <t>in fase A alleen bij uitzendbeding JA</t>
    </r>
    <r>
      <rPr>
        <sz val="10"/>
        <rFont val="Arial"/>
        <family val="2"/>
      </rPr>
      <t>)</t>
    </r>
  </si>
  <si>
    <r>
      <t>Aanvulling ZW  (</t>
    </r>
    <r>
      <rPr>
        <u/>
        <sz val="10"/>
        <rFont val="Arial"/>
        <family val="2"/>
      </rPr>
      <t>alleen bij uitzendbeding JA</t>
    </r>
    <r>
      <rPr>
        <sz val="10"/>
        <rFont val="Arial"/>
        <family val="2"/>
      </rPr>
      <t>)</t>
    </r>
  </si>
  <si>
    <r>
      <t>Private aanvulling WW (</t>
    </r>
    <r>
      <rPr>
        <u/>
        <sz val="10"/>
        <rFont val="Arial"/>
        <family val="2"/>
      </rPr>
      <t>optioneel, max 0,15%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</si>
</sst>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0.000%"/>
    <numFmt numFmtId="167" formatCode="_ * #,##0.000_ ;_ * \-#,##0.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 tint="0.249977111117893"/>
      <name val="Arial"/>
      <family val="2"/>
    </font>
    <font>
      <b/>
      <sz val="10"/>
      <name val="Arial"/>
      <family val="2"/>
    </font>
    <font>
      <b/>
      <u/>
      <sz val="10"/>
      <color theme="1" tint="0.249977111117893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Tahoma"/>
      <family val="2"/>
    </font>
    <font>
      <b/>
      <sz val="10"/>
      <color theme="3"/>
      <name val="Arial"/>
      <family val="2"/>
    </font>
    <font>
      <b/>
      <sz val="12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4" fillId="3" borderId="0" xfId="0" applyFont="1" applyFill="1" applyProtection="1">
      <protection locked="0" hidden="1"/>
    </xf>
    <xf numFmtId="0" fontId="5" fillId="2" borderId="1" xfId="0" applyFont="1" applyFill="1" applyBorder="1" applyProtection="1">
      <protection hidden="1"/>
    </xf>
    <xf numFmtId="0" fontId="5" fillId="2" borderId="15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16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2" fontId="3" fillId="2" borderId="0" xfId="0" applyNumberFormat="1" applyFont="1" applyFill="1" applyProtection="1">
      <protection hidden="1"/>
    </xf>
    <xf numFmtId="0" fontId="3" fillId="2" borderId="2" xfId="0" applyFont="1" applyFill="1" applyBorder="1" applyProtection="1">
      <protection hidden="1"/>
    </xf>
    <xf numFmtId="2" fontId="3" fillId="2" borderId="5" xfId="0" applyNumberFormat="1" applyFont="1" applyFill="1" applyBorder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2" fontId="3" fillId="2" borderId="0" xfId="0" applyNumberFormat="1" applyFont="1" applyFill="1" applyAlignment="1" applyProtection="1">
      <alignment horizontal="left"/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3" fillId="2" borderId="16" xfId="0" applyFont="1" applyFill="1" applyBorder="1" applyAlignment="1" applyProtection="1">
      <alignment vertical="top"/>
      <protection hidden="1"/>
    </xf>
    <xf numFmtId="10" fontId="3" fillId="2" borderId="4" xfId="0" applyNumberFormat="1" applyFont="1" applyFill="1" applyBorder="1" applyAlignment="1" applyProtection="1">
      <alignment vertical="top"/>
      <protection hidden="1"/>
    </xf>
    <xf numFmtId="2" fontId="3" fillId="2" borderId="0" xfId="0" applyNumberFormat="1" applyFont="1" applyFill="1" applyAlignment="1" applyProtection="1">
      <alignment vertical="top"/>
      <protection hidden="1"/>
    </xf>
    <xf numFmtId="10" fontId="3" fillId="2" borderId="2" xfId="0" applyNumberFormat="1" applyFont="1" applyFill="1" applyBorder="1" applyAlignment="1" applyProtection="1">
      <alignment vertical="top"/>
      <protection hidden="1"/>
    </xf>
    <xf numFmtId="2" fontId="3" fillId="2" borderId="5" xfId="0" applyNumberFormat="1" applyFont="1" applyFill="1" applyBorder="1" applyAlignment="1" applyProtection="1">
      <alignment vertical="top"/>
      <protection hidden="1"/>
    </xf>
    <xf numFmtId="10" fontId="3" fillId="3" borderId="6" xfId="0" applyNumberFormat="1" applyFont="1" applyFill="1" applyBorder="1" applyAlignment="1" applyProtection="1">
      <alignment vertical="top"/>
      <protection locked="0" hidden="1"/>
    </xf>
    <xf numFmtId="10" fontId="3" fillId="2" borderId="6" xfId="0" applyNumberFormat="1" applyFont="1" applyFill="1" applyBorder="1" applyAlignment="1" applyProtection="1">
      <alignment vertical="top"/>
      <protection hidden="1"/>
    </xf>
    <xf numFmtId="2" fontId="3" fillId="2" borderId="0" xfId="1" applyNumberFormat="1" applyFont="1" applyFill="1" applyBorder="1" applyAlignment="1" applyProtection="1">
      <alignment vertical="top"/>
      <protection hidden="1"/>
    </xf>
    <xf numFmtId="2" fontId="3" fillId="2" borderId="5" xfId="1" applyNumberFormat="1" applyFont="1" applyFill="1" applyBorder="1" applyAlignment="1" applyProtection="1">
      <alignment vertical="top"/>
      <protection hidden="1"/>
    </xf>
    <xf numFmtId="0" fontId="5" fillId="2" borderId="2" xfId="0" applyFont="1" applyFill="1" applyBorder="1" applyAlignment="1" applyProtection="1">
      <alignment vertical="top"/>
      <protection hidden="1"/>
    </xf>
    <xf numFmtId="0" fontId="3" fillId="2" borderId="16" xfId="0" quotePrefix="1" applyFont="1" applyFill="1" applyBorder="1" applyProtection="1">
      <protection hidden="1"/>
    </xf>
    <xf numFmtId="10" fontId="3" fillId="2" borderId="4" xfId="0" applyNumberFormat="1" applyFont="1" applyFill="1" applyBorder="1" applyProtection="1">
      <protection hidden="1"/>
    </xf>
    <xf numFmtId="10" fontId="3" fillId="2" borderId="2" xfId="0" applyNumberFormat="1" applyFont="1" applyFill="1" applyBorder="1" applyProtection="1">
      <protection hidden="1"/>
    </xf>
    <xf numFmtId="0" fontId="3" fillId="2" borderId="16" xfId="0" quotePrefix="1" applyFont="1" applyFill="1" applyBorder="1" applyAlignment="1" applyProtection="1">
      <alignment vertical="top"/>
      <protection hidden="1"/>
    </xf>
    <xf numFmtId="10" fontId="3" fillId="2" borderId="3" xfId="0" applyNumberFormat="1" applyFont="1" applyFill="1" applyBorder="1" applyAlignment="1" applyProtection="1">
      <alignment vertical="top"/>
      <protection hidden="1"/>
    </xf>
    <xf numFmtId="0" fontId="5" fillId="2" borderId="2" xfId="0" applyFont="1" applyFill="1" applyBorder="1" applyAlignment="1" applyProtection="1">
      <alignment horizontal="left" vertical="top"/>
      <protection hidden="1"/>
    </xf>
    <xf numFmtId="10" fontId="3" fillId="3" borderId="4" xfId="0" applyNumberFormat="1" applyFont="1" applyFill="1" applyBorder="1" applyAlignment="1" applyProtection="1">
      <alignment vertical="top"/>
      <protection locked="0" hidden="1"/>
    </xf>
    <xf numFmtId="10" fontId="3" fillId="3" borderId="2" xfId="0" applyNumberFormat="1" applyFont="1" applyFill="1" applyBorder="1" applyAlignment="1" applyProtection="1">
      <alignment vertical="top"/>
      <protection locked="0" hidden="1"/>
    </xf>
    <xf numFmtId="0" fontId="3" fillId="2" borderId="2" xfId="0" applyFont="1" applyFill="1" applyBorder="1" applyAlignment="1" applyProtection="1">
      <alignment vertical="top"/>
      <protection hidden="1"/>
    </xf>
    <xf numFmtId="0" fontId="3" fillId="3" borderId="16" xfId="0" applyFont="1" applyFill="1" applyBorder="1" applyAlignment="1" applyProtection="1">
      <alignment vertical="top"/>
      <protection locked="0" hidden="1"/>
    </xf>
    <xf numFmtId="10" fontId="3" fillId="3" borderId="3" xfId="0" applyNumberFormat="1" applyFont="1" applyFill="1" applyBorder="1" applyAlignment="1" applyProtection="1">
      <alignment vertical="top"/>
      <protection locked="0" hidden="1"/>
    </xf>
    <xf numFmtId="0" fontId="3" fillId="2" borderId="3" xfId="0" applyFont="1" applyFill="1" applyBorder="1" applyAlignment="1" applyProtection="1">
      <alignment vertical="top"/>
      <protection hidden="1"/>
    </xf>
    <xf numFmtId="0" fontId="6" fillId="2" borderId="17" xfId="0" applyFont="1" applyFill="1" applyBorder="1" applyAlignment="1" applyProtection="1">
      <alignment horizontal="right" vertical="top"/>
      <protection hidden="1"/>
    </xf>
    <xf numFmtId="10" fontId="6" fillId="2" borderId="7" xfId="0" applyNumberFormat="1" applyFont="1" applyFill="1" applyBorder="1" applyAlignment="1" applyProtection="1">
      <alignment horizontal="right" vertical="top"/>
      <protection hidden="1"/>
    </xf>
    <xf numFmtId="2" fontId="6" fillId="2" borderId="11" xfId="1" applyNumberFormat="1" applyFont="1" applyFill="1" applyBorder="1" applyAlignment="1" applyProtection="1">
      <alignment vertical="top"/>
      <protection hidden="1"/>
    </xf>
    <xf numFmtId="10" fontId="6" fillId="2" borderId="19" xfId="0" applyNumberFormat="1" applyFont="1" applyFill="1" applyBorder="1" applyAlignment="1" applyProtection="1">
      <alignment horizontal="right" vertical="top"/>
      <protection hidden="1"/>
    </xf>
    <xf numFmtId="2" fontId="6" fillId="2" borderId="8" xfId="1" applyNumberFormat="1" applyFont="1" applyFill="1" applyBorder="1" applyAlignment="1" applyProtection="1">
      <alignment vertical="top"/>
      <protection hidden="1"/>
    </xf>
    <xf numFmtId="0" fontId="3" fillId="2" borderId="0" xfId="0" quotePrefix="1" applyFont="1" applyFill="1" applyProtection="1">
      <protection hidden="1"/>
    </xf>
    <xf numFmtId="2" fontId="15" fillId="2" borderId="0" xfId="0" applyNumberFormat="1" applyFont="1" applyFill="1" applyAlignment="1" applyProtection="1">
      <alignment vertical="top"/>
      <protection hidden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3" fillId="2" borderId="0" xfId="0" quotePrefix="1" applyFont="1" applyFill="1" applyAlignment="1" applyProtection="1">
      <alignment horizontal="left"/>
    </xf>
    <xf numFmtId="9" fontId="0" fillId="2" borderId="0" xfId="2" applyFont="1" applyFill="1" applyProtection="1"/>
    <xf numFmtId="0" fontId="3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8" fillId="4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8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6" fillId="2" borderId="12" xfId="0" applyFont="1" applyFill="1" applyBorder="1" applyAlignment="1" applyProtection="1">
      <alignment vertical="center" wrapText="1"/>
    </xf>
    <xf numFmtId="2" fontId="6" fillId="2" borderId="10" xfId="0" applyNumberFormat="1" applyFont="1" applyFill="1" applyBorder="1" applyAlignment="1" applyProtection="1">
      <alignment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right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3" fillId="2" borderId="12" xfId="0" applyFont="1" applyFill="1" applyBorder="1" applyAlignment="1" applyProtection="1">
      <alignment vertical="center" wrapText="1"/>
    </xf>
    <xf numFmtId="2" fontId="3" fillId="2" borderId="12" xfId="0" applyNumberFormat="1" applyFont="1" applyFill="1" applyBorder="1" applyAlignment="1" applyProtection="1">
      <alignment horizontal="center" vertical="center"/>
    </xf>
    <xf numFmtId="10" fontId="3" fillId="2" borderId="12" xfId="2" applyNumberFormat="1" applyFont="1" applyFill="1" applyBorder="1" applyAlignment="1" applyProtection="1">
      <alignment horizontal="center" vertical="center"/>
    </xf>
    <xf numFmtId="165" fontId="3" fillId="0" borderId="12" xfId="0" applyNumberFormat="1" applyFont="1" applyFill="1" applyBorder="1" applyAlignment="1" applyProtection="1">
      <alignment horizontal="right"/>
    </xf>
    <xf numFmtId="9" fontId="3" fillId="0" borderId="12" xfId="2" applyFont="1" applyFill="1" applyBorder="1" applyAlignment="1" applyProtection="1">
      <alignment horizontal="right"/>
    </xf>
    <xf numFmtId="166" fontId="13" fillId="2" borderId="0" xfId="0" applyNumberFormat="1" applyFont="1" applyFill="1" applyBorder="1" applyAlignment="1" applyProtection="1">
      <alignment horizontal="right"/>
    </xf>
    <xf numFmtId="9" fontId="13" fillId="2" borderId="0" xfId="2" applyFont="1" applyFill="1" applyBorder="1" applyAlignment="1" applyProtection="1">
      <alignment horizontal="right"/>
    </xf>
    <xf numFmtId="2" fontId="3" fillId="2" borderId="0" xfId="2" applyNumberFormat="1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vertical="center"/>
    </xf>
    <xf numFmtId="9" fontId="13" fillId="2" borderId="0" xfId="0" applyNumberFormat="1" applyFont="1" applyFill="1" applyBorder="1" applyAlignment="1" applyProtection="1">
      <alignment horizontal="right"/>
    </xf>
    <xf numFmtId="9" fontId="3" fillId="2" borderId="0" xfId="2" applyFont="1" applyFill="1" applyBorder="1" applyAlignment="1" applyProtection="1">
      <alignment horizontal="right"/>
    </xf>
    <xf numFmtId="2" fontId="9" fillId="2" borderId="0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10" fontId="3" fillId="3" borderId="12" xfId="2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vertical="top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5" fillId="2" borderId="18" xfId="0" applyFont="1" applyFill="1" applyBorder="1" applyAlignment="1" applyProtection="1">
      <alignment horizontal="center" wrapText="1"/>
      <protection hidden="1"/>
    </xf>
    <xf numFmtId="0" fontId="5" fillId="2" borderId="21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left" vertical="top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43" fontId="16" fillId="2" borderId="9" xfId="1" applyFont="1" applyFill="1" applyBorder="1" applyAlignment="1" applyProtection="1">
      <alignment horizontal="center"/>
      <protection hidden="1"/>
    </xf>
    <xf numFmtId="43" fontId="16" fillId="2" borderId="25" xfId="1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6" fillId="2" borderId="26" xfId="0" applyFont="1" applyFill="1" applyBorder="1" applyAlignment="1" applyProtection="1">
      <alignment horizontal="center" wrapText="1"/>
      <protection hidden="1"/>
    </xf>
    <xf numFmtId="0" fontId="6" fillId="2" borderId="27" xfId="0" applyFont="1" applyFill="1" applyBorder="1" applyAlignment="1" applyProtection="1">
      <alignment horizontal="center" wrapText="1"/>
      <protection hidden="1"/>
    </xf>
    <xf numFmtId="0" fontId="6" fillId="2" borderId="3" xfId="0" applyFont="1" applyFill="1" applyBorder="1" applyAlignment="1" applyProtection="1">
      <alignment horizontal="center" wrapText="1"/>
      <protection hidden="1"/>
    </xf>
    <xf numFmtId="0" fontId="6" fillId="2" borderId="28" xfId="0" applyFont="1" applyFill="1" applyBorder="1" applyAlignment="1" applyProtection="1">
      <alignment horizontal="center" wrapText="1"/>
      <protection hidden="1"/>
    </xf>
    <xf numFmtId="0" fontId="6" fillId="2" borderId="29" xfId="0" applyFont="1" applyFill="1" applyBorder="1" applyAlignment="1" applyProtection="1">
      <alignment horizontal="center" wrapText="1"/>
      <protection hidden="1"/>
    </xf>
    <xf numFmtId="0" fontId="6" fillId="2" borderId="0" xfId="0" applyFont="1" applyFill="1" applyBorder="1" applyAlignment="1" applyProtection="1">
      <alignment horizontal="right" vertical="center" wrapText="1"/>
      <protection hidden="1"/>
    </xf>
    <xf numFmtId="0" fontId="4" fillId="3" borderId="0" xfId="0" applyFont="1" applyFill="1" applyAlignment="1" applyProtection="1">
      <alignment horizontal="left"/>
      <protection locked="0" hidden="1"/>
    </xf>
    <xf numFmtId="0" fontId="6" fillId="2" borderId="0" xfId="0" applyFont="1" applyFill="1" applyAlignment="1" applyProtection="1">
      <alignment horizontal="right" vertical="center" wrapText="1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left" vertical="top"/>
    </xf>
    <xf numFmtId="0" fontId="3" fillId="2" borderId="14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right"/>
    </xf>
    <xf numFmtId="167" fontId="17" fillId="0" borderId="13" xfId="1" applyNumberFormat="1" applyFont="1" applyFill="1" applyBorder="1" applyAlignment="1" applyProtection="1">
      <alignment horizontal="center" vertical="center"/>
    </xf>
    <xf numFmtId="167" fontId="17" fillId="0" borderId="14" xfId="1" applyNumberFormat="1" applyFont="1" applyFill="1" applyBorder="1" applyAlignment="1" applyProtection="1">
      <alignment horizontal="center" vertical="center"/>
    </xf>
  </cellXfs>
  <cellStyles count="6">
    <cellStyle name="Komma" xfId="1" builtinId="3"/>
    <cellStyle name="Komma 2" xfId="3" xr:uid="{9D88AE03-9008-43CF-A44D-4B72E785E009}"/>
    <cellStyle name="Komma 3" xfId="5" xr:uid="{48DB3C6A-A877-4FF2-9A51-6DB73D8D9598}"/>
    <cellStyle name="Procent" xfId="2" builtinId="5"/>
    <cellStyle name="Standaard" xfId="0" builtinId="0"/>
    <cellStyle name="Valuta 2" xfId="4" xr:uid="{6934795E-0438-459B-8EC9-0373117C9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AF92-D4BD-4913-B333-B9C1E71CB729}">
  <dimension ref="A1:Z100"/>
  <sheetViews>
    <sheetView tabSelected="1" zoomScaleNormal="100" workbookViewId="0">
      <selection activeCell="F34" sqref="F34"/>
    </sheetView>
  </sheetViews>
  <sheetFormatPr defaultColWidth="0" defaultRowHeight="12.5" zeroHeight="1" x14ac:dyDescent="0.25"/>
  <cols>
    <col min="1" max="2" width="2" style="2" customWidth="1"/>
    <col min="3" max="3" width="22.453125" style="20" customWidth="1"/>
    <col min="4" max="4" width="52.1796875" style="2" customWidth="1"/>
    <col min="5" max="5" width="10.54296875" style="2" customWidth="1"/>
    <col min="6" max="6" width="10.54296875" style="17" customWidth="1"/>
    <col min="7" max="8" width="10.54296875" style="2" customWidth="1"/>
    <col min="9" max="9" width="6.81640625" style="3" customWidth="1"/>
    <col min="10" max="10" width="10.54296875" style="3" customWidth="1"/>
    <col min="11" max="12" width="10.54296875" style="4" customWidth="1"/>
    <col min="13" max="13" width="10.54296875" style="2" customWidth="1"/>
    <col min="14" max="14" width="7.453125" style="2" customWidth="1"/>
    <col min="15" max="18" width="10.54296875" style="2" customWidth="1"/>
    <col min="19" max="19" width="9.1796875" style="2" customWidth="1"/>
    <col min="20" max="26" width="0" style="2" hidden="1" customWidth="1"/>
    <col min="27" max="16384" width="9.1796875" style="2" hidden="1"/>
  </cols>
  <sheetData>
    <row r="1" spans="2:26" ht="23" x14ac:dyDescent="0.5">
      <c r="B1" s="1"/>
      <c r="C1" s="1" t="s">
        <v>10</v>
      </c>
      <c r="D1" s="1"/>
      <c r="E1" s="1"/>
      <c r="F1" s="1"/>
      <c r="G1" s="1"/>
      <c r="H1" s="1"/>
    </row>
    <row r="2" spans="2:26" ht="14.5" customHeight="1" x14ac:dyDescent="0.5">
      <c r="B2" s="1"/>
      <c r="C2" s="1"/>
      <c r="D2" s="1"/>
      <c r="E2" s="1"/>
      <c r="F2" s="1"/>
      <c r="G2" s="1"/>
      <c r="H2" s="1"/>
    </row>
    <row r="3" spans="2:26" ht="14.5" customHeight="1" x14ac:dyDescent="0.5">
      <c r="B3" s="1"/>
      <c r="C3" s="5" t="s">
        <v>33</v>
      </c>
    </row>
    <row r="4" spans="2:26" ht="14.5" customHeight="1" x14ac:dyDescent="0.5">
      <c r="B4" s="1"/>
      <c r="C4" s="6" t="s">
        <v>34</v>
      </c>
    </row>
    <row r="5" spans="2:26" ht="14.5" customHeight="1" x14ac:dyDescent="0.5">
      <c r="B5" s="1"/>
      <c r="C5" s="6" t="s">
        <v>40</v>
      </c>
    </row>
    <row r="6" spans="2:26" ht="14.5" customHeight="1" x14ac:dyDescent="0.5">
      <c r="B6" s="1"/>
      <c r="C6" s="6"/>
      <c r="D6" s="1"/>
      <c r="E6" s="1"/>
      <c r="F6" s="1"/>
      <c r="G6" s="1"/>
      <c r="H6" s="1"/>
    </row>
    <row r="7" spans="2:26" ht="14.5" customHeight="1" x14ac:dyDescent="0.5">
      <c r="B7" s="1"/>
      <c r="C7" s="6"/>
      <c r="D7" s="1"/>
      <c r="E7" s="1"/>
      <c r="F7" s="1"/>
      <c r="G7" s="1"/>
      <c r="H7" s="1"/>
    </row>
    <row r="8" spans="2:26" ht="23" x14ac:dyDescent="0.5">
      <c r="B8" s="1"/>
      <c r="C8" s="2"/>
      <c r="D8" s="7" t="s">
        <v>11</v>
      </c>
      <c r="E8" s="106"/>
      <c r="F8" s="106"/>
      <c r="G8" s="106"/>
      <c r="H8" s="106"/>
    </row>
    <row r="9" spans="2:26" ht="21.65" customHeight="1" x14ac:dyDescent="0.35">
      <c r="C9" s="8"/>
      <c r="D9" s="9"/>
      <c r="E9" s="9"/>
      <c r="F9" s="9"/>
      <c r="J9" s="10"/>
    </row>
    <row r="10" spans="2:26" ht="28.25" customHeight="1" x14ac:dyDescent="0.4">
      <c r="C10" s="107" t="s">
        <v>32</v>
      </c>
      <c r="D10" s="107"/>
      <c r="E10" s="11"/>
      <c r="F10" s="2"/>
      <c r="J10" s="10"/>
    </row>
    <row r="11" spans="2:26" ht="28.25" customHeight="1" x14ac:dyDescent="0.4">
      <c r="C11" s="105" t="s">
        <v>48</v>
      </c>
      <c r="D11" s="105"/>
      <c r="E11" s="11"/>
      <c r="F11" s="2"/>
      <c r="J11" s="10"/>
    </row>
    <row r="12" spans="2:26" ht="28.25" customHeight="1" x14ac:dyDescent="0.4">
      <c r="C12" s="105" t="s">
        <v>49</v>
      </c>
      <c r="D12" s="105"/>
      <c r="E12" s="11"/>
      <c r="F12" s="2"/>
      <c r="J12" s="10"/>
    </row>
    <row r="13" spans="2:26" ht="21.65" customHeight="1" thickBot="1" x14ac:dyDescent="0.35">
      <c r="C13" s="8"/>
      <c r="D13" s="9"/>
      <c r="E13" s="9"/>
      <c r="F13" s="9"/>
      <c r="J13" s="22"/>
    </row>
    <row r="14" spans="2:26" ht="37" customHeight="1" thickBot="1" x14ac:dyDescent="0.3">
      <c r="C14" s="8"/>
      <c r="D14" s="9"/>
      <c r="E14" s="94" t="s">
        <v>12</v>
      </c>
      <c r="F14" s="95"/>
      <c r="G14" s="95"/>
      <c r="H14" s="96"/>
      <c r="J14" s="94" t="s">
        <v>39</v>
      </c>
      <c r="K14" s="95"/>
      <c r="L14" s="95"/>
      <c r="M14" s="96"/>
      <c r="O14" s="94" t="s">
        <v>13</v>
      </c>
      <c r="P14" s="95"/>
      <c r="Q14" s="95"/>
      <c r="R14" s="96"/>
      <c r="U14" s="88"/>
      <c r="V14" s="88"/>
      <c r="W14" s="88"/>
      <c r="X14" s="88"/>
      <c r="Y14" s="88"/>
      <c r="Z14" s="88"/>
    </row>
    <row r="15" spans="2:26" ht="41" customHeight="1" x14ac:dyDescent="0.3">
      <c r="C15" s="12"/>
      <c r="D15" s="13"/>
      <c r="E15" s="90" t="s">
        <v>14</v>
      </c>
      <c r="F15" s="90"/>
      <c r="G15" s="91" t="s">
        <v>29</v>
      </c>
      <c r="H15" s="92"/>
      <c r="J15" s="90" t="s">
        <v>14</v>
      </c>
      <c r="K15" s="90"/>
      <c r="L15" s="91" t="s">
        <v>29</v>
      </c>
      <c r="M15" s="92"/>
      <c r="O15" s="90" t="s">
        <v>14</v>
      </c>
      <c r="P15" s="90"/>
      <c r="Q15" s="91" t="s">
        <v>29</v>
      </c>
      <c r="R15" s="92"/>
      <c r="U15" s="88"/>
      <c r="V15" s="88"/>
      <c r="W15" s="88"/>
      <c r="X15" s="88"/>
      <c r="Y15" s="88"/>
      <c r="Z15" s="88"/>
    </row>
    <row r="16" spans="2:26" x14ac:dyDescent="0.25">
      <c r="C16" s="14"/>
      <c r="D16" s="15"/>
      <c r="E16" s="16"/>
      <c r="G16" s="18"/>
      <c r="H16" s="19"/>
      <c r="J16" s="16"/>
      <c r="K16" s="17"/>
      <c r="L16" s="18"/>
      <c r="M16" s="19"/>
      <c r="O16" s="16"/>
      <c r="P16" s="17"/>
      <c r="Q16" s="18"/>
      <c r="R16" s="19"/>
      <c r="U16" s="88"/>
      <c r="V16" s="88"/>
      <c r="W16" s="88"/>
      <c r="X16" s="88"/>
      <c r="Y16" s="88"/>
      <c r="Z16" s="88"/>
    </row>
    <row r="17" spans="3:26" x14ac:dyDescent="0.25">
      <c r="C17" s="89" t="s">
        <v>0</v>
      </c>
      <c r="D17" s="23" t="s">
        <v>35</v>
      </c>
      <c r="E17" s="24"/>
      <c r="F17" s="25">
        <v>100</v>
      </c>
      <c r="G17" s="26"/>
      <c r="H17" s="27">
        <v>100</v>
      </c>
      <c r="J17" s="24"/>
      <c r="K17" s="25">
        <v>100</v>
      </c>
      <c r="L17" s="26"/>
      <c r="M17" s="27">
        <v>100</v>
      </c>
      <c r="O17" s="24"/>
      <c r="P17" s="25">
        <v>100</v>
      </c>
      <c r="Q17" s="26"/>
      <c r="R17" s="27">
        <v>100</v>
      </c>
      <c r="U17" s="88"/>
      <c r="V17" s="88"/>
      <c r="W17" s="88"/>
      <c r="X17" s="88"/>
      <c r="Y17" s="88"/>
      <c r="Z17" s="88"/>
    </row>
    <row r="18" spans="3:26" x14ac:dyDescent="0.25">
      <c r="C18" s="89"/>
      <c r="D18" s="23" t="s">
        <v>53</v>
      </c>
      <c r="E18" s="28"/>
      <c r="F18" s="25"/>
      <c r="G18" s="26"/>
      <c r="H18" s="27"/>
      <c r="J18" s="29"/>
      <c r="K18" s="25"/>
      <c r="L18" s="26"/>
      <c r="M18" s="27"/>
      <c r="O18" s="29"/>
      <c r="P18" s="25"/>
      <c r="Q18" s="26"/>
      <c r="R18" s="27"/>
      <c r="U18" s="88"/>
      <c r="V18" s="88"/>
      <c r="W18" s="88"/>
      <c r="X18" s="88"/>
      <c r="Y18" s="88"/>
      <c r="Z18" s="88"/>
    </row>
    <row r="19" spans="3:26" ht="13.25" customHeight="1" x14ac:dyDescent="0.25">
      <c r="C19" s="89"/>
      <c r="D19" s="23"/>
      <c r="E19" s="24">
        <f>SUM(E18)</f>
        <v>0</v>
      </c>
      <c r="F19" s="30">
        <f>(1+E19)*F17</f>
        <v>100</v>
      </c>
      <c r="G19" s="26"/>
      <c r="H19" s="31"/>
      <c r="J19" s="24">
        <f>SUM(J18)</f>
        <v>0</v>
      </c>
      <c r="K19" s="30">
        <f>(1+J19)*K17</f>
        <v>100</v>
      </c>
      <c r="L19" s="26"/>
      <c r="M19" s="31"/>
      <c r="O19" s="24">
        <f>SUM(O18)</f>
        <v>0</v>
      </c>
      <c r="P19" s="30">
        <f>(1+O19)*P17</f>
        <v>100</v>
      </c>
      <c r="Q19" s="26"/>
      <c r="R19" s="31"/>
      <c r="U19" s="88"/>
      <c r="V19" s="88"/>
      <c r="W19" s="88"/>
      <c r="X19" s="88"/>
      <c r="Y19" s="88"/>
      <c r="Z19" s="88"/>
    </row>
    <row r="20" spans="3:26" ht="13" x14ac:dyDescent="0.25">
      <c r="C20" s="32"/>
      <c r="D20" s="23"/>
      <c r="E20" s="24"/>
      <c r="F20" s="25"/>
      <c r="G20" s="26"/>
      <c r="H20" s="27"/>
      <c r="J20" s="24"/>
      <c r="K20" s="25"/>
      <c r="L20" s="26"/>
      <c r="M20" s="27"/>
      <c r="O20" s="24"/>
      <c r="P20" s="25"/>
      <c r="Q20" s="26"/>
      <c r="R20" s="27"/>
    </row>
    <row r="21" spans="3:26" ht="20.5" customHeight="1" x14ac:dyDescent="0.25">
      <c r="C21" s="93" t="s">
        <v>15</v>
      </c>
      <c r="D21" s="33" t="s">
        <v>1</v>
      </c>
      <c r="E21" s="34">
        <f>25/230</f>
        <v>0.10869565217391304</v>
      </c>
      <c r="G21" s="35">
        <f>E21</f>
        <v>0.10869565217391304</v>
      </c>
      <c r="H21" s="27"/>
      <c r="J21" s="34"/>
      <c r="K21" s="17"/>
      <c r="L21" s="35"/>
      <c r="M21" s="27"/>
      <c r="O21" s="34">
        <f>E21</f>
        <v>0.10869565217391304</v>
      </c>
      <c r="P21" s="17"/>
      <c r="Q21" s="35">
        <f>G21</f>
        <v>0.10869565217391304</v>
      </c>
      <c r="R21" s="27"/>
    </row>
    <row r="22" spans="3:26" x14ac:dyDescent="0.25">
      <c r="C22" s="93"/>
      <c r="D22" s="36" t="s">
        <v>2</v>
      </c>
      <c r="E22" s="24">
        <f>5/230</f>
        <v>2.1739130434782608E-2</v>
      </c>
      <c r="F22" s="25"/>
      <c r="G22" s="26">
        <f>E22</f>
        <v>2.1739130434782608E-2</v>
      </c>
      <c r="H22" s="27"/>
      <c r="J22" s="24"/>
      <c r="K22" s="25"/>
      <c r="L22" s="26"/>
      <c r="M22" s="27"/>
      <c r="O22" s="24"/>
      <c r="P22" s="25"/>
      <c r="Q22" s="26"/>
      <c r="R22" s="27"/>
    </row>
    <row r="23" spans="3:26" x14ac:dyDescent="0.25">
      <c r="C23" s="93"/>
      <c r="D23" s="36" t="s">
        <v>54</v>
      </c>
      <c r="E23" s="28"/>
      <c r="F23" s="25"/>
      <c r="G23" s="37">
        <f>E23</f>
        <v>0</v>
      </c>
      <c r="H23" s="27"/>
      <c r="J23" s="29"/>
      <c r="K23" s="25"/>
      <c r="L23" s="37"/>
      <c r="M23" s="27"/>
      <c r="O23" s="29"/>
      <c r="P23" s="25"/>
      <c r="Q23" s="37"/>
      <c r="R23" s="27"/>
    </row>
    <row r="24" spans="3:26" x14ac:dyDescent="0.25">
      <c r="C24" s="93"/>
      <c r="D24" s="23"/>
      <c r="E24" s="24">
        <f>SUM(E21:E23)</f>
        <v>0.13043478260869565</v>
      </c>
      <c r="F24" s="30">
        <f>(1+E24)*F19</f>
        <v>113.04347826086956</v>
      </c>
      <c r="G24" s="26">
        <f>SUM(G21:G23)</f>
        <v>0.13043478260869565</v>
      </c>
      <c r="H24" s="31">
        <f>(1+G24)*H17</f>
        <v>113.04347826086956</v>
      </c>
      <c r="J24" s="24">
        <f>SUM(J21:J23)</f>
        <v>0</v>
      </c>
      <c r="K24" s="30">
        <f>(1+J24)*K19</f>
        <v>100</v>
      </c>
      <c r="L24" s="26">
        <f>SUM(L21:L23)</f>
        <v>0</v>
      </c>
      <c r="M24" s="31">
        <f>(1+L24)*M17</f>
        <v>100</v>
      </c>
      <c r="O24" s="24">
        <f>SUM(O21:O23)</f>
        <v>0.10869565217391304</v>
      </c>
      <c r="P24" s="30">
        <f>(1+O24)*P19</f>
        <v>110.86956521739131</v>
      </c>
      <c r="Q24" s="26">
        <f>SUM(Q21:Q23)</f>
        <v>0.10869565217391304</v>
      </c>
      <c r="R24" s="31">
        <f>(1+Q24)*R17</f>
        <v>110.86956521739131</v>
      </c>
    </row>
    <row r="25" spans="3:26" x14ac:dyDescent="0.25">
      <c r="C25" s="93"/>
      <c r="D25" s="23"/>
      <c r="E25" s="24"/>
      <c r="F25" s="25"/>
      <c r="G25" s="26"/>
      <c r="H25" s="27"/>
      <c r="J25" s="24"/>
      <c r="K25" s="25"/>
      <c r="L25" s="26"/>
      <c r="M25" s="27"/>
      <c r="O25" s="24"/>
      <c r="P25" s="25"/>
      <c r="Q25" s="26"/>
      <c r="R25" s="27"/>
    </row>
    <row r="26" spans="3:26" x14ac:dyDescent="0.25">
      <c r="C26" s="93"/>
      <c r="D26" s="23"/>
      <c r="E26" s="24"/>
      <c r="F26" s="25"/>
      <c r="G26" s="26"/>
      <c r="H26" s="27"/>
      <c r="J26" s="24"/>
      <c r="K26" s="25"/>
      <c r="L26" s="26"/>
      <c r="M26" s="27"/>
      <c r="O26" s="24"/>
      <c r="P26" s="25"/>
      <c r="Q26" s="26"/>
      <c r="R26" s="27"/>
    </row>
    <row r="27" spans="3:26" x14ac:dyDescent="0.25">
      <c r="C27" s="93"/>
      <c r="D27" s="23" t="s">
        <v>36</v>
      </c>
      <c r="E27" s="29">
        <v>8.3299999999999999E-2</v>
      </c>
      <c r="F27" s="25"/>
      <c r="G27" s="37">
        <v>8.3299999999999999E-2</v>
      </c>
      <c r="H27" s="27"/>
      <c r="J27" s="29"/>
      <c r="K27" s="25"/>
      <c r="L27" s="37"/>
      <c r="M27" s="27"/>
      <c r="O27" s="29"/>
      <c r="P27" s="25"/>
      <c r="Q27" s="37"/>
      <c r="R27" s="27"/>
    </row>
    <row r="28" spans="3:26" ht="13" x14ac:dyDescent="0.25">
      <c r="C28" s="38"/>
      <c r="D28" s="23"/>
      <c r="E28" s="24">
        <f>SUM(E27)</f>
        <v>8.3299999999999999E-2</v>
      </c>
      <c r="F28" s="25"/>
      <c r="G28" s="26">
        <f t="shared" ref="G28" si="0">SUM(G27)</f>
        <v>8.3299999999999999E-2</v>
      </c>
      <c r="H28" s="27"/>
      <c r="J28" s="24">
        <f>SUM(J27)</f>
        <v>0</v>
      </c>
      <c r="K28" s="25"/>
      <c r="L28" s="26">
        <f t="shared" ref="L28" si="1">SUM(L27)</f>
        <v>0</v>
      </c>
      <c r="M28" s="27"/>
      <c r="O28" s="24">
        <f>SUM(O27)</f>
        <v>0</v>
      </c>
      <c r="P28" s="25"/>
      <c r="Q28" s="26">
        <f t="shared" ref="Q28" si="2">SUM(Q27)</f>
        <v>0</v>
      </c>
      <c r="R28" s="27"/>
    </row>
    <row r="29" spans="3:26" ht="13" x14ac:dyDescent="0.25">
      <c r="C29" s="32"/>
      <c r="D29" s="23"/>
      <c r="E29" s="24"/>
      <c r="F29" s="30">
        <f>(1+E28)*F24</f>
        <v>122.46</v>
      </c>
      <c r="G29" s="26"/>
      <c r="H29" s="31">
        <f t="shared" ref="H29" si="3">(1+G28)*H24</f>
        <v>122.46</v>
      </c>
      <c r="J29" s="24"/>
      <c r="K29" s="30">
        <f>(1+J28)*K24</f>
        <v>100</v>
      </c>
      <c r="L29" s="26"/>
      <c r="M29" s="31">
        <f t="shared" ref="M29" si="4">(1+L28)*M24</f>
        <v>100</v>
      </c>
      <c r="O29" s="24"/>
      <c r="P29" s="30">
        <f>(1+O28)*P24</f>
        <v>110.86956521739131</v>
      </c>
      <c r="Q29" s="26"/>
      <c r="R29" s="31">
        <f t="shared" ref="R29" si="5">(1+Q28)*R24</f>
        <v>110.86956521739131</v>
      </c>
    </row>
    <row r="30" spans="3:26" ht="13" x14ac:dyDescent="0.25">
      <c r="C30" s="32"/>
      <c r="D30" s="23"/>
      <c r="E30" s="24"/>
      <c r="F30" s="25"/>
      <c r="G30" s="26"/>
      <c r="H30" s="27"/>
      <c r="J30" s="24"/>
      <c r="K30" s="25"/>
      <c r="L30" s="26"/>
      <c r="M30" s="27"/>
      <c r="O30" s="24"/>
      <c r="P30" s="25"/>
      <c r="Q30" s="26"/>
      <c r="R30" s="27"/>
    </row>
    <row r="31" spans="3:26" x14ac:dyDescent="0.25">
      <c r="C31" s="89" t="s">
        <v>3</v>
      </c>
      <c r="D31" s="33" t="s">
        <v>4</v>
      </c>
      <c r="E31" s="24">
        <v>6.7500000000000004E-2</v>
      </c>
      <c r="F31" s="25"/>
      <c r="G31" s="26">
        <f>E31</f>
        <v>6.7500000000000004E-2</v>
      </c>
      <c r="H31" s="27"/>
      <c r="J31" s="24">
        <f t="shared" ref="J31:J38" si="6">E31</f>
        <v>6.7500000000000004E-2</v>
      </c>
      <c r="K31" s="25"/>
      <c r="L31" s="26">
        <f>G31</f>
        <v>6.7500000000000004E-2</v>
      </c>
      <c r="M31" s="27"/>
      <c r="O31" s="24">
        <f t="shared" ref="O31:O38" si="7">J31</f>
        <v>6.7500000000000004E-2</v>
      </c>
      <c r="P31" s="25"/>
      <c r="Q31" s="26">
        <f>L31</f>
        <v>6.7500000000000004E-2</v>
      </c>
      <c r="R31" s="27"/>
    </row>
    <row r="32" spans="3:26" x14ac:dyDescent="0.25">
      <c r="C32" s="89"/>
      <c r="D32" s="15" t="s">
        <v>5</v>
      </c>
      <c r="E32" s="24">
        <v>7.6999999999999999E-2</v>
      </c>
      <c r="F32" s="25"/>
      <c r="G32" s="26">
        <f>E32</f>
        <v>7.6999999999999999E-2</v>
      </c>
      <c r="H32" s="27"/>
      <c r="J32" s="24">
        <f t="shared" si="6"/>
        <v>7.6999999999999999E-2</v>
      </c>
      <c r="K32" s="25"/>
      <c r="L32" s="26">
        <f>G32</f>
        <v>7.6999999999999999E-2</v>
      </c>
      <c r="M32" s="27"/>
      <c r="O32" s="24">
        <f t="shared" si="7"/>
        <v>7.6999999999999999E-2</v>
      </c>
      <c r="P32" s="25"/>
      <c r="Q32" s="26">
        <f>L32</f>
        <v>7.6999999999999999E-2</v>
      </c>
      <c r="R32" s="27"/>
    </row>
    <row r="33" spans="3:18" x14ac:dyDescent="0.25">
      <c r="C33" s="89"/>
      <c r="D33" s="15" t="s">
        <v>16</v>
      </c>
      <c r="E33" s="24">
        <v>7.5499999999999998E-2</v>
      </c>
      <c r="F33" s="25"/>
      <c r="G33" s="26">
        <f>E33</f>
        <v>7.5499999999999998E-2</v>
      </c>
      <c r="H33" s="27"/>
      <c r="J33" s="24">
        <f t="shared" si="6"/>
        <v>7.5499999999999998E-2</v>
      </c>
      <c r="K33" s="25"/>
      <c r="L33" s="26">
        <f>G33</f>
        <v>7.5499999999999998E-2</v>
      </c>
      <c r="M33" s="27"/>
      <c r="O33" s="24">
        <f t="shared" si="7"/>
        <v>7.5499999999999998E-2</v>
      </c>
      <c r="P33" s="25"/>
      <c r="Q33" s="26">
        <f>L33</f>
        <v>7.5499999999999998E-2</v>
      </c>
      <c r="R33" s="27"/>
    </row>
    <row r="34" spans="3:18" x14ac:dyDescent="0.25">
      <c r="C34" s="89"/>
      <c r="D34" s="15" t="s">
        <v>17</v>
      </c>
      <c r="E34" s="39"/>
      <c r="F34" s="25"/>
      <c r="G34" s="40"/>
      <c r="H34" s="27"/>
      <c r="J34" s="24">
        <f t="shared" si="6"/>
        <v>0</v>
      </c>
      <c r="K34" s="25"/>
      <c r="L34" s="26">
        <f>G34</f>
        <v>0</v>
      </c>
      <c r="M34" s="27"/>
      <c r="O34" s="24">
        <f t="shared" si="7"/>
        <v>0</v>
      </c>
      <c r="P34" s="25"/>
      <c r="Q34" s="26">
        <f>L34</f>
        <v>0</v>
      </c>
      <c r="R34" s="27"/>
    </row>
    <row r="35" spans="3:18" x14ac:dyDescent="0.25">
      <c r="C35" s="89"/>
      <c r="D35" s="33" t="s">
        <v>6</v>
      </c>
      <c r="E35" s="39"/>
      <c r="F35" s="25"/>
      <c r="G35" s="40"/>
      <c r="H35" s="27"/>
      <c r="J35" s="24">
        <f t="shared" si="6"/>
        <v>0</v>
      </c>
      <c r="K35" s="25"/>
      <c r="L35" s="26">
        <f>G35</f>
        <v>0</v>
      </c>
      <c r="M35" s="27"/>
      <c r="O35" s="24">
        <f t="shared" si="7"/>
        <v>0</v>
      </c>
      <c r="P35" s="25"/>
      <c r="Q35" s="26">
        <f>L35</f>
        <v>0</v>
      </c>
      <c r="R35" s="27"/>
    </row>
    <row r="36" spans="3:18" x14ac:dyDescent="0.25">
      <c r="C36" s="89"/>
      <c r="D36" s="33" t="s">
        <v>55</v>
      </c>
      <c r="E36" s="39"/>
      <c r="F36" s="25"/>
      <c r="G36" s="26"/>
      <c r="H36" s="27"/>
      <c r="J36" s="24">
        <f t="shared" si="6"/>
        <v>0</v>
      </c>
      <c r="K36" s="25"/>
      <c r="L36" s="26"/>
      <c r="M36" s="27"/>
      <c r="O36" s="24">
        <f t="shared" si="7"/>
        <v>0</v>
      </c>
      <c r="P36" s="25"/>
      <c r="Q36" s="26"/>
      <c r="R36" s="27"/>
    </row>
    <row r="37" spans="3:18" x14ac:dyDescent="0.25">
      <c r="C37" s="89"/>
      <c r="D37" s="33" t="s">
        <v>56</v>
      </c>
      <c r="E37" s="39"/>
      <c r="F37" s="51"/>
      <c r="G37" s="26">
        <f>E37</f>
        <v>0</v>
      </c>
      <c r="H37" s="27"/>
      <c r="J37" s="24">
        <f>$E$37</f>
        <v>0</v>
      </c>
      <c r="K37" s="25"/>
      <c r="L37" s="26">
        <f>$E$37</f>
        <v>0</v>
      </c>
      <c r="M37" s="27"/>
      <c r="O37" s="24">
        <f>$E$37</f>
        <v>0</v>
      </c>
      <c r="P37" s="25"/>
      <c r="Q37" s="26">
        <f>$E$37</f>
        <v>0</v>
      </c>
      <c r="R37" s="27"/>
    </row>
    <row r="38" spans="3:18" x14ac:dyDescent="0.25">
      <c r="C38" s="89"/>
      <c r="D38" s="33" t="s">
        <v>7</v>
      </c>
      <c r="E38" s="39"/>
      <c r="F38" s="25"/>
      <c r="G38" s="40"/>
      <c r="H38" s="27"/>
      <c r="J38" s="24">
        <f t="shared" si="6"/>
        <v>0</v>
      </c>
      <c r="K38" s="25"/>
      <c r="L38" s="26">
        <f>G38</f>
        <v>0</v>
      </c>
      <c r="M38" s="27"/>
      <c r="O38" s="24">
        <f t="shared" si="7"/>
        <v>0</v>
      </c>
      <c r="P38" s="25"/>
      <c r="Q38" s="26">
        <f>L38</f>
        <v>0</v>
      </c>
      <c r="R38" s="27"/>
    </row>
    <row r="39" spans="3:18" x14ac:dyDescent="0.25">
      <c r="C39" s="89"/>
      <c r="D39" s="33" t="s">
        <v>50</v>
      </c>
      <c r="E39" s="39"/>
      <c r="F39" s="25"/>
      <c r="G39" s="40"/>
      <c r="H39" s="27"/>
      <c r="J39" s="24">
        <f>E39</f>
        <v>0</v>
      </c>
      <c r="K39" s="25"/>
      <c r="L39" s="26">
        <f>G39</f>
        <v>0</v>
      </c>
      <c r="M39" s="27"/>
      <c r="O39" s="24">
        <f>E39</f>
        <v>0</v>
      </c>
      <c r="P39" s="25"/>
      <c r="Q39" s="26">
        <f>G39</f>
        <v>0</v>
      </c>
      <c r="R39" s="27"/>
    </row>
    <row r="40" spans="3:18" x14ac:dyDescent="0.25">
      <c r="C40" s="89"/>
      <c r="D40" s="33" t="s">
        <v>8</v>
      </c>
      <c r="E40" s="24">
        <v>1.0200000000000001E-2</v>
      </c>
      <c r="F40" s="25"/>
      <c r="G40" s="26"/>
      <c r="H40" s="27"/>
      <c r="J40" s="24"/>
      <c r="K40" s="25"/>
      <c r="L40" s="26"/>
      <c r="M40" s="27"/>
      <c r="O40" s="24">
        <f>E40</f>
        <v>1.0200000000000001E-2</v>
      </c>
      <c r="P40" s="25"/>
      <c r="Q40" s="26"/>
      <c r="R40" s="27"/>
    </row>
    <row r="41" spans="3:18" x14ac:dyDescent="0.25">
      <c r="C41" s="89"/>
      <c r="D41" s="33" t="s">
        <v>18</v>
      </c>
      <c r="E41" s="28"/>
      <c r="F41" s="25"/>
      <c r="G41" s="37"/>
      <c r="H41" s="27"/>
      <c r="J41" s="29"/>
      <c r="K41" s="25"/>
      <c r="L41" s="37"/>
      <c r="M41" s="27"/>
      <c r="O41" s="29">
        <f>E41</f>
        <v>0</v>
      </c>
      <c r="P41" s="25"/>
      <c r="Q41" s="37"/>
      <c r="R41" s="27"/>
    </row>
    <row r="42" spans="3:18" x14ac:dyDescent="0.25">
      <c r="C42" s="89"/>
      <c r="D42" s="23"/>
      <c r="E42" s="24">
        <f>SUM(E31:E41)</f>
        <v>0.23020000000000002</v>
      </c>
      <c r="F42" s="25"/>
      <c r="G42" s="26">
        <f>SUM(G31:G41)</f>
        <v>0.22000000000000003</v>
      </c>
      <c r="H42" s="27"/>
      <c r="J42" s="24">
        <f>SUM(J31:J41)</f>
        <v>0.22000000000000003</v>
      </c>
      <c r="K42" s="25"/>
      <c r="L42" s="26">
        <f>SUM(L31:L41)</f>
        <v>0.22000000000000003</v>
      </c>
      <c r="M42" s="27"/>
      <c r="O42" s="24">
        <f>SUM(O31:O41)</f>
        <v>0.23020000000000002</v>
      </c>
      <c r="P42" s="25"/>
      <c r="Q42" s="26">
        <f>SUM(Q31:Q41)</f>
        <v>0.22000000000000003</v>
      </c>
      <c r="R42" s="27"/>
    </row>
    <row r="43" spans="3:18" x14ac:dyDescent="0.25">
      <c r="C43" s="89"/>
      <c r="D43" s="23"/>
      <c r="E43" s="24"/>
      <c r="F43" s="30">
        <f>(1+E42)*F29</f>
        <v>150.65029199999998</v>
      </c>
      <c r="G43" s="26"/>
      <c r="H43" s="31">
        <f>(1+G42)*H29</f>
        <v>149.40119999999999</v>
      </c>
      <c r="J43" s="24"/>
      <c r="K43" s="30">
        <f>(1+J42)*K29</f>
        <v>122</v>
      </c>
      <c r="L43" s="26"/>
      <c r="M43" s="31">
        <f>(1+L42)*M29</f>
        <v>122</v>
      </c>
      <c r="O43" s="24"/>
      <c r="P43" s="30">
        <f>(1+O42)*P29</f>
        <v>136.39173913043479</v>
      </c>
      <c r="Q43" s="26"/>
      <c r="R43" s="31">
        <f>(1+Q42)*R29</f>
        <v>135.2608695652174</v>
      </c>
    </row>
    <row r="44" spans="3:18" x14ac:dyDescent="0.25">
      <c r="C44" s="41"/>
      <c r="D44" s="23"/>
      <c r="E44" s="24"/>
      <c r="F44" s="25"/>
      <c r="G44" s="26"/>
      <c r="H44" s="27"/>
      <c r="J44" s="24"/>
      <c r="K44" s="25"/>
      <c r="L44" s="26"/>
      <c r="M44" s="27"/>
      <c r="O44" s="24"/>
      <c r="P44" s="25"/>
      <c r="Q44" s="26"/>
      <c r="R44" s="27"/>
    </row>
    <row r="45" spans="3:18" ht="12" customHeight="1" x14ac:dyDescent="0.25">
      <c r="C45" s="89" t="s">
        <v>9</v>
      </c>
      <c r="D45" s="36" t="s">
        <v>51</v>
      </c>
      <c r="E45" s="39"/>
      <c r="F45" s="25"/>
      <c r="G45" s="40"/>
      <c r="H45" s="27"/>
      <c r="J45" s="24"/>
      <c r="K45" s="25"/>
      <c r="L45" s="26"/>
      <c r="M45" s="27"/>
      <c r="O45" s="24">
        <f>E45</f>
        <v>0</v>
      </c>
      <c r="P45" s="25"/>
      <c r="Q45" s="26">
        <f>G45</f>
        <v>0</v>
      </c>
      <c r="R45" s="27"/>
    </row>
    <row r="46" spans="3:18" ht="12" customHeight="1" x14ac:dyDescent="0.25">
      <c r="C46" s="89"/>
      <c r="D46" s="36" t="s">
        <v>52</v>
      </c>
      <c r="E46" s="39"/>
      <c r="F46" s="25"/>
      <c r="G46" s="40"/>
      <c r="H46" s="27"/>
      <c r="J46" s="24"/>
      <c r="K46" s="25"/>
      <c r="L46" s="26"/>
      <c r="M46" s="27"/>
      <c r="O46" s="24"/>
      <c r="P46" s="25"/>
      <c r="Q46" s="26"/>
      <c r="R46" s="27"/>
    </row>
    <row r="47" spans="3:18" ht="12" customHeight="1" x14ac:dyDescent="0.25">
      <c r="C47" s="89"/>
      <c r="D47" s="42" t="s">
        <v>19</v>
      </c>
      <c r="E47" s="39"/>
      <c r="F47" s="25"/>
      <c r="G47" s="40"/>
      <c r="H47" s="27"/>
      <c r="J47" s="24"/>
      <c r="K47" s="25"/>
      <c r="L47" s="26"/>
      <c r="M47" s="27"/>
      <c r="O47" s="24"/>
      <c r="P47" s="25"/>
      <c r="Q47" s="26"/>
      <c r="R47" s="27"/>
    </row>
    <row r="48" spans="3:18" ht="12" customHeight="1" x14ac:dyDescent="0.25">
      <c r="C48" s="89"/>
      <c r="D48" s="42" t="s">
        <v>19</v>
      </c>
      <c r="E48" s="28"/>
      <c r="F48" s="25"/>
      <c r="G48" s="43"/>
      <c r="H48" s="27"/>
      <c r="J48" s="29"/>
      <c r="K48" s="25"/>
      <c r="L48" s="37"/>
      <c r="M48" s="27"/>
      <c r="O48" s="29"/>
      <c r="P48" s="25"/>
      <c r="Q48" s="37"/>
      <c r="R48" s="27"/>
    </row>
    <row r="49" spans="3:18" ht="12" customHeight="1" x14ac:dyDescent="0.25">
      <c r="C49" s="41"/>
      <c r="D49" s="23"/>
      <c r="E49" s="24">
        <f>SUM(E45:E48)</f>
        <v>0</v>
      </c>
      <c r="F49" s="25"/>
      <c r="G49" s="26">
        <f>SUM(G45:G48)</f>
        <v>0</v>
      </c>
      <c r="H49" s="27"/>
      <c r="J49" s="24">
        <f>SUM(J45:J48)</f>
        <v>0</v>
      </c>
      <c r="K49" s="25"/>
      <c r="L49" s="26">
        <f>SUM(L45:L48)</f>
        <v>0</v>
      </c>
      <c r="M49" s="27"/>
      <c r="O49" s="24">
        <f>SUM(O45:O48)</f>
        <v>0</v>
      </c>
      <c r="P49" s="25"/>
      <c r="Q49" s="26">
        <f>SUM(Q45:Q48)</f>
        <v>0</v>
      </c>
      <c r="R49" s="27"/>
    </row>
    <row r="50" spans="3:18" ht="12" customHeight="1" x14ac:dyDescent="0.25">
      <c r="C50" s="41"/>
      <c r="D50" s="23"/>
      <c r="E50" s="24"/>
      <c r="F50" s="25"/>
      <c r="G50" s="26"/>
      <c r="H50" s="27"/>
      <c r="J50" s="24"/>
      <c r="K50" s="25"/>
      <c r="L50" s="26"/>
      <c r="M50" s="27"/>
      <c r="O50" s="24"/>
      <c r="P50" s="25"/>
      <c r="Q50" s="26"/>
      <c r="R50" s="27"/>
    </row>
    <row r="51" spans="3:18" ht="13.5" thickBot="1" x14ac:dyDescent="0.3">
      <c r="C51" s="44"/>
      <c r="D51" s="45" t="s">
        <v>20</v>
      </c>
      <c r="E51" s="46"/>
      <c r="F51" s="47">
        <f>(1+E49)*F43</f>
        <v>150.65029199999998</v>
      </c>
      <c r="G51" s="48"/>
      <c r="H51" s="49">
        <f>(1+G49)*H43</f>
        <v>149.40119999999999</v>
      </c>
      <c r="J51" s="46"/>
      <c r="K51" s="47">
        <f>(1+J49)*K43</f>
        <v>122</v>
      </c>
      <c r="L51" s="48"/>
      <c r="M51" s="49">
        <f>(1+L49)*M43</f>
        <v>122</v>
      </c>
      <c r="O51" s="46"/>
      <c r="P51" s="47">
        <f>(1+O49)*P43</f>
        <v>136.39173913043479</v>
      </c>
      <c r="Q51" s="48"/>
      <c r="R51" s="49">
        <f>(1+Q49)*R43</f>
        <v>135.2608695652174</v>
      </c>
    </row>
    <row r="52" spans="3:18" ht="15.65" customHeight="1" x14ac:dyDescent="0.25"/>
    <row r="53" spans="3:18" x14ac:dyDescent="0.25">
      <c r="J53" s="99" t="s">
        <v>38</v>
      </c>
      <c r="K53" s="100"/>
      <c r="L53" s="100"/>
      <c r="M53" s="101"/>
    </row>
    <row r="54" spans="3:18" ht="27" customHeight="1" x14ac:dyDescent="0.25">
      <c r="J54" s="102"/>
      <c r="K54" s="103"/>
      <c r="L54" s="103"/>
      <c r="M54" s="104"/>
    </row>
    <row r="55" spans="3:18" ht="17" customHeight="1" x14ac:dyDescent="0.3">
      <c r="D55" s="50"/>
      <c r="J55" s="97">
        <f>(1+(J42-J39))*K29</f>
        <v>122</v>
      </c>
      <c r="K55" s="98"/>
      <c r="L55" s="97">
        <f>(1+(L42-L39))*M29</f>
        <v>122</v>
      </c>
      <c r="M55" s="98"/>
    </row>
    <row r="56" spans="3:18" ht="17" hidden="1" customHeight="1" x14ac:dyDescent="0.25"/>
    <row r="57" spans="3:18" ht="17" hidden="1" customHeight="1" x14ac:dyDescent="0.25"/>
    <row r="58" spans="3:18" ht="17" hidden="1" customHeight="1" x14ac:dyDescent="0.25"/>
    <row r="59" spans="3:18" ht="17" hidden="1" customHeight="1" x14ac:dyDescent="0.25"/>
    <row r="60" spans="3:18" ht="17" hidden="1" customHeight="1" x14ac:dyDescent="0.25"/>
    <row r="61" spans="3:18" ht="17" hidden="1" customHeight="1" x14ac:dyDescent="0.25"/>
    <row r="62" spans="3:18" ht="17" hidden="1" customHeight="1" x14ac:dyDescent="0.25"/>
    <row r="63" spans="3:18" ht="17" hidden="1" customHeight="1" x14ac:dyDescent="0.25"/>
    <row r="64" spans="3:18" hidden="1" x14ac:dyDescent="0.25">
      <c r="E64" s="20"/>
      <c r="F64" s="21"/>
    </row>
    <row r="65" spans="5:6" hidden="1" x14ac:dyDescent="0.25">
      <c r="E65" s="20"/>
      <c r="F65" s="21"/>
    </row>
    <row r="66" spans="5:6" hidden="1" x14ac:dyDescent="0.25">
      <c r="E66" s="20"/>
      <c r="F66" s="21"/>
    </row>
    <row r="67" spans="5:6" hidden="1" x14ac:dyDescent="0.25">
      <c r="E67" s="20"/>
      <c r="F67" s="21"/>
    </row>
    <row r="68" spans="5:6" hidden="1" x14ac:dyDescent="0.25">
      <c r="E68" s="20"/>
      <c r="F68" s="21"/>
    </row>
    <row r="69" spans="5:6" hidden="1" x14ac:dyDescent="0.25">
      <c r="E69" s="20"/>
      <c r="F69" s="21"/>
    </row>
    <row r="70" spans="5:6" hidden="1" x14ac:dyDescent="0.25">
      <c r="E70" s="20"/>
      <c r="F70" s="21"/>
    </row>
    <row r="71" spans="5:6" hidden="1" x14ac:dyDescent="0.25">
      <c r="E71" s="20"/>
      <c r="F71" s="21"/>
    </row>
    <row r="72" spans="5:6" hidden="1" x14ac:dyDescent="0.25">
      <c r="E72" s="20"/>
      <c r="F72" s="21"/>
    </row>
    <row r="73" spans="5:6" hidden="1" x14ac:dyDescent="0.25">
      <c r="E73" s="20"/>
      <c r="F73" s="21"/>
    </row>
    <row r="74" spans="5:6" hidden="1" x14ac:dyDescent="0.25">
      <c r="E74" s="20"/>
      <c r="F74" s="21"/>
    </row>
    <row r="75" spans="5:6" hidden="1" x14ac:dyDescent="0.25">
      <c r="E75" s="20"/>
      <c r="F75" s="21"/>
    </row>
    <row r="76" spans="5:6" hidden="1" x14ac:dyDescent="0.25">
      <c r="E76" s="20"/>
      <c r="F76" s="21"/>
    </row>
    <row r="77" spans="5:6" hidden="1" x14ac:dyDescent="0.25">
      <c r="E77" s="20"/>
      <c r="F77" s="21"/>
    </row>
    <row r="78" spans="5:6" hidden="1" x14ac:dyDescent="0.25">
      <c r="E78" s="20"/>
      <c r="F78" s="21"/>
    </row>
    <row r="79" spans="5:6" hidden="1" x14ac:dyDescent="0.25">
      <c r="E79" s="20"/>
      <c r="F79" s="21"/>
    </row>
    <row r="80" spans="5:6" hidden="1" x14ac:dyDescent="0.25">
      <c r="E80" s="20"/>
      <c r="F80" s="21"/>
    </row>
    <row r="81" spans="5:6" hidden="1" x14ac:dyDescent="0.25">
      <c r="E81" s="20"/>
      <c r="F81" s="21"/>
    </row>
    <row r="82" spans="5:6" hidden="1" x14ac:dyDescent="0.25">
      <c r="E82" s="20"/>
      <c r="F82" s="21"/>
    </row>
    <row r="83" spans="5:6" hidden="1" x14ac:dyDescent="0.25">
      <c r="E83" s="20"/>
      <c r="F83" s="21"/>
    </row>
    <row r="84" spans="5:6" hidden="1" x14ac:dyDescent="0.25">
      <c r="E84" s="20"/>
      <c r="F84" s="21"/>
    </row>
    <row r="85" spans="5:6" hidden="1" x14ac:dyDescent="0.25">
      <c r="E85" s="20"/>
      <c r="F85" s="21"/>
    </row>
    <row r="86" spans="5:6" hidden="1" x14ac:dyDescent="0.25">
      <c r="E86" s="20"/>
      <c r="F86" s="21"/>
    </row>
    <row r="87" spans="5:6" hidden="1" x14ac:dyDescent="0.25">
      <c r="E87" s="20"/>
      <c r="F87" s="21"/>
    </row>
    <row r="88" spans="5:6" hidden="1" x14ac:dyDescent="0.25">
      <c r="E88" s="20"/>
      <c r="F88" s="21"/>
    </row>
    <row r="89" spans="5:6" hidden="1" x14ac:dyDescent="0.25">
      <c r="E89" s="20"/>
      <c r="F89" s="21"/>
    </row>
    <row r="90" spans="5:6" hidden="1" x14ac:dyDescent="0.25">
      <c r="E90" s="20"/>
      <c r="F90" s="21"/>
    </row>
    <row r="91" spans="5:6" hidden="1" x14ac:dyDescent="0.25">
      <c r="E91" s="20"/>
      <c r="F91" s="21"/>
    </row>
    <row r="92" spans="5:6" hidden="1" x14ac:dyDescent="0.25">
      <c r="E92" s="20"/>
      <c r="F92" s="21"/>
    </row>
    <row r="93" spans="5:6" hidden="1" x14ac:dyDescent="0.25">
      <c r="E93" s="20"/>
      <c r="F93" s="21"/>
    </row>
    <row r="94" spans="5:6" hidden="1" x14ac:dyDescent="0.25">
      <c r="E94" s="20"/>
      <c r="F94" s="21"/>
    </row>
    <row r="95" spans="5:6" hidden="1" x14ac:dyDescent="0.25">
      <c r="E95" s="20"/>
      <c r="F95" s="21"/>
    </row>
    <row r="96" spans="5:6" hidden="1" x14ac:dyDescent="0.25">
      <c r="E96" s="20"/>
      <c r="F96" s="21"/>
    </row>
    <row r="97" spans="5:6" hidden="1" x14ac:dyDescent="0.25">
      <c r="E97" s="20"/>
      <c r="F97" s="21"/>
    </row>
    <row r="98" spans="5:6" hidden="1" x14ac:dyDescent="0.25">
      <c r="E98" s="20"/>
      <c r="F98" s="21"/>
    </row>
    <row r="99" spans="5:6" hidden="1" x14ac:dyDescent="0.25">
      <c r="E99" s="20"/>
      <c r="F99" s="21"/>
    </row>
    <row r="100" spans="5:6" x14ac:dyDescent="0.25"/>
  </sheetData>
  <sheetProtection algorithmName="SHA-512" hashValue="V1+cyuUl0cpv2DXhNKrZYWjRxxj45jV7ouSl9W9lbOAj8jHxayu4I9jbyJ6DGZ7WLhGOKsnvEbtcudQs6Ma94A==" saltValue="maztKvR7olBiwu9Hco6USA==" spinCount="100000" sheet="1" objects="1" scenarios="1"/>
  <mergeCells count="21">
    <mergeCell ref="J55:K55"/>
    <mergeCell ref="L55:M55"/>
    <mergeCell ref="J53:M54"/>
    <mergeCell ref="C12:D12"/>
    <mergeCell ref="E8:H8"/>
    <mergeCell ref="C10:D10"/>
    <mergeCell ref="C17:C19"/>
    <mergeCell ref="J14:M14"/>
    <mergeCell ref="E15:F15"/>
    <mergeCell ref="G15:H15"/>
    <mergeCell ref="J15:K15"/>
    <mergeCell ref="L15:M15"/>
    <mergeCell ref="E14:H14"/>
    <mergeCell ref="C11:D11"/>
    <mergeCell ref="U14:Z19"/>
    <mergeCell ref="C31:C43"/>
    <mergeCell ref="C45:C48"/>
    <mergeCell ref="O15:P15"/>
    <mergeCell ref="Q15:R15"/>
    <mergeCell ref="C21:C27"/>
    <mergeCell ref="O14:R14"/>
  </mergeCells>
  <dataValidations count="1">
    <dataValidation type="list" allowBlank="1" showInputMessage="1" showErrorMessage="1" sqref="E10:E12" xr:uid="{A0BE09C2-B393-4B69-9CFE-621814B8693C}">
      <formula1>"Ja,Nee"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E1DF-3E24-4416-848F-DFBEAAA88F68}">
  <dimension ref="A1:L24"/>
  <sheetViews>
    <sheetView zoomScaleNormal="100" workbookViewId="0">
      <selection activeCell="E16" sqref="E16"/>
    </sheetView>
  </sheetViews>
  <sheetFormatPr defaultColWidth="0" defaultRowHeight="14.5" zeroHeight="1" x14ac:dyDescent="0.35"/>
  <cols>
    <col min="1" max="1" width="23.81640625" style="52" customWidth="1"/>
    <col min="2" max="2" width="35.453125" style="52" customWidth="1"/>
    <col min="3" max="3" width="9.453125" style="52" bestFit="1" customWidth="1"/>
    <col min="4" max="4" width="14.81640625" style="52" bestFit="1" customWidth="1"/>
    <col min="5" max="5" width="14.453125" style="52" customWidth="1"/>
    <col min="6" max="8" width="14.81640625" style="52" customWidth="1"/>
    <col min="9" max="9" width="25.81640625" style="52" customWidth="1"/>
    <col min="10" max="10" width="64.81640625" style="52" hidden="1" customWidth="1"/>
    <col min="11" max="11" width="19" style="52" hidden="1" customWidth="1"/>
    <col min="12" max="12" width="0" style="52" hidden="1" customWidth="1"/>
    <col min="13" max="16384" width="8.81640625" style="52" hidden="1"/>
  </cols>
  <sheetData>
    <row r="1" spans="1:12" ht="23" x14ac:dyDescent="0.5">
      <c r="A1" s="1" t="s">
        <v>25</v>
      </c>
    </row>
    <row r="2" spans="1:12" x14ac:dyDescent="0.35"/>
    <row r="3" spans="1:12" ht="18" x14ac:dyDescent="0.4">
      <c r="B3" s="53" t="s">
        <v>11</v>
      </c>
      <c r="C3" s="108"/>
      <c r="D3" s="108"/>
      <c r="E3" s="108"/>
      <c r="F3" s="108"/>
      <c r="I3" s="54"/>
    </row>
    <row r="4" spans="1:12" x14ac:dyDescent="0.35"/>
    <row r="5" spans="1:12" x14ac:dyDescent="0.35">
      <c r="A5" s="55" t="s">
        <v>21</v>
      </c>
    </row>
    <row r="6" spans="1:12" x14ac:dyDescent="0.35">
      <c r="A6" s="56" t="s">
        <v>26</v>
      </c>
    </row>
    <row r="7" spans="1:12" x14ac:dyDescent="0.35">
      <c r="A7" s="56" t="s">
        <v>22</v>
      </c>
    </row>
    <row r="8" spans="1:12" x14ac:dyDescent="0.35">
      <c r="A8" s="56" t="s">
        <v>46</v>
      </c>
    </row>
    <row r="9" spans="1:12" x14ac:dyDescent="0.35">
      <c r="A9" s="56" t="s">
        <v>27</v>
      </c>
    </row>
    <row r="10" spans="1:12" x14ac:dyDescent="0.35">
      <c r="A10" s="56" t="s">
        <v>37</v>
      </c>
      <c r="K10" s="57"/>
    </row>
    <row r="11" spans="1:12" x14ac:dyDescent="0.35"/>
    <row r="12" spans="1:12" x14ac:dyDescent="0.35">
      <c r="A12" s="58"/>
      <c r="B12" s="58"/>
      <c r="C12" s="59" t="s">
        <v>47</v>
      </c>
      <c r="D12" s="60">
        <v>2.1</v>
      </c>
      <c r="E12" s="61"/>
      <c r="F12" s="62"/>
      <c r="G12" s="62"/>
      <c r="H12" s="62"/>
      <c r="I12" s="62"/>
      <c r="J12" s="62"/>
      <c r="K12" s="62"/>
    </row>
    <row r="13" spans="1:12" x14ac:dyDescent="0.35">
      <c r="A13" s="58"/>
      <c r="B13" s="58"/>
      <c r="C13" s="61"/>
      <c r="D13" s="61"/>
      <c r="E13" s="61"/>
      <c r="F13" s="59"/>
      <c r="G13" s="59"/>
      <c r="H13" s="59"/>
      <c r="I13" s="63"/>
      <c r="J13" s="64"/>
      <c r="K13" s="64"/>
      <c r="L13" s="65"/>
    </row>
    <row r="14" spans="1:12" s="73" customFormat="1" ht="42" customHeight="1" x14ac:dyDescent="0.35">
      <c r="A14" s="66" t="s">
        <v>23</v>
      </c>
      <c r="B14" s="67" t="s">
        <v>24</v>
      </c>
      <c r="C14" s="68" t="s">
        <v>20</v>
      </c>
      <c r="D14" s="68" t="s">
        <v>31</v>
      </c>
      <c r="E14" s="66" t="s">
        <v>28</v>
      </c>
      <c r="F14" s="66" t="s">
        <v>41</v>
      </c>
      <c r="G14" s="69" t="s">
        <v>42</v>
      </c>
      <c r="H14" s="69" t="s">
        <v>43</v>
      </c>
      <c r="I14" s="70"/>
      <c r="J14" s="71"/>
      <c r="K14" s="71"/>
      <c r="L14" s="72"/>
    </row>
    <row r="15" spans="1:12" ht="14.5" customHeight="1" x14ac:dyDescent="0.35">
      <c r="A15" s="109" t="s">
        <v>30</v>
      </c>
      <c r="B15" s="74" t="s">
        <v>44</v>
      </c>
      <c r="C15" s="75">
        <f>'Opgave kostprijs'!F51</f>
        <v>150.65029199999998</v>
      </c>
      <c r="D15" s="76">
        <f>1-(C15/100)/$D$12</f>
        <v>0.28261765714285725</v>
      </c>
      <c r="E15" s="87"/>
      <c r="F15" s="77">
        <f>(C15/(1-E15))/100</f>
        <v>1.5065029199999997</v>
      </c>
      <c r="G15" s="78">
        <v>0.6</v>
      </c>
      <c r="H15" s="112">
        <f>(F15*G15)+(F16*G16)</f>
        <v>1.5015065519999997</v>
      </c>
      <c r="I15" s="79"/>
      <c r="J15" s="80"/>
      <c r="K15" s="81"/>
      <c r="L15" s="65"/>
    </row>
    <row r="16" spans="1:12" x14ac:dyDescent="0.35">
      <c r="A16" s="110"/>
      <c r="B16" s="82" t="s">
        <v>45</v>
      </c>
      <c r="C16" s="75">
        <f>'Opgave kostprijs'!H51</f>
        <v>149.40119999999999</v>
      </c>
      <c r="D16" s="76">
        <f>1-(C16/100)/$D$12</f>
        <v>0.28856571428571431</v>
      </c>
      <c r="E16" s="87"/>
      <c r="F16" s="77">
        <f>(C16/(1-E16))/100</f>
        <v>1.4940119999999999</v>
      </c>
      <c r="G16" s="78">
        <v>0.4</v>
      </c>
      <c r="H16" s="113"/>
      <c r="I16" s="83"/>
      <c r="J16" s="84"/>
      <c r="K16" s="81"/>
      <c r="L16" s="65"/>
    </row>
    <row r="17" spans="1:12" ht="15.5" x14ac:dyDescent="0.35">
      <c r="A17" s="58"/>
      <c r="B17" s="58"/>
      <c r="C17" s="61"/>
      <c r="D17" s="61"/>
      <c r="E17" s="61"/>
      <c r="F17" s="62"/>
      <c r="G17" s="62"/>
      <c r="H17" s="62"/>
      <c r="I17" s="111"/>
      <c r="J17" s="111"/>
      <c r="K17" s="85"/>
      <c r="L17" s="65"/>
    </row>
    <row r="18" spans="1:12" x14ac:dyDescent="0.35">
      <c r="I18" s="65"/>
      <c r="J18" s="65"/>
      <c r="K18" s="65"/>
      <c r="L18" s="65"/>
    </row>
    <row r="19" spans="1:12" x14ac:dyDescent="0.35"/>
    <row r="20" spans="1:12" x14ac:dyDescent="0.35">
      <c r="C20" s="86"/>
    </row>
    <row r="21" spans="1:12" x14ac:dyDescent="0.35">
      <c r="C21" s="86"/>
    </row>
    <row r="22" spans="1:12" x14ac:dyDescent="0.35">
      <c r="C22" s="86"/>
    </row>
    <row r="23" spans="1:12" x14ac:dyDescent="0.35"/>
    <row r="24" spans="1:12" x14ac:dyDescent="0.35"/>
  </sheetData>
  <sheetProtection algorithmName="SHA-512" hashValue="5aebeod5CoOcjLw8gpByi91T91Z61oHVLFkHnhk3RWeg/1TpBrY6EXW2K7cTkoSACeT2rbR5u/o/3s7aIMgpnQ==" saltValue="5biOeRB7XTtISPneG9xYvg==" spinCount="100000" sheet="1" objects="1" scenarios="1"/>
  <mergeCells count="4">
    <mergeCell ref="C3:F3"/>
    <mergeCell ref="A15:A16"/>
    <mergeCell ref="I17:J17"/>
    <mergeCell ref="H15:H16"/>
  </mergeCells>
  <dataValidations count="1">
    <dataValidation type="decimal" operator="lessThan" allowBlank="1" showInputMessage="1" showErrorMessage="1" sqref="E15:E16" xr:uid="{D8F63A83-0BCB-42FD-8BD3-02DF86EFF5BF}">
      <formula1>D15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C584FACF4974DA1915B6E96774173" ma:contentTypeVersion="4" ma:contentTypeDescription="Een nieuw document maken." ma:contentTypeScope="" ma:versionID="2aba4766ed0ca66bd0aef6f9519a7917">
  <xsd:schema xmlns:xsd="http://www.w3.org/2001/XMLSchema" xmlns:xs="http://www.w3.org/2001/XMLSchema" xmlns:p="http://schemas.microsoft.com/office/2006/metadata/properties" xmlns:ns2="2f3ab61d-3ae4-4a36-8dd3-d501e12678a6" xmlns:ns3="74382a8a-5ec1-4752-8ed6-482ffd83c718" targetNamespace="http://schemas.microsoft.com/office/2006/metadata/properties" ma:root="true" ma:fieldsID="76a1bc685fef1614f97a8a47e7a5ab76" ns2:_="" ns3:_="">
    <xsd:import namespace="2f3ab61d-3ae4-4a36-8dd3-d501e12678a6"/>
    <xsd:import namespace="74382a8a-5ec1-4752-8ed6-482ffd83c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ab61d-3ae4-4a36-8dd3-d501e1267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82a8a-5ec1-4752-8ed6-482ffd83c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9F09B7-AEB3-45A2-9544-C3439E9AE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3ab61d-3ae4-4a36-8dd3-d501e12678a6"/>
    <ds:schemaRef ds:uri="74382a8a-5ec1-4752-8ed6-482ffd83c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DB8F7-4879-44DE-AD6F-F988A6B871A5}">
  <ds:schemaRefs>
    <ds:schemaRef ds:uri="http://purl.org/dc/dcmitype/"/>
    <ds:schemaRef ds:uri="http://purl.org/dc/elements/1.1/"/>
    <ds:schemaRef ds:uri="http://schemas.microsoft.com/office/infopath/2007/PartnerControls"/>
    <ds:schemaRef ds:uri="74382a8a-5ec1-4752-8ed6-482ffd83c71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2f3ab61d-3ae4-4a36-8dd3-d501e12678a6"/>
  </ds:schemaRefs>
</ds:datastoreItem>
</file>

<file path=customXml/itemProps3.xml><?xml version="1.0" encoding="utf-8"?>
<ds:datastoreItem xmlns:ds="http://schemas.openxmlformats.org/officeDocument/2006/customXml" ds:itemID="{D2B3EEB4-AC2D-45A1-AA1A-B17A4BAD3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Opgave kostprijs</vt:lpstr>
      <vt:lpstr>Opgave omrekenfactoren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Rémon van Buuren</dc:creator>
  <cp:keywords/>
  <dc:description/>
  <cp:lastModifiedBy>Merle Olvers</cp:lastModifiedBy>
  <cp:revision/>
  <dcterms:created xsi:type="dcterms:W3CDTF">2019-12-02T12:47:05Z</dcterms:created>
  <dcterms:modified xsi:type="dcterms:W3CDTF">2022-02-25T14:50:26Z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0x010100E41C584FACF4974DA1915B6E96774173</vt:lpwstr>
  </property>
  <property fmtid="{D5CDD505-2E9C-101B-9397-08002B2CF9AE}" pid="3" name="Order">
    <vt:r8>19500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