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m\Desktop\Uithoorn\"/>
    </mc:Choice>
  </mc:AlternateContent>
  <bookViews>
    <workbookView xWindow="0" yWindow="0" windowWidth="24000" windowHeight="9600"/>
  </bookViews>
  <sheets>
    <sheet name="Blad1" sheetId="1" r:id="rId1"/>
  </sheets>
  <definedNames>
    <definedName name="_xlnm.Print_Area" localSheetId="0">Blad1!$A$1:$G$49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" l="1"/>
  <c r="F35" i="1"/>
  <c r="F34" i="1"/>
  <c r="F33" i="1"/>
  <c r="S10" i="1"/>
  <c r="S9" i="1"/>
  <c r="S8" i="1"/>
  <c r="S7" i="1"/>
  <c r="S11" i="1" l="1"/>
  <c r="S14" i="1" s="1"/>
  <c r="S12" i="1"/>
  <c r="F15" i="1"/>
  <c r="F14" i="1"/>
  <c r="F13" i="1"/>
  <c r="F29" i="1" l="1"/>
  <c r="F32" i="1"/>
  <c r="F37" i="1" s="1"/>
  <c r="F21" i="1"/>
  <c r="F20" i="1"/>
  <c r="F19" i="1"/>
  <c r="F18" i="1"/>
  <c r="F9" i="1"/>
  <c r="F8" i="1"/>
  <c r="F7" i="1"/>
  <c r="C10" i="1" l="1"/>
  <c r="F10" i="1" s="1"/>
  <c r="F26" i="1" s="1"/>
</calcChain>
</file>

<file path=xl/sharedStrings.xml><?xml version="1.0" encoding="utf-8"?>
<sst xmlns="http://schemas.openxmlformats.org/spreadsheetml/2006/main" count="75" uniqueCount="67">
  <si>
    <t>Prijs</t>
  </si>
  <si>
    <t>aantal aansluitingen</t>
  </si>
  <si>
    <t xml:space="preserve">
Kosten per jaar</t>
  </si>
  <si>
    <t>Inzamelkosten verzamelcontainers</t>
  </si>
  <si>
    <t>Kosten per jaar</t>
  </si>
  <si>
    <t>Naam inschrijver:</t>
  </si>
  <si>
    <t>Naam (dhr/mevr):</t>
  </si>
  <si>
    <t>Functie:</t>
  </si>
  <si>
    <t>Handtekening:</t>
  </si>
  <si>
    <t>aantal inzamelrondes/j</t>
  </si>
  <si>
    <t>Totale inschrijfprijs (kosten per jaar)</t>
  </si>
  <si>
    <t>ja</t>
  </si>
  <si>
    <t>Inzamelkosten huis aan huis inzameling van minicontainers</t>
  </si>
  <si>
    <t>Inzamelkosten restafval in de lintbebouwing</t>
  </si>
  <si>
    <t xml:space="preserve">Inzamelkosten GFT </t>
  </si>
  <si>
    <t>Inzamelkosten OPK</t>
  </si>
  <si>
    <t>Inzamelkosten PMD</t>
  </si>
  <si>
    <t>aantal oc's</t>
  </si>
  <si>
    <t>Prijs per 
lediging</t>
  </si>
  <si>
    <t>Prijs per lediging</t>
  </si>
  <si>
    <t>km enkele reis*</t>
  </si>
  <si>
    <t>Transportkosten voor afvoer naar de verwerker</t>
  </si>
  <si>
    <t>*Dit is de huidige verwerker, de afstand is gerekend vanaf gemeentehuis Uithoorn met Routenet, snelste optie, truck 20T.</t>
  </si>
  <si>
    <t>Transport voor het afvoeren van restafval naar AEB Amsterdam</t>
  </si>
  <si>
    <t>Transport voor het afvoeren van GFT naar Meerlanden in Rijsenhout</t>
  </si>
  <si>
    <t>Voor nieuwe verwerkers zal met de opgegeven prijs en de km afstand enkele reis op dezelfde wijze de transportkostenvergoeding berekend worden.</t>
  </si>
  <si>
    <t>Transport voor het afvoeren van PMD naar Suez in Amsterdam</t>
  </si>
  <si>
    <t>ton/jaar**</t>
  </si>
  <si>
    <t>Prijs per ton per km</t>
  </si>
  <si>
    <t>**Dit zijn indicatieve hoeveelheden. Er kunnen geen rechten aan ontleend worden.</t>
  </si>
  <si>
    <t>Antwoord (keuzemenu)</t>
  </si>
  <si>
    <t>Puntenscore</t>
  </si>
  <si>
    <t>nee</t>
  </si>
  <si>
    <t>Beschikt uw onderneming over een geldig certificaat voor de MVO prestatieladder (trede 1 t/m 5)?</t>
  </si>
  <si>
    <r>
      <t>Beschikt uw onderneming over een geldig certificaat voor de CO</t>
    </r>
    <r>
      <rPr>
        <vertAlign val="subscript"/>
        <sz val="9"/>
        <color indexed="8"/>
        <rFont val="Verdana"/>
        <family val="2"/>
      </rPr>
      <t>2</t>
    </r>
    <r>
      <rPr>
        <sz val="9"/>
        <color indexed="8"/>
        <rFont val="Verdana"/>
        <family val="2"/>
      </rPr>
      <t xml:space="preserve"> prestatieladder (trede 1 t/m 5)?</t>
    </r>
  </si>
  <si>
    <t>Gunningcriterium Maatschappelijk Verantwoord Ondernemen*</t>
  </si>
  <si>
    <t>Beschikt uw onderneming over een geldig certificaat voor de PSO prestatieladder (trede 1 t/m 3)?</t>
  </si>
  <si>
    <t>Beschikt uw onderneming over een geldig certificaat voor een milieumanagemenstsysteem (ISO 14001)?</t>
  </si>
  <si>
    <t>ja, trede 1</t>
  </si>
  <si>
    <t>ja, trede 2</t>
  </si>
  <si>
    <t>ja, trede 3</t>
  </si>
  <si>
    <t>ja, trede 4</t>
  </si>
  <si>
    <t>ja, trede 5</t>
  </si>
  <si>
    <t>*U dient bij inschrijving de certificaten of bewijsmiddelen voor gelijkwaardigheid in te dienen. Indien deze ontbreken is uw score 0.             Uw score =</t>
  </si>
  <si>
    <t>DUURZAAMHEID</t>
  </si>
  <si>
    <t>Alle in te zetten inzamelvoertuigen voldoen aan:</t>
  </si>
  <si>
    <t>diesel Euro 5 norm (=eis) of beter</t>
  </si>
  <si>
    <t>Brandstofmotor</t>
  </si>
  <si>
    <t>Te behalen punten</t>
  </si>
  <si>
    <t>diesel Euro 6 norm/EEV of beter</t>
  </si>
  <si>
    <t>hybride of beter</t>
  </si>
  <si>
    <t>CNG/LNG of beter</t>
  </si>
  <si>
    <t>bio CNG/LNG of beter</t>
  </si>
  <si>
    <t>waterstof of electrisch</t>
  </si>
  <si>
    <r>
      <t xml:space="preserve"> </t>
    </r>
    <r>
      <rPr>
        <b/>
        <sz val="9"/>
        <color indexed="8"/>
        <rFont val="Verdana"/>
        <family val="2"/>
      </rPr>
      <t>Antwoord (keuzemenu)</t>
    </r>
  </si>
  <si>
    <t>ledigingen/j totaal</t>
  </si>
  <si>
    <t>Legen verzamelcontainers voor restafval (op volmeldsysteem)</t>
  </si>
  <si>
    <t>Legen verzamelcontainers voor OPK (1* per week)</t>
  </si>
  <si>
    <t>Legen verzamelcontainers voor PMD (1, sommige cont. 2* per week)</t>
  </si>
  <si>
    <t>Aldus naar waarheid opgemaakt te ................... op …................. 2021</t>
  </si>
  <si>
    <t>punten</t>
  </si>
  <si>
    <t>punt</t>
  </si>
  <si>
    <t>Welke inzet voor SROI garandeert u (in % van de totale inschrijfprijs per jaar)?</t>
  </si>
  <si>
    <t>Voor de inzet op SROI dient u bij opdracht een plan van aanpak in te dienen waaruit de inzet blijkt en op grond waarvan deze te beoordelen is.</t>
  </si>
  <si>
    <t>0,5 punten</t>
  </si>
  <si>
    <t>Transport voor het afvoeren van OPK naar Nijssen Recycling in Nieuw-Vennip</t>
  </si>
  <si>
    <t>Perceel 1, Inzameling, transport en verwerking van restafval, GFT, OPK en PMD. Versie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</si>
</sst>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&quot;€&quot;\ #,##0.00_-"/>
  </numFmts>
  <fonts count="18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6"/>
      <color indexed="8"/>
      <name val="Verdana"/>
      <family val="2"/>
    </font>
    <font>
      <sz val="9"/>
      <color indexed="8"/>
      <name val="Verdana"/>
      <family val="2"/>
    </font>
    <font>
      <b/>
      <sz val="11"/>
      <color indexed="8"/>
      <name val="Verdana"/>
      <family val="2"/>
    </font>
    <font>
      <b/>
      <sz val="9"/>
      <color indexed="8"/>
      <name val="Verdana"/>
      <family val="2"/>
    </font>
    <font>
      <sz val="9"/>
      <color indexed="10"/>
      <name val="Verdana"/>
      <family val="2"/>
    </font>
    <font>
      <b/>
      <sz val="11"/>
      <color indexed="10"/>
      <name val="Verdana"/>
      <family val="2"/>
    </font>
    <font>
      <sz val="9"/>
      <name val="Verdana"/>
      <family val="2"/>
    </font>
    <font>
      <sz val="9"/>
      <color theme="1"/>
      <name val="Calibri"/>
      <family val="2"/>
      <scheme val="minor"/>
    </font>
    <font>
      <i/>
      <sz val="9"/>
      <color indexed="8"/>
      <name val="Verdana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indexed="8"/>
      <name val="Calibri"/>
      <family val="2"/>
    </font>
    <font>
      <vertAlign val="subscript"/>
      <sz val="9"/>
      <color indexed="8"/>
      <name val="Verdana"/>
      <family val="2"/>
    </font>
    <font>
      <sz val="9"/>
      <color indexed="8"/>
      <name val="Arial"/>
      <family val="2"/>
    </font>
    <font>
      <sz val="11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 applyBorder="1" applyAlignment="1" applyProtection="1">
      <alignment horizontal="center" wrapText="1"/>
    </xf>
    <xf numFmtId="0" fontId="3" fillId="0" borderId="0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Alignment="1" applyProtection="1"/>
    <xf numFmtId="0" fontId="0" fillId="0" borderId="0" xfId="0" applyProtection="1"/>
    <xf numFmtId="164" fontId="3" fillId="0" borderId="0" xfId="0" applyNumberFormat="1" applyFont="1" applyBorder="1" applyAlignment="1" applyProtection="1"/>
    <xf numFmtId="164" fontId="5" fillId="0" borderId="0" xfId="0" applyNumberFormat="1" applyFont="1" applyBorder="1" applyAlignment="1" applyProtection="1">
      <alignment wrapText="1"/>
    </xf>
    <xf numFmtId="164" fontId="6" fillId="0" borderId="0" xfId="0" applyNumberFormat="1" applyFont="1" applyBorder="1" applyProtection="1"/>
    <xf numFmtId="1" fontId="4" fillId="0" borderId="0" xfId="0" applyNumberFormat="1" applyFont="1" applyBorder="1" applyAlignment="1" applyProtection="1"/>
    <xf numFmtId="1" fontId="4" fillId="0" borderId="0" xfId="0" applyNumberFormat="1" applyFont="1" applyBorder="1" applyAlignment="1" applyProtection="1">
      <alignment horizontal="center"/>
    </xf>
    <xf numFmtId="0" fontId="4" fillId="2" borderId="1" xfId="0" applyFont="1" applyFill="1" applyBorder="1" applyAlignment="1" applyProtection="1">
      <alignment vertical="top"/>
    </xf>
    <xf numFmtId="0" fontId="4" fillId="2" borderId="2" xfId="0" applyFont="1" applyFill="1" applyBorder="1" applyAlignment="1" applyProtection="1">
      <alignment vertical="top"/>
    </xf>
    <xf numFmtId="1" fontId="7" fillId="0" borderId="0" xfId="0" applyNumberFormat="1" applyFont="1" applyBorder="1" applyProtection="1"/>
    <xf numFmtId="0" fontId="3" fillId="0" borderId="4" xfId="0" applyFont="1" applyBorder="1" applyAlignment="1" applyProtection="1">
      <alignment wrapText="1"/>
    </xf>
    <xf numFmtId="165" fontId="3" fillId="3" borderId="5" xfId="0" applyNumberFormat="1" applyFont="1" applyFill="1" applyBorder="1" applyAlignment="1" applyProtection="1">
      <alignment horizontal="center"/>
      <protection locked="0"/>
    </xf>
    <xf numFmtId="164" fontId="3" fillId="0" borderId="6" xfId="0" applyNumberFormat="1" applyFont="1" applyFill="1" applyBorder="1" applyProtection="1"/>
    <xf numFmtId="0" fontId="3" fillId="0" borderId="7" xfId="0" applyFont="1" applyBorder="1" applyProtection="1"/>
    <xf numFmtId="165" fontId="3" fillId="3" borderId="8" xfId="0" applyNumberFormat="1" applyFont="1" applyFill="1" applyBorder="1" applyAlignment="1" applyProtection="1">
      <alignment horizontal="center"/>
      <protection locked="0"/>
    </xf>
    <xf numFmtId="164" fontId="3" fillId="0" borderId="9" xfId="0" applyNumberFormat="1" applyFont="1" applyFill="1" applyBorder="1" applyProtection="1"/>
    <xf numFmtId="0" fontId="3" fillId="0" borderId="0" xfId="0" applyFont="1" applyBorder="1" applyAlignment="1" applyProtection="1">
      <alignment wrapText="1"/>
    </xf>
    <xf numFmtId="3" fontId="3" fillId="0" borderId="0" xfId="0" applyNumberFormat="1" applyFont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Protection="1"/>
    <xf numFmtId="0" fontId="5" fillId="0" borderId="0" xfId="0" applyFont="1" applyBorder="1" applyAlignment="1" applyProtection="1">
      <alignment horizontal="left"/>
    </xf>
    <xf numFmtId="164" fontId="8" fillId="0" borderId="0" xfId="0" applyNumberFormat="1" applyFont="1" applyBorder="1" applyProtection="1"/>
    <xf numFmtId="164" fontId="5" fillId="0" borderId="0" xfId="0" applyNumberFormat="1" applyFont="1" applyBorder="1" applyProtection="1"/>
    <xf numFmtId="0" fontId="3" fillId="0" borderId="0" xfId="0" applyFont="1" applyProtection="1"/>
    <xf numFmtId="0" fontId="4" fillId="0" borderId="0" xfId="0" applyFont="1" applyBorder="1" applyAlignment="1" applyProtection="1">
      <alignment horizontal="left" vertical="top"/>
    </xf>
    <xf numFmtId="0" fontId="3" fillId="0" borderId="4" xfId="0" applyFont="1" applyBorder="1" applyAlignment="1" applyProtection="1">
      <alignment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164" fontId="6" fillId="0" borderId="0" xfId="0" applyNumberFormat="1" applyFont="1" applyProtection="1"/>
    <xf numFmtId="0" fontId="3" fillId="0" borderId="7" xfId="0" applyFont="1" applyBorder="1" applyAlignment="1" applyProtection="1">
      <alignment vertical="top"/>
    </xf>
    <xf numFmtId="0" fontId="1" fillId="0" borderId="0" xfId="0" applyFont="1" applyAlignment="1" applyProtection="1">
      <alignment horizontal="left" wrapText="1"/>
    </xf>
    <xf numFmtId="3" fontId="0" fillId="0" borderId="5" xfId="0" applyNumberFormat="1" applyBorder="1" applyAlignment="1" applyProtection="1">
      <alignment horizontal="center"/>
    </xf>
    <xf numFmtId="3" fontId="0" fillId="0" borderId="8" xfId="0" applyNumberForma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 vertical="center" wrapText="1"/>
    </xf>
    <xf numFmtId="164" fontId="5" fillId="0" borderId="5" xfId="0" applyNumberFormat="1" applyFont="1" applyBorder="1" applyAlignment="1" applyProtection="1">
      <alignment horizontal="center" vertical="center" wrapText="1"/>
    </xf>
    <xf numFmtId="164" fontId="5" fillId="0" borderId="6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vertical="center" wrapText="1"/>
    </xf>
    <xf numFmtId="164" fontId="5" fillId="0" borderId="2" xfId="0" applyNumberFormat="1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wrapText="1"/>
    </xf>
    <xf numFmtId="3" fontId="5" fillId="0" borderId="2" xfId="0" applyNumberFormat="1" applyFont="1" applyBorder="1" applyAlignment="1" applyProtection="1">
      <alignment horizontal="center" vertical="center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0" fontId="5" fillId="4" borderId="10" xfId="0" applyFont="1" applyFill="1" applyBorder="1" applyAlignment="1" applyProtection="1">
      <alignment horizontal="left"/>
    </xf>
    <xf numFmtId="0" fontId="5" fillId="4" borderId="11" xfId="0" applyFont="1" applyFill="1" applyBorder="1" applyAlignment="1" applyProtection="1">
      <alignment horizontal="left"/>
    </xf>
    <xf numFmtId="164" fontId="8" fillId="4" borderId="11" xfId="0" applyNumberFormat="1" applyFont="1" applyFill="1" applyBorder="1" applyProtection="1"/>
    <xf numFmtId="164" fontId="5" fillId="4" borderId="12" xfId="0" applyNumberFormat="1" applyFont="1" applyFill="1" applyBorder="1" applyProtection="1"/>
    <xf numFmtId="164" fontId="5" fillId="0" borderId="3" xfId="0" applyNumberFormat="1" applyFont="1" applyFill="1" applyBorder="1" applyAlignment="1" applyProtection="1">
      <alignment horizontal="right"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quotePrefix="1"/>
    <xf numFmtId="3" fontId="0" fillId="0" borderId="0" xfId="0" applyNumberFormat="1" applyBorder="1" applyAlignment="1" applyProtection="1">
      <alignment horizontal="center"/>
    </xf>
    <xf numFmtId="0" fontId="10" fillId="0" borderId="0" xfId="0" applyFont="1" applyBorder="1" applyProtection="1"/>
    <xf numFmtId="0" fontId="3" fillId="0" borderId="4" xfId="0" applyFont="1" applyBorder="1" applyAlignment="1" applyProtection="1">
      <alignment vertical="center" wrapText="1"/>
    </xf>
    <xf numFmtId="3" fontId="3" fillId="0" borderId="5" xfId="0" applyNumberFormat="1" applyFont="1" applyBorder="1" applyAlignment="1" applyProtection="1">
      <alignment horizontal="center" vertical="center"/>
    </xf>
    <xf numFmtId="0" fontId="14" fillId="0" borderId="5" xfId="0" applyFont="1" applyBorder="1" applyAlignment="1" applyProtection="1">
      <alignment horizontal="center" vertical="center" wrapText="1"/>
    </xf>
    <xf numFmtId="164" fontId="5" fillId="0" borderId="3" xfId="0" applyNumberFormat="1" applyFont="1" applyBorder="1" applyAlignment="1" applyProtection="1">
      <alignment horizontal="center" wrapText="1"/>
    </xf>
    <xf numFmtId="0" fontId="3" fillId="0" borderId="7" xfId="0" applyFont="1" applyBorder="1" applyAlignment="1" applyProtection="1">
      <alignment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0" fillId="0" borderId="0" xfId="0"/>
    <xf numFmtId="0" fontId="5" fillId="6" borderId="22" xfId="0" applyNumberFormat="1" applyFont="1" applyFill="1" applyBorder="1" applyAlignment="1" applyProtection="1">
      <alignment horizontal="center" wrapText="1"/>
    </xf>
    <xf numFmtId="0" fontId="5" fillId="6" borderId="23" xfId="0" applyNumberFormat="1" applyFont="1" applyFill="1" applyBorder="1" applyAlignment="1" applyProtection="1">
      <alignment horizontal="center" wrapText="1"/>
    </xf>
    <xf numFmtId="49" fontId="3" fillId="5" borderId="27" xfId="0" applyNumberFormat="1" applyFont="1" applyFill="1" applyBorder="1" applyAlignment="1" applyProtection="1">
      <alignment horizontal="center"/>
    </xf>
    <xf numFmtId="0" fontId="14" fillId="7" borderId="27" xfId="0" applyNumberFormat="1" applyFont="1" applyFill="1" applyBorder="1" applyAlignment="1" applyProtection="1">
      <alignment horizontal="right"/>
    </xf>
    <xf numFmtId="0" fontId="0" fillId="0" borderId="0" xfId="0" applyAlignment="1">
      <alignment horizontal="center"/>
    </xf>
    <xf numFmtId="0" fontId="14" fillId="7" borderId="30" xfId="0" applyNumberFormat="1" applyFont="1" applyFill="1" applyBorder="1" applyAlignment="1" applyProtection="1">
      <alignment horizontal="right"/>
    </xf>
    <xf numFmtId="3" fontId="5" fillId="8" borderId="19" xfId="0" applyNumberFormat="1" applyFont="1" applyFill="1" applyBorder="1" applyProtection="1"/>
    <xf numFmtId="0" fontId="9" fillId="0" borderId="20" xfId="0" applyFont="1" applyBorder="1" applyAlignment="1">
      <alignment horizontal="center" vertical="center" wrapText="1"/>
    </xf>
    <xf numFmtId="0" fontId="9" fillId="0" borderId="33" xfId="0" quotePrefix="1" applyNumberFormat="1" applyFont="1" applyBorder="1" applyAlignment="1">
      <alignment horizontal="left" vertical="center" wrapText="1"/>
    </xf>
    <xf numFmtId="0" fontId="9" fillId="6" borderId="32" xfId="0" applyFont="1" applyFill="1" applyBorder="1" applyAlignment="1">
      <alignment vertical="center" wrapText="1"/>
    </xf>
    <xf numFmtId="0" fontId="9" fillId="6" borderId="33" xfId="0" applyFont="1" applyFill="1" applyBorder="1" applyAlignment="1">
      <alignment vertical="center" wrapText="1"/>
    </xf>
    <xf numFmtId="0" fontId="9" fillId="6" borderId="32" xfId="0" applyFont="1" applyFill="1" applyBorder="1" applyAlignment="1">
      <alignment horizontal="center" vertical="center" wrapText="1"/>
    </xf>
    <xf numFmtId="0" fontId="9" fillId="6" borderId="33" xfId="0" applyFont="1" applyFill="1" applyBorder="1" applyAlignment="1">
      <alignment horizontal="center" vertical="center" wrapText="1"/>
    </xf>
    <xf numFmtId="3" fontId="13" fillId="0" borderId="27" xfId="0" applyNumberFormat="1" applyFont="1" applyFill="1" applyBorder="1" applyAlignment="1" applyProtection="1">
      <alignment horizontal="right"/>
    </xf>
    <xf numFmtId="0" fontId="5" fillId="6" borderId="27" xfId="0" applyNumberFormat="1" applyFont="1" applyFill="1" applyBorder="1" applyAlignment="1" applyProtection="1">
      <alignment horizontal="center"/>
    </xf>
    <xf numFmtId="9" fontId="0" fillId="0" borderId="0" xfId="0" applyNumberFormat="1"/>
    <xf numFmtId="9" fontId="3" fillId="5" borderId="27" xfId="0" applyNumberFormat="1" applyFont="1" applyFill="1" applyBorder="1" applyAlignment="1" applyProtection="1">
      <alignment horizontal="center"/>
    </xf>
    <xf numFmtId="9" fontId="0" fillId="0" borderId="0" xfId="0" applyNumberFormat="1" applyAlignment="1">
      <alignment horizontal="left"/>
    </xf>
    <xf numFmtId="0" fontId="3" fillId="3" borderId="17" xfId="0" applyFont="1" applyFill="1" applyBorder="1" applyAlignment="1" applyProtection="1">
      <alignment horizontal="left" vertical="center"/>
      <protection locked="0"/>
    </xf>
    <xf numFmtId="0" fontId="3" fillId="3" borderId="18" xfId="0" applyFont="1" applyFill="1" applyBorder="1" applyAlignment="1" applyProtection="1">
      <alignment horizontal="left" vertical="center"/>
      <protection locked="0"/>
    </xf>
    <xf numFmtId="0" fontId="3" fillId="3" borderId="15" xfId="0" applyFont="1" applyFill="1" applyBorder="1" applyAlignment="1" applyProtection="1">
      <alignment horizontal="left" vertical="center"/>
      <protection locked="0"/>
    </xf>
    <xf numFmtId="0" fontId="3" fillId="3" borderId="13" xfId="0" applyFont="1" applyFill="1" applyBorder="1" applyAlignment="1" applyProtection="1">
      <alignment horizontal="left" vertical="center"/>
      <protection locked="0"/>
    </xf>
    <xf numFmtId="0" fontId="3" fillId="3" borderId="16" xfId="0" applyFont="1" applyFill="1" applyBorder="1" applyAlignment="1" applyProtection="1">
      <alignment horizontal="left" vertical="center"/>
      <protection locked="0"/>
    </xf>
    <xf numFmtId="0" fontId="3" fillId="3" borderId="14" xfId="0" applyFont="1" applyFill="1" applyBorder="1" applyAlignment="1" applyProtection="1">
      <alignment horizontal="left" vertical="center"/>
      <protection locked="0"/>
    </xf>
    <xf numFmtId="0" fontId="10" fillId="0" borderId="0" xfId="0" applyNumberFormat="1" applyFont="1" applyFill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1" fontId="4" fillId="2" borderId="2" xfId="0" applyNumberFormat="1" applyFont="1" applyFill="1" applyBorder="1" applyAlignment="1" applyProtection="1">
      <alignment horizontal="center"/>
    </xf>
    <xf numFmtId="1" fontId="4" fillId="2" borderId="3" xfId="0" applyNumberFormat="1" applyFont="1" applyFill="1" applyBorder="1" applyAlignment="1" applyProtection="1">
      <alignment horizontal="center"/>
    </xf>
    <xf numFmtId="0" fontId="10" fillId="0" borderId="0" xfId="0" applyFont="1" applyBorder="1" applyAlignment="1" applyProtection="1">
      <alignment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/>
    <xf numFmtId="0" fontId="0" fillId="0" borderId="0" xfId="0" applyAlignment="1"/>
    <xf numFmtId="0" fontId="10" fillId="0" borderId="0" xfId="0" applyFont="1" applyBorder="1" applyAlignment="1" applyProtection="1">
      <alignment horizontal="left" wrapText="1"/>
    </xf>
    <xf numFmtId="0" fontId="12" fillId="0" borderId="0" xfId="0" applyFont="1" applyBorder="1" applyAlignment="1"/>
    <xf numFmtId="0" fontId="10" fillId="0" borderId="24" xfId="0" applyNumberFormat="1" applyFont="1" applyFill="1" applyBorder="1" applyAlignment="1" applyProtection="1">
      <alignment horizontal="left" wrapText="1"/>
    </xf>
    <xf numFmtId="0" fontId="5" fillId="6" borderId="21" xfId="0" applyNumberFormat="1" applyFont="1" applyFill="1" applyBorder="1" applyAlignment="1" applyProtection="1">
      <alignment wrapText="1"/>
    </xf>
    <xf numFmtId="0" fontId="5" fillId="6" borderId="28" xfId="0" applyNumberFormat="1" applyFont="1" applyFill="1" applyBorder="1" applyAlignment="1" applyProtection="1">
      <alignment wrapText="1"/>
    </xf>
    <xf numFmtId="0" fontId="0" fillId="0" borderId="22" xfId="0" applyBorder="1" applyAlignment="1">
      <alignment wrapText="1"/>
    </xf>
    <xf numFmtId="0" fontId="3" fillId="0" borderId="25" xfId="0" applyNumberFormat="1" applyFont="1" applyFill="1" applyBorder="1" applyAlignment="1" applyProtection="1">
      <alignment wrapText="1"/>
    </xf>
    <xf numFmtId="0" fontId="3" fillId="0" borderId="29" xfId="0" applyNumberFormat="1" applyFont="1" applyFill="1" applyBorder="1" applyAlignment="1" applyProtection="1">
      <alignment wrapText="1"/>
    </xf>
    <xf numFmtId="0" fontId="0" fillId="0" borderId="26" xfId="0" applyBorder="1" applyAlignment="1"/>
    <xf numFmtId="0" fontId="3" fillId="6" borderId="31" xfId="0" applyNumberFormat="1" applyFont="1" applyFill="1" applyBorder="1" applyAlignment="1" applyProtection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3" fillId="5" borderId="31" xfId="0" applyNumberFormat="1" applyFont="1" applyFill="1" applyBorder="1" applyAlignment="1" applyProtection="1">
      <alignment horizontal="center"/>
    </xf>
    <xf numFmtId="0" fontId="0" fillId="0" borderId="29" xfId="0" applyBorder="1" applyAlignment="1">
      <alignment horizontal="center"/>
    </xf>
    <xf numFmtId="0" fontId="16" fillId="0" borderId="31" xfId="0" applyNumberFormat="1" applyFont="1" applyFill="1" applyBorder="1" applyAlignment="1" applyProtection="1"/>
    <xf numFmtId="0" fontId="5" fillId="6" borderId="31" xfId="0" applyNumberFormat="1" applyFont="1" applyFill="1" applyBorder="1" applyAlignment="1" applyProtection="1"/>
    <xf numFmtId="0" fontId="17" fillId="0" borderId="26" xfId="0" applyFont="1" applyBorder="1" applyAlignment="1"/>
  </cellXfs>
  <cellStyles count="3">
    <cellStyle name="Komma 2" xfId="1"/>
    <cellStyle name="Standaard" xfId="0" builtinId="0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1619250</xdr:colOff>
      <xdr:row>0</xdr:row>
      <xdr:rowOff>47625</xdr:rowOff>
    </xdr:from>
    <xdr:to>
      <xdr:col>6</xdr:col>
      <xdr:colOff>0</xdr:colOff>
      <xdr:row>3</xdr:row>
      <xdr:rowOff>137862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5" y="47625"/>
          <a:ext cx="1343025" cy="9189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2"/>
  <sheetViews>
    <sheetView tabSelected="1" workbookViewId="0"/>
  </sheetViews>
  <sheetFormatPr defaultRowHeight="15" x14ac:dyDescent="0.25"/>
  <cols>
    <col min="1" max="1" width="4.140625" customWidth="1"/>
    <col min="2" max="2" width="70.42578125" customWidth="1"/>
    <col min="3" max="3" width="19.5703125" bestFit="1" customWidth="1"/>
    <col min="4" max="4" width="13.7109375" customWidth="1"/>
    <col min="5" max="5" width="26.5703125" bestFit="1" customWidth="1"/>
    <col min="6" max="6" width="17.85546875" customWidth="1"/>
    <col min="7" max="7" width="2.140625" bestFit="1" customWidth="1"/>
    <col min="19" max="19" width="18.42578125" hidden="1" customWidth="1"/>
    <col min="20" max="20" width="9.140625" hidden="1" customWidth="1"/>
    <col min="21" max="21" width="0" hidden="1" customWidth="1"/>
  </cols>
  <sheetData>
    <row r="1" spans="1:21" ht="35.25" customHeight="1" x14ac:dyDescent="0.25">
      <c r="A1" s="35"/>
      <c r="B1" s="35"/>
      <c r="C1" s="1"/>
      <c r="D1" s="1"/>
      <c r="E1" s="1"/>
      <c r="F1" s="1"/>
      <c r="G1" s="1"/>
    </row>
    <row r="2" spans="1:21" x14ac:dyDescent="0.25">
      <c r="A2" s="2"/>
      <c r="B2" s="3" t="s">
        <v>66</v>
      </c>
      <c r="C2" s="4"/>
      <c r="D2" s="5"/>
      <c r="E2" s="6"/>
      <c r="F2" s="7"/>
      <c r="G2" s="8"/>
    </row>
    <row r="3" spans="1:21" x14ac:dyDescent="0.25">
      <c r="A3" s="2"/>
      <c r="B3" s="3"/>
      <c r="C3" s="4"/>
      <c r="D3" s="4"/>
      <c r="E3" s="9"/>
      <c r="F3" s="9"/>
      <c r="G3" s="8"/>
    </row>
    <row r="4" spans="1:21" ht="15.75" thickBot="1" x14ac:dyDescent="0.3">
      <c r="A4" s="2"/>
      <c r="B4" s="3"/>
      <c r="C4" s="4"/>
      <c r="D4" s="4"/>
      <c r="E4" s="10"/>
      <c r="F4" s="10"/>
      <c r="G4" s="8"/>
    </row>
    <row r="5" spans="1:21" x14ac:dyDescent="0.25">
      <c r="A5" s="2"/>
      <c r="B5" s="11" t="s">
        <v>0</v>
      </c>
      <c r="C5" s="12"/>
      <c r="D5" s="12"/>
      <c r="E5" s="92"/>
      <c r="F5" s="93"/>
      <c r="G5" s="13"/>
    </row>
    <row r="6" spans="1:21" ht="30" customHeight="1" x14ac:dyDescent="0.25">
      <c r="A6" s="2"/>
      <c r="B6" s="41" t="s">
        <v>12</v>
      </c>
      <c r="C6" s="38" t="s">
        <v>9</v>
      </c>
      <c r="D6" s="38" t="s">
        <v>1</v>
      </c>
      <c r="E6" s="39" t="s">
        <v>19</v>
      </c>
      <c r="F6" s="40" t="s">
        <v>2</v>
      </c>
      <c r="G6" s="8"/>
    </row>
    <row r="7" spans="1:21" x14ac:dyDescent="0.25">
      <c r="A7" s="2"/>
      <c r="B7" s="14" t="s">
        <v>13</v>
      </c>
      <c r="C7" s="36">
        <v>26</v>
      </c>
      <c r="D7" s="36">
        <v>820</v>
      </c>
      <c r="E7" s="15">
        <v>0</v>
      </c>
      <c r="F7" s="16">
        <f>C7*D7*E7</f>
        <v>0</v>
      </c>
      <c r="G7" s="8"/>
      <c r="S7">
        <f>10000*33</f>
        <v>330000</v>
      </c>
    </row>
    <row r="8" spans="1:21" x14ac:dyDescent="0.25">
      <c r="A8" s="2"/>
      <c r="B8" s="14" t="s">
        <v>14</v>
      </c>
      <c r="C8" s="36">
        <v>26</v>
      </c>
      <c r="D8" s="36">
        <v>9875</v>
      </c>
      <c r="E8" s="15">
        <v>0</v>
      </c>
      <c r="F8" s="16">
        <f t="shared" ref="F8:F10" si="0">C8*D8*E8</f>
        <v>0</v>
      </c>
      <c r="G8" s="8"/>
      <c r="S8">
        <f>25*10000</f>
        <v>250000</v>
      </c>
    </row>
    <row r="9" spans="1:21" x14ac:dyDescent="0.25">
      <c r="A9" s="2"/>
      <c r="B9" s="14" t="s">
        <v>15</v>
      </c>
      <c r="C9" s="36">
        <v>13</v>
      </c>
      <c r="D9" s="36">
        <v>10034</v>
      </c>
      <c r="E9" s="15">
        <v>0</v>
      </c>
      <c r="F9" s="16">
        <f t="shared" si="0"/>
        <v>0</v>
      </c>
      <c r="G9" s="8"/>
      <c r="S9">
        <f>14*10000</f>
        <v>140000</v>
      </c>
    </row>
    <row r="10" spans="1:21" ht="15.75" thickBot="1" x14ac:dyDescent="0.3">
      <c r="A10" s="2"/>
      <c r="B10" s="17" t="s">
        <v>16</v>
      </c>
      <c r="C10" s="37">
        <f>52/2</f>
        <v>26</v>
      </c>
      <c r="D10" s="37">
        <v>9822</v>
      </c>
      <c r="E10" s="18">
        <v>0</v>
      </c>
      <c r="F10" s="19">
        <f t="shared" si="0"/>
        <v>0</v>
      </c>
      <c r="G10" s="8"/>
      <c r="S10">
        <f>18*10000</f>
        <v>180000</v>
      </c>
    </row>
    <row r="11" spans="1:21" ht="15.75" thickBot="1" x14ac:dyDescent="0.3">
      <c r="A11" s="2"/>
      <c r="B11" s="58"/>
      <c r="C11" s="57"/>
      <c r="D11" s="57"/>
      <c r="E11" s="57"/>
      <c r="F11" s="23"/>
      <c r="G11" s="8"/>
      <c r="S11">
        <f>SUM(S7:S10)</f>
        <v>900000</v>
      </c>
      <c r="T11">
        <v>50</v>
      </c>
      <c r="U11" t="s">
        <v>60</v>
      </c>
    </row>
    <row r="12" spans="1:21" ht="30" customHeight="1" x14ac:dyDescent="0.25">
      <c r="A12" s="2"/>
      <c r="B12" s="44" t="s">
        <v>3</v>
      </c>
      <c r="C12" s="46" t="s">
        <v>55</v>
      </c>
      <c r="D12" s="46" t="s">
        <v>17</v>
      </c>
      <c r="E12" s="47" t="s">
        <v>18</v>
      </c>
      <c r="F12" s="52" t="s">
        <v>4</v>
      </c>
      <c r="G12" s="8"/>
      <c r="S12">
        <f>S11/T11</f>
        <v>18000</v>
      </c>
      <c r="T12">
        <v>1</v>
      </c>
      <c r="U12" t="s">
        <v>61</v>
      </c>
    </row>
    <row r="13" spans="1:21" ht="15.75" customHeight="1" x14ac:dyDescent="0.25">
      <c r="A13" s="2"/>
      <c r="B13" s="59" t="s">
        <v>56</v>
      </c>
      <c r="C13" s="60">
        <v>16676</v>
      </c>
      <c r="D13" s="60">
        <v>312</v>
      </c>
      <c r="E13" s="15">
        <v>0</v>
      </c>
      <c r="F13" s="16">
        <f>C13*E13</f>
        <v>0</v>
      </c>
      <c r="G13" s="8"/>
    </row>
    <row r="14" spans="1:21" ht="15.75" customHeight="1" x14ac:dyDescent="0.25">
      <c r="A14" s="2"/>
      <c r="B14" s="59" t="s">
        <v>57</v>
      </c>
      <c r="C14" s="60">
        <v>3172</v>
      </c>
      <c r="D14" s="60">
        <v>61</v>
      </c>
      <c r="E14" s="15">
        <v>0</v>
      </c>
      <c r="F14" s="16">
        <f t="shared" ref="F14:F15" si="1">C14*E14</f>
        <v>0</v>
      </c>
      <c r="G14" s="8"/>
      <c r="S14">
        <f>1%*S11</f>
        <v>9000</v>
      </c>
      <c r="T14" s="81">
        <v>0.01</v>
      </c>
      <c r="U14" t="s">
        <v>64</v>
      </c>
    </row>
    <row r="15" spans="1:21" ht="15.75" customHeight="1" thickBot="1" x14ac:dyDescent="0.3">
      <c r="A15" s="2"/>
      <c r="B15" s="63" t="s">
        <v>58</v>
      </c>
      <c r="C15" s="37">
        <v>3276</v>
      </c>
      <c r="D15" s="37">
        <v>56</v>
      </c>
      <c r="E15" s="18">
        <v>0</v>
      </c>
      <c r="F15" s="16">
        <f t="shared" si="1"/>
        <v>0</v>
      </c>
      <c r="G15" s="8"/>
    </row>
    <row r="16" spans="1:21" ht="15.75" thickBot="1" x14ac:dyDescent="0.3">
      <c r="A16" s="2"/>
      <c r="B16" s="2"/>
      <c r="C16" s="2"/>
      <c r="D16" s="2"/>
      <c r="E16" s="2"/>
      <c r="F16" s="2"/>
      <c r="G16" s="8"/>
    </row>
    <row r="17" spans="1:20" ht="24" x14ac:dyDescent="0.25">
      <c r="A17" s="2"/>
      <c r="B17" s="44" t="s">
        <v>21</v>
      </c>
      <c r="C17" s="43" t="s">
        <v>20</v>
      </c>
      <c r="D17" s="43" t="s">
        <v>27</v>
      </c>
      <c r="E17" s="42" t="s">
        <v>28</v>
      </c>
      <c r="F17" s="62" t="s">
        <v>2</v>
      </c>
      <c r="G17" s="8"/>
    </row>
    <row r="18" spans="1:20" x14ac:dyDescent="0.25">
      <c r="A18" s="2"/>
      <c r="B18" s="59" t="s">
        <v>23</v>
      </c>
      <c r="C18" s="61">
        <v>30.5</v>
      </c>
      <c r="D18" s="36">
        <v>7200</v>
      </c>
      <c r="E18" s="15">
        <v>0</v>
      </c>
      <c r="F18" s="16">
        <f>C18*D18*E18</f>
        <v>0</v>
      </c>
      <c r="G18" s="8"/>
    </row>
    <row r="19" spans="1:20" ht="15" customHeight="1" x14ac:dyDescent="0.25">
      <c r="A19" s="2"/>
      <c r="B19" s="14" t="s">
        <v>24</v>
      </c>
      <c r="C19" s="61">
        <v>10</v>
      </c>
      <c r="D19" s="36">
        <v>2100</v>
      </c>
      <c r="E19" s="15">
        <v>0</v>
      </c>
      <c r="F19" s="16">
        <f t="shared" ref="F19:F21" si="2">C19*D19*E19</f>
        <v>0</v>
      </c>
      <c r="G19" s="8"/>
    </row>
    <row r="20" spans="1:20" ht="15" customHeight="1" x14ac:dyDescent="0.25">
      <c r="A20" s="2"/>
      <c r="B20" s="14" t="s">
        <v>65</v>
      </c>
      <c r="C20" s="61">
        <v>18</v>
      </c>
      <c r="D20" s="36">
        <v>1000</v>
      </c>
      <c r="E20" s="15">
        <v>0</v>
      </c>
      <c r="F20" s="16">
        <f t="shared" si="2"/>
        <v>0</v>
      </c>
      <c r="G20" s="8"/>
    </row>
    <row r="21" spans="1:20" ht="15" customHeight="1" thickBot="1" x14ac:dyDescent="0.3">
      <c r="A21" s="2"/>
      <c r="B21" s="45" t="s">
        <v>26</v>
      </c>
      <c r="C21" s="64">
        <v>29</v>
      </c>
      <c r="D21" s="37">
        <v>760</v>
      </c>
      <c r="E21" s="18">
        <v>0</v>
      </c>
      <c r="F21" s="19">
        <f t="shared" si="2"/>
        <v>0</v>
      </c>
      <c r="G21" s="8"/>
    </row>
    <row r="22" spans="1:20" ht="15" customHeight="1" x14ac:dyDescent="0.25">
      <c r="A22" s="2"/>
      <c r="B22" s="94" t="s">
        <v>22</v>
      </c>
      <c r="C22" s="95"/>
      <c r="D22" s="95"/>
      <c r="E22" s="96"/>
      <c r="F22" s="23"/>
      <c r="G22" s="8"/>
      <c r="S22" s="75" t="s">
        <v>47</v>
      </c>
      <c r="T22" s="77" t="s">
        <v>48</v>
      </c>
    </row>
    <row r="23" spans="1:20" ht="15" customHeight="1" thickBot="1" x14ac:dyDescent="0.3">
      <c r="A23" s="2"/>
      <c r="B23" s="94" t="s">
        <v>25</v>
      </c>
      <c r="C23" s="97"/>
      <c r="D23" s="97"/>
      <c r="E23" s="97"/>
      <c r="F23" s="23"/>
      <c r="G23" s="8"/>
      <c r="S23" s="76"/>
      <c r="T23" s="78"/>
    </row>
    <row r="24" spans="1:20" ht="15" customHeight="1" thickBot="1" x14ac:dyDescent="0.3">
      <c r="A24" s="2"/>
      <c r="B24" s="98" t="s">
        <v>29</v>
      </c>
      <c r="C24" s="99"/>
      <c r="D24" s="99"/>
      <c r="E24" s="23"/>
      <c r="F24" s="23"/>
      <c r="G24" s="8"/>
      <c r="S24" s="74" t="s">
        <v>46</v>
      </c>
      <c r="T24" s="73">
        <v>0</v>
      </c>
    </row>
    <row r="25" spans="1:20" ht="15.75" customHeight="1" thickBot="1" x14ac:dyDescent="0.3">
      <c r="A25" s="2"/>
      <c r="B25" s="20"/>
      <c r="C25" s="21"/>
      <c r="D25" s="21"/>
      <c r="E25" s="22"/>
      <c r="F25" s="23"/>
      <c r="G25" s="8"/>
      <c r="S25" s="74" t="s">
        <v>49</v>
      </c>
      <c r="T25" s="73">
        <v>4</v>
      </c>
    </row>
    <row r="26" spans="1:20" ht="15.75" thickBot="1" x14ac:dyDescent="0.3">
      <c r="A26" s="2"/>
      <c r="B26" s="48" t="s">
        <v>10</v>
      </c>
      <c r="C26" s="49"/>
      <c r="D26" s="49"/>
      <c r="E26" s="50"/>
      <c r="F26" s="51">
        <f>SUM(F7,F8,F9,F10,F13,F14,F15,F18,F19,F20,F21)</f>
        <v>0</v>
      </c>
      <c r="G26" s="8"/>
      <c r="S26" s="74" t="s">
        <v>50</v>
      </c>
      <c r="T26" s="73">
        <v>5</v>
      </c>
    </row>
    <row r="27" spans="1:20" ht="15" customHeight="1" thickBot="1" x14ac:dyDescent="0.3">
      <c r="A27" s="2"/>
      <c r="B27" s="24"/>
      <c r="C27" s="24"/>
      <c r="D27" s="24"/>
      <c r="E27" s="25"/>
      <c r="F27" s="26"/>
      <c r="G27" s="8"/>
      <c r="S27" s="74" t="s">
        <v>51</v>
      </c>
      <c r="T27" s="73">
        <v>7</v>
      </c>
    </row>
    <row r="28" spans="1:20" ht="15" customHeight="1" thickBot="1" x14ac:dyDescent="0.3">
      <c r="A28" s="2"/>
      <c r="B28" s="112" t="s">
        <v>44</v>
      </c>
      <c r="C28" s="113"/>
      <c r="D28" s="107" t="s">
        <v>54</v>
      </c>
      <c r="E28" s="108"/>
      <c r="F28" s="80" t="s">
        <v>31</v>
      </c>
      <c r="S28" s="74" t="s">
        <v>52</v>
      </c>
      <c r="T28" s="73">
        <v>9</v>
      </c>
    </row>
    <row r="29" spans="1:20" ht="15" customHeight="1" thickBot="1" x14ac:dyDescent="0.3">
      <c r="A29" s="2"/>
      <c r="B29" s="111" t="s">
        <v>45</v>
      </c>
      <c r="C29" s="106"/>
      <c r="D29" s="109" t="s">
        <v>46</v>
      </c>
      <c r="E29" s="110"/>
      <c r="F29" s="79">
        <f>VLOOKUP(D29,S24:T29,2,FALSE)</f>
        <v>0</v>
      </c>
      <c r="S29" s="74" t="s">
        <v>53</v>
      </c>
      <c r="T29" s="73">
        <v>10</v>
      </c>
    </row>
    <row r="30" spans="1:20" ht="15" customHeight="1" thickBot="1" x14ac:dyDescent="0.3">
      <c r="A30" s="2"/>
      <c r="B30" s="24"/>
      <c r="C30" s="24"/>
      <c r="D30" s="24"/>
      <c r="E30" s="25"/>
      <c r="F30" s="26"/>
      <c r="G30" s="8"/>
    </row>
    <row r="31" spans="1:20" ht="15" customHeight="1" x14ac:dyDescent="0.25">
      <c r="A31" s="2"/>
      <c r="B31" s="101" t="s">
        <v>35</v>
      </c>
      <c r="C31" s="102"/>
      <c r="D31" s="103"/>
      <c r="E31" s="66" t="s">
        <v>30</v>
      </c>
      <c r="F31" s="67" t="s">
        <v>31</v>
      </c>
      <c r="G31" s="8"/>
      <c r="S31" s="53" t="s">
        <v>32</v>
      </c>
      <c r="T31" s="54">
        <v>0</v>
      </c>
    </row>
    <row r="32" spans="1:20" x14ac:dyDescent="0.25">
      <c r="A32" s="2"/>
      <c r="B32" s="104" t="s">
        <v>37</v>
      </c>
      <c r="C32" s="105"/>
      <c r="D32" s="106"/>
      <c r="E32" s="68" t="s">
        <v>32</v>
      </c>
      <c r="F32" s="69">
        <f>IF(E32="ja",2,0)</f>
        <v>0</v>
      </c>
      <c r="G32" s="8"/>
      <c r="S32" t="s">
        <v>11</v>
      </c>
      <c r="T32" s="70">
        <v>2</v>
      </c>
    </row>
    <row r="33" spans="1:20" x14ac:dyDescent="0.25">
      <c r="A33" s="2"/>
      <c r="B33" s="104" t="s">
        <v>33</v>
      </c>
      <c r="C33" s="105"/>
      <c r="D33" s="106"/>
      <c r="E33" s="68" t="s">
        <v>32</v>
      </c>
      <c r="F33" s="69">
        <f>VLOOKUP(E33,S$34:T$40,2,FALSE)</f>
        <v>0</v>
      </c>
      <c r="G33" s="8"/>
      <c r="S33" s="55"/>
    </row>
    <row r="34" spans="1:20" s="65" customFormat="1" x14ac:dyDescent="0.25">
      <c r="A34" s="2"/>
      <c r="B34" s="104" t="s">
        <v>34</v>
      </c>
      <c r="C34" s="105"/>
      <c r="D34" s="106"/>
      <c r="E34" s="68" t="s">
        <v>32</v>
      </c>
      <c r="F34" s="69">
        <f>VLOOKUP(E34,S$34:T$40,2,FALSE)</f>
        <v>0</v>
      </c>
      <c r="G34" s="8"/>
      <c r="S34" s="55" t="s">
        <v>32</v>
      </c>
      <c r="T34" s="70">
        <v>0</v>
      </c>
    </row>
    <row r="35" spans="1:20" s="65" customFormat="1" x14ac:dyDescent="0.25">
      <c r="A35" s="2"/>
      <c r="B35" s="104" t="s">
        <v>36</v>
      </c>
      <c r="C35" s="105"/>
      <c r="D35" s="106"/>
      <c r="E35" s="68" t="s">
        <v>32</v>
      </c>
      <c r="F35" s="71">
        <f>VLOOKUP(E35,S$34:T$37,2,FALSE)</f>
        <v>0</v>
      </c>
      <c r="G35" s="8"/>
      <c r="S35" s="56" t="s">
        <v>38</v>
      </c>
      <c r="T35" s="70">
        <v>1</v>
      </c>
    </row>
    <row r="36" spans="1:20" ht="15.75" thickBot="1" x14ac:dyDescent="0.3">
      <c r="A36" s="2"/>
      <c r="B36" s="104" t="s">
        <v>62</v>
      </c>
      <c r="C36" s="105"/>
      <c r="D36" s="106"/>
      <c r="E36" s="82">
        <v>0</v>
      </c>
      <c r="F36" s="71">
        <f>VLOOKUP(E36,S$42:T$45,2,FALSE)</f>
        <v>0</v>
      </c>
      <c r="G36" s="8"/>
      <c r="S36" s="56" t="s">
        <v>39</v>
      </c>
      <c r="T36" s="70">
        <v>2</v>
      </c>
    </row>
    <row r="37" spans="1:20" ht="15.75" thickBot="1" x14ac:dyDescent="0.3">
      <c r="A37" s="2"/>
      <c r="B37" s="100" t="s">
        <v>43</v>
      </c>
      <c r="C37" s="100"/>
      <c r="D37" s="100"/>
      <c r="E37" s="100"/>
      <c r="F37" s="72">
        <f>IF(SUM(F32:F36)&gt;10,10,SUM(F32:F36))</f>
        <v>0</v>
      </c>
      <c r="G37" s="8"/>
      <c r="S37" s="56" t="s">
        <v>40</v>
      </c>
      <c r="T37" s="70">
        <v>3</v>
      </c>
    </row>
    <row r="38" spans="1:20" s="65" customFormat="1" x14ac:dyDescent="0.25">
      <c r="A38" s="2"/>
      <c r="B38" s="90" t="s">
        <v>63</v>
      </c>
      <c r="C38" s="91"/>
      <c r="D38" s="91"/>
      <c r="E38" s="91"/>
      <c r="G38" s="8"/>
      <c r="S38" s="56"/>
      <c r="T38" s="70"/>
    </row>
    <row r="39" spans="1:20" ht="15.75" thickBot="1" x14ac:dyDescent="0.3">
      <c r="A39" s="2"/>
      <c r="B39" s="24"/>
      <c r="C39" s="24"/>
      <c r="D39" s="24"/>
      <c r="E39" s="25"/>
      <c r="F39" s="26"/>
      <c r="G39" s="8"/>
      <c r="S39" t="s">
        <v>41</v>
      </c>
      <c r="T39" s="70">
        <v>4</v>
      </c>
    </row>
    <row r="40" spans="1:20" x14ac:dyDescent="0.25">
      <c r="A40" s="28"/>
      <c r="B40" s="87" t="s">
        <v>59</v>
      </c>
      <c r="C40" s="88"/>
      <c r="D40" s="88"/>
      <c r="E40" s="88"/>
      <c r="F40" s="89"/>
      <c r="G40" s="8"/>
      <c r="S40" t="s">
        <v>42</v>
      </c>
      <c r="T40" s="70">
        <v>5</v>
      </c>
    </row>
    <row r="41" spans="1:20" x14ac:dyDescent="0.25">
      <c r="A41" s="2"/>
      <c r="B41" s="29"/>
      <c r="C41" s="30"/>
      <c r="D41" s="31"/>
      <c r="E41" s="31"/>
      <c r="F41" s="32"/>
      <c r="G41" s="8"/>
    </row>
    <row r="42" spans="1:20" x14ac:dyDescent="0.25">
      <c r="A42" s="2"/>
      <c r="B42" s="29" t="s">
        <v>5</v>
      </c>
      <c r="C42" s="84"/>
      <c r="D42" s="85"/>
      <c r="E42" s="85"/>
      <c r="F42" s="86"/>
      <c r="G42" s="8"/>
      <c r="S42" s="83">
        <v>0</v>
      </c>
      <c r="T42" s="70">
        <v>0</v>
      </c>
    </row>
    <row r="43" spans="1:20" x14ac:dyDescent="0.25">
      <c r="A43" s="27"/>
      <c r="B43" s="29"/>
      <c r="C43" s="30"/>
      <c r="D43" s="31"/>
      <c r="E43" s="31"/>
      <c r="F43" s="32"/>
      <c r="G43" s="33"/>
      <c r="S43" s="83">
        <v>0.02</v>
      </c>
      <c r="T43" s="70">
        <v>1</v>
      </c>
    </row>
    <row r="44" spans="1:20" x14ac:dyDescent="0.25">
      <c r="A44" s="27"/>
      <c r="B44" s="29" t="s">
        <v>6</v>
      </c>
      <c r="C44" s="84"/>
      <c r="D44" s="85"/>
      <c r="E44" s="85"/>
      <c r="F44" s="86"/>
      <c r="G44" s="33"/>
      <c r="S44" s="83">
        <v>0.04</v>
      </c>
      <c r="T44" s="70">
        <v>2</v>
      </c>
    </row>
    <row r="45" spans="1:20" x14ac:dyDescent="0.25">
      <c r="A45" s="27"/>
      <c r="B45" s="29"/>
      <c r="C45" s="30"/>
      <c r="D45" s="31"/>
      <c r="E45" s="31"/>
      <c r="F45" s="32"/>
      <c r="G45" s="33"/>
      <c r="S45" s="83">
        <v>0.06</v>
      </c>
      <c r="T45" s="70">
        <v>3</v>
      </c>
    </row>
    <row r="46" spans="1:20" x14ac:dyDescent="0.25">
      <c r="A46" s="27"/>
      <c r="B46" s="29" t="s">
        <v>7</v>
      </c>
      <c r="C46" s="84"/>
      <c r="D46" s="85"/>
      <c r="E46" s="85"/>
      <c r="F46" s="86"/>
      <c r="G46" s="33"/>
      <c r="S46" s="56"/>
    </row>
    <row r="47" spans="1:20" x14ac:dyDescent="0.25">
      <c r="A47" s="27"/>
      <c r="B47" s="29"/>
      <c r="C47" s="30"/>
      <c r="D47" s="31"/>
      <c r="E47" s="31"/>
      <c r="F47" s="32"/>
      <c r="G47" s="33"/>
    </row>
    <row r="48" spans="1:20" ht="15.75" thickBot="1" x14ac:dyDescent="0.3">
      <c r="A48" s="27"/>
      <c r="B48" s="34" t="s">
        <v>8</v>
      </c>
      <c r="C48" s="84"/>
      <c r="D48" s="85"/>
      <c r="E48" s="85"/>
      <c r="F48" s="86"/>
      <c r="G48" s="33"/>
    </row>
    <row r="49" spans="1:19" x14ac:dyDescent="0.25">
      <c r="A49" s="27"/>
      <c r="B49" s="2"/>
      <c r="C49" s="2"/>
      <c r="D49" s="27"/>
      <c r="E49" s="27"/>
      <c r="F49" s="27"/>
      <c r="G49" s="33"/>
    </row>
    <row r="52" spans="1:19" x14ac:dyDescent="0.25">
      <c r="S52" s="56"/>
    </row>
  </sheetData>
  <sheetProtection algorithmName="SHA-512" hashValue="XI48dg4ydhNJRZGOGZYKfYqP1XDuKBGNcQr5FOtlnkQGg9kQQoygS963gGb9RRXB4CBBVCMszHYfeTxk7g6BFg==" saltValue="7m2zMMpNOgoBVAdnftARcQ==" spinCount="100000" sheet="1" objects="1" scenarios="1"/>
  <protectedRanges>
    <protectedRange sqref="E7 E8 E9 E10 E13 E14 E15 E18 E19 E20 E21 D29 E32 E33 E34 E35 E36 B40 C42 C44 C46 C48" name="Bereik1"/>
  </protectedRanges>
  <mergeCells count="21">
    <mergeCell ref="B38:E38"/>
    <mergeCell ref="E5:F5"/>
    <mergeCell ref="B22:E22"/>
    <mergeCell ref="B23:E23"/>
    <mergeCell ref="B24:D24"/>
    <mergeCell ref="B37:E37"/>
    <mergeCell ref="B31:D31"/>
    <mergeCell ref="B32:D32"/>
    <mergeCell ref="B33:D33"/>
    <mergeCell ref="B36:D36"/>
    <mergeCell ref="B34:D34"/>
    <mergeCell ref="D28:E28"/>
    <mergeCell ref="D29:E29"/>
    <mergeCell ref="B29:C29"/>
    <mergeCell ref="B28:C28"/>
    <mergeCell ref="B35:D35"/>
    <mergeCell ref="C48:F48"/>
    <mergeCell ref="B40:F40"/>
    <mergeCell ref="C42:F42"/>
    <mergeCell ref="C44:F44"/>
    <mergeCell ref="C46:F46"/>
  </mergeCells>
  <dataValidations count="5">
    <dataValidation type="list" allowBlank="1" showInputMessage="1" showErrorMessage="1" sqref="E32">
      <formula1>$S$31:$S$32</formula1>
    </dataValidation>
    <dataValidation type="list" allowBlank="1" showInputMessage="1" showErrorMessage="1" sqref="D29:E29">
      <formula1>$S$24:$S$29</formula1>
    </dataValidation>
    <dataValidation type="list" allowBlank="1" showInputMessage="1" showErrorMessage="1" sqref="E35">
      <formula1>$S$34:$S$37</formula1>
    </dataValidation>
    <dataValidation type="list" allowBlank="1" showInputMessage="1" showErrorMessage="1" sqref="E33:E34">
      <formula1>$S$34:$S$40</formula1>
    </dataValidation>
    <dataValidation type="list" allowBlank="1" showInputMessage="1" showErrorMessage="1" sqref="E36">
      <formula1>$S$42:$S$45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Nooijen</dc:creator>
  <cp:lastModifiedBy>Wim Nooijen</cp:lastModifiedBy>
  <cp:lastPrinted>2021-07-01T13:42:13Z</cp:lastPrinted>
  <dcterms:created xsi:type="dcterms:W3CDTF">2021-02-17T09:15:20Z</dcterms:created>
  <dcterms:modified xsi:type="dcterms:W3CDTF">2021-09-28T14:23:59Z</dcterms:modified>
</cp:coreProperties>
</file>