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Public polis en sluiting\Sluiting\PVE\2021\"/>
    </mc:Choice>
  </mc:AlternateContent>
  <xr:revisionPtr revIDLastSave="0" documentId="13_ncr:1_{84A3BA46-741B-424D-B952-7D38AAF3963C}" xr6:coauthVersionLast="46" xr6:coauthVersionMax="46" xr10:uidLastSave="{00000000-0000-0000-0000-000000000000}"/>
  <bookViews>
    <workbookView xWindow="3120" yWindow="735" windowWidth="14910" windowHeight="15465" xr2:uid="{00000000-000D-0000-FFFF-FFFF00000000}"/>
  </bookViews>
  <sheets>
    <sheet name="specificatie per 010121" sheetId="26" r:id="rId1"/>
  </sheets>
  <definedNames>
    <definedName name="_xlnm._FilterDatabase" localSheetId="0" hidden="1">'specificatie per 010121'!$A$1:$O$68</definedName>
    <definedName name="_xlnm.Print_Area" localSheetId="0">'specificatie per 010121'!$B$1:$O$73</definedName>
    <definedName name="_xlnm.Print_Titles" localSheetId="0">'specificatie per 010121'!$1:$2</definedName>
    <definedName name="afr">#REF!</definedName>
    <definedName name="afrind">#REF!</definedName>
    <definedName name="cad">#REF!</definedName>
    <definedName name="ign">#REF!</definedName>
    <definedName name="igo">#REF!</definedName>
    <definedName name="iin">#REF!</definedName>
    <definedName name="iio">#REF!</definedName>
    <definedName name="index">#REF!</definedName>
    <definedName name="index2002">#REF!</definedName>
    <definedName name="index2003">#REF!</definedName>
    <definedName name="Premie2003">#REF!</definedName>
    <definedName name="premienieuw">#REF!</definedName>
    <definedName name="premieoud">#REF!</definedName>
    <definedName name="vvd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26" l="1"/>
  <c r="M6" i="26"/>
  <c r="M7" i="26"/>
  <c r="M8" i="26"/>
  <c r="M10" i="26"/>
  <c r="M11" i="26"/>
  <c r="M55" i="26" l="1"/>
  <c r="M67" i="26"/>
  <c r="M66" i="26"/>
  <c r="M65" i="26"/>
  <c r="M64" i="26"/>
  <c r="M63" i="26"/>
  <c r="M62" i="26"/>
  <c r="M60" i="26"/>
  <c r="M59" i="26"/>
  <c r="M58" i="26"/>
  <c r="M57" i="26"/>
  <c r="M56" i="26"/>
  <c r="M54" i="26"/>
  <c r="M48" i="26"/>
  <c r="M40" i="26"/>
  <c r="M39" i="26"/>
  <c r="M38" i="26"/>
  <c r="M37" i="26"/>
  <c r="M36" i="26"/>
  <c r="M35" i="26"/>
  <c r="M34" i="26"/>
  <c r="M33" i="26"/>
  <c r="M32" i="26"/>
  <c r="M29" i="26"/>
  <c r="M24" i="26"/>
  <c r="M23" i="26"/>
  <c r="M22" i="26"/>
  <c r="M21" i="26"/>
  <c r="M20" i="26"/>
  <c r="M19" i="26"/>
  <c r="M18" i="26"/>
  <c r="M17" i="26"/>
  <c r="M49" i="26"/>
  <c r="M41" i="26"/>
  <c r="M28" i="26"/>
  <c r="M27" i="26"/>
  <c r="M26" i="26"/>
  <c r="M25" i="26"/>
  <c r="M15" i="26"/>
  <c r="M14" i="26"/>
  <c r="M13" i="26"/>
  <c r="M12" i="26"/>
  <c r="O39" i="26" l="1"/>
  <c r="O40" i="26"/>
  <c r="O41" i="26"/>
  <c r="O58" i="26"/>
  <c r="O63" i="26"/>
  <c r="O12" i="26"/>
  <c r="O23" i="26"/>
  <c r="O24" i="26"/>
  <c r="O30" i="26"/>
  <c r="O48" i="26"/>
  <c r="O64" i="26"/>
  <c r="L68" i="26"/>
  <c r="M68" i="26" s="1"/>
  <c r="O65" i="26"/>
  <c r="O62" i="26"/>
  <c r="L61" i="26"/>
  <c r="M61" i="26" s="1"/>
  <c r="O57" i="26"/>
  <c r="O55" i="26"/>
  <c r="L50" i="26"/>
  <c r="O49" i="26"/>
  <c r="L47" i="26"/>
  <c r="L46" i="26"/>
  <c r="L45" i="26"/>
  <c r="L44" i="26"/>
  <c r="L43" i="26"/>
  <c r="O43" i="26" s="1"/>
  <c r="L42" i="26"/>
  <c r="O42" i="26" s="1"/>
  <c r="O38" i="26"/>
  <c r="O37" i="26"/>
  <c r="O36" i="26"/>
  <c r="O35" i="26"/>
  <c r="O34" i="26"/>
  <c r="O33" i="26"/>
  <c r="O29" i="26"/>
  <c r="O28" i="26"/>
  <c r="O27" i="26"/>
  <c r="O26" i="26"/>
  <c r="O25" i="26"/>
  <c r="O21" i="26"/>
  <c r="O20" i="26"/>
  <c r="O19" i="26"/>
  <c r="O17" i="26"/>
  <c r="N16" i="26"/>
  <c r="O15" i="26"/>
  <c r="O14" i="26"/>
  <c r="O13" i="26"/>
  <c r="O11" i="26"/>
  <c r="O10" i="26"/>
  <c r="N9" i="26"/>
  <c r="L9" i="26"/>
  <c r="O8" i="26"/>
  <c r="O6" i="26"/>
  <c r="O68" i="26" l="1"/>
  <c r="O61" i="26"/>
  <c r="O18" i="26"/>
  <c r="O32" i="26"/>
  <c r="M44" i="26"/>
  <c r="O44" i="26" s="1"/>
  <c r="M45" i="26"/>
  <c r="O45" i="26" s="1"/>
  <c r="O60" i="26"/>
  <c r="M46" i="26"/>
  <c r="O46" i="26" s="1"/>
  <c r="M47" i="26"/>
  <c r="O47" i="26" s="1"/>
  <c r="O59" i="26"/>
  <c r="M50" i="26"/>
  <c r="O50" i="26" s="1"/>
  <c r="O7" i="26"/>
  <c r="O31" i="26"/>
  <c r="O66" i="26"/>
  <c r="O67" i="26"/>
  <c r="M9" i="26"/>
  <c r="O9" i="26" s="1"/>
  <c r="O56" i="26"/>
  <c r="O22" i="26"/>
  <c r="N70" i="26"/>
  <c r="N52" i="26"/>
  <c r="L16" i="26"/>
  <c r="M16" i="26" l="1"/>
  <c r="O16" i="26" s="1"/>
  <c r="N72" i="26"/>
  <c r="M70" i="26" l="1"/>
  <c r="O54" i="26"/>
  <c r="O70" i="26" s="1"/>
  <c r="L70" i="26"/>
  <c r="M52" i="26" l="1"/>
  <c r="M72" i="26" s="1"/>
  <c r="O5" i="26"/>
  <c r="O52" i="26" s="1"/>
  <c r="O72" i="26" s="1"/>
  <c r="L52" i="26"/>
  <c r="L72" i="26" s="1"/>
</calcChain>
</file>

<file path=xl/sharedStrings.xml><?xml version="1.0" encoding="utf-8"?>
<sst xmlns="http://schemas.openxmlformats.org/spreadsheetml/2006/main" count="788" uniqueCount="259">
  <si>
    <t>WOZnr.</t>
  </si>
  <si>
    <t>No.</t>
  </si>
  <si>
    <t>Plaats</t>
  </si>
  <si>
    <t>Bouwaard</t>
  </si>
  <si>
    <t>Omschrijving</t>
  </si>
  <si>
    <t>Tax. datum:</t>
  </si>
  <si>
    <t>Incl/excl BTW verzekeren:</t>
  </si>
  <si>
    <t xml:space="preserve">Gebouwen
</t>
  </si>
  <si>
    <t xml:space="preserve">Inventaris 
</t>
  </si>
  <si>
    <t xml:space="preserve">Totaal gebouwen en inventarissen </t>
  </si>
  <si>
    <t>Aanvullingen/wijzigingen.</t>
  </si>
  <si>
    <t>Gemeentelijk Bezit:</t>
  </si>
  <si>
    <t xml:space="preserve"> </t>
  </si>
  <si>
    <t>Jufferenstraat</t>
  </si>
  <si>
    <t>6-8</t>
  </si>
  <si>
    <t>8081 CR</t>
  </si>
  <si>
    <t>Elburg</t>
  </si>
  <si>
    <t>steen/hard</t>
  </si>
  <si>
    <t>Oud Gemeentehuis/museum</t>
  </si>
  <si>
    <t>x</t>
  </si>
  <si>
    <t>t Straatje</t>
  </si>
  <si>
    <t>8018 RN</t>
  </si>
  <si>
    <t>Gemeentewerkplaats</t>
  </si>
  <si>
    <t>10</t>
  </si>
  <si>
    <t>8081 RN</t>
  </si>
  <si>
    <t>Woonhuis</t>
  </si>
  <si>
    <t>Wimpel</t>
  </si>
  <si>
    <t>8081JS</t>
  </si>
  <si>
    <t>Gymnastieklokaal</t>
  </si>
  <si>
    <t>Paterijstraat</t>
  </si>
  <si>
    <t>17</t>
  </si>
  <si>
    <t>8081 TA</t>
  </si>
  <si>
    <t>metaal/hard</t>
  </si>
  <si>
    <t>Sportzaal</t>
  </si>
  <si>
    <t>Zuiderwalstraat</t>
  </si>
  <si>
    <t>8</t>
  </si>
  <si>
    <t>8081 CD</t>
  </si>
  <si>
    <t>Museumwoning</t>
  </si>
  <si>
    <t>Opslagruimte naast museumwoning</t>
  </si>
  <si>
    <t>Gr. Hendriksteeg</t>
  </si>
  <si>
    <t xml:space="preserve">2 </t>
  </si>
  <si>
    <t>8081 CH</t>
  </si>
  <si>
    <t>Stichting Synagoge Elburg</t>
  </si>
  <si>
    <t>Vischpoortstraat</t>
  </si>
  <si>
    <t>33</t>
  </si>
  <si>
    <t>Voormalige havenlicht "De Vischpoort"</t>
  </si>
  <si>
    <t xml:space="preserve">Van Kinsbergenstraat </t>
  </si>
  <si>
    <t>5</t>
  </si>
  <si>
    <t>8081 CL</t>
  </si>
  <si>
    <t>Havenkade</t>
  </si>
  <si>
    <t>1</t>
  </si>
  <si>
    <t>8081 GP</t>
  </si>
  <si>
    <t>Brand 7</t>
  </si>
  <si>
    <t xml:space="preserve">Burchtstraat </t>
  </si>
  <si>
    <t>1a</t>
  </si>
  <si>
    <t>8081 ED</t>
  </si>
  <si>
    <t>hout/riet</t>
  </si>
  <si>
    <t>Baarhuisje begraafplaats Elburg</t>
  </si>
  <si>
    <t>Brand 6</t>
  </si>
  <si>
    <t>Noorderwalstraat</t>
  </si>
  <si>
    <t>ong</t>
  </si>
  <si>
    <t>Muurtoren w.i. openbaar toilet</t>
  </si>
  <si>
    <t>Zuiderkerkstraat</t>
  </si>
  <si>
    <t>8081 CJ</t>
  </si>
  <si>
    <t>Toren Grote Kerk w.i. klok, uurwerk, carillon NHK</t>
  </si>
  <si>
    <t>Brand 4</t>
  </si>
  <si>
    <t>Openbaar urinoir Havenkade "Peilschaal"</t>
  </si>
  <si>
    <t>Wolkamerweg</t>
  </si>
  <si>
    <t>16</t>
  </si>
  <si>
    <t>8084 GD</t>
  </si>
  <si>
    <t>t Harde</t>
  </si>
  <si>
    <t>Brand 12</t>
  </si>
  <si>
    <t>Zuiderzeestraatweg West</t>
  </si>
  <si>
    <t>8085 AA</t>
  </si>
  <si>
    <t>Doornspijk</t>
  </si>
  <si>
    <t>Baarhuisje begraafplaats Doornspijk-dorp</t>
  </si>
  <si>
    <t xml:space="preserve">Bovenweg </t>
  </si>
  <si>
    <t>41</t>
  </si>
  <si>
    <t>8084 PW</t>
  </si>
  <si>
    <t>steen/riet</t>
  </si>
  <si>
    <t>Aula begraafplaats 't Harde</t>
  </si>
  <si>
    <t>Oostelijke Rondweg</t>
  </si>
  <si>
    <t>80</t>
  </si>
  <si>
    <t>8081 RT</t>
  </si>
  <si>
    <t>Wacht- en werkruimte begraafplaats</t>
  </si>
  <si>
    <t>Zuiderzeestraatweg Oost</t>
  </si>
  <si>
    <t>19-21</t>
  </si>
  <si>
    <t>8081 LA</t>
  </si>
  <si>
    <t>Gemeentekantoor</t>
  </si>
  <si>
    <t>Oostendorperstraatweg</t>
  </si>
  <si>
    <t>8081 RK</t>
  </si>
  <si>
    <t>Brandweergarage</t>
  </si>
  <si>
    <t>Brand 1</t>
  </si>
  <si>
    <t>Bovenweg</t>
  </si>
  <si>
    <t>8084 PB</t>
  </si>
  <si>
    <t>hout/hard</t>
  </si>
  <si>
    <t>Werklokaal Sportpark Schenk</t>
  </si>
  <si>
    <t>Larixweg</t>
  </si>
  <si>
    <t>12</t>
  </si>
  <si>
    <t>8084 HV</t>
  </si>
  <si>
    <t>Woning met garage/berging</t>
  </si>
  <si>
    <t>Brand 11</t>
  </si>
  <si>
    <t>Zwolscheweg 
(parkeerplaats)</t>
  </si>
  <si>
    <t>Toiletunit inclusief zelfreiniginginstallatie</t>
  </si>
  <si>
    <t>Brand 13</t>
  </si>
  <si>
    <t>Lange Wijden</t>
  </si>
  <si>
    <t>8081 VS</t>
  </si>
  <si>
    <t>Vluchtelingenwerk Elburg</t>
  </si>
  <si>
    <t>33a</t>
  </si>
  <si>
    <t>WMO zorgloket "Doe'th"</t>
  </si>
  <si>
    <t>Stadsweg</t>
  </si>
  <si>
    <t>27</t>
  </si>
  <si>
    <t>8084 PH</t>
  </si>
  <si>
    <t>Sporthal M.F.C. Aperloo</t>
  </si>
  <si>
    <t>Brand 3</t>
  </si>
  <si>
    <t>100</t>
  </si>
  <si>
    <t>beton/hard</t>
  </si>
  <si>
    <t>Toiletunit</t>
  </si>
  <si>
    <t>Brand 2</t>
  </si>
  <si>
    <t>Flevoweg</t>
  </si>
  <si>
    <t>Brand 9</t>
  </si>
  <si>
    <t>Weegbree dierenweide</t>
  </si>
  <si>
    <t>8081 DS</t>
  </si>
  <si>
    <t>hout/singles</t>
  </si>
  <si>
    <t xml:space="preserve">Gebouw dierenweide </t>
  </si>
  <si>
    <t>Brand 10</t>
  </si>
  <si>
    <t xml:space="preserve">Weegbree dierenweide </t>
  </si>
  <si>
    <t>Brand 5</t>
  </si>
  <si>
    <t>Kernhoopweg dierenweide</t>
  </si>
  <si>
    <t>Brand 8</t>
  </si>
  <si>
    <t xml:space="preserve">Havenstraat </t>
  </si>
  <si>
    <t>2</t>
  </si>
  <si>
    <t>Onderaardse gangen, voormalig verdedigingswerk</t>
  </si>
  <si>
    <t>23000018574          tm 78</t>
  </si>
  <si>
    <t>1 t/m 5</t>
  </si>
  <si>
    <t>8084 EX</t>
  </si>
  <si>
    <t>brand 14</t>
  </si>
  <si>
    <t>Wildemaetstraat</t>
  </si>
  <si>
    <t>18</t>
  </si>
  <si>
    <t>8081 AH</t>
  </si>
  <si>
    <t>Berging speeltuin de Wildebras</t>
  </si>
  <si>
    <t>Nijverheidsweg</t>
  </si>
  <si>
    <t>1A</t>
  </si>
  <si>
    <t>8084 GV</t>
  </si>
  <si>
    <t>Clubgebouw Jeu de boules</t>
  </si>
  <si>
    <t>Totaal Gemeentelijk Bezit:</t>
  </si>
  <si>
    <t>Primair- en Voortgezet Onderwijs:</t>
  </si>
  <si>
    <t>8081 VV</t>
  </si>
  <si>
    <t>Nuborgh College Lambert Franckens</t>
  </si>
  <si>
    <t>Wimpel / Hoekwant</t>
  </si>
  <si>
    <t>6 / 78A</t>
  </si>
  <si>
    <t>8081 JS</t>
  </si>
  <si>
    <t>62</t>
  </si>
  <si>
    <t>8081 LD</t>
  </si>
  <si>
    <t>CBS Prins Willem Alexander</t>
  </si>
  <si>
    <t>79</t>
  </si>
  <si>
    <t>8085 AC</t>
  </si>
  <si>
    <t>CNBS De Regenboog</t>
  </si>
  <si>
    <t>Leisteenstraat</t>
  </si>
  <si>
    <t>8084 XE</t>
  </si>
  <si>
    <t>PCBS  De Parel</t>
  </si>
  <si>
    <t xml:space="preserve">Oude Kerkweg </t>
  </si>
  <si>
    <t>75</t>
  </si>
  <si>
    <t>8085 AM</t>
  </si>
  <si>
    <t>Ds. Baxschool</t>
  </si>
  <si>
    <t>Oude Harderwijkerweg</t>
  </si>
  <si>
    <t>50</t>
  </si>
  <si>
    <t>8085 PH</t>
  </si>
  <si>
    <t>Mattanjaschool</t>
  </si>
  <si>
    <t>Parkweg</t>
  </si>
  <si>
    <t>34</t>
  </si>
  <si>
    <t>8084 GK</t>
  </si>
  <si>
    <t>Achterweg</t>
  </si>
  <si>
    <t>8081 RV</t>
  </si>
  <si>
    <t>PCBS De Borchstee</t>
  </si>
  <si>
    <t>Hoekwant</t>
  </si>
  <si>
    <t>45</t>
  </si>
  <si>
    <t>8081 NB</t>
  </si>
  <si>
    <t>Agnietenschool</t>
  </si>
  <si>
    <t>Schipluidenstraat</t>
  </si>
  <si>
    <t>23</t>
  </si>
  <si>
    <t>8081 AN</t>
  </si>
  <si>
    <t>CBS De Wildemaet + speellokaal</t>
  </si>
  <si>
    <t>Weitakkerstraat</t>
  </si>
  <si>
    <t>8081 XX</t>
  </si>
  <si>
    <t>PCBS Het Octaaf + speelloklaal</t>
  </si>
  <si>
    <t xml:space="preserve">Wimpel </t>
  </si>
  <si>
    <t>4A</t>
  </si>
  <si>
    <t>Muziekschool "De Spelerij"</t>
  </si>
  <si>
    <t>Kruidenlaan</t>
  </si>
  <si>
    <t>8082 CA</t>
  </si>
  <si>
    <t>Nuborgh College Oostenlicht</t>
  </si>
  <si>
    <t>Van Kinsbergencollege</t>
  </si>
  <si>
    <t>Totaal Primair- en Voortgezet Onderwijs:</t>
  </si>
  <si>
    <t>Eindtotaal:</t>
  </si>
  <si>
    <t xml:space="preserve">*) = "x P" ingevuld betekent aangesloten bij een particuliere alarmcentrale en "x R" aangesloten bij de regionale alarmcantrale van de brandweer. </t>
  </si>
  <si>
    <t>**) = BTW wel of niet meeverzekerd, zie kolom Q.</t>
  </si>
  <si>
    <t xml:space="preserve">De Wimpel </t>
  </si>
  <si>
    <t xml:space="preserve">Arent toe Boecoplaan </t>
  </si>
  <si>
    <t>8081VZ</t>
  </si>
  <si>
    <t>Inventaris Van Kinsbergenschool (Scola van Kinsbergen)</t>
  </si>
  <si>
    <t>Inventaris Daltonschool De Vrijheid (Scola van Kinsbergen)</t>
  </si>
  <si>
    <t>Inventaris Van Kinsbergencollege (Scola van Kinsbergen)</t>
  </si>
  <si>
    <t>Stichting Prokino kinderdagopvang</t>
  </si>
  <si>
    <t>In Scola gevestigd</t>
  </si>
  <si>
    <t>Scola van Kinsbergen</t>
  </si>
  <si>
    <t xml:space="preserve">Kulturhus </t>
  </si>
  <si>
    <t>Hondegatsteeg</t>
  </si>
  <si>
    <t>7</t>
  </si>
  <si>
    <t>8081 CM</t>
  </si>
  <si>
    <t xml:space="preserve">Berging, pand, orgelmuseum met verdieping totaal 98 m2 </t>
  </si>
  <si>
    <t xml:space="preserve">Orgelmuseum </t>
  </si>
  <si>
    <t>Havenkantoor incl. sanitaire ruimten en incl. steiger rondom</t>
  </si>
  <si>
    <t>Vooronder</t>
  </si>
  <si>
    <t>48</t>
  </si>
  <si>
    <t>8081 NM</t>
  </si>
  <si>
    <t>Blerckweg  Tiendmaatweg 2   Herenveldweg 7</t>
  </si>
  <si>
    <t>Flevoweg 20</t>
  </si>
  <si>
    <t>GBS Het Sterrenlicht</t>
  </si>
  <si>
    <t>Postcode</t>
  </si>
  <si>
    <t>Adres</t>
  </si>
  <si>
    <t>Incl. BTW</t>
  </si>
  <si>
    <t xml:space="preserve">Daltonschool De Vrijheid + twee lokalen in gebruik door peuterspeelzaal De Blokkendoos + twee lokalen in gebruik door Agnietenschool Elburg, waarde inventaris 
€ 40.000 Agnietenschool overgebracht naar twee lokalen. </t>
  </si>
  <si>
    <t>Excl. BTW</t>
  </si>
  <si>
    <t>Inclusief 6% v.d. BTW (factor 1,0126)</t>
  </si>
  <si>
    <r>
      <t xml:space="preserve">Incl. BTW  </t>
    </r>
    <r>
      <rPr>
        <b/>
        <sz val="9"/>
        <color indexed="8"/>
        <rFont val="Arial"/>
        <family val="2"/>
      </rPr>
      <t>Sloopwaarde</t>
    </r>
  </si>
  <si>
    <t>per 31-12-2019</t>
  </si>
  <si>
    <t>per 01-01-2020 indexcijfer 140,3/138,1</t>
  </si>
  <si>
    <t>per 01-01-2021 
indexcijfer 151,5/149,0</t>
  </si>
  <si>
    <t>Westerwalstraat</t>
  </si>
  <si>
    <t>Oosterwalstraat</t>
  </si>
  <si>
    <t xml:space="preserve">Blerckweg             </t>
  </si>
  <si>
    <t>19</t>
  </si>
  <si>
    <t xml:space="preserve">8084 EX </t>
  </si>
  <si>
    <t>Kazematten nabij Goorpoort</t>
  </si>
  <si>
    <t>Kazematten nabij Mheenpoort</t>
  </si>
  <si>
    <t>Kulturhus, Inventaris OBS De Blerck</t>
  </si>
  <si>
    <t>Kulturhus, Inventaris Daltonschool Jeanne d'Arc</t>
  </si>
  <si>
    <t>16-12-2020/01-12-2020</t>
  </si>
  <si>
    <t>per abuis niet getaxeerd inventaris Vischpoortstraat wordt nog getaxeerd op korte termijn</t>
  </si>
  <si>
    <t>BMI</t>
  </si>
  <si>
    <t>IMI</t>
  </si>
  <si>
    <t>Zonnepanelen J/N?</t>
  </si>
  <si>
    <t>Leegstand J/N?</t>
  </si>
  <si>
    <t>Brand Meld Installatie</t>
  </si>
  <si>
    <t>Inbraak Meld Installatie</t>
  </si>
  <si>
    <t xml:space="preserve">Inventaris beperkt zich tot meubilair, vitrinekasten en gereedschappen. Veel objecten die als inventaris worden gebruikt zijn onderdeel vd collectie. Deze collectie is apart verzekerd, kunst en collectieverzekering Raetsheren polisnr. 643057907. </t>
  </si>
  <si>
    <t>Ja</t>
  </si>
  <si>
    <t>Nee</t>
  </si>
  <si>
    <t>Stand van zaken per 31-12-2020 incl. nieuwe taxatiewaarden gebouwen en inventaris.</t>
  </si>
  <si>
    <t>Stand van zaken per 31-12-2020.</t>
  </si>
  <si>
    <t>nee</t>
  </si>
  <si>
    <t xml:space="preserve">per 01-01-2021
indexcijfer </t>
  </si>
  <si>
    <t xml:space="preserve">Deels alarminstallatie ivm gedeelde voorzieningen met kerk </t>
  </si>
  <si>
    <t>Leegstand ja en nee zie kolom omschr.</t>
  </si>
  <si>
    <t>Bouw techlab met zonnepanelen, oplevering eind dit jaar '21.</t>
  </si>
  <si>
    <t>Sloopwaarde gebouw wordt niet herbouwd, inventaris Agenietenschool  en turntoestellen € 75.000. Stand van zaken per 31-12-2020, incl. nieuwe taxatiewaarde (sloopwaarde)</t>
  </si>
  <si>
    <t>Monumentaal-pand:</t>
  </si>
  <si>
    <t>Zwembad Hokseberg
/pav./toko/ketelhuis/poortjes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</si>
</sst>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&quot;€&quot;\ * #,##0_-;_-&quot;€&quot;\ * #,##0\-;_-&quot;€&quot;\ * &quot;-&quot;_-;_-@_-"/>
    <numFmt numFmtId="165" formatCode="_-* #,##0.00_-;\-* #,##0.00_-;_-* &quot;-&quot;??_-;_-@_-"/>
    <numFmt numFmtId="166" formatCode="d/mmm/yyyy"/>
    <numFmt numFmtId="167" formatCode="0.0"/>
    <numFmt numFmtId="168" formatCode="0.000"/>
    <numFmt numFmtId="169" formatCode="_ [$€-413]\ * #,##0.00_ ;_ [$€-413]\ * \-#,##0.00_ ;_ [$€-413]\ * &quot;-&quot;??_ ;_ @_ "/>
    <numFmt numFmtId="170" formatCode="_-&quot;€&quot;\ * #,##0.00_-;_-&quot;€&quot;\ * #,##0.00\-;_-&quot;€&quot;\ * &quot;-&quot;??_-;_-@_-"/>
  </numFmts>
  <fonts count="19" x14ac:knownFonts="1">
    <font>
      <sz val="10"/>
      <name val="Times New Roman"/>
    </font>
    <font>
      <sz val="10"/>
      <name val="Times New Roman"/>
      <family val="1"/>
    </font>
    <font>
      <sz val="10"/>
      <name val="Times New Roman"/>
      <family val="1"/>
    </font>
    <font>
      <sz val="9"/>
      <color indexed="8"/>
      <name val="Arial"/>
      <family val="2"/>
    </font>
    <font>
      <sz val="8"/>
      <color theme="1"/>
      <name val="Verdana"/>
      <family val="2"/>
    </font>
    <font>
      <sz val="10"/>
      <name val="Times New Roman"/>
      <family val="1"/>
    </font>
    <font>
      <sz val="9"/>
      <name val="Arial"/>
      <family val="2"/>
    </font>
    <font>
      <b/>
      <i/>
      <sz val="9"/>
      <color indexed="8"/>
      <name val="Arial"/>
      <family val="2"/>
    </font>
    <font>
      <i/>
      <sz val="9"/>
      <color indexed="8"/>
      <name val="Arial"/>
      <family val="2"/>
    </font>
    <font>
      <sz val="9"/>
      <color indexed="1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indexed="8"/>
      <name val="Arial"/>
      <family val="2"/>
    </font>
    <font>
      <b/>
      <i/>
      <sz val="9"/>
      <name val="Arial"/>
      <family val="2"/>
    </font>
    <font>
      <sz val="9"/>
      <color rgb="FFFF0000"/>
      <name val="Arial"/>
      <family val="2"/>
    </font>
    <font>
      <b/>
      <sz val="9"/>
      <color indexed="10"/>
      <name val="Arial"/>
      <family val="2"/>
    </font>
    <font>
      <sz val="1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4" fillId="0" borderId="0"/>
    <xf numFmtId="44" fontId="5" fillId="0" borderId="0" applyFont="0" applyFill="0" applyBorder="0" applyAlignment="0" applyProtection="0"/>
    <xf numFmtId="170" fontId="16" fillId="0" borderId="0" applyFont="0" applyFill="0" applyBorder="0" applyAlignment="0" applyProtection="0"/>
  </cellStyleXfs>
  <cellXfs count="198">
    <xf numFmtId="0" fontId="0" fillId="0" borderId="0" xfId="0"/>
    <xf numFmtId="0" fontId="3" fillId="2" borderId="0" xfId="0" applyFont="1" applyFill="1" applyAlignment="1">
      <alignment horizontal="left" vertical="top"/>
    </xf>
    <xf numFmtId="4" fontId="7" fillId="5" borderId="8" xfId="1" applyNumberFormat="1" applyFont="1" applyFill="1" applyBorder="1" applyAlignment="1">
      <alignment horizontal="left" vertical="top" wrapText="1"/>
    </xf>
    <xf numFmtId="49" fontId="7" fillId="5" borderId="8" xfId="1" applyNumberFormat="1" applyFont="1" applyFill="1" applyBorder="1" applyAlignment="1">
      <alignment horizontal="center" vertical="top" wrapText="1"/>
    </xf>
    <xf numFmtId="4" fontId="7" fillId="5" borderId="8" xfId="1" applyNumberFormat="1" applyFont="1" applyFill="1" applyBorder="1" applyAlignment="1">
      <alignment horizontal="left" vertical="top"/>
    </xf>
    <xf numFmtId="4" fontId="7" fillId="5" borderId="0" xfId="1" applyNumberFormat="1" applyFont="1" applyFill="1" applyBorder="1" applyAlignment="1">
      <alignment horizontal="left" vertical="top" wrapText="1"/>
    </xf>
    <xf numFmtId="49" fontId="7" fillId="5" borderId="8" xfId="1" applyNumberFormat="1" applyFont="1" applyFill="1" applyBorder="1" applyAlignment="1">
      <alignment horizontal="right" vertical="top" wrapText="1"/>
    </xf>
    <xf numFmtId="166" fontId="7" fillId="5" borderId="8" xfId="1" applyNumberFormat="1" applyFont="1" applyFill="1" applyBorder="1" applyAlignment="1">
      <alignment horizontal="left" vertical="top" wrapText="1"/>
    </xf>
    <xf numFmtId="164" fontId="7" fillId="5" borderId="8" xfId="1" applyNumberFormat="1" applyFont="1" applyFill="1" applyBorder="1" applyAlignment="1">
      <alignment horizontal="left" vertical="top" wrapText="1"/>
    </xf>
    <xf numFmtId="49" fontId="7" fillId="5" borderId="8" xfId="1" applyNumberFormat="1" applyFont="1" applyFill="1" applyBorder="1" applyAlignment="1">
      <alignment horizontal="left" vertical="top" wrapText="1"/>
    </xf>
    <xf numFmtId="165" fontId="3" fillId="2" borderId="0" xfId="1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4" fontId="7" fillId="5" borderId="9" xfId="1" applyNumberFormat="1" applyFont="1" applyFill="1" applyBorder="1" applyAlignment="1">
      <alignment horizontal="left" vertical="top" wrapText="1"/>
    </xf>
    <xf numFmtId="49" fontId="7" fillId="5" borderId="9" xfId="1" applyNumberFormat="1" applyFont="1" applyFill="1" applyBorder="1" applyAlignment="1">
      <alignment horizontal="center" vertical="top" wrapText="1"/>
    </xf>
    <xf numFmtId="4" fontId="7" fillId="5" borderId="9" xfId="1" applyNumberFormat="1" applyFont="1" applyFill="1" applyBorder="1" applyAlignment="1">
      <alignment horizontal="center" vertical="top"/>
    </xf>
    <xf numFmtId="49" fontId="7" fillId="5" borderId="9" xfId="1" applyNumberFormat="1" applyFont="1" applyFill="1" applyBorder="1" applyAlignment="1">
      <alignment horizontal="right" vertical="top" wrapText="1"/>
    </xf>
    <xf numFmtId="166" fontId="7" fillId="5" borderId="9" xfId="1" applyNumberFormat="1" applyFont="1" applyFill="1" applyBorder="1" applyAlignment="1">
      <alignment horizontal="left" vertical="top" wrapText="1"/>
    </xf>
    <xf numFmtId="49" fontId="7" fillId="5" borderId="9" xfId="1" applyNumberFormat="1" applyFont="1" applyFill="1" applyBorder="1" applyAlignment="1">
      <alignment horizontal="left" vertical="top" wrapText="1"/>
    </xf>
    <xf numFmtId="164" fontId="7" fillId="5" borderId="9" xfId="1" applyNumberFormat="1" applyFont="1" applyFill="1" applyBorder="1" applyAlignment="1">
      <alignment horizontal="left" vertical="top" wrapText="1"/>
    </xf>
    <xf numFmtId="0" fontId="3" fillId="5" borderId="4" xfId="0" applyFont="1" applyFill="1" applyBorder="1" applyAlignment="1">
      <alignment horizontal="left" vertical="top" wrapText="1"/>
    </xf>
    <xf numFmtId="4" fontId="7" fillId="5" borderId="4" xfId="1" applyNumberFormat="1" applyFont="1" applyFill="1" applyBorder="1" applyAlignment="1" applyProtection="1">
      <alignment horizontal="left" vertical="top" wrapText="1"/>
      <protection locked="0"/>
    </xf>
    <xf numFmtId="49" fontId="7" fillId="5" borderId="4" xfId="1" applyNumberFormat="1" applyFont="1" applyFill="1" applyBorder="1" applyAlignment="1" applyProtection="1">
      <alignment horizontal="center" vertical="top" wrapText="1"/>
      <protection locked="0"/>
    </xf>
    <xf numFmtId="166" fontId="7" fillId="5" borderId="4" xfId="1" applyNumberFormat="1" applyFont="1" applyFill="1" applyBorder="1" applyAlignment="1" applyProtection="1">
      <alignment horizontal="right" vertical="top" wrapText="1"/>
      <protection locked="0"/>
    </xf>
    <xf numFmtId="166" fontId="7" fillId="5" borderId="4" xfId="1" applyNumberFormat="1" applyFont="1" applyFill="1" applyBorder="1" applyAlignment="1" applyProtection="1">
      <alignment horizontal="left" vertical="top" wrapText="1"/>
      <protection locked="0"/>
    </xf>
    <xf numFmtId="164" fontId="7" fillId="5" borderId="4" xfId="1" applyNumberFormat="1" applyFont="1" applyFill="1" applyBorder="1" applyAlignment="1">
      <alignment horizontal="left" vertical="top" wrapText="1"/>
    </xf>
    <xf numFmtId="49" fontId="3" fillId="5" borderId="4" xfId="1" applyNumberFormat="1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/>
    </xf>
    <xf numFmtId="0" fontId="6" fillId="2" borderId="4" xfId="0" applyFont="1" applyFill="1" applyBorder="1" applyProtection="1"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" fontId="3" fillId="2" borderId="4" xfId="0" applyNumberFormat="1" applyFont="1" applyFill="1" applyBorder="1" applyAlignment="1" applyProtection="1">
      <alignment horizontal="left" vertical="top"/>
      <protection locked="0"/>
    </xf>
    <xf numFmtId="166" fontId="3" fillId="2" borderId="4" xfId="1" applyNumberFormat="1" applyFont="1" applyFill="1" applyBorder="1" applyAlignment="1" applyProtection="1">
      <alignment horizontal="center" vertical="top"/>
      <protection locked="0"/>
    </xf>
    <xf numFmtId="166" fontId="3" fillId="2" borderId="4" xfId="1" applyNumberFormat="1" applyFont="1" applyFill="1" applyBorder="1" applyAlignment="1" applyProtection="1">
      <alignment horizontal="right" vertical="top"/>
      <protection locked="0"/>
    </xf>
    <xf numFmtId="166" fontId="3" fillId="2" borderId="4" xfId="1" applyNumberFormat="1" applyFont="1" applyFill="1" applyBorder="1" applyAlignment="1" applyProtection="1">
      <alignment horizontal="left" vertical="top"/>
      <protection locked="0"/>
    </xf>
    <xf numFmtId="164" fontId="3" fillId="0" borderId="5" xfId="1" applyNumberFormat="1" applyFont="1" applyFill="1" applyBorder="1" applyAlignment="1">
      <alignment horizontal="left" vertical="top"/>
    </xf>
    <xf numFmtId="49" fontId="3" fillId="0" borderId="4" xfId="1" applyNumberFormat="1" applyFont="1" applyFill="1" applyBorder="1" applyAlignment="1">
      <alignment horizontal="left" vertical="top" wrapText="1"/>
    </xf>
    <xf numFmtId="165" fontId="3" fillId="2" borderId="0" xfId="1" applyFont="1" applyFill="1" applyAlignment="1">
      <alignment horizontal="left" vertical="top"/>
    </xf>
    <xf numFmtId="0" fontId="6" fillId="0" borderId="1" xfId="0" applyFont="1" applyFill="1" applyBorder="1" applyAlignment="1" applyProtection="1">
      <alignment horizontal="left" vertical="top"/>
      <protection locked="0"/>
    </xf>
    <xf numFmtId="0" fontId="6" fillId="0" borderId="1" xfId="0" applyFont="1" applyFill="1" applyBorder="1" applyAlignment="1" applyProtection="1">
      <alignment vertical="top"/>
      <protection locked="0"/>
    </xf>
    <xf numFmtId="49" fontId="6" fillId="0" borderId="1" xfId="0" applyNumberFormat="1" applyFont="1" applyFill="1" applyBorder="1" applyAlignment="1" applyProtection="1">
      <alignment horizontal="center" vertical="top"/>
      <protection locked="0"/>
    </xf>
    <xf numFmtId="4" fontId="3" fillId="0" borderId="1" xfId="0" applyNumberFormat="1" applyFont="1" applyFill="1" applyBorder="1" applyAlignment="1" applyProtection="1">
      <alignment horizontal="left" vertical="top"/>
      <protection locked="0"/>
    </xf>
    <xf numFmtId="14" fontId="3" fillId="0" borderId="1" xfId="1" applyNumberFormat="1" applyFont="1" applyFill="1" applyBorder="1" applyAlignment="1" applyProtection="1">
      <alignment horizontal="center" vertical="top"/>
      <protection locked="0"/>
    </xf>
    <xf numFmtId="14" fontId="3" fillId="0" borderId="1" xfId="1" applyNumberFormat="1" applyFont="1" applyFill="1" applyBorder="1" applyAlignment="1" applyProtection="1">
      <alignment horizontal="right" vertical="top"/>
      <protection locked="0"/>
    </xf>
    <xf numFmtId="169" fontId="3" fillId="0" borderId="1" xfId="1" applyNumberFormat="1" applyFont="1" applyFill="1" applyBorder="1" applyAlignment="1">
      <alignment horizontal="left" vertical="top"/>
    </xf>
    <xf numFmtId="169" fontId="6" fillId="0" borderId="1" xfId="1" applyNumberFormat="1" applyFont="1" applyFill="1" applyBorder="1" applyAlignment="1">
      <alignment horizontal="left" vertical="top"/>
    </xf>
    <xf numFmtId="165" fontId="3" fillId="0" borderId="0" xfId="1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6" fillId="2" borderId="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vertical="top"/>
      <protection locked="0"/>
    </xf>
    <xf numFmtId="49" fontId="6" fillId="2" borderId="1" xfId="0" applyNumberFormat="1" applyFont="1" applyFill="1" applyBorder="1" applyAlignment="1" applyProtection="1">
      <alignment horizontal="center" vertical="top"/>
      <protection locked="0"/>
    </xf>
    <xf numFmtId="4" fontId="3" fillId="2" borderId="1" xfId="0" applyNumberFormat="1" applyFont="1" applyFill="1" applyBorder="1" applyAlignment="1" applyProtection="1">
      <alignment horizontal="left" vertical="top"/>
      <protection locked="0"/>
    </xf>
    <xf numFmtId="14" fontId="3" fillId="2" borderId="1" xfId="1" applyNumberFormat="1" applyFont="1" applyFill="1" applyBorder="1" applyAlignment="1" applyProtection="1">
      <alignment horizontal="center" vertical="top"/>
      <protection locked="0"/>
    </xf>
    <xf numFmtId="14" fontId="3" fillId="2" borderId="1" xfId="1" applyNumberFormat="1" applyFont="1" applyFill="1" applyBorder="1" applyAlignment="1" applyProtection="1">
      <alignment horizontal="right" vertical="top"/>
      <protection locked="0"/>
    </xf>
    <xf numFmtId="14" fontId="3" fillId="2" borderId="1" xfId="1" applyNumberFormat="1" applyFont="1" applyFill="1" applyBorder="1" applyAlignment="1" applyProtection="1">
      <alignment horizontal="center" vertical="top" wrapText="1"/>
      <protection locked="0"/>
    </xf>
    <xf numFmtId="49" fontId="6" fillId="0" borderId="1" xfId="1" applyNumberFormat="1" applyFont="1" applyFill="1" applyBorder="1" applyAlignment="1">
      <alignment horizontal="left" vertical="top" wrapText="1"/>
    </xf>
    <xf numFmtId="0" fontId="6" fillId="2" borderId="0" xfId="0" applyFont="1" applyFill="1"/>
    <xf numFmtId="0" fontId="6" fillId="2" borderId="1" xfId="0" quotePrefix="1" applyFont="1" applyFill="1" applyBorder="1" applyAlignment="1" applyProtection="1">
      <alignment vertical="top"/>
      <protection locked="0"/>
    </xf>
    <xf numFmtId="49" fontId="3" fillId="2" borderId="1" xfId="0" applyNumberFormat="1" applyFont="1" applyFill="1" applyBorder="1" applyAlignment="1" applyProtection="1">
      <alignment horizontal="center" vertical="top"/>
      <protection locked="0"/>
    </xf>
    <xf numFmtId="4" fontId="3" fillId="2" borderId="1" xfId="0" applyNumberFormat="1" applyFont="1" applyFill="1" applyBorder="1" applyAlignment="1" applyProtection="1">
      <alignment horizontal="left" vertical="top" wrapText="1"/>
      <protection locked="0"/>
    </xf>
    <xf numFmtId="166" fontId="3" fillId="2" borderId="1" xfId="1" applyNumberFormat="1" applyFont="1" applyFill="1" applyBorder="1" applyAlignment="1" applyProtection="1">
      <alignment horizontal="center" vertical="top"/>
      <protection locked="0"/>
    </xf>
    <xf numFmtId="0" fontId="8" fillId="2" borderId="1" xfId="0" applyFont="1" applyFill="1" applyBorder="1" applyAlignment="1">
      <alignment horizontal="left" vertical="top"/>
    </xf>
    <xf numFmtId="165" fontId="8" fillId="2" borderId="0" xfId="1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6" fillId="2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9" fontId="3" fillId="2" borderId="1" xfId="1" applyNumberFormat="1" applyFont="1" applyFill="1" applyBorder="1" applyAlignment="1">
      <alignment horizontal="left" vertical="top"/>
    </xf>
    <xf numFmtId="167" fontId="8" fillId="2" borderId="0" xfId="1" applyNumberFormat="1" applyFont="1" applyFill="1" applyAlignment="1">
      <alignment horizontal="left" vertical="top"/>
    </xf>
    <xf numFmtId="167" fontId="8" fillId="2" borderId="0" xfId="0" applyNumberFormat="1" applyFont="1" applyFill="1" applyAlignment="1">
      <alignment horizontal="left" vertical="top"/>
    </xf>
    <xf numFmtId="4" fontId="3" fillId="2" borderId="1" xfId="0" quotePrefix="1" applyNumberFormat="1" applyFont="1" applyFill="1" applyBorder="1" applyAlignment="1" applyProtection="1">
      <alignment horizontal="left" vertical="top"/>
      <protection locked="0"/>
    </xf>
    <xf numFmtId="4" fontId="6" fillId="2" borderId="1" xfId="0" applyNumberFormat="1" applyFont="1" applyFill="1" applyBorder="1" applyAlignment="1" applyProtection="1">
      <alignment horizontal="left" vertical="top" wrapText="1"/>
      <protection locked="0"/>
    </xf>
    <xf numFmtId="4" fontId="6" fillId="2" borderId="1" xfId="0" applyNumberFormat="1" applyFont="1" applyFill="1" applyBorder="1" applyAlignment="1" applyProtection="1">
      <alignment horizontal="left" vertical="top"/>
      <protection locked="0"/>
    </xf>
    <xf numFmtId="14" fontId="6" fillId="2" borderId="1" xfId="1" applyNumberFormat="1" applyFont="1" applyFill="1" applyBorder="1" applyAlignment="1" applyProtection="1">
      <alignment horizontal="center" vertical="top"/>
      <protection locked="0"/>
    </xf>
    <xf numFmtId="14" fontId="6" fillId="2" borderId="1" xfId="1" applyNumberFormat="1" applyFont="1" applyFill="1" applyBorder="1" applyAlignment="1" applyProtection="1">
      <alignment horizontal="right" vertical="top"/>
      <protection locked="0"/>
    </xf>
    <xf numFmtId="4" fontId="6" fillId="2" borderId="1" xfId="0" quotePrefix="1" applyNumberFormat="1" applyFont="1" applyFill="1" applyBorder="1" applyAlignment="1" applyProtection="1">
      <alignment horizontal="left" vertical="top"/>
      <protection locked="0"/>
    </xf>
    <xf numFmtId="165" fontId="9" fillId="2" borderId="0" xfId="1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left" vertical="top"/>
    </xf>
    <xf numFmtId="0" fontId="10" fillId="2" borderId="0" xfId="8" applyFont="1" applyFill="1"/>
    <xf numFmtId="0" fontId="10" fillId="2" borderId="1" xfId="8" applyFont="1" applyFill="1" applyBorder="1" applyAlignment="1">
      <alignment horizontal="left" vertical="top" wrapText="1"/>
    </xf>
    <xf numFmtId="166" fontId="6" fillId="2" borderId="1" xfId="1" applyNumberFormat="1" applyFont="1" applyFill="1" applyBorder="1" applyAlignment="1" applyProtection="1">
      <alignment horizontal="center" vertical="top"/>
      <protection locked="0"/>
    </xf>
    <xf numFmtId="166" fontId="6" fillId="2" borderId="1" xfId="1" applyNumberFormat="1" applyFont="1" applyFill="1" applyBorder="1" applyAlignment="1" applyProtection="1">
      <alignment horizontal="right" vertical="top"/>
      <protection locked="0"/>
    </xf>
    <xf numFmtId="166" fontId="6" fillId="2" borderId="1" xfId="1" applyNumberFormat="1" applyFont="1" applyFill="1" applyBorder="1" applyAlignment="1" applyProtection="1">
      <alignment horizontal="left" vertical="top"/>
      <protection locked="0"/>
    </xf>
    <xf numFmtId="164" fontId="3" fillId="0" borderId="2" xfId="1" applyNumberFormat="1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left" vertical="top"/>
    </xf>
    <xf numFmtId="4" fontId="11" fillId="5" borderId="1" xfId="0" applyNumberFormat="1" applyFont="1" applyFill="1" applyBorder="1" applyAlignment="1" applyProtection="1">
      <alignment horizontal="left" vertical="top"/>
      <protection locked="0"/>
    </xf>
    <xf numFmtId="49" fontId="6" fillId="5" borderId="1" xfId="0" applyNumberFormat="1" applyFont="1" applyFill="1" applyBorder="1" applyAlignment="1" applyProtection="1">
      <alignment horizontal="center" vertical="top"/>
      <protection locked="0"/>
    </xf>
    <xf numFmtId="4" fontId="6" fillId="5" borderId="1" xfId="0" applyNumberFormat="1" applyFont="1" applyFill="1" applyBorder="1" applyAlignment="1" applyProtection="1">
      <alignment horizontal="left" vertical="top"/>
      <protection locked="0"/>
    </xf>
    <xf numFmtId="4" fontId="6" fillId="5" borderId="1" xfId="0" applyNumberFormat="1" applyFont="1" applyFill="1" applyBorder="1" applyAlignment="1" applyProtection="1">
      <alignment horizontal="left" vertical="top" wrapText="1"/>
      <protection locked="0"/>
    </xf>
    <xf numFmtId="166" fontId="6" fillId="5" borderId="1" xfId="1" applyNumberFormat="1" applyFont="1" applyFill="1" applyBorder="1" applyAlignment="1" applyProtection="1">
      <alignment horizontal="center" vertical="top"/>
      <protection locked="0"/>
    </xf>
    <xf numFmtId="166" fontId="6" fillId="5" borderId="1" xfId="1" applyNumberFormat="1" applyFont="1" applyFill="1" applyBorder="1" applyAlignment="1" applyProtection="1">
      <alignment horizontal="right" vertical="top"/>
      <protection locked="0"/>
    </xf>
    <xf numFmtId="166" fontId="6" fillId="5" borderId="1" xfId="1" applyNumberFormat="1" applyFont="1" applyFill="1" applyBorder="1" applyAlignment="1" applyProtection="1">
      <alignment horizontal="left" vertical="top"/>
      <protection locked="0"/>
    </xf>
    <xf numFmtId="44" fontId="11" fillId="5" borderId="1" xfId="9" applyFont="1" applyFill="1" applyBorder="1" applyAlignment="1">
      <alignment horizontal="left" vertical="top"/>
    </xf>
    <xf numFmtId="49" fontId="6" fillId="5" borderId="1" xfId="1" applyNumberFormat="1" applyFont="1" applyFill="1" applyBorder="1" applyAlignment="1">
      <alignment horizontal="left" vertical="top" wrapText="1"/>
    </xf>
    <xf numFmtId="165" fontId="6" fillId="0" borderId="0" xfId="1" applyFont="1" applyFill="1" applyAlignment="1">
      <alignment horizontal="left" vertical="top"/>
    </xf>
    <xf numFmtId="165" fontId="6" fillId="2" borderId="0" xfId="1" applyFont="1" applyFill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4" fontId="7" fillId="2" borderId="2" xfId="0" applyNumberFormat="1" applyFont="1" applyFill="1" applyBorder="1" applyAlignment="1" applyProtection="1">
      <alignment vertical="top"/>
      <protection locked="0"/>
    </xf>
    <xf numFmtId="4" fontId="7" fillId="2" borderId="6" xfId="0" applyNumberFormat="1" applyFont="1" applyFill="1" applyBorder="1" applyAlignment="1" applyProtection="1">
      <alignment vertical="top"/>
      <protection locked="0"/>
    </xf>
    <xf numFmtId="4" fontId="7" fillId="2" borderId="7" xfId="0" applyNumberFormat="1" applyFont="1" applyFill="1" applyBorder="1" applyAlignment="1" applyProtection="1">
      <alignment vertical="top"/>
      <protection locked="0"/>
    </xf>
    <xf numFmtId="166" fontId="3" fillId="2" borderId="1" xfId="1" applyNumberFormat="1" applyFont="1" applyFill="1" applyBorder="1" applyAlignment="1" applyProtection="1">
      <alignment horizontal="right" vertical="top"/>
      <protection locked="0"/>
    </xf>
    <xf numFmtId="166" fontId="3" fillId="2" borderId="1" xfId="1" applyNumberFormat="1" applyFont="1" applyFill="1" applyBorder="1" applyAlignment="1" applyProtection="1">
      <alignment horizontal="left" vertical="top"/>
      <protection locked="0"/>
    </xf>
    <xf numFmtId="0" fontId="10" fillId="0" borderId="0" xfId="8" applyFont="1" applyFill="1"/>
    <xf numFmtId="49" fontId="3" fillId="2" borderId="0" xfId="0" applyNumberFormat="1" applyFont="1" applyFill="1" applyAlignment="1">
      <alignment horizontal="center" vertical="top"/>
    </xf>
    <xf numFmtId="166" fontId="3" fillId="2" borderId="0" xfId="0" applyNumberFormat="1" applyFont="1" applyFill="1" applyAlignment="1">
      <alignment horizontal="center" vertical="top"/>
    </xf>
    <xf numFmtId="166" fontId="3" fillId="2" borderId="0" xfId="0" applyNumberFormat="1" applyFont="1" applyFill="1" applyAlignment="1">
      <alignment horizontal="right" vertical="top"/>
    </xf>
    <xf numFmtId="166" fontId="3" fillId="2" borderId="0" xfId="0" applyNumberFormat="1" applyFont="1" applyFill="1" applyAlignment="1">
      <alignment horizontal="left" vertical="top"/>
    </xf>
    <xf numFmtId="164" fontId="3" fillId="2" borderId="0" xfId="1" applyNumberFormat="1" applyFont="1" applyFill="1" applyAlignment="1">
      <alignment horizontal="left" vertical="top"/>
    </xf>
    <xf numFmtId="49" fontId="6" fillId="2" borderId="0" xfId="1" applyNumberFormat="1" applyFont="1" applyFill="1" applyAlignment="1">
      <alignment horizontal="left" vertical="top" wrapText="1"/>
    </xf>
    <xf numFmtId="4" fontId="13" fillId="5" borderId="1" xfId="0" applyNumberFormat="1" applyFont="1" applyFill="1" applyBorder="1" applyAlignment="1" applyProtection="1">
      <alignment horizontal="left" vertical="top"/>
      <protection locked="0"/>
    </xf>
    <xf numFmtId="169" fontId="13" fillId="5" borderId="1" xfId="1" applyNumberFormat="1" applyFont="1" applyFill="1" applyBorder="1" applyAlignment="1">
      <alignment horizontal="left" vertical="top"/>
    </xf>
    <xf numFmtId="165" fontId="14" fillId="0" borderId="0" xfId="1" applyFont="1" applyFill="1" applyAlignment="1">
      <alignment horizontal="left" vertical="top"/>
    </xf>
    <xf numFmtId="165" fontId="14" fillId="2" borderId="0" xfId="1" applyFont="1" applyFill="1" applyAlignment="1">
      <alignment horizontal="left" vertical="top"/>
    </xf>
    <xf numFmtId="0" fontId="14" fillId="2" borderId="0" xfId="0" applyFont="1" applyFill="1" applyAlignment="1">
      <alignment horizontal="left" vertical="top"/>
    </xf>
    <xf numFmtId="49" fontId="3" fillId="5" borderId="3" xfId="0" applyNumberFormat="1" applyFont="1" applyFill="1" applyBorder="1" applyAlignment="1" applyProtection="1">
      <alignment horizontal="center" vertical="top"/>
      <protection locked="0"/>
    </xf>
    <xf numFmtId="4" fontId="7" fillId="5" borderId="3" xfId="0" applyNumberFormat="1" applyFont="1" applyFill="1" applyBorder="1" applyAlignment="1" applyProtection="1">
      <alignment horizontal="left" vertical="top"/>
      <protection locked="0"/>
    </xf>
    <xf numFmtId="1" fontId="3" fillId="5" borderId="3" xfId="0" applyNumberFormat="1" applyFont="1" applyFill="1" applyBorder="1" applyAlignment="1" applyProtection="1">
      <alignment horizontal="left" vertical="top"/>
      <protection locked="0"/>
    </xf>
    <xf numFmtId="4" fontId="3" fillId="5" borderId="3" xfId="0" applyNumberFormat="1" applyFont="1" applyFill="1" applyBorder="1" applyAlignment="1" applyProtection="1">
      <alignment horizontal="left" vertical="top"/>
      <protection locked="0"/>
    </xf>
    <xf numFmtId="1" fontId="3" fillId="5" borderId="3" xfId="0" applyNumberFormat="1" applyFont="1" applyFill="1" applyBorder="1" applyAlignment="1" applyProtection="1">
      <alignment horizontal="center" vertical="top"/>
      <protection locked="0"/>
    </xf>
    <xf numFmtId="4" fontId="3" fillId="5" borderId="3" xfId="0" applyNumberFormat="1" applyFont="1" applyFill="1" applyBorder="1" applyAlignment="1" applyProtection="1">
      <alignment horizontal="left" vertical="top" wrapText="1"/>
      <protection locked="0"/>
    </xf>
    <xf numFmtId="1" fontId="3" fillId="5" borderId="3" xfId="0" applyNumberFormat="1" applyFont="1" applyFill="1" applyBorder="1" applyAlignment="1" applyProtection="1">
      <alignment horizontal="right" vertical="top"/>
      <protection locked="0"/>
    </xf>
    <xf numFmtId="49" fontId="3" fillId="5" borderId="1" xfId="1" applyNumberFormat="1" applyFont="1" applyFill="1" applyBorder="1" applyAlignment="1">
      <alignment horizontal="left" vertical="top" wrapText="1"/>
    </xf>
    <xf numFmtId="49" fontId="3" fillId="2" borderId="0" xfId="1" applyNumberFormat="1" applyFont="1" applyFill="1" applyAlignment="1">
      <alignment horizontal="left" vertical="top" wrapText="1"/>
    </xf>
    <xf numFmtId="168" fontId="3" fillId="2" borderId="0" xfId="1" applyNumberFormat="1" applyFont="1" applyFill="1" applyAlignment="1">
      <alignment horizontal="right" vertical="top"/>
    </xf>
    <xf numFmtId="0" fontId="15" fillId="2" borderId="0" xfId="0" applyFont="1" applyFill="1" applyAlignment="1">
      <alignment horizontal="left" vertical="top"/>
    </xf>
    <xf numFmtId="44" fontId="3" fillId="2" borderId="0" xfId="9" applyFont="1" applyFill="1" applyAlignment="1">
      <alignment horizontal="left" vertical="top"/>
    </xf>
    <xf numFmtId="44" fontId="3" fillId="2" borderId="0" xfId="9" applyFont="1" applyFill="1" applyBorder="1" applyAlignment="1">
      <alignment horizontal="left" vertical="top"/>
    </xf>
    <xf numFmtId="0" fontId="6" fillId="5" borderId="10" xfId="0" applyFont="1" applyFill="1" applyBorder="1" applyAlignment="1">
      <alignment horizontal="left" vertical="top"/>
    </xf>
    <xf numFmtId="4" fontId="13" fillId="0" borderId="10" xfId="0" applyNumberFormat="1" applyFont="1" applyFill="1" applyBorder="1" applyAlignment="1" applyProtection="1">
      <alignment horizontal="left" vertical="top"/>
      <protection locked="0"/>
    </xf>
    <xf numFmtId="49" fontId="6" fillId="0" borderId="10" xfId="0" applyNumberFormat="1" applyFont="1" applyFill="1" applyBorder="1" applyAlignment="1" applyProtection="1">
      <alignment horizontal="center" vertical="top"/>
      <protection locked="0"/>
    </xf>
    <xf numFmtId="4" fontId="6" fillId="0" borderId="10" xfId="0" applyNumberFormat="1" applyFont="1" applyFill="1" applyBorder="1" applyAlignment="1" applyProtection="1">
      <alignment horizontal="left" vertical="top"/>
      <protection locked="0"/>
    </xf>
    <xf numFmtId="4" fontId="6" fillId="0" borderId="10" xfId="0" applyNumberFormat="1" applyFont="1" applyFill="1" applyBorder="1" applyAlignment="1" applyProtection="1">
      <alignment horizontal="left" vertical="top" wrapText="1"/>
      <protection locked="0"/>
    </xf>
    <xf numFmtId="166" fontId="6" fillId="0" borderId="10" xfId="1" applyNumberFormat="1" applyFont="1" applyFill="1" applyBorder="1" applyAlignment="1" applyProtection="1">
      <alignment horizontal="center" vertical="top"/>
      <protection locked="0"/>
    </xf>
    <xf numFmtId="166" fontId="6" fillId="0" borderId="10" xfId="1" applyNumberFormat="1" applyFont="1" applyFill="1" applyBorder="1" applyAlignment="1" applyProtection="1">
      <alignment horizontal="right" vertical="top"/>
      <protection locked="0"/>
    </xf>
    <xf numFmtId="166" fontId="6" fillId="0" borderId="10" xfId="1" applyNumberFormat="1" applyFont="1" applyFill="1" applyBorder="1" applyAlignment="1" applyProtection="1">
      <alignment horizontal="left" vertical="top"/>
      <protection locked="0"/>
    </xf>
    <xf numFmtId="169" fontId="13" fillId="0" borderId="1" xfId="1" applyNumberFormat="1" applyFont="1" applyFill="1" applyBorder="1" applyAlignment="1">
      <alignment horizontal="left" vertical="top"/>
    </xf>
    <xf numFmtId="0" fontId="12" fillId="4" borderId="0" xfId="0" applyFont="1" applyFill="1" applyBorder="1" applyAlignment="1">
      <alignment horizontal="left" vertical="top"/>
    </xf>
    <xf numFmtId="49" fontId="3" fillId="2" borderId="0" xfId="0" applyNumberFormat="1" applyFont="1" applyFill="1" applyBorder="1" applyAlignment="1" applyProtection="1">
      <alignment horizontal="center" vertical="top"/>
      <protection locked="0"/>
    </xf>
    <xf numFmtId="4" fontId="3" fillId="2" borderId="0" xfId="0" applyNumberFormat="1" applyFont="1" applyFill="1" applyBorder="1" applyAlignment="1" applyProtection="1">
      <alignment horizontal="left" vertical="top"/>
      <protection locked="0"/>
    </xf>
    <xf numFmtId="4" fontId="3" fillId="2" borderId="0" xfId="0" quotePrefix="1" applyNumberFormat="1" applyFont="1" applyFill="1" applyBorder="1" applyAlignment="1" applyProtection="1">
      <alignment horizontal="left" vertical="top"/>
      <protection locked="0"/>
    </xf>
    <xf numFmtId="4" fontId="3" fillId="2" borderId="0" xfId="0" applyNumberFormat="1" applyFont="1" applyFill="1" applyBorder="1" applyAlignment="1" applyProtection="1">
      <alignment horizontal="left" vertical="top" wrapText="1"/>
      <protection locked="0"/>
    </xf>
    <xf numFmtId="14" fontId="3" fillId="2" borderId="0" xfId="1" applyNumberFormat="1" applyFont="1" applyFill="1" applyBorder="1" applyAlignment="1" applyProtection="1">
      <alignment horizontal="center" vertical="top"/>
      <protection locked="0"/>
    </xf>
    <xf numFmtId="14" fontId="3" fillId="2" borderId="0" xfId="1" applyNumberFormat="1" applyFont="1" applyFill="1" applyBorder="1" applyAlignment="1" applyProtection="1">
      <alignment horizontal="right" vertical="top"/>
      <protection locked="0"/>
    </xf>
    <xf numFmtId="14" fontId="3" fillId="2" borderId="0" xfId="1" applyNumberFormat="1" applyFont="1" applyFill="1" applyBorder="1" applyAlignment="1" applyProtection="1">
      <alignment horizontal="center" vertical="top" wrapText="1"/>
      <protection locked="0"/>
    </xf>
    <xf numFmtId="164" fontId="3" fillId="2" borderId="0" xfId="1" applyNumberFormat="1" applyFont="1" applyFill="1" applyBorder="1" applyAlignment="1">
      <alignment horizontal="left" vertical="top"/>
    </xf>
    <xf numFmtId="164" fontId="3" fillId="0" borderId="0" xfId="1" applyNumberFormat="1" applyFont="1" applyFill="1" applyBorder="1" applyAlignment="1">
      <alignment horizontal="left" vertical="top"/>
    </xf>
    <xf numFmtId="49" fontId="3" fillId="0" borderId="0" xfId="1" applyNumberFormat="1" applyFont="1" applyFill="1" applyBorder="1" applyAlignment="1">
      <alignment horizontal="left" vertical="top" wrapText="1"/>
    </xf>
    <xf numFmtId="165" fontId="8" fillId="2" borderId="0" xfId="1" applyFont="1" applyFill="1" applyBorder="1" applyAlignment="1">
      <alignment horizontal="left" vertical="top"/>
    </xf>
    <xf numFmtId="165" fontId="3" fillId="2" borderId="0" xfId="1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6" fillId="2" borderId="0" xfId="0" applyFont="1" applyFill="1" applyBorder="1" applyAlignment="1">
      <alignment horizontal="left" vertical="top"/>
    </xf>
    <xf numFmtId="4" fontId="6" fillId="2" borderId="0" xfId="0" applyNumberFormat="1" applyFont="1" applyFill="1" applyBorder="1" applyAlignment="1" applyProtection="1">
      <alignment horizontal="left" vertical="top"/>
      <protection locked="0"/>
    </xf>
    <xf numFmtId="49" fontId="6" fillId="2" borderId="0" xfId="0" applyNumberFormat="1" applyFont="1" applyFill="1" applyBorder="1" applyAlignment="1" applyProtection="1">
      <alignment horizontal="center" vertical="top"/>
      <protection locked="0"/>
    </xf>
    <xf numFmtId="4" fontId="6" fillId="2" borderId="0" xfId="0" quotePrefix="1" applyNumberFormat="1" applyFont="1" applyFill="1" applyBorder="1" applyAlignment="1" applyProtection="1">
      <alignment horizontal="left" vertical="top"/>
      <protection locked="0"/>
    </xf>
    <xf numFmtId="4" fontId="6" fillId="2" borderId="0" xfId="0" applyNumberFormat="1" applyFont="1" applyFill="1" applyBorder="1" applyAlignment="1" applyProtection="1">
      <alignment horizontal="left" vertical="top" wrapText="1"/>
      <protection locked="0"/>
    </xf>
    <xf numFmtId="166" fontId="6" fillId="2" borderId="0" xfId="1" applyNumberFormat="1" applyFont="1" applyFill="1" applyBorder="1" applyAlignment="1" applyProtection="1">
      <alignment horizontal="center" vertical="top"/>
      <protection locked="0"/>
    </xf>
    <xf numFmtId="169" fontId="6" fillId="0" borderId="0" xfId="1" applyNumberFormat="1" applyFont="1" applyFill="1" applyBorder="1" applyAlignment="1">
      <alignment horizontal="left" vertical="top"/>
    </xf>
    <xf numFmtId="169" fontId="14" fillId="0" borderId="0" xfId="1" applyNumberFormat="1" applyFont="1" applyFill="1" applyBorder="1" applyAlignment="1">
      <alignment horizontal="left" vertical="top"/>
    </xf>
    <xf numFmtId="169" fontId="3" fillId="0" borderId="0" xfId="1" applyNumberFormat="1" applyFont="1" applyFill="1" applyBorder="1" applyAlignment="1">
      <alignment horizontal="left" vertical="top"/>
    </xf>
    <xf numFmtId="0" fontId="6" fillId="2" borderId="0" xfId="0" applyFont="1" applyFill="1" applyBorder="1" applyAlignment="1" applyProtection="1">
      <alignment horizontal="left" vertical="top"/>
      <protection locked="0"/>
    </xf>
    <xf numFmtId="0" fontId="6" fillId="2" borderId="0" xfId="0" applyFont="1" applyFill="1" applyBorder="1" applyAlignment="1" applyProtection="1">
      <alignment vertical="top"/>
      <protection locked="0"/>
    </xf>
    <xf numFmtId="164" fontId="14" fillId="2" borderId="0" xfId="1" applyNumberFormat="1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164" fontId="14" fillId="0" borderId="0" xfId="1" applyNumberFormat="1" applyFont="1" applyFill="1" applyBorder="1" applyAlignment="1">
      <alignment horizontal="left" vertical="top"/>
    </xf>
    <xf numFmtId="166" fontId="3" fillId="2" borderId="0" xfId="0" applyNumberFormat="1" applyFont="1" applyFill="1" applyBorder="1" applyAlignment="1">
      <alignment horizontal="right" vertical="top"/>
    </xf>
    <xf numFmtId="166" fontId="3" fillId="2" borderId="0" xfId="0" applyNumberFormat="1" applyFont="1" applyFill="1" applyBorder="1" applyAlignment="1">
      <alignment horizontal="left" vertical="top"/>
    </xf>
    <xf numFmtId="49" fontId="3" fillId="2" borderId="0" xfId="1" applyNumberFormat="1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left" vertical="top"/>
    </xf>
    <xf numFmtId="169" fontId="7" fillId="5" borderId="12" xfId="1" applyNumberFormat="1" applyFont="1" applyFill="1" applyBorder="1" applyAlignment="1">
      <alignment horizontal="left" vertical="top"/>
    </xf>
    <xf numFmtId="169" fontId="14" fillId="0" borderId="1" xfId="1" applyNumberFormat="1" applyFont="1" applyFill="1" applyBorder="1" applyAlignment="1">
      <alignment horizontal="left" vertical="top"/>
    </xf>
    <xf numFmtId="169" fontId="11" fillId="0" borderId="1" xfId="1" applyNumberFormat="1" applyFont="1" applyFill="1" applyBorder="1" applyAlignment="1">
      <alignment horizontal="left" vertical="top"/>
    </xf>
    <xf numFmtId="0" fontId="17" fillId="6" borderId="10" xfId="0" applyFont="1" applyFill="1" applyBorder="1" applyAlignment="1">
      <alignment horizontal="left" vertical="top" wrapText="1"/>
    </xf>
    <xf numFmtId="0" fontId="17" fillId="6" borderId="13" xfId="0" applyFont="1" applyFill="1" applyBorder="1" applyAlignment="1">
      <alignment horizontal="left" vertical="top" wrapText="1"/>
    </xf>
    <xf numFmtId="0" fontId="17" fillId="6" borderId="14" xfId="0" applyFont="1" applyFill="1" applyBorder="1" applyAlignment="1">
      <alignment horizontal="left" vertical="top" wrapText="1"/>
    </xf>
    <xf numFmtId="0" fontId="18" fillId="6" borderId="15" xfId="0" applyFont="1" applyFill="1" applyBorder="1" applyAlignment="1">
      <alignment horizontal="left" vertical="top" wrapText="1"/>
    </xf>
    <xf numFmtId="0" fontId="18" fillId="6" borderId="0" xfId="0" applyFont="1" applyFill="1" applyAlignment="1">
      <alignment horizontal="left" vertical="top" wrapText="1"/>
    </xf>
    <xf numFmtId="0" fontId="18" fillId="6" borderId="16" xfId="0" applyFont="1" applyFill="1" applyBorder="1" applyAlignment="1">
      <alignment horizontal="left" vertical="top" wrapText="1"/>
    </xf>
    <xf numFmtId="0" fontId="18" fillId="6" borderId="2" xfId="0" applyFont="1" applyFill="1" applyBorder="1" applyAlignment="1">
      <alignment horizontal="left" vertical="top" wrapText="1"/>
    </xf>
    <xf numFmtId="0" fontId="18" fillId="6" borderId="6" xfId="0" applyFont="1" applyFill="1" applyBorder="1" applyAlignment="1">
      <alignment horizontal="left" vertical="top" wrapText="1"/>
    </xf>
    <xf numFmtId="0" fontId="18" fillId="6" borderId="7" xfId="0" applyFont="1" applyFill="1" applyBorder="1" applyAlignment="1">
      <alignment horizontal="left" vertical="top" wrapText="1"/>
    </xf>
    <xf numFmtId="0" fontId="18" fillId="6" borderId="4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/>
    </xf>
    <xf numFmtId="0" fontId="18" fillId="6" borderId="1" xfId="0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6" borderId="1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 wrapText="1"/>
    </xf>
    <xf numFmtId="169" fontId="6" fillId="3" borderId="1" xfId="1" applyNumberFormat="1" applyFont="1" applyFill="1" applyBorder="1" applyAlignment="1">
      <alignment horizontal="left" vertical="top"/>
    </xf>
    <xf numFmtId="4" fontId="6" fillId="0" borderId="1" xfId="0" applyNumberFormat="1" applyFont="1" applyFill="1" applyBorder="1" applyAlignment="1" applyProtection="1">
      <alignment horizontal="left" vertical="top" wrapText="1"/>
      <protection locked="0"/>
    </xf>
    <xf numFmtId="4" fontId="6" fillId="0" borderId="1" xfId="0" applyNumberFormat="1" applyFont="1" applyFill="1" applyBorder="1" applyAlignment="1" applyProtection="1">
      <alignment horizontal="left" vertical="top"/>
      <protection locked="0"/>
    </xf>
    <xf numFmtId="14" fontId="3" fillId="0" borderId="1" xfId="1" applyNumberFormat="1" applyFont="1" applyFill="1" applyBorder="1" applyAlignment="1" applyProtection="1">
      <alignment horizontal="center" vertical="top" wrapText="1"/>
      <protection locked="0"/>
    </xf>
    <xf numFmtId="0" fontId="18" fillId="0" borderId="1" xfId="0" applyFont="1" applyFill="1" applyBorder="1" applyAlignment="1">
      <alignment horizontal="left" vertical="top"/>
    </xf>
    <xf numFmtId="4" fontId="7" fillId="5" borderId="13" xfId="1" applyNumberFormat="1" applyFont="1" applyFill="1" applyBorder="1" applyAlignment="1">
      <alignment horizontal="left" vertical="top" wrapText="1"/>
    </xf>
    <xf numFmtId="4" fontId="7" fillId="5" borderId="11" xfId="1" applyNumberFormat="1" applyFont="1" applyFill="1" applyBorder="1" applyAlignment="1" applyProtection="1">
      <alignment horizontal="left" vertical="top" wrapText="1"/>
      <protection locked="0"/>
    </xf>
    <xf numFmtId="49" fontId="6" fillId="2" borderId="1" xfId="1" applyNumberFormat="1" applyFont="1" applyFill="1" applyBorder="1" applyAlignment="1">
      <alignment horizontal="left" vertical="top" wrapText="1"/>
    </xf>
    <xf numFmtId="49" fontId="3" fillId="7" borderId="0" xfId="1" applyNumberFormat="1" applyFont="1" applyFill="1" applyBorder="1" applyAlignment="1">
      <alignment horizontal="left" vertical="top" wrapText="1"/>
    </xf>
    <xf numFmtId="49" fontId="7" fillId="5" borderId="8" xfId="1" applyNumberFormat="1" applyFont="1" applyFill="1" applyBorder="1" applyAlignment="1">
      <alignment horizontal="center" vertical="top" textRotation="90" wrapText="1"/>
    </xf>
    <xf numFmtId="49" fontId="7" fillId="5" borderId="9" xfId="1" applyNumberFormat="1" applyFont="1" applyFill="1" applyBorder="1" applyAlignment="1">
      <alignment horizontal="center" vertical="top" textRotation="90" wrapText="1"/>
    </xf>
    <xf numFmtId="49" fontId="7" fillId="5" borderId="4" xfId="1" applyNumberFormat="1" applyFont="1" applyFill="1" applyBorder="1" applyAlignment="1">
      <alignment horizontal="center" vertical="top" textRotation="90" wrapText="1"/>
    </xf>
  </cellXfs>
  <cellStyles count="11">
    <cellStyle name="Euro" xfId="10" xr:uid="{00000000-0005-0000-0000-000000000000}"/>
    <cellStyle name="Komma" xfId="1" builtinId="3"/>
    <cellStyle name="Komma 2" xfId="2" xr:uid="{00000000-0005-0000-0000-000002000000}"/>
    <cellStyle name="Komma 3" xfId="3" xr:uid="{00000000-0005-0000-0000-000003000000}"/>
    <cellStyle name="Komma 4" xfId="4" xr:uid="{00000000-0005-0000-0000-000004000000}"/>
    <cellStyle name="Standaard" xfId="0" builtinId="0"/>
    <cellStyle name="Standaard 2" xfId="5" xr:uid="{00000000-0005-0000-0000-000006000000}"/>
    <cellStyle name="Standaard 3" xfId="6" xr:uid="{00000000-0005-0000-0000-000007000000}"/>
    <cellStyle name="Standaard 4" xfId="7" xr:uid="{00000000-0005-0000-0000-000008000000}"/>
    <cellStyle name="Standaard 5" xfId="8" xr:uid="{00000000-0005-0000-0000-000009000000}"/>
    <cellStyle name="Valuta" xfId="9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B7AD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E96"/>
  <sheetViews>
    <sheetView tabSelected="1" topLeftCell="G1" zoomScaleNormal="100" workbookViewId="0">
      <selection activeCell="M51" sqref="M51"/>
    </sheetView>
  </sheetViews>
  <sheetFormatPr defaultRowHeight="12" x14ac:dyDescent="0.2"/>
  <cols>
    <col min="1" max="1" width="12.83203125" style="1" hidden="1" customWidth="1"/>
    <col min="2" max="2" width="40.6640625" style="1" bestFit="1" customWidth="1"/>
    <col min="3" max="3" width="7" style="102" bestFit="1" customWidth="1"/>
    <col min="4" max="4" width="10.1640625" style="1" bestFit="1" customWidth="1"/>
    <col min="5" max="5" width="11.1640625" style="1" bestFit="1" customWidth="1"/>
    <col min="6" max="6" width="10.83203125" style="1" customWidth="1"/>
    <col min="7" max="7" width="30.83203125" style="11" customWidth="1"/>
    <col min="8" max="8" width="5.83203125" style="103" customWidth="1"/>
    <col min="9" max="9" width="11.83203125" style="104" bestFit="1" customWidth="1"/>
    <col min="10" max="10" width="14.1640625" style="105" customWidth="1"/>
    <col min="11" max="12" width="21.1640625" style="106" hidden="1" customWidth="1"/>
    <col min="13" max="13" width="27.1640625" style="106" bestFit="1" customWidth="1"/>
    <col min="14" max="14" width="21.5" style="106" bestFit="1" customWidth="1"/>
    <col min="15" max="15" width="24.33203125" style="106" bestFit="1" customWidth="1"/>
    <col min="16" max="16" width="17.33203125" style="35" bestFit="1" customWidth="1"/>
    <col min="17" max="17" width="5" style="35" customWidth="1"/>
    <col min="18" max="18" width="48.33203125" style="121" hidden="1" customWidth="1"/>
    <col min="19" max="19" width="16.1640625" style="35" bestFit="1" customWidth="1"/>
    <col min="20" max="20" width="17.83203125" style="35" customWidth="1"/>
    <col min="21" max="21" width="14.5" style="35" customWidth="1"/>
    <col min="22" max="22" width="11.83203125" style="35" customWidth="1"/>
    <col min="23" max="213" width="9.33203125" style="35"/>
    <col min="214" max="16384" width="9.33203125" style="1"/>
  </cols>
  <sheetData>
    <row r="1" spans="1:213" s="11" customFormat="1" ht="33.75" customHeight="1" x14ac:dyDescent="0.2">
      <c r="A1" s="2" t="s">
        <v>0</v>
      </c>
      <c r="B1" s="2" t="s">
        <v>220</v>
      </c>
      <c r="C1" s="3" t="s">
        <v>1</v>
      </c>
      <c r="D1" s="4" t="s">
        <v>219</v>
      </c>
      <c r="E1" s="2" t="s">
        <v>2</v>
      </c>
      <c r="F1" s="191" t="s">
        <v>3</v>
      </c>
      <c r="G1" s="2" t="s">
        <v>4</v>
      </c>
      <c r="H1" s="195" t="s">
        <v>257</v>
      </c>
      <c r="I1" s="6" t="s">
        <v>5</v>
      </c>
      <c r="J1" s="7" t="s">
        <v>6</v>
      </c>
      <c r="K1" s="8" t="s">
        <v>7</v>
      </c>
      <c r="L1" s="8" t="s">
        <v>7</v>
      </c>
      <c r="M1" s="8" t="s">
        <v>7</v>
      </c>
      <c r="N1" s="8" t="s">
        <v>8</v>
      </c>
      <c r="O1" s="8" t="s">
        <v>9</v>
      </c>
      <c r="P1" s="10"/>
      <c r="Q1" s="10"/>
      <c r="R1" s="9" t="s">
        <v>10</v>
      </c>
      <c r="S1" s="170" t="s">
        <v>240</v>
      </c>
      <c r="T1" s="171" t="s">
        <v>241</v>
      </c>
      <c r="U1" s="171" t="s">
        <v>242</v>
      </c>
      <c r="V1" s="172" t="s">
        <v>243</v>
      </c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</row>
    <row r="2" spans="1:213" s="11" customFormat="1" ht="35.1" customHeight="1" x14ac:dyDescent="0.2">
      <c r="A2" s="12"/>
      <c r="B2" s="12"/>
      <c r="C2" s="13"/>
      <c r="D2" s="14"/>
      <c r="E2" s="12"/>
      <c r="F2" s="5"/>
      <c r="G2" s="12"/>
      <c r="H2" s="196"/>
      <c r="I2" s="15"/>
      <c r="J2" s="16"/>
      <c r="K2" s="17" t="s">
        <v>226</v>
      </c>
      <c r="L2" s="17" t="s">
        <v>227</v>
      </c>
      <c r="M2" s="17" t="s">
        <v>228</v>
      </c>
      <c r="N2" s="17" t="s">
        <v>252</v>
      </c>
      <c r="O2" s="18"/>
      <c r="P2" s="10"/>
      <c r="Q2" s="10"/>
      <c r="R2" s="17"/>
      <c r="S2" s="173" t="s">
        <v>244</v>
      </c>
      <c r="T2" s="174" t="s">
        <v>245</v>
      </c>
      <c r="U2" s="174"/>
      <c r="V2" s="175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</row>
    <row r="3" spans="1:213" s="11" customFormat="1" x14ac:dyDescent="0.2">
      <c r="A3" s="19"/>
      <c r="B3" s="20" t="s">
        <v>11</v>
      </c>
      <c r="C3" s="21"/>
      <c r="D3" s="20"/>
      <c r="E3" s="20"/>
      <c r="F3" s="192"/>
      <c r="G3" s="20"/>
      <c r="H3" s="197"/>
      <c r="I3" s="22"/>
      <c r="J3" s="23"/>
      <c r="K3" s="24"/>
      <c r="L3" s="24"/>
      <c r="M3" s="24"/>
      <c r="N3" s="24"/>
      <c r="O3" s="24"/>
      <c r="P3" s="10"/>
      <c r="Q3" s="10"/>
      <c r="R3" s="25"/>
      <c r="S3" s="176"/>
      <c r="T3" s="177"/>
      <c r="U3" s="177"/>
      <c r="V3" s="178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</row>
    <row r="4" spans="1:213" x14ac:dyDescent="0.2">
      <c r="A4" s="26"/>
      <c r="B4" s="27"/>
      <c r="C4" s="28" t="s">
        <v>12</v>
      </c>
      <c r="D4" s="29" t="s">
        <v>12</v>
      </c>
      <c r="E4" s="29"/>
      <c r="F4" s="29" t="s">
        <v>12</v>
      </c>
      <c r="G4" s="27" t="s">
        <v>12</v>
      </c>
      <c r="H4" s="30"/>
      <c r="I4" s="31" t="s">
        <v>12</v>
      </c>
      <c r="J4" s="32"/>
      <c r="K4" s="33"/>
      <c r="L4" s="33"/>
      <c r="M4" s="33"/>
      <c r="N4" s="33"/>
      <c r="O4" s="33"/>
      <c r="R4" s="34"/>
      <c r="S4" s="179"/>
      <c r="T4" s="179"/>
      <c r="U4" s="179"/>
      <c r="V4" s="179"/>
    </row>
    <row r="5" spans="1:213" s="45" customFormat="1" ht="12" customHeight="1" x14ac:dyDescent="0.2">
      <c r="A5" s="36">
        <v>23000001646</v>
      </c>
      <c r="B5" s="37" t="s">
        <v>13</v>
      </c>
      <c r="C5" s="38" t="s">
        <v>14</v>
      </c>
      <c r="D5" s="39" t="s">
        <v>15</v>
      </c>
      <c r="E5" s="39" t="s">
        <v>16</v>
      </c>
      <c r="F5" s="39" t="s">
        <v>17</v>
      </c>
      <c r="G5" s="37" t="s">
        <v>18</v>
      </c>
      <c r="H5" s="40" t="s">
        <v>19</v>
      </c>
      <c r="I5" s="41">
        <v>44159</v>
      </c>
      <c r="J5" s="52" t="s">
        <v>223</v>
      </c>
      <c r="K5" s="43">
        <v>8046500</v>
      </c>
      <c r="L5" s="168">
        <v>7578000</v>
      </c>
      <c r="M5" s="43">
        <f>ROUND(L5/148.5*149,-2)</f>
        <v>7603500</v>
      </c>
      <c r="N5" s="43">
        <v>250000</v>
      </c>
      <c r="O5" s="42">
        <f>M5+N5</f>
        <v>7853500</v>
      </c>
      <c r="P5" s="44"/>
      <c r="Q5" s="44"/>
      <c r="R5" s="180" t="s">
        <v>246</v>
      </c>
      <c r="S5" s="181" t="s">
        <v>247</v>
      </c>
      <c r="T5" s="181" t="s">
        <v>247</v>
      </c>
      <c r="U5" s="181" t="s">
        <v>248</v>
      </c>
      <c r="V5" s="181" t="s">
        <v>248</v>
      </c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</row>
    <row r="6" spans="1:213" s="54" customFormat="1" ht="36" customHeight="1" x14ac:dyDescent="0.2">
      <c r="A6" s="46">
        <v>23000001431</v>
      </c>
      <c r="B6" s="47" t="s">
        <v>20</v>
      </c>
      <c r="C6" s="48">
        <v>8</v>
      </c>
      <c r="D6" s="49" t="s">
        <v>21</v>
      </c>
      <c r="E6" s="49" t="s">
        <v>16</v>
      </c>
      <c r="F6" s="49" t="s">
        <v>17</v>
      </c>
      <c r="G6" s="47" t="s">
        <v>22</v>
      </c>
      <c r="H6" s="50"/>
      <c r="I6" s="41">
        <v>44158</v>
      </c>
      <c r="J6" s="52" t="s">
        <v>224</v>
      </c>
      <c r="K6" s="43">
        <v>2049400</v>
      </c>
      <c r="L6" s="168">
        <v>1974570</v>
      </c>
      <c r="M6" s="43">
        <f t="shared" ref="M6:M41" si="0">ROUND(L6/150.8*151.5,-2)</f>
        <v>1983700</v>
      </c>
      <c r="N6" s="43">
        <v>1550000</v>
      </c>
      <c r="O6" s="42">
        <f t="shared" ref="O6:O50" si="1">M6+N6</f>
        <v>3533700</v>
      </c>
      <c r="P6" s="44"/>
      <c r="R6" s="53" t="s">
        <v>249</v>
      </c>
      <c r="S6" s="181" t="s">
        <v>247</v>
      </c>
      <c r="T6" s="181" t="s">
        <v>247</v>
      </c>
      <c r="U6" s="181" t="s">
        <v>248</v>
      </c>
      <c r="V6" s="181" t="s">
        <v>248</v>
      </c>
    </row>
    <row r="7" spans="1:213" s="61" customFormat="1" ht="36" customHeight="1" x14ac:dyDescent="0.2">
      <c r="A7" s="46">
        <v>23000001431</v>
      </c>
      <c r="B7" s="55" t="s">
        <v>20</v>
      </c>
      <c r="C7" s="56" t="s">
        <v>23</v>
      </c>
      <c r="D7" s="49" t="s">
        <v>24</v>
      </c>
      <c r="E7" s="49" t="s">
        <v>16</v>
      </c>
      <c r="F7" s="49" t="s">
        <v>17</v>
      </c>
      <c r="G7" s="57" t="s">
        <v>25</v>
      </c>
      <c r="H7" s="58"/>
      <c r="I7" s="41">
        <v>44159</v>
      </c>
      <c r="J7" s="52" t="s">
        <v>224</v>
      </c>
      <c r="K7" s="43">
        <v>193800</v>
      </c>
      <c r="L7" s="168">
        <v>182268</v>
      </c>
      <c r="M7" s="43">
        <f t="shared" si="0"/>
        <v>183100</v>
      </c>
      <c r="N7" s="43"/>
      <c r="O7" s="42">
        <f t="shared" si="1"/>
        <v>183100</v>
      </c>
      <c r="P7" s="44"/>
      <c r="Q7" s="60"/>
      <c r="R7" s="53" t="s">
        <v>249</v>
      </c>
      <c r="S7" s="181" t="s">
        <v>248</v>
      </c>
      <c r="T7" s="181" t="s">
        <v>248</v>
      </c>
      <c r="U7" s="181" t="s">
        <v>248</v>
      </c>
      <c r="V7" s="181" t="s">
        <v>247</v>
      </c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  <c r="ET7" s="60"/>
      <c r="EU7" s="60"/>
      <c r="EV7" s="60"/>
      <c r="EW7" s="60"/>
      <c r="EX7" s="60"/>
      <c r="EY7" s="60"/>
      <c r="EZ7" s="60"/>
      <c r="FA7" s="60"/>
      <c r="FB7" s="60"/>
      <c r="FC7" s="60"/>
      <c r="FD7" s="60"/>
      <c r="FE7" s="60"/>
      <c r="FF7" s="60"/>
      <c r="FG7" s="60"/>
      <c r="FH7" s="60"/>
      <c r="FI7" s="60"/>
      <c r="FJ7" s="60"/>
      <c r="FK7" s="60"/>
      <c r="FL7" s="60"/>
      <c r="FM7" s="60"/>
      <c r="FN7" s="60"/>
      <c r="FO7" s="60"/>
      <c r="FP7" s="60"/>
      <c r="FQ7" s="60"/>
      <c r="FR7" s="60"/>
      <c r="FS7" s="60"/>
      <c r="FT7" s="60"/>
      <c r="FU7" s="60"/>
      <c r="FV7" s="60"/>
      <c r="FW7" s="60"/>
      <c r="FX7" s="60"/>
      <c r="FY7" s="60"/>
      <c r="FZ7" s="60"/>
      <c r="GA7" s="60"/>
      <c r="GB7" s="60"/>
      <c r="GC7" s="60"/>
      <c r="GD7" s="60"/>
      <c r="GE7" s="60"/>
      <c r="GF7" s="60"/>
      <c r="GG7" s="60"/>
      <c r="GH7" s="60"/>
      <c r="GI7" s="60"/>
      <c r="GJ7" s="60"/>
      <c r="GK7" s="60"/>
      <c r="GL7" s="60"/>
      <c r="GM7" s="60"/>
      <c r="GN7" s="60"/>
      <c r="GO7" s="60"/>
      <c r="GP7" s="60"/>
      <c r="GQ7" s="60"/>
      <c r="GR7" s="60"/>
      <c r="GS7" s="60"/>
      <c r="GT7" s="60"/>
      <c r="GU7" s="60"/>
      <c r="GV7" s="60"/>
      <c r="GW7" s="60"/>
      <c r="GX7" s="60"/>
      <c r="GY7" s="60"/>
      <c r="GZ7" s="60"/>
      <c r="HA7" s="60"/>
      <c r="HB7" s="60"/>
      <c r="HC7" s="60"/>
      <c r="HD7" s="60"/>
      <c r="HE7" s="60"/>
    </row>
    <row r="8" spans="1:213" ht="12" customHeight="1" x14ac:dyDescent="0.2">
      <c r="A8" s="46">
        <v>23000000658</v>
      </c>
      <c r="B8" s="47" t="s">
        <v>26</v>
      </c>
      <c r="C8" s="56">
        <v>4</v>
      </c>
      <c r="D8" s="49" t="s">
        <v>27</v>
      </c>
      <c r="E8" s="49" t="s">
        <v>16</v>
      </c>
      <c r="F8" s="49" t="s">
        <v>17</v>
      </c>
      <c r="G8" s="57" t="s">
        <v>28</v>
      </c>
      <c r="H8" s="50"/>
      <c r="I8" s="51">
        <v>44152</v>
      </c>
      <c r="J8" s="52" t="s">
        <v>221</v>
      </c>
      <c r="K8" s="43">
        <v>1012800</v>
      </c>
      <c r="L8" s="168">
        <v>986150</v>
      </c>
      <c r="M8" s="43">
        <f t="shared" si="0"/>
        <v>990700</v>
      </c>
      <c r="N8" s="43">
        <v>75000</v>
      </c>
      <c r="O8" s="42">
        <f t="shared" si="1"/>
        <v>1065700</v>
      </c>
      <c r="P8" s="44"/>
      <c r="R8" s="53" t="s">
        <v>249</v>
      </c>
      <c r="S8" s="181" t="s">
        <v>248</v>
      </c>
      <c r="T8" s="181" t="s">
        <v>248</v>
      </c>
      <c r="U8" s="181" t="s">
        <v>248</v>
      </c>
      <c r="V8" s="181" t="s">
        <v>248</v>
      </c>
    </row>
    <row r="9" spans="1:213" ht="12" customHeight="1" x14ac:dyDescent="0.2">
      <c r="A9" s="46">
        <v>23000002897</v>
      </c>
      <c r="B9" s="47" t="s">
        <v>29</v>
      </c>
      <c r="C9" s="56" t="s">
        <v>30</v>
      </c>
      <c r="D9" s="49" t="s">
        <v>31</v>
      </c>
      <c r="E9" s="49" t="s">
        <v>16</v>
      </c>
      <c r="F9" s="49" t="s">
        <v>32</v>
      </c>
      <c r="G9" s="57" t="s">
        <v>33</v>
      </c>
      <c r="H9" s="50"/>
      <c r="I9" s="41">
        <v>43054</v>
      </c>
      <c r="J9" s="52" t="s">
        <v>221</v>
      </c>
      <c r="K9" s="43">
        <v>910000</v>
      </c>
      <c r="L9" s="43">
        <f t="shared" ref="L9" si="2">ROUND(K9/131.5*140.3,-2)</f>
        <v>970900</v>
      </c>
      <c r="M9" s="43">
        <f t="shared" ref="M9" si="3">ROUND(L9/140.3*151.5,-2)</f>
        <v>1048400</v>
      </c>
      <c r="N9" s="43">
        <f>65600+19100</f>
        <v>84700</v>
      </c>
      <c r="O9" s="42">
        <f t="shared" si="1"/>
        <v>1133100</v>
      </c>
      <c r="P9" s="44"/>
      <c r="R9" s="53" t="s">
        <v>250</v>
      </c>
      <c r="S9" s="181" t="s">
        <v>247</v>
      </c>
      <c r="T9" s="181" t="s">
        <v>247</v>
      </c>
      <c r="U9" s="181" t="s">
        <v>248</v>
      </c>
      <c r="V9" s="181" t="s">
        <v>248</v>
      </c>
    </row>
    <row r="10" spans="1:213" ht="12" customHeight="1" x14ac:dyDescent="0.2">
      <c r="A10" s="46">
        <v>23000004473</v>
      </c>
      <c r="B10" s="62" t="s">
        <v>34</v>
      </c>
      <c r="C10" s="63" t="s">
        <v>35</v>
      </c>
      <c r="D10" s="49" t="s">
        <v>36</v>
      </c>
      <c r="E10" s="49" t="s">
        <v>16</v>
      </c>
      <c r="F10" s="49" t="s">
        <v>17</v>
      </c>
      <c r="G10" s="57" t="s">
        <v>37</v>
      </c>
      <c r="H10" s="50" t="s">
        <v>19</v>
      </c>
      <c r="I10" s="41">
        <v>44181</v>
      </c>
      <c r="J10" s="52" t="s">
        <v>223</v>
      </c>
      <c r="K10" s="43">
        <v>59100</v>
      </c>
      <c r="L10" s="168">
        <v>70000</v>
      </c>
      <c r="M10" s="43">
        <f t="shared" ref="M10:M11" si="4">ROUND(L10/148.5*149,-2)</f>
        <v>70200</v>
      </c>
      <c r="N10" s="43"/>
      <c r="O10" s="42">
        <f t="shared" si="1"/>
        <v>70200</v>
      </c>
      <c r="P10" s="44"/>
      <c r="R10" s="53" t="s">
        <v>249</v>
      </c>
      <c r="S10" s="181" t="s">
        <v>248</v>
      </c>
      <c r="T10" s="181" t="s">
        <v>248</v>
      </c>
      <c r="U10" s="181" t="s">
        <v>248</v>
      </c>
      <c r="V10" s="181" t="s">
        <v>248</v>
      </c>
    </row>
    <row r="11" spans="1:213" ht="24" x14ac:dyDescent="0.2">
      <c r="A11" s="46"/>
      <c r="B11" s="62" t="s">
        <v>34</v>
      </c>
      <c r="C11" s="63" t="s">
        <v>23</v>
      </c>
      <c r="D11" s="49" t="s">
        <v>36</v>
      </c>
      <c r="E11" s="49" t="s">
        <v>16</v>
      </c>
      <c r="F11" s="49"/>
      <c r="G11" s="57" t="s">
        <v>38</v>
      </c>
      <c r="H11" s="50"/>
      <c r="I11" s="41">
        <v>44181</v>
      </c>
      <c r="J11" s="52" t="s">
        <v>223</v>
      </c>
      <c r="K11" s="43">
        <v>41600</v>
      </c>
      <c r="L11" s="168">
        <v>45000</v>
      </c>
      <c r="M11" s="43">
        <f t="shared" si="4"/>
        <v>45200</v>
      </c>
      <c r="N11" s="43"/>
      <c r="O11" s="42">
        <f t="shared" si="1"/>
        <v>45200</v>
      </c>
      <c r="P11" s="44"/>
      <c r="R11" s="53" t="s">
        <v>249</v>
      </c>
      <c r="S11" s="181" t="s">
        <v>248</v>
      </c>
      <c r="T11" s="181" t="s">
        <v>248</v>
      </c>
      <c r="U11" s="181" t="s">
        <v>248</v>
      </c>
      <c r="V11" s="181" t="s">
        <v>248</v>
      </c>
    </row>
    <row r="12" spans="1:213" s="61" customFormat="1" ht="12" customHeight="1" x14ac:dyDescent="0.2">
      <c r="A12" s="46">
        <v>23000001054</v>
      </c>
      <c r="B12" s="62" t="s">
        <v>39</v>
      </c>
      <c r="C12" s="56" t="s">
        <v>40</v>
      </c>
      <c r="D12" s="49" t="s">
        <v>41</v>
      </c>
      <c r="E12" s="49" t="s">
        <v>16</v>
      </c>
      <c r="F12" s="49" t="s">
        <v>17</v>
      </c>
      <c r="G12" s="57" t="s">
        <v>42</v>
      </c>
      <c r="H12" s="50" t="s">
        <v>19</v>
      </c>
      <c r="I12" s="41">
        <v>44153</v>
      </c>
      <c r="J12" s="52" t="s">
        <v>221</v>
      </c>
      <c r="K12" s="43">
        <v>1092200</v>
      </c>
      <c r="L12" s="168">
        <v>1125000</v>
      </c>
      <c r="M12" s="43">
        <f t="shared" si="0"/>
        <v>1130200</v>
      </c>
      <c r="N12" s="43"/>
      <c r="O12" s="42">
        <f t="shared" si="1"/>
        <v>1130200</v>
      </c>
      <c r="P12" s="44"/>
      <c r="Q12" s="60"/>
      <c r="R12" s="53" t="s">
        <v>249</v>
      </c>
      <c r="S12" s="181" t="s">
        <v>248</v>
      </c>
      <c r="T12" s="181" t="s">
        <v>247</v>
      </c>
      <c r="U12" s="181" t="s">
        <v>248</v>
      </c>
      <c r="V12" s="181" t="s">
        <v>248</v>
      </c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</row>
    <row r="13" spans="1:213" s="66" customFormat="1" ht="24" customHeight="1" x14ac:dyDescent="0.2">
      <c r="A13" s="46">
        <v>23000003933</v>
      </c>
      <c r="B13" s="62" t="s">
        <v>43</v>
      </c>
      <c r="C13" s="48" t="s">
        <v>44</v>
      </c>
      <c r="D13" s="49" t="s">
        <v>12</v>
      </c>
      <c r="E13" s="49" t="s">
        <v>16</v>
      </c>
      <c r="F13" s="49" t="s">
        <v>17</v>
      </c>
      <c r="G13" s="62" t="s">
        <v>45</v>
      </c>
      <c r="H13" s="50" t="s">
        <v>19</v>
      </c>
      <c r="I13" s="41">
        <v>44152</v>
      </c>
      <c r="J13" s="52" t="s">
        <v>221</v>
      </c>
      <c r="K13" s="43">
        <v>992800</v>
      </c>
      <c r="L13" s="168">
        <v>900000</v>
      </c>
      <c r="M13" s="43">
        <f t="shared" si="0"/>
        <v>904200</v>
      </c>
      <c r="N13" s="186">
        <v>60500</v>
      </c>
      <c r="O13" s="42">
        <f t="shared" si="1"/>
        <v>964700</v>
      </c>
      <c r="P13" s="185" t="s">
        <v>239</v>
      </c>
      <c r="Q13" s="1"/>
      <c r="R13" s="53" t="s">
        <v>249</v>
      </c>
      <c r="S13" s="181" t="s">
        <v>248</v>
      </c>
      <c r="T13" s="181" t="s">
        <v>248</v>
      </c>
      <c r="U13" s="181" t="s">
        <v>248</v>
      </c>
      <c r="V13" s="181" t="s">
        <v>248</v>
      </c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</row>
    <row r="14" spans="1:213" ht="12" customHeight="1" x14ac:dyDescent="0.2">
      <c r="A14" s="46">
        <v>23000003770</v>
      </c>
      <c r="B14" s="62" t="s">
        <v>46</v>
      </c>
      <c r="C14" s="48" t="s">
        <v>47</v>
      </c>
      <c r="D14" s="49" t="s">
        <v>48</v>
      </c>
      <c r="E14" s="49" t="s">
        <v>16</v>
      </c>
      <c r="F14" s="49" t="s">
        <v>17</v>
      </c>
      <c r="G14" s="47" t="s">
        <v>211</v>
      </c>
      <c r="H14" s="50" t="s">
        <v>19</v>
      </c>
      <c r="I14" s="41">
        <v>44153</v>
      </c>
      <c r="J14" s="52" t="s">
        <v>221</v>
      </c>
      <c r="K14" s="43">
        <v>4302300</v>
      </c>
      <c r="L14" s="168">
        <v>3525000</v>
      </c>
      <c r="M14" s="43">
        <f t="shared" si="0"/>
        <v>3541400</v>
      </c>
      <c r="N14" s="43"/>
      <c r="O14" s="42">
        <f t="shared" si="1"/>
        <v>3541400</v>
      </c>
      <c r="P14" s="44"/>
      <c r="R14" s="53" t="s">
        <v>249</v>
      </c>
      <c r="S14" s="181" t="s">
        <v>247</v>
      </c>
      <c r="T14" s="181" t="s">
        <v>248</v>
      </c>
      <c r="U14" s="181" t="s">
        <v>248</v>
      </c>
      <c r="V14" s="181" t="s">
        <v>248</v>
      </c>
    </row>
    <row r="15" spans="1:213" ht="24" customHeight="1" x14ac:dyDescent="0.2">
      <c r="A15" s="46">
        <v>23000003770</v>
      </c>
      <c r="B15" s="62" t="s">
        <v>207</v>
      </c>
      <c r="C15" s="48" t="s">
        <v>208</v>
      </c>
      <c r="D15" s="49" t="s">
        <v>209</v>
      </c>
      <c r="E15" s="49" t="s">
        <v>16</v>
      </c>
      <c r="F15" s="49" t="s">
        <v>17</v>
      </c>
      <c r="G15" s="62" t="s">
        <v>210</v>
      </c>
      <c r="H15" s="50" t="s">
        <v>19</v>
      </c>
      <c r="I15" s="41">
        <v>44153</v>
      </c>
      <c r="J15" s="52" t="s">
        <v>221</v>
      </c>
      <c r="K15" s="43">
        <v>232600</v>
      </c>
      <c r="L15" s="168">
        <v>245000</v>
      </c>
      <c r="M15" s="43">
        <f t="shared" si="0"/>
        <v>246100</v>
      </c>
      <c r="N15" s="43"/>
      <c r="O15" s="42">
        <f t="shared" si="1"/>
        <v>246100</v>
      </c>
      <c r="P15" s="44"/>
      <c r="R15" s="53" t="s">
        <v>249</v>
      </c>
      <c r="S15" s="181" t="s">
        <v>247</v>
      </c>
      <c r="T15" s="181" t="s">
        <v>248</v>
      </c>
      <c r="U15" s="181" t="s">
        <v>248</v>
      </c>
      <c r="V15" s="181" t="s">
        <v>248</v>
      </c>
    </row>
    <row r="16" spans="1:213" ht="24" x14ac:dyDescent="0.2">
      <c r="A16" s="46">
        <v>23000001190</v>
      </c>
      <c r="B16" s="62" t="s">
        <v>217</v>
      </c>
      <c r="C16" s="48" t="s">
        <v>50</v>
      </c>
      <c r="D16" s="49" t="s">
        <v>51</v>
      </c>
      <c r="E16" s="49" t="s">
        <v>16</v>
      </c>
      <c r="F16" s="49" t="s">
        <v>17</v>
      </c>
      <c r="G16" s="62" t="s">
        <v>212</v>
      </c>
      <c r="H16" s="50"/>
      <c r="I16" s="41">
        <v>42472</v>
      </c>
      <c r="J16" s="52" t="s">
        <v>223</v>
      </c>
      <c r="K16" s="43">
        <v>534100</v>
      </c>
      <c r="L16" s="43">
        <f t="shared" ref="L16" si="5">ROUND(K16/129.4*138.1,-2)</f>
        <v>570000</v>
      </c>
      <c r="M16" s="43">
        <f t="shared" ref="M16" si="6">ROUND(L16/138.1*149,-2)</f>
        <v>615000</v>
      </c>
      <c r="N16" s="43">
        <f>5000+23000</f>
        <v>28000</v>
      </c>
      <c r="O16" s="42">
        <f t="shared" si="1"/>
        <v>643000</v>
      </c>
      <c r="P16" s="44"/>
      <c r="R16" s="53" t="s">
        <v>250</v>
      </c>
      <c r="S16" s="181" t="s">
        <v>247</v>
      </c>
      <c r="T16" s="181" t="s">
        <v>247</v>
      </c>
      <c r="U16" s="181" t="s">
        <v>247</v>
      </c>
      <c r="V16" s="181" t="s">
        <v>248</v>
      </c>
    </row>
    <row r="17" spans="1:213" ht="12" customHeight="1" x14ac:dyDescent="0.2">
      <c r="A17" s="46" t="s">
        <v>52</v>
      </c>
      <c r="B17" s="62" t="s">
        <v>53</v>
      </c>
      <c r="C17" s="48" t="s">
        <v>54</v>
      </c>
      <c r="D17" s="49" t="s">
        <v>55</v>
      </c>
      <c r="E17" s="49" t="s">
        <v>16</v>
      </c>
      <c r="F17" s="49" t="s">
        <v>56</v>
      </c>
      <c r="G17" s="62" t="s">
        <v>57</v>
      </c>
      <c r="H17" s="50"/>
      <c r="I17" s="41">
        <v>44158</v>
      </c>
      <c r="J17" s="52" t="s">
        <v>223</v>
      </c>
      <c r="K17" s="43">
        <v>46500</v>
      </c>
      <c r="L17" s="168">
        <v>35000</v>
      </c>
      <c r="M17" s="43">
        <f t="shared" ref="M17:M24" si="7">ROUND(L17/148.5*149,-2)</f>
        <v>35100</v>
      </c>
      <c r="N17" s="43">
        <v>10000</v>
      </c>
      <c r="O17" s="42">
        <f t="shared" si="1"/>
        <v>45100</v>
      </c>
      <c r="P17" s="44"/>
      <c r="R17" s="53" t="s">
        <v>249</v>
      </c>
      <c r="S17" s="181" t="s">
        <v>248</v>
      </c>
      <c r="T17" s="181" t="s">
        <v>248</v>
      </c>
      <c r="U17" s="181" t="s">
        <v>248</v>
      </c>
      <c r="V17" s="181" t="s">
        <v>248</v>
      </c>
    </row>
    <row r="18" spans="1:213" ht="12" customHeight="1" x14ac:dyDescent="0.2">
      <c r="A18" s="46" t="s">
        <v>58</v>
      </c>
      <c r="B18" s="62" t="s">
        <v>59</v>
      </c>
      <c r="C18" s="48" t="s">
        <v>60</v>
      </c>
      <c r="D18" s="49" t="s">
        <v>12</v>
      </c>
      <c r="E18" s="49" t="s">
        <v>16</v>
      </c>
      <c r="F18" s="49" t="s">
        <v>17</v>
      </c>
      <c r="G18" s="62" t="s">
        <v>61</v>
      </c>
      <c r="H18" s="50" t="s">
        <v>19</v>
      </c>
      <c r="I18" s="41">
        <v>44181</v>
      </c>
      <c r="J18" s="52" t="s">
        <v>223</v>
      </c>
      <c r="K18" s="43">
        <v>87600</v>
      </c>
      <c r="L18" s="168">
        <v>90000</v>
      </c>
      <c r="M18" s="43">
        <f t="shared" si="7"/>
        <v>90300</v>
      </c>
      <c r="N18" s="43"/>
      <c r="O18" s="42">
        <f t="shared" si="1"/>
        <v>90300</v>
      </c>
      <c r="P18" s="44"/>
      <c r="R18" s="53" t="s">
        <v>249</v>
      </c>
      <c r="S18" s="181" t="s">
        <v>248</v>
      </c>
      <c r="T18" s="181" t="s">
        <v>248</v>
      </c>
      <c r="U18" s="181" t="s">
        <v>248</v>
      </c>
      <c r="V18" s="181" t="s">
        <v>248</v>
      </c>
    </row>
    <row r="19" spans="1:213" ht="24" customHeight="1" x14ac:dyDescent="0.2">
      <c r="A19" s="46">
        <v>23000004464</v>
      </c>
      <c r="B19" s="62" t="s">
        <v>62</v>
      </c>
      <c r="C19" s="48" t="s">
        <v>50</v>
      </c>
      <c r="D19" s="49" t="s">
        <v>63</v>
      </c>
      <c r="E19" s="49" t="s">
        <v>16</v>
      </c>
      <c r="F19" s="49" t="s">
        <v>17</v>
      </c>
      <c r="G19" s="62" t="s">
        <v>64</v>
      </c>
      <c r="H19" s="50" t="s">
        <v>19</v>
      </c>
      <c r="I19" s="41">
        <v>44152</v>
      </c>
      <c r="J19" s="52" t="s">
        <v>223</v>
      </c>
      <c r="K19" s="43">
        <v>4105300</v>
      </c>
      <c r="L19" s="168">
        <v>4165000</v>
      </c>
      <c r="M19" s="43">
        <f t="shared" si="7"/>
        <v>4179000</v>
      </c>
      <c r="N19" s="43"/>
      <c r="O19" s="42">
        <f t="shared" si="1"/>
        <v>4179000</v>
      </c>
      <c r="P19" s="44"/>
      <c r="R19" s="53" t="s">
        <v>249</v>
      </c>
      <c r="S19" s="181" t="s">
        <v>247</v>
      </c>
      <c r="T19" s="181" t="s">
        <v>247</v>
      </c>
      <c r="U19" s="181" t="s">
        <v>248</v>
      </c>
      <c r="V19" s="181" t="s">
        <v>248</v>
      </c>
      <c r="W19" s="35" t="s">
        <v>253</v>
      </c>
    </row>
    <row r="20" spans="1:213" ht="24" x14ac:dyDescent="0.2">
      <c r="A20" s="46" t="s">
        <v>65</v>
      </c>
      <c r="B20" s="62" t="s">
        <v>49</v>
      </c>
      <c r="C20" s="48" t="s">
        <v>60</v>
      </c>
      <c r="D20" s="49" t="s">
        <v>12</v>
      </c>
      <c r="E20" s="49" t="s">
        <v>16</v>
      </c>
      <c r="F20" s="49" t="s">
        <v>17</v>
      </c>
      <c r="G20" s="62" t="s">
        <v>66</v>
      </c>
      <c r="H20" s="50"/>
      <c r="I20" s="41"/>
      <c r="J20" s="52" t="s">
        <v>223</v>
      </c>
      <c r="K20" s="43">
        <v>35100</v>
      </c>
      <c r="L20" s="168">
        <v>40000</v>
      </c>
      <c r="M20" s="43">
        <f t="shared" si="7"/>
        <v>40100</v>
      </c>
      <c r="N20" s="43"/>
      <c r="O20" s="42">
        <f t="shared" si="1"/>
        <v>40100</v>
      </c>
      <c r="P20" s="44"/>
      <c r="R20" s="53" t="s">
        <v>249</v>
      </c>
      <c r="S20" s="181" t="s">
        <v>248</v>
      </c>
      <c r="T20" s="181" t="s">
        <v>248</v>
      </c>
      <c r="U20" s="182" t="s">
        <v>248</v>
      </c>
      <c r="V20" s="181" t="s">
        <v>248</v>
      </c>
    </row>
    <row r="21" spans="1:213" s="61" customFormat="1" ht="24" x14ac:dyDescent="0.2">
      <c r="A21" s="46">
        <v>23000007140</v>
      </c>
      <c r="B21" s="62" t="s">
        <v>67</v>
      </c>
      <c r="C21" s="48" t="s">
        <v>68</v>
      </c>
      <c r="D21" s="49" t="s">
        <v>69</v>
      </c>
      <c r="E21" s="67" t="s">
        <v>70</v>
      </c>
      <c r="F21" s="49" t="s">
        <v>17</v>
      </c>
      <c r="G21" s="57" t="s">
        <v>258</v>
      </c>
      <c r="H21" s="50"/>
      <c r="I21" s="51">
        <v>44181</v>
      </c>
      <c r="J21" s="52" t="s">
        <v>223</v>
      </c>
      <c r="K21" s="43">
        <v>1804300</v>
      </c>
      <c r="L21" s="168">
        <v>2250000</v>
      </c>
      <c r="M21" s="43">
        <f t="shared" si="7"/>
        <v>2257600</v>
      </c>
      <c r="N21" s="43">
        <v>195000</v>
      </c>
      <c r="O21" s="42">
        <f t="shared" si="1"/>
        <v>2452600</v>
      </c>
      <c r="P21" s="44"/>
      <c r="Q21" s="60"/>
      <c r="R21" s="53" t="s">
        <v>249</v>
      </c>
      <c r="S21" s="181" t="s">
        <v>247</v>
      </c>
      <c r="T21" s="181" t="s">
        <v>248</v>
      </c>
      <c r="U21" s="182" t="s">
        <v>248</v>
      </c>
      <c r="V21" s="181" t="s">
        <v>248</v>
      </c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</row>
    <row r="22" spans="1:213" s="61" customFormat="1" ht="24" x14ac:dyDescent="0.2">
      <c r="A22" s="46" t="s">
        <v>71</v>
      </c>
      <c r="B22" s="62" t="s">
        <v>72</v>
      </c>
      <c r="C22" s="56" t="s">
        <v>50</v>
      </c>
      <c r="D22" s="49" t="s">
        <v>73</v>
      </c>
      <c r="E22" s="49" t="s">
        <v>74</v>
      </c>
      <c r="F22" s="49" t="s">
        <v>17</v>
      </c>
      <c r="G22" s="57" t="s">
        <v>75</v>
      </c>
      <c r="H22" s="50"/>
      <c r="I22" s="51">
        <v>44158</v>
      </c>
      <c r="J22" s="52" t="s">
        <v>223</v>
      </c>
      <c r="K22" s="43">
        <v>98600</v>
      </c>
      <c r="L22" s="168">
        <v>105000</v>
      </c>
      <c r="M22" s="43">
        <f t="shared" si="7"/>
        <v>105400</v>
      </c>
      <c r="N22" s="43">
        <v>10000</v>
      </c>
      <c r="O22" s="42">
        <f t="shared" si="1"/>
        <v>115400</v>
      </c>
      <c r="P22" s="44"/>
      <c r="Q22" s="60"/>
      <c r="R22" s="53" t="s">
        <v>249</v>
      </c>
      <c r="S22" s="181" t="s">
        <v>248</v>
      </c>
      <c r="T22" s="181" t="s">
        <v>248</v>
      </c>
      <c r="U22" s="182" t="s">
        <v>248</v>
      </c>
      <c r="V22" s="181" t="s">
        <v>248</v>
      </c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</row>
    <row r="23" spans="1:213" s="61" customFormat="1" ht="12" customHeight="1" x14ac:dyDescent="0.2">
      <c r="A23" s="46">
        <v>23000004844</v>
      </c>
      <c r="B23" s="62" t="s">
        <v>76</v>
      </c>
      <c r="C23" s="56" t="s">
        <v>77</v>
      </c>
      <c r="D23" s="49" t="s">
        <v>78</v>
      </c>
      <c r="E23" s="67" t="s">
        <v>70</v>
      </c>
      <c r="F23" s="49" t="s">
        <v>79</v>
      </c>
      <c r="G23" s="57" t="s">
        <v>80</v>
      </c>
      <c r="H23" s="50"/>
      <c r="I23" s="51">
        <v>44158</v>
      </c>
      <c r="J23" s="52" t="s">
        <v>223</v>
      </c>
      <c r="K23" s="43">
        <v>689100</v>
      </c>
      <c r="L23" s="168">
        <v>889350</v>
      </c>
      <c r="M23" s="43">
        <f t="shared" si="7"/>
        <v>892300</v>
      </c>
      <c r="N23" s="43">
        <v>90750</v>
      </c>
      <c r="O23" s="42">
        <f t="shared" si="1"/>
        <v>983050</v>
      </c>
      <c r="P23" s="44"/>
      <c r="Q23" s="60"/>
      <c r="R23" s="53" t="s">
        <v>249</v>
      </c>
      <c r="S23" s="181" t="s">
        <v>248</v>
      </c>
      <c r="T23" s="181" t="s">
        <v>248</v>
      </c>
      <c r="U23" s="182" t="s">
        <v>248</v>
      </c>
      <c r="V23" s="181" t="s">
        <v>248</v>
      </c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</row>
    <row r="24" spans="1:213" s="61" customFormat="1" ht="24" x14ac:dyDescent="0.2">
      <c r="A24" s="46">
        <v>23000008846</v>
      </c>
      <c r="B24" s="62" t="s">
        <v>81</v>
      </c>
      <c r="C24" s="56" t="s">
        <v>82</v>
      </c>
      <c r="D24" s="49" t="s">
        <v>83</v>
      </c>
      <c r="E24" s="49" t="s">
        <v>16</v>
      </c>
      <c r="F24" s="49" t="s">
        <v>17</v>
      </c>
      <c r="G24" s="57" t="s">
        <v>84</v>
      </c>
      <c r="H24" s="50"/>
      <c r="I24" s="51">
        <v>44181</v>
      </c>
      <c r="J24" s="52" t="s">
        <v>223</v>
      </c>
      <c r="K24" s="43">
        <v>246400</v>
      </c>
      <c r="L24" s="168">
        <v>235000</v>
      </c>
      <c r="M24" s="43">
        <f t="shared" si="7"/>
        <v>235800</v>
      </c>
      <c r="N24" s="43">
        <v>25000</v>
      </c>
      <c r="O24" s="42">
        <f t="shared" si="1"/>
        <v>260800</v>
      </c>
      <c r="P24" s="44"/>
      <c r="Q24" s="60"/>
      <c r="R24" s="53" t="s">
        <v>249</v>
      </c>
      <c r="S24" s="181" t="s">
        <v>248</v>
      </c>
      <c r="T24" s="181" t="s">
        <v>248</v>
      </c>
      <c r="U24" s="182" t="s">
        <v>248</v>
      </c>
      <c r="V24" s="181" t="s">
        <v>248</v>
      </c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</row>
    <row r="25" spans="1:213" s="61" customFormat="1" ht="36" customHeight="1" x14ac:dyDescent="0.2">
      <c r="A25" s="46">
        <v>23000004506</v>
      </c>
      <c r="B25" s="62" t="s">
        <v>85</v>
      </c>
      <c r="C25" s="56" t="s">
        <v>86</v>
      </c>
      <c r="D25" s="49" t="s">
        <v>87</v>
      </c>
      <c r="E25" s="49" t="s">
        <v>16</v>
      </c>
      <c r="F25" s="49" t="s">
        <v>17</v>
      </c>
      <c r="G25" s="57" t="s">
        <v>88</v>
      </c>
      <c r="H25" s="50"/>
      <c r="I25" s="51">
        <v>44181</v>
      </c>
      <c r="J25" s="52" t="s">
        <v>224</v>
      </c>
      <c r="K25" s="43">
        <v>10247200</v>
      </c>
      <c r="L25" s="168">
        <v>11771475</v>
      </c>
      <c r="M25" s="43">
        <f t="shared" si="0"/>
        <v>11826100</v>
      </c>
      <c r="N25" s="43">
        <v>2025200</v>
      </c>
      <c r="O25" s="42">
        <f t="shared" si="1"/>
        <v>13851300</v>
      </c>
      <c r="P25" s="44"/>
      <c r="Q25" s="60"/>
      <c r="R25" s="53" t="s">
        <v>249</v>
      </c>
      <c r="S25" s="181" t="s">
        <v>247</v>
      </c>
      <c r="T25" s="181" t="s">
        <v>247</v>
      </c>
      <c r="U25" s="182" t="s">
        <v>247</v>
      </c>
      <c r="V25" s="181" t="s">
        <v>248</v>
      </c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</row>
    <row r="26" spans="1:213" s="61" customFormat="1" ht="12" customHeight="1" x14ac:dyDescent="0.2">
      <c r="A26" s="46">
        <v>23000009184</v>
      </c>
      <c r="B26" s="62" t="s">
        <v>89</v>
      </c>
      <c r="C26" s="56" t="s">
        <v>35</v>
      </c>
      <c r="D26" s="49" t="s">
        <v>90</v>
      </c>
      <c r="E26" s="49" t="s">
        <v>16</v>
      </c>
      <c r="F26" s="49" t="s">
        <v>17</v>
      </c>
      <c r="G26" s="57" t="s">
        <v>91</v>
      </c>
      <c r="H26" s="50"/>
      <c r="I26" s="51">
        <v>44181</v>
      </c>
      <c r="J26" s="52" t="s">
        <v>221</v>
      </c>
      <c r="K26" s="43">
        <v>3309400</v>
      </c>
      <c r="L26" s="168">
        <v>3121800</v>
      </c>
      <c r="M26" s="43">
        <f t="shared" si="0"/>
        <v>3136300</v>
      </c>
      <c r="N26" s="43"/>
      <c r="O26" s="42">
        <f t="shared" si="1"/>
        <v>3136300</v>
      </c>
      <c r="P26" s="44"/>
      <c r="Q26" s="60"/>
      <c r="R26" s="53" t="s">
        <v>249</v>
      </c>
      <c r="S26" s="181" t="s">
        <v>247</v>
      </c>
      <c r="T26" s="181" t="s">
        <v>247</v>
      </c>
      <c r="U26" s="182" t="s">
        <v>247</v>
      </c>
      <c r="V26" s="181" t="s">
        <v>248</v>
      </c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</row>
    <row r="27" spans="1:213" s="61" customFormat="1" ht="36" customHeight="1" x14ac:dyDescent="0.2">
      <c r="A27" s="46" t="s">
        <v>92</v>
      </c>
      <c r="B27" s="62" t="s">
        <v>93</v>
      </c>
      <c r="C27" s="56" t="s">
        <v>35</v>
      </c>
      <c r="D27" s="49" t="s">
        <v>94</v>
      </c>
      <c r="E27" s="67" t="s">
        <v>70</v>
      </c>
      <c r="F27" s="49" t="s">
        <v>95</v>
      </c>
      <c r="G27" s="57" t="s">
        <v>96</v>
      </c>
      <c r="H27" s="50"/>
      <c r="I27" s="51">
        <v>44158</v>
      </c>
      <c r="J27" s="52" t="s">
        <v>224</v>
      </c>
      <c r="K27" s="43">
        <v>27700</v>
      </c>
      <c r="L27" s="168">
        <v>40504</v>
      </c>
      <c r="M27" s="43">
        <f t="shared" si="0"/>
        <v>40700</v>
      </c>
      <c r="N27" s="43"/>
      <c r="O27" s="42">
        <f t="shared" si="1"/>
        <v>40700</v>
      </c>
      <c r="P27" s="44"/>
      <c r="Q27" s="60"/>
      <c r="R27" s="53" t="s">
        <v>249</v>
      </c>
      <c r="S27" s="181" t="s">
        <v>248</v>
      </c>
      <c r="T27" s="181" t="s">
        <v>248</v>
      </c>
      <c r="U27" s="182" t="s">
        <v>248</v>
      </c>
      <c r="V27" s="181" t="s">
        <v>248</v>
      </c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</row>
    <row r="28" spans="1:213" s="61" customFormat="1" ht="12" customHeight="1" x14ac:dyDescent="0.2">
      <c r="A28" s="46">
        <v>23000005899</v>
      </c>
      <c r="B28" s="62" t="s">
        <v>97</v>
      </c>
      <c r="C28" s="56" t="s">
        <v>98</v>
      </c>
      <c r="D28" s="49" t="s">
        <v>99</v>
      </c>
      <c r="E28" s="67" t="s">
        <v>70</v>
      </c>
      <c r="F28" s="49" t="s">
        <v>17</v>
      </c>
      <c r="G28" s="57" t="s">
        <v>100</v>
      </c>
      <c r="H28" s="50"/>
      <c r="I28" s="51">
        <v>44159</v>
      </c>
      <c r="J28" s="52" t="s">
        <v>221</v>
      </c>
      <c r="K28" s="169">
        <v>201300</v>
      </c>
      <c r="L28" s="168">
        <v>223850</v>
      </c>
      <c r="M28" s="43">
        <f t="shared" si="0"/>
        <v>224900</v>
      </c>
      <c r="N28" s="43"/>
      <c r="O28" s="42">
        <f t="shared" si="1"/>
        <v>224900</v>
      </c>
      <c r="P28" s="44"/>
      <c r="Q28" s="60"/>
      <c r="R28" s="53" t="s">
        <v>249</v>
      </c>
      <c r="S28" s="181" t="s">
        <v>248</v>
      </c>
      <c r="T28" s="181" t="s">
        <v>248</v>
      </c>
      <c r="U28" s="182" t="s">
        <v>248</v>
      </c>
      <c r="V28" s="181" t="s">
        <v>248</v>
      </c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</row>
    <row r="29" spans="1:213" s="61" customFormat="1" ht="24" x14ac:dyDescent="0.2">
      <c r="A29" s="46" t="s">
        <v>101</v>
      </c>
      <c r="B29" s="62" t="s">
        <v>102</v>
      </c>
      <c r="C29" s="56" t="s">
        <v>60</v>
      </c>
      <c r="D29" s="49"/>
      <c r="E29" s="49" t="s">
        <v>16</v>
      </c>
      <c r="F29" s="49" t="s">
        <v>17</v>
      </c>
      <c r="G29" s="68" t="s">
        <v>103</v>
      </c>
      <c r="H29" s="50"/>
      <c r="I29" s="51">
        <v>44152</v>
      </c>
      <c r="J29" s="52" t="s">
        <v>223</v>
      </c>
      <c r="K29" s="43">
        <v>73900</v>
      </c>
      <c r="L29" s="168">
        <v>75000</v>
      </c>
      <c r="M29" s="43">
        <f>ROUND(L29/148.5*149,-2)</f>
        <v>75300</v>
      </c>
      <c r="N29" s="43"/>
      <c r="O29" s="42">
        <f t="shared" si="1"/>
        <v>75300</v>
      </c>
      <c r="P29" s="44"/>
      <c r="Q29" s="60"/>
      <c r="R29" s="53" t="s">
        <v>249</v>
      </c>
      <c r="S29" s="181" t="s">
        <v>248</v>
      </c>
      <c r="T29" s="181" t="s">
        <v>248</v>
      </c>
      <c r="U29" s="182" t="s">
        <v>248</v>
      </c>
      <c r="V29" s="181" t="s">
        <v>248</v>
      </c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</row>
    <row r="30" spans="1:213" s="61" customFormat="1" ht="12" customHeight="1" x14ac:dyDescent="0.2">
      <c r="A30" s="46" t="s">
        <v>104</v>
      </c>
      <c r="B30" s="62" t="s">
        <v>213</v>
      </c>
      <c r="C30" s="56" t="s">
        <v>214</v>
      </c>
      <c r="D30" s="49" t="s">
        <v>215</v>
      </c>
      <c r="E30" s="49" t="s">
        <v>16</v>
      </c>
      <c r="F30" s="49" t="s">
        <v>17</v>
      </c>
      <c r="G30" s="57" t="s">
        <v>107</v>
      </c>
      <c r="H30" s="50"/>
      <c r="I30" s="51">
        <v>44152</v>
      </c>
      <c r="J30" s="52" t="s">
        <v>221</v>
      </c>
      <c r="K30" s="43">
        <v>0</v>
      </c>
      <c r="L30" s="168"/>
      <c r="M30" s="43"/>
      <c r="N30" s="43">
        <v>18150</v>
      </c>
      <c r="O30" s="42">
        <f t="shared" si="1"/>
        <v>18150</v>
      </c>
      <c r="P30" s="44"/>
      <c r="Q30" s="60"/>
      <c r="R30" s="53" t="s">
        <v>249</v>
      </c>
      <c r="S30" s="181" t="s">
        <v>248</v>
      </c>
      <c r="T30" s="181" t="s">
        <v>247</v>
      </c>
      <c r="U30" s="182" t="s">
        <v>248</v>
      </c>
      <c r="V30" s="181" t="s">
        <v>248</v>
      </c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</row>
    <row r="31" spans="1:213" s="61" customFormat="1" ht="12" customHeight="1" x14ac:dyDescent="0.2">
      <c r="A31" s="46" t="s">
        <v>12</v>
      </c>
      <c r="B31" s="62" t="s">
        <v>105</v>
      </c>
      <c r="C31" s="56" t="s">
        <v>108</v>
      </c>
      <c r="D31" s="49" t="s">
        <v>106</v>
      </c>
      <c r="E31" s="49" t="s">
        <v>16</v>
      </c>
      <c r="F31" s="49" t="s">
        <v>17</v>
      </c>
      <c r="G31" s="57" t="s">
        <v>109</v>
      </c>
      <c r="H31" s="50"/>
      <c r="I31" s="51">
        <v>44152</v>
      </c>
      <c r="J31" s="52" t="s">
        <v>221</v>
      </c>
      <c r="K31" s="43">
        <v>0</v>
      </c>
      <c r="L31" s="168"/>
      <c r="M31" s="43"/>
      <c r="N31" s="43">
        <v>12100</v>
      </c>
      <c r="O31" s="42">
        <f t="shared" si="1"/>
        <v>12100</v>
      </c>
      <c r="P31" s="44"/>
      <c r="Q31" s="60"/>
      <c r="R31" s="53" t="s">
        <v>249</v>
      </c>
      <c r="S31" s="181" t="s">
        <v>247</v>
      </c>
      <c r="T31" s="181" t="s">
        <v>247</v>
      </c>
      <c r="U31" s="182" t="s">
        <v>248</v>
      </c>
      <c r="V31" s="181" t="s">
        <v>248</v>
      </c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</row>
    <row r="32" spans="1:213" ht="12" customHeight="1" x14ac:dyDescent="0.2">
      <c r="A32" s="46">
        <v>32000017484</v>
      </c>
      <c r="B32" s="57" t="s">
        <v>110</v>
      </c>
      <c r="C32" s="56" t="s">
        <v>111</v>
      </c>
      <c r="D32" s="49" t="s">
        <v>112</v>
      </c>
      <c r="E32" s="67" t="s">
        <v>70</v>
      </c>
      <c r="F32" s="49" t="s">
        <v>17</v>
      </c>
      <c r="G32" s="69" t="s">
        <v>113</v>
      </c>
      <c r="H32" s="50"/>
      <c r="I32" s="51">
        <v>44153</v>
      </c>
      <c r="J32" s="52" t="s">
        <v>223</v>
      </c>
      <c r="K32" s="43">
        <v>3421000</v>
      </c>
      <c r="L32" s="168">
        <v>4590000</v>
      </c>
      <c r="M32" s="43">
        <f t="shared" ref="M32:M40" si="8">ROUND(L32/148.5*149,-2)</f>
        <v>4605500</v>
      </c>
      <c r="N32" s="43">
        <v>125000</v>
      </c>
      <c r="O32" s="42">
        <f t="shared" si="1"/>
        <v>4730500</v>
      </c>
      <c r="P32" s="44"/>
      <c r="R32" s="53" t="s">
        <v>249</v>
      </c>
      <c r="S32" s="181" t="s">
        <v>247</v>
      </c>
      <c r="T32" s="181" t="s">
        <v>247</v>
      </c>
      <c r="U32" s="182" t="s">
        <v>247</v>
      </c>
      <c r="V32" s="181" t="s">
        <v>248</v>
      </c>
    </row>
    <row r="33" spans="1:213" s="61" customFormat="1" ht="12" customHeight="1" x14ac:dyDescent="0.2">
      <c r="A33" s="46" t="s">
        <v>114</v>
      </c>
      <c r="B33" s="57" t="s">
        <v>49</v>
      </c>
      <c r="C33" s="56" t="s">
        <v>115</v>
      </c>
      <c r="D33" s="49"/>
      <c r="E33" s="49"/>
      <c r="F33" s="49" t="s">
        <v>116</v>
      </c>
      <c r="G33" s="57" t="s">
        <v>117</v>
      </c>
      <c r="H33" s="50"/>
      <c r="I33" s="51">
        <v>44152</v>
      </c>
      <c r="J33" s="52" t="s">
        <v>223</v>
      </c>
      <c r="K33" s="43">
        <v>27400</v>
      </c>
      <c r="L33" s="168">
        <v>30000</v>
      </c>
      <c r="M33" s="43">
        <f t="shared" si="8"/>
        <v>30100</v>
      </c>
      <c r="N33" s="43"/>
      <c r="O33" s="42">
        <f t="shared" si="1"/>
        <v>30100</v>
      </c>
      <c r="P33" s="44"/>
      <c r="Q33" s="60"/>
      <c r="R33" s="53" t="s">
        <v>249</v>
      </c>
      <c r="S33" s="181" t="s">
        <v>248</v>
      </c>
      <c r="T33" s="181" t="s">
        <v>248</v>
      </c>
      <c r="U33" s="182" t="s">
        <v>248</v>
      </c>
      <c r="V33" s="181" t="s">
        <v>248</v>
      </c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</row>
    <row r="34" spans="1:213" ht="12" customHeight="1" x14ac:dyDescent="0.2">
      <c r="A34" s="46" t="s">
        <v>118</v>
      </c>
      <c r="B34" s="62" t="s">
        <v>119</v>
      </c>
      <c r="C34" s="56" t="s">
        <v>115</v>
      </c>
      <c r="D34" s="49"/>
      <c r="E34" s="49"/>
      <c r="F34" s="49" t="s">
        <v>116</v>
      </c>
      <c r="G34" s="57" t="s">
        <v>117</v>
      </c>
      <c r="H34" s="50"/>
      <c r="I34" s="51">
        <v>44152</v>
      </c>
      <c r="J34" s="52" t="s">
        <v>223</v>
      </c>
      <c r="K34" s="43">
        <v>65800</v>
      </c>
      <c r="L34" s="168">
        <v>65000</v>
      </c>
      <c r="M34" s="43">
        <f t="shared" si="8"/>
        <v>65200</v>
      </c>
      <c r="N34" s="43"/>
      <c r="O34" s="42">
        <f t="shared" si="1"/>
        <v>65200</v>
      </c>
      <c r="P34" s="44"/>
      <c r="R34" s="53" t="s">
        <v>249</v>
      </c>
      <c r="S34" s="181" t="s">
        <v>248</v>
      </c>
      <c r="T34" s="181" t="s">
        <v>248</v>
      </c>
      <c r="U34" s="182" t="s">
        <v>248</v>
      </c>
      <c r="V34" s="181" t="s">
        <v>248</v>
      </c>
    </row>
    <row r="35" spans="1:213" ht="12" customHeight="1" x14ac:dyDescent="0.2">
      <c r="A35" s="46" t="s">
        <v>120</v>
      </c>
      <c r="B35" s="62" t="s">
        <v>121</v>
      </c>
      <c r="C35" s="56" t="s">
        <v>12</v>
      </c>
      <c r="D35" s="49" t="s">
        <v>122</v>
      </c>
      <c r="E35" s="49" t="s">
        <v>16</v>
      </c>
      <c r="F35" s="49" t="s">
        <v>123</v>
      </c>
      <c r="G35" s="57" t="s">
        <v>124</v>
      </c>
      <c r="H35" s="50"/>
      <c r="I35" s="51">
        <v>44158</v>
      </c>
      <c r="J35" s="52" t="s">
        <v>223</v>
      </c>
      <c r="K35" s="43">
        <v>41100</v>
      </c>
      <c r="L35" s="168">
        <v>45000</v>
      </c>
      <c r="M35" s="43">
        <f t="shared" si="8"/>
        <v>45200</v>
      </c>
      <c r="N35" s="43"/>
      <c r="O35" s="42">
        <f t="shared" si="1"/>
        <v>45200</v>
      </c>
      <c r="P35" s="44"/>
      <c r="R35" s="53" t="s">
        <v>249</v>
      </c>
      <c r="S35" s="181" t="s">
        <v>248</v>
      </c>
      <c r="T35" s="181" t="s">
        <v>248</v>
      </c>
      <c r="U35" s="182" t="s">
        <v>248</v>
      </c>
      <c r="V35" s="181" t="s">
        <v>248</v>
      </c>
    </row>
    <row r="36" spans="1:213" ht="12" customHeight="1" x14ac:dyDescent="0.2">
      <c r="A36" s="46" t="s">
        <v>125</v>
      </c>
      <c r="B36" s="68" t="s">
        <v>126</v>
      </c>
      <c r="C36" s="48" t="s">
        <v>12</v>
      </c>
      <c r="D36" s="69" t="s">
        <v>122</v>
      </c>
      <c r="E36" s="69" t="s">
        <v>16</v>
      </c>
      <c r="F36" s="69" t="s">
        <v>123</v>
      </c>
      <c r="G36" s="57" t="s">
        <v>124</v>
      </c>
      <c r="H36" s="70"/>
      <c r="I36" s="51">
        <v>44158</v>
      </c>
      <c r="J36" s="52" t="s">
        <v>223</v>
      </c>
      <c r="K36" s="43">
        <v>19800</v>
      </c>
      <c r="L36" s="168">
        <v>10000</v>
      </c>
      <c r="M36" s="43">
        <f t="shared" si="8"/>
        <v>10000</v>
      </c>
      <c r="N36" s="43"/>
      <c r="O36" s="42">
        <f t="shared" si="1"/>
        <v>10000</v>
      </c>
      <c r="P36" s="44"/>
      <c r="R36" s="53" t="s">
        <v>249</v>
      </c>
      <c r="S36" s="181" t="s">
        <v>248</v>
      </c>
      <c r="T36" s="181" t="s">
        <v>248</v>
      </c>
      <c r="U36" s="182" t="s">
        <v>248</v>
      </c>
      <c r="V36" s="181" t="s">
        <v>248</v>
      </c>
    </row>
    <row r="37" spans="1:213" s="74" customFormat="1" ht="12" customHeight="1" x14ac:dyDescent="0.2">
      <c r="A37" s="46" t="s">
        <v>127</v>
      </c>
      <c r="B37" s="68" t="s">
        <v>128</v>
      </c>
      <c r="C37" s="48"/>
      <c r="D37" s="69"/>
      <c r="E37" s="72" t="s">
        <v>70</v>
      </c>
      <c r="F37" s="69" t="s">
        <v>123</v>
      </c>
      <c r="G37" s="57" t="s">
        <v>124</v>
      </c>
      <c r="H37" s="50"/>
      <c r="I37" s="51">
        <v>44158</v>
      </c>
      <c r="J37" s="52" t="s">
        <v>223</v>
      </c>
      <c r="K37" s="43">
        <v>13300</v>
      </c>
      <c r="L37" s="168">
        <v>10000</v>
      </c>
      <c r="M37" s="43">
        <f t="shared" si="8"/>
        <v>10000</v>
      </c>
      <c r="N37" s="43"/>
      <c r="O37" s="42">
        <f t="shared" si="1"/>
        <v>10000</v>
      </c>
      <c r="P37" s="44"/>
      <c r="Q37" s="73"/>
      <c r="R37" s="53" t="s">
        <v>249</v>
      </c>
      <c r="S37" s="181" t="s">
        <v>248</v>
      </c>
      <c r="T37" s="181" t="s">
        <v>248</v>
      </c>
      <c r="U37" s="182" t="s">
        <v>248</v>
      </c>
      <c r="V37" s="181" t="s">
        <v>248</v>
      </c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  <c r="EF37" s="73"/>
      <c r="EG37" s="73"/>
      <c r="EH37" s="73"/>
      <c r="EI37" s="73"/>
      <c r="EJ37" s="73"/>
      <c r="EK37" s="73"/>
      <c r="EL37" s="73"/>
      <c r="EM37" s="73"/>
      <c r="EN37" s="73"/>
      <c r="EO37" s="73"/>
      <c r="EP37" s="73"/>
      <c r="EQ37" s="73"/>
      <c r="ER37" s="73"/>
      <c r="ES37" s="73"/>
      <c r="ET37" s="73"/>
      <c r="EU37" s="73"/>
      <c r="EV37" s="73"/>
      <c r="EW37" s="73"/>
      <c r="EX37" s="73"/>
      <c r="EY37" s="73"/>
      <c r="EZ37" s="73"/>
      <c r="FA37" s="73"/>
      <c r="FB37" s="73"/>
      <c r="FC37" s="73"/>
      <c r="FD37" s="73"/>
      <c r="FE37" s="73"/>
      <c r="FF37" s="73"/>
      <c r="FG37" s="73"/>
      <c r="FH37" s="73"/>
      <c r="FI37" s="73"/>
      <c r="FJ37" s="73"/>
      <c r="FK37" s="73"/>
      <c r="FL37" s="73"/>
      <c r="FM37" s="73"/>
      <c r="FN37" s="73"/>
      <c r="FO37" s="73"/>
      <c r="FP37" s="73"/>
      <c r="FQ37" s="73"/>
      <c r="FR37" s="73"/>
      <c r="FS37" s="73"/>
      <c r="FT37" s="73"/>
      <c r="FU37" s="73"/>
      <c r="FV37" s="73"/>
      <c r="FW37" s="73"/>
      <c r="FX37" s="73"/>
      <c r="FY37" s="73"/>
      <c r="FZ37" s="73"/>
      <c r="GA37" s="73"/>
      <c r="GB37" s="73"/>
      <c r="GC37" s="73"/>
      <c r="GD37" s="73"/>
      <c r="GE37" s="73"/>
      <c r="GF37" s="73"/>
      <c r="GG37" s="73"/>
      <c r="GH37" s="73"/>
      <c r="GI37" s="73"/>
      <c r="GJ37" s="73"/>
      <c r="GK37" s="73"/>
      <c r="GL37" s="73"/>
      <c r="GM37" s="73"/>
      <c r="GN37" s="73"/>
      <c r="GO37" s="73"/>
      <c r="GP37" s="73"/>
      <c r="GQ37" s="73"/>
      <c r="GR37" s="73"/>
      <c r="GS37" s="73"/>
      <c r="GT37" s="73"/>
      <c r="GU37" s="73"/>
      <c r="GV37" s="73"/>
      <c r="GW37" s="73"/>
      <c r="GX37" s="73"/>
      <c r="GY37" s="73"/>
      <c r="GZ37" s="73"/>
      <c r="HA37" s="73"/>
      <c r="HB37" s="73"/>
      <c r="HC37" s="73"/>
      <c r="HD37" s="73"/>
      <c r="HE37" s="73"/>
    </row>
    <row r="38" spans="1:213" ht="24" x14ac:dyDescent="0.2">
      <c r="A38" s="46" t="s">
        <v>129</v>
      </c>
      <c r="B38" s="68" t="s">
        <v>130</v>
      </c>
      <c r="C38" s="48" t="s">
        <v>131</v>
      </c>
      <c r="D38" s="69"/>
      <c r="E38" s="69" t="s">
        <v>16</v>
      </c>
      <c r="F38" s="69" t="s">
        <v>17</v>
      </c>
      <c r="G38" s="68" t="s">
        <v>132</v>
      </c>
      <c r="H38" s="50" t="s">
        <v>19</v>
      </c>
      <c r="I38" s="51">
        <v>44176</v>
      </c>
      <c r="J38" s="52" t="s">
        <v>223</v>
      </c>
      <c r="K38" s="43">
        <v>246400</v>
      </c>
      <c r="L38" s="168">
        <v>205000</v>
      </c>
      <c r="M38" s="43">
        <f t="shared" si="8"/>
        <v>205700</v>
      </c>
      <c r="N38" s="43">
        <v>5000</v>
      </c>
      <c r="O38" s="42">
        <f t="shared" si="1"/>
        <v>210700</v>
      </c>
      <c r="P38" s="44"/>
      <c r="R38" s="53" t="s">
        <v>249</v>
      </c>
      <c r="S38" s="181" t="s">
        <v>248</v>
      </c>
      <c r="T38" s="181" t="s">
        <v>248</v>
      </c>
      <c r="U38" s="182" t="s">
        <v>248</v>
      </c>
      <c r="V38" s="181" t="s">
        <v>248</v>
      </c>
    </row>
    <row r="39" spans="1:213" s="45" customFormat="1" ht="12" customHeight="1" x14ac:dyDescent="0.2">
      <c r="A39" s="36"/>
      <c r="B39" s="187" t="s">
        <v>229</v>
      </c>
      <c r="C39" s="38"/>
      <c r="D39" s="188"/>
      <c r="E39" s="188" t="s">
        <v>16</v>
      </c>
      <c r="F39" s="188"/>
      <c r="G39" s="187" t="s">
        <v>234</v>
      </c>
      <c r="H39" s="50"/>
      <c r="I39" s="41">
        <v>44176</v>
      </c>
      <c r="J39" s="189" t="s">
        <v>223</v>
      </c>
      <c r="K39" s="43"/>
      <c r="L39" s="168">
        <v>175000</v>
      </c>
      <c r="M39" s="43">
        <f t="shared" si="8"/>
        <v>175600</v>
      </c>
      <c r="N39" s="43"/>
      <c r="O39" s="42">
        <f t="shared" si="1"/>
        <v>175600</v>
      </c>
      <c r="P39" s="44"/>
      <c r="Q39" s="44"/>
      <c r="R39" s="193" t="s">
        <v>249</v>
      </c>
      <c r="S39" s="190" t="s">
        <v>248</v>
      </c>
      <c r="T39" s="190" t="s">
        <v>248</v>
      </c>
      <c r="U39" s="190" t="s">
        <v>248</v>
      </c>
      <c r="V39" s="190" t="s">
        <v>248</v>
      </c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  <c r="DI39" s="44"/>
      <c r="DJ39" s="44"/>
      <c r="DK39" s="44"/>
      <c r="DL39" s="44"/>
      <c r="DM39" s="44"/>
      <c r="DN39" s="44"/>
      <c r="DO39" s="44"/>
      <c r="DP39" s="44"/>
      <c r="DQ39" s="44"/>
      <c r="DR39" s="44"/>
      <c r="DS39" s="44"/>
      <c r="DT39" s="44"/>
      <c r="DU39" s="44"/>
      <c r="DV39" s="44"/>
      <c r="DW39" s="44"/>
      <c r="DX39" s="44"/>
      <c r="DY39" s="44"/>
      <c r="DZ39" s="44"/>
      <c r="EA39" s="44"/>
      <c r="EB39" s="44"/>
      <c r="EC39" s="44"/>
      <c r="ED39" s="44"/>
      <c r="EE39" s="44"/>
      <c r="EF39" s="44"/>
      <c r="EG39" s="44"/>
      <c r="EH39" s="44"/>
      <c r="EI39" s="44"/>
      <c r="EJ39" s="44"/>
      <c r="EK39" s="44"/>
      <c r="EL39" s="44"/>
      <c r="EM39" s="44"/>
      <c r="EN39" s="44"/>
      <c r="EO39" s="44"/>
      <c r="EP39" s="44"/>
      <c r="EQ39" s="44"/>
      <c r="ER39" s="44"/>
      <c r="ES39" s="44"/>
      <c r="ET39" s="44"/>
      <c r="EU39" s="44"/>
      <c r="EV39" s="44"/>
      <c r="EW39" s="44"/>
      <c r="EX39" s="44"/>
      <c r="EY39" s="44"/>
      <c r="EZ39" s="44"/>
      <c r="FA39" s="44"/>
      <c r="FB39" s="44"/>
      <c r="FC39" s="44"/>
      <c r="FD39" s="44"/>
      <c r="FE39" s="44"/>
      <c r="FF39" s="44"/>
      <c r="FG39" s="44"/>
      <c r="FH39" s="44"/>
      <c r="FI39" s="44"/>
      <c r="FJ39" s="44"/>
      <c r="FK39" s="44"/>
      <c r="FL39" s="44"/>
      <c r="FM39" s="44"/>
      <c r="FN39" s="44"/>
      <c r="FO39" s="44"/>
      <c r="FP39" s="44"/>
      <c r="FQ39" s="44"/>
      <c r="FR39" s="44"/>
      <c r="FS39" s="44"/>
      <c r="FT39" s="44"/>
      <c r="FU39" s="44"/>
      <c r="FV39" s="44"/>
      <c r="FW39" s="44"/>
      <c r="FX39" s="44"/>
      <c r="FY39" s="44"/>
      <c r="FZ39" s="44"/>
      <c r="GA39" s="44"/>
      <c r="GB39" s="44"/>
      <c r="GC39" s="44"/>
      <c r="GD39" s="44"/>
      <c r="GE39" s="44"/>
      <c r="GF39" s="44"/>
      <c r="GG39" s="44"/>
      <c r="GH39" s="44"/>
      <c r="GI39" s="44"/>
      <c r="GJ39" s="44"/>
      <c r="GK39" s="44"/>
      <c r="GL39" s="44"/>
      <c r="GM39" s="44"/>
      <c r="GN39" s="44"/>
      <c r="GO39" s="44"/>
      <c r="GP39" s="44"/>
      <c r="GQ39" s="44"/>
      <c r="GR39" s="44"/>
      <c r="GS39" s="44"/>
      <c r="GT39" s="44"/>
      <c r="GU39" s="44"/>
      <c r="GV39" s="44"/>
      <c r="GW39" s="44"/>
      <c r="GX39" s="44"/>
      <c r="GY39" s="44"/>
      <c r="GZ39" s="44"/>
      <c r="HA39" s="44"/>
      <c r="HB39" s="44"/>
      <c r="HC39" s="44"/>
      <c r="HD39" s="44"/>
      <c r="HE39" s="44"/>
    </row>
    <row r="40" spans="1:213" s="45" customFormat="1" ht="12" customHeight="1" x14ac:dyDescent="0.2">
      <c r="A40" s="36"/>
      <c r="B40" s="187" t="s">
        <v>230</v>
      </c>
      <c r="C40" s="38"/>
      <c r="D40" s="188"/>
      <c r="E40" s="188" t="s">
        <v>16</v>
      </c>
      <c r="F40" s="188"/>
      <c r="G40" s="187" t="s">
        <v>235</v>
      </c>
      <c r="H40" s="50"/>
      <c r="I40" s="41">
        <v>44176</v>
      </c>
      <c r="J40" s="189" t="s">
        <v>223</v>
      </c>
      <c r="K40" s="43"/>
      <c r="L40" s="168">
        <v>160000</v>
      </c>
      <c r="M40" s="43">
        <f t="shared" si="8"/>
        <v>160500</v>
      </c>
      <c r="N40" s="43"/>
      <c r="O40" s="42">
        <f t="shared" si="1"/>
        <v>160500</v>
      </c>
      <c r="P40" s="44"/>
      <c r="Q40" s="44"/>
      <c r="R40" s="193" t="s">
        <v>249</v>
      </c>
      <c r="S40" s="190" t="s">
        <v>248</v>
      </c>
      <c r="T40" s="190" t="s">
        <v>248</v>
      </c>
      <c r="U40" s="190" t="s">
        <v>248</v>
      </c>
      <c r="V40" s="190" t="s">
        <v>248</v>
      </c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  <c r="CZ40" s="44"/>
      <c r="DA40" s="44"/>
      <c r="DB40" s="44"/>
      <c r="DC40" s="44"/>
      <c r="DD40" s="44"/>
      <c r="DE40" s="44"/>
      <c r="DF40" s="44"/>
      <c r="DG40" s="44"/>
      <c r="DH40" s="44"/>
      <c r="DI40" s="44"/>
      <c r="DJ40" s="44"/>
      <c r="DK40" s="44"/>
      <c r="DL40" s="44"/>
      <c r="DM40" s="44"/>
      <c r="DN40" s="44"/>
      <c r="DO40" s="44"/>
      <c r="DP40" s="44"/>
      <c r="DQ40" s="44"/>
      <c r="DR40" s="44"/>
      <c r="DS40" s="44"/>
      <c r="DT40" s="44"/>
      <c r="DU40" s="44"/>
      <c r="DV40" s="44"/>
      <c r="DW40" s="44"/>
      <c r="DX40" s="44"/>
      <c r="DY40" s="44"/>
      <c r="DZ40" s="44"/>
      <c r="EA40" s="44"/>
      <c r="EB40" s="44"/>
      <c r="EC40" s="44"/>
      <c r="ED40" s="44"/>
      <c r="EE40" s="44"/>
      <c r="EF40" s="44"/>
      <c r="EG40" s="44"/>
      <c r="EH40" s="44"/>
      <c r="EI40" s="44"/>
      <c r="EJ40" s="44"/>
      <c r="EK40" s="44"/>
      <c r="EL40" s="44"/>
      <c r="EM40" s="44"/>
      <c r="EN40" s="44"/>
      <c r="EO40" s="44"/>
      <c r="EP40" s="44"/>
      <c r="EQ40" s="44"/>
      <c r="ER40" s="44"/>
      <c r="ES40" s="44"/>
      <c r="ET40" s="44"/>
      <c r="EU40" s="44"/>
      <c r="EV40" s="44"/>
      <c r="EW40" s="44"/>
      <c r="EX40" s="44"/>
      <c r="EY40" s="44"/>
      <c r="EZ40" s="44"/>
      <c r="FA40" s="44"/>
      <c r="FB40" s="44"/>
      <c r="FC40" s="44"/>
      <c r="FD40" s="44"/>
      <c r="FE40" s="44"/>
      <c r="FF40" s="44"/>
      <c r="FG40" s="44"/>
      <c r="FH40" s="44"/>
      <c r="FI40" s="44"/>
      <c r="FJ40" s="44"/>
      <c r="FK40" s="44"/>
      <c r="FL40" s="44"/>
      <c r="FM40" s="44"/>
      <c r="FN40" s="44"/>
      <c r="FO40" s="44"/>
      <c r="FP40" s="44"/>
      <c r="FQ40" s="44"/>
      <c r="FR40" s="44"/>
      <c r="FS40" s="44"/>
      <c r="FT40" s="44"/>
      <c r="FU40" s="44"/>
      <c r="FV40" s="44"/>
      <c r="FW40" s="44"/>
      <c r="FX40" s="44"/>
      <c r="FY40" s="44"/>
      <c r="FZ40" s="44"/>
      <c r="GA40" s="44"/>
      <c r="GB40" s="44"/>
      <c r="GC40" s="44"/>
      <c r="GD40" s="44"/>
      <c r="GE40" s="44"/>
      <c r="GF40" s="44"/>
      <c r="GG40" s="44"/>
      <c r="GH40" s="44"/>
      <c r="GI40" s="44"/>
      <c r="GJ40" s="44"/>
      <c r="GK40" s="44"/>
      <c r="GL40" s="44"/>
      <c r="GM40" s="44"/>
      <c r="GN40" s="44"/>
      <c r="GO40" s="44"/>
      <c r="GP40" s="44"/>
      <c r="GQ40" s="44"/>
      <c r="GR40" s="44"/>
      <c r="GS40" s="44"/>
      <c r="GT40" s="44"/>
      <c r="GU40" s="44"/>
      <c r="GV40" s="44"/>
      <c r="GW40" s="44"/>
      <c r="GX40" s="44"/>
      <c r="GY40" s="44"/>
      <c r="GZ40" s="44"/>
      <c r="HA40" s="44"/>
      <c r="HB40" s="44"/>
      <c r="HC40" s="44"/>
      <c r="HD40" s="44"/>
      <c r="HE40" s="44"/>
    </row>
    <row r="41" spans="1:213" ht="24" customHeight="1" x14ac:dyDescent="0.2">
      <c r="A41" s="75" t="s">
        <v>133</v>
      </c>
      <c r="B41" s="68" t="s">
        <v>216</v>
      </c>
      <c r="C41" s="48" t="s">
        <v>134</v>
      </c>
      <c r="D41" s="69" t="s">
        <v>135</v>
      </c>
      <c r="E41" s="72" t="s">
        <v>70</v>
      </c>
      <c r="F41" s="69" t="s">
        <v>17</v>
      </c>
      <c r="G41" s="68" t="s">
        <v>206</v>
      </c>
      <c r="H41" s="70"/>
      <c r="I41" s="71">
        <v>44159</v>
      </c>
      <c r="J41" s="52" t="s">
        <v>221</v>
      </c>
      <c r="K41" s="43">
        <v>3905000</v>
      </c>
      <c r="L41" s="168">
        <v>4767400</v>
      </c>
      <c r="M41" s="43">
        <f t="shared" si="0"/>
        <v>4789500</v>
      </c>
      <c r="N41" s="43"/>
      <c r="O41" s="42">
        <f t="shared" si="1"/>
        <v>4789500</v>
      </c>
      <c r="P41" s="44"/>
      <c r="R41" s="53" t="s">
        <v>249</v>
      </c>
      <c r="S41" s="181" t="s">
        <v>247</v>
      </c>
      <c r="T41" s="181" t="s">
        <v>247</v>
      </c>
      <c r="U41" s="182" t="s">
        <v>248</v>
      </c>
      <c r="V41" s="181" t="s">
        <v>248</v>
      </c>
    </row>
    <row r="42" spans="1:213" s="61" customFormat="1" ht="12" customHeight="1" x14ac:dyDescent="0.2">
      <c r="A42" s="75" t="s">
        <v>133</v>
      </c>
      <c r="B42" s="62" t="s">
        <v>231</v>
      </c>
      <c r="C42" s="56" t="s">
        <v>232</v>
      </c>
      <c r="D42" s="49" t="s">
        <v>233</v>
      </c>
      <c r="E42" s="72" t="s">
        <v>70</v>
      </c>
      <c r="F42" s="49" t="s">
        <v>12</v>
      </c>
      <c r="G42" s="49" t="s">
        <v>236</v>
      </c>
      <c r="H42" s="58"/>
      <c r="I42" s="71">
        <v>44159</v>
      </c>
      <c r="J42" s="52" t="s">
        <v>221</v>
      </c>
      <c r="K42" s="43">
        <v>0</v>
      </c>
      <c r="L42" s="43">
        <f t="shared" ref="L42:L47" si="9">ROUND(K42/131.5*140.3,-2)</f>
        <v>0</v>
      </c>
      <c r="M42" s="43"/>
      <c r="N42" s="43">
        <v>199650</v>
      </c>
      <c r="O42" s="42">
        <f t="shared" si="1"/>
        <v>199650</v>
      </c>
      <c r="P42" s="44"/>
      <c r="Q42" s="60"/>
      <c r="R42" s="53" t="s">
        <v>249</v>
      </c>
      <c r="S42" s="181" t="s">
        <v>247</v>
      </c>
      <c r="T42" s="181" t="s">
        <v>247</v>
      </c>
      <c r="U42" s="182" t="s">
        <v>248</v>
      </c>
      <c r="V42" s="182" t="s">
        <v>248</v>
      </c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</row>
    <row r="43" spans="1:213" s="61" customFormat="1" ht="12" customHeight="1" x14ac:dyDescent="0.2">
      <c r="A43" s="75" t="s">
        <v>133</v>
      </c>
      <c r="B43" s="62" t="s">
        <v>231</v>
      </c>
      <c r="C43" s="56" t="s">
        <v>232</v>
      </c>
      <c r="D43" s="49" t="s">
        <v>233</v>
      </c>
      <c r="E43" s="72" t="s">
        <v>70</v>
      </c>
      <c r="F43" s="49" t="s">
        <v>12</v>
      </c>
      <c r="G43" s="57" t="s">
        <v>237</v>
      </c>
      <c r="H43" s="58"/>
      <c r="I43" s="71">
        <v>44159</v>
      </c>
      <c r="J43" s="52" t="s">
        <v>221</v>
      </c>
      <c r="K43" s="43">
        <v>0</v>
      </c>
      <c r="L43" s="43">
        <f t="shared" si="9"/>
        <v>0</v>
      </c>
      <c r="M43" s="43"/>
      <c r="N43" s="43">
        <v>326700</v>
      </c>
      <c r="O43" s="42">
        <f t="shared" si="1"/>
        <v>326700</v>
      </c>
      <c r="P43" s="44"/>
      <c r="Q43" s="60"/>
      <c r="R43" s="53" t="s">
        <v>249</v>
      </c>
      <c r="S43" s="181" t="s">
        <v>247</v>
      </c>
      <c r="T43" s="181" t="s">
        <v>247</v>
      </c>
      <c r="U43" s="182" t="s">
        <v>248</v>
      </c>
      <c r="V43" s="182" t="s">
        <v>248</v>
      </c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60"/>
      <c r="CW43" s="60"/>
      <c r="CX43" s="60"/>
      <c r="CY43" s="60"/>
      <c r="CZ43" s="60"/>
      <c r="DA43" s="60"/>
      <c r="DB43" s="60"/>
      <c r="DC43" s="60"/>
      <c r="DD43" s="60"/>
      <c r="DE43" s="60"/>
      <c r="DF43" s="60"/>
      <c r="DG43" s="60"/>
      <c r="DH43" s="60"/>
      <c r="DI43" s="60"/>
      <c r="DJ43" s="60"/>
      <c r="DK43" s="60"/>
      <c r="DL43" s="60"/>
      <c r="DM43" s="60"/>
      <c r="DN43" s="60"/>
      <c r="DO43" s="60"/>
      <c r="DP43" s="60"/>
      <c r="DQ43" s="60"/>
      <c r="DR43" s="60"/>
      <c r="DS43" s="60"/>
      <c r="DT43" s="60"/>
      <c r="DU43" s="60"/>
      <c r="DV43" s="60"/>
      <c r="DW43" s="60"/>
      <c r="DX43" s="60"/>
      <c r="DY43" s="60"/>
      <c r="DZ43" s="60"/>
      <c r="EA43" s="60"/>
      <c r="EB43" s="60"/>
      <c r="EC43" s="60"/>
      <c r="ED43" s="60"/>
      <c r="EE43" s="60"/>
      <c r="EF43" s="60"/>
      <c r="EG43" s="60"/>
      <c r="EH43" s="60"/>
      <c r="EI43" s="60"/>
      <c r="EJ43" s="60"/>
      <c r="EK43" s="60"/>
      <c r="EL43" s="60"/>
      <c r="EM43" s="60"/>
      <c r="EN43" s="60"/>
      <c r="EO43" s="60"/>
      <c r="EP43" s="60"/>
      <c r="EQ43" s="60"/>
      <c r="ER43" s="60"/>
      <c r="ES43" s="60"/>
      <c r="ET43" s="60"/>
      <c r="EU43" s="60"/>
      <c r="EV43" s="60"/>
      <c r="EW43" s="60"/>
      <c r="EX43" s="60"/>
      <c r="EY43" s="60"/>
      <c r="EZ43" s="60"/>
      <c r="FA43" s="60"/>
      <c r="FB43" s="60"/>
      <c r="FC43" s="60"/>
      <c r="FD43" s="60"/>
      <c r="FE43" s="60"/>
      <c r="FF43" s="60"/>
      <c r="FG43" s="60"/>
      <c r="FH43" s="60"/>
      <c r="FI43" s="60"/>
      <c r="FJ43" s="60"/>
      <c r="FK43" s="60"/>
      <c r="FL43" s="60"/>
      <c r="FM43" s="60"/>
      <c r="FN43" s="60"/>
      <c r="FO43" s="60"/>
      <c r="FP43" s="60"/>
      <c r="FQ43" s="60"/>
      <c r="FR43" s="60"/>
      <c r="FS43" s="60"/>
      <c r="FT43" s="60"/>
      <c r="FU43" s="60"/>
      <c r="FV43" s="60"/>
      <c r="FW43" s="60"/>
      <c r="FX43" s="60"/>
      <c r="FY43" s="60"/>
      <c r="FZ43" s="60"/>
      <c r="GA43" s="60"/>
      <c r="GB43" s="60"/>
      <c r="GC43" s="60"/>
      <c r="GD43" s="60"/>
      <c r="GE43" s="60"/>
      <c r="GF43" s="60"/>
      <c r="GG43" s="60"/>
      <c r="GH43" s="60"/>
      <c r="GI43" s="60"/>
      <c r="GJ43" s="60"/>
      <c r="GK43" s="60"/>
      <c r="GL43" s="60"/>
      <c r="GM43" s="60"/>
      <c r="GN43" s="60"/>
      <c r="GO43" s="60"/>
      <c r="GP43" s="60"/>
      <c r="GQ43" s="60"/>
      <c r="GR43" s="60"/>
      <c r="GS43" s="60"/>
      <c r="GT43" s="60"/>
      <c r="GU43" s="60"/>
      <c r="GV43" s="60"/>
      <c r="GW43" s="60"/>
      <c r="GX43" s="60"/>
      <c r="GY43" s="60"/>
      <c r="GZ43" s="60"/>
      <c r="HA43" s="60"/>
      <c r="HB43" s="60"/>
      <c r="HC43" s="60"/>
      <c r="HD43" s="60"/>
      <c r="HE43" s="60"/>
    </row>
    <row r="44" spans="1:213" ht="12" customHeight="1" x14ac:dyDescent="0.2">
      <c r="A44" s="76">
        <v>23000034880</v>
      </c>
      <c r="B44" s="57" t="s">
        <v>198</v>
      </c>
      <c r="C44" s="56" t="s">
        <v>77</v>
      </c>
      <c r="D44" s="49" t="s">
        <v>199</v>
      </c>
      <c r="E44" s="49" t="s">
        <v>16</v>
      </c>
      <c r="F44" s="49" t="s">
        <v>17</v>
      </c>
      <c r="G44" s="57" t="s">
        <v>205</v>
      </c>
      <c r="H44" s="50"/>
      <c r="I44" s="41">
        <v>42359</v>
      </c>
      <c r="J44" s="52" t="s">
        <v>221</v>
      </c>
      <c r="K44" s="43">
        <v>2267400</v>
      </c>
      <c r="L44" s="43">
        <f t="shared" si="9"/>
        <v>2419100</v>
      </c>
      <c r="M44" s="43">
        <f t="shared" ref="M44:M47" si="10">ROUND(L44/140.3*151.5,-2)</f>
        <v>2612200</v>
      </c>
      <c r="N44" s="43"/>
      <c r="O44" s="42">
        <f t="shared" si="1"/>
        <v>2612200</v>
      </c>
      <c r="P44" s="44"/>
      <c r="R44" s="53" t="s">
        <v>250</v>
      </c>
      <c r="S44" s="181" t="s">
        <v>247</v>
      </c>
      <c r="T44" s="181" t="s">
        <v>247</v>
      </c>
      <c r="U44" s="182" t="s">
        <v>247</v>
      </c>
      <c r="V44" s="182" t="s">
        <v>248</v>
      </c>
    </row>
    <row r="45" spans="1:213" ht="36" customHeight="1" x14ac:dyDescent="0.2">
      <c r="A45" s="76">
        <v>23000034880</v>
      </c>
      <c r="B45" s="57" t="s">
        <v>198</v>
      </c>
      <c r="C45" s="56" t="s">
        <v>77</v>
      </c>
      <c r="D45" s="49" t="s">
        <v>199</v>
      </c>
      <c r="E45" s="49" t="s">
        <v>16</v>
      </c>
      <c r="F45" s="49" t="s">
        <v>17</v>
      </c>
      <c r="G45" s="57" t="s">
        <v>200</v>
      </c>
      <c r="H45" s="50"/>
      <c r="I45" s="41"/>
      <c r="J45" s="52" t="s">
        <v>221</v>
      </c>
      <c r="K45" s="43">
        <v>0</v>
      </c>
      <c r="L45" s="43">
        <f t="shared" si="9"/>
        <v>0</v>
      </c>
      <c r="M45" s="43">
        <f t="shared" si="10"/>
        <v>0</v>
      </c>
      <c r="N45" s="43">
        <v>220830</v>
      </c>
      <c r="O45" s="42">
        <f t="shared" si="1"/>
        <v>220830</v>
      </c>
      <c r="P45" s="44"/>
      <c r="R45" s="53" t="s">
        <v>250</v>
      </c>
      <c r="S45" s="181" t="s">
        <v>247</v>
      </c>
      <c r="T45" s="181" t="s">
        <v>247</v>
      </c>
      <c r="U45" s="182" t="s">
        <v>247</v>
      </c>
      <c r="V45" s="182" t="s">
        <v>248</v>
      </c>
    </row>
    <row r="46" spans="1:213" ht="24" x14ac:dyDescent="0.2">
      <c r="A46" s="76">
        <v>23000034880</v>
      </c>
      <c r="B46" s="57" t="s">
        <v>204</v>
      </c>
      <c r="C46" s="56" t="s">
        <v>77</v>
      </c>
      <c r="D46" s="49" t="s">
        <v>199</v>
      </c>
      <c r="E46" s="49" t="s">
        <v>16</v>
      </c>
      <c r="F46" s="49"/>
      <c r="G46" s="57" t="s">
        <v>201</v>
      </c>
      <c r="H46" s="50"/>
      <c r="I46" s="41"/>
      <c r="J46" s="52" t="s">
        <v>221</v>
      </c>
      <c r="K46" s="43">
        <v>0</v>
      </c>
      <c r="L46" s="43">
        <f t="shared" si="9"/>
        <v>0</v>
      </c>
      <c r="M46" s="43">
        <f t="shared" si="10"/>
        <v>0</v>
      </c>
      <c r="N46" s="43">
        <v>220830</v>
      </c>
      <c r="O46" s="42">
        <f t="shared" si="1"/>
        <v>220830</v>
      </c>
      <c r="P46" s="44"/>
      <c r="R46" s="53" t="s">
        <v>250</v>
      </c>
      <c r="S46" s="181" t="s">
        <v>247</v>
      </c>
      <c r="T46" s="181" t="s">
        <v>247</v>
      </c>
      <c r="U46" s="181" t="s">
        <v>247</v>
      </c>
      <c r="V46" s="181" t="s">
        <v>248</v>
      </c>
    </row>
    <row r="47" spans="1:213" s="77" customFormat="1" ht="36" customHeight="1" x14ac:dyDescent="0.2">
      <c r="A47" s="76">
        <v>23000034880</v>
      </c>
      <c r="B47" s="57" t="s">
        <v>204</v>
      </c>
      <c r="C47" s="56" t="s">
        <v>77</v>
      </c>
      <c r="D47" s="49" t="s">
        <v>199</v>
      </c>
      <c r="E47" s="49" t="s">
        <v>16</v>
      </c>
      <c r="F47" s="49"/>
      <c r="G47" s="57" t="s">
        <v>202</v>
      </c>
      <c r="H47" s="50"/>
      <c r="I47" s="41"/>
      <c r="J47" s="52" t="s">
        <v>221</v>
      </c>
      <c r="K47" s="43">
        <v>0</v>
      </c>
      <c r="L47" s="43">
        <f t="shared" si="9"/>
        <v>0</v>
      </c>
      <c r="M47" s="43">
        <f t="shared" si="10"/>
        <v>0</v>
      </c>
      <c r="N47" s="43">
        <v>58080</v>
      </c>
      <c r="O47" s="42">
        <f t="shared" si="1"/>
        <v>58080</v>
      </c>
      <c r="P47" s="44"/>
      <c r="R47" s="53" t="s">
        <v>250</v>
      </c>
      <c r="S47" s="181" t="s">
        <v>247</v>
      </c>
      <c r="T47" s="181" t="s">
        <v>247</v>
      </c>
      <c r="U47" s="181" t="s">
        <v>247</v>
      </c>
      <c r="V47" s="181" t="s">
        <v>248</v>
      </c>
    </row>
    <row r="48" spans="1:213" s="61" customFormat="1" ht="12" customHeight="1" x14ac:dyDescent="0.2">
      <c r="A48" s="46" t="s">
        <v>136</v>
      </c>
      <c r="B48" s="68" t="s">
        <v>137</v>
      </c>
      <c r="C48" s="48" t="s">
        <v>138</v>
      </c>
      <c r="D48" s="69" t="s">
        <v>139</v>
      </c>
      <c r="E48" s="72" t="s">
        <v>16</v>
      </c>
      <c r="F48" s="69" t="s">
        <v>17</v>
      </c>
      <c r="G48" s="68" t="s">
        <v>140</v>
      </c>
      <c r="H48" s="50"/>
      <c r="I48" s="51">
        <v>44158</v>
      </c>
      <c r="J48" s="52" t="s">
        <v>223</v>
      </c>
      <c r="K48" s="43">
        <v>14000</v>
      </c>
      <c r="L48" s="168">
        <v>12000</v>
      </c>
      <c r="M48" s="43">
        <f>ROUND(L48/148.5*149,-2)</f>
        <v>12000</v>
      </c>
      <c r="N48" s="43"/>
      <c r="O48" s="42">
        <f t="shared" si="1"/>
        <v>12000</v>
      </c>
      <c r="P48" s="44"/>
      <c r="Q48" s="60"/>
      <c r="R48" s="53" t="s">
        <v>249</v>
      </c>
      <c r="S48" s="181" t="s">
        <v>248</v>
      </c>
      <c r="T48" s="181" t="s">
        <v>248</v>
      </c>
      <c r="U48" s="181" t="s">
        <v>248</v>
      </c>
      <c r="V48" s="181" t="s">
        <v>248</v>
      </c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0"/>
      <c r="CO48" s="60"/>
      <c r="CP48" s="60"/>
      <c r="CQ48" s="60"/>
      <c r="CR48" s="60"/>
      <c r="CS48" s="60"/>
      <c r="CT48" s="60"/>
      <c r="CU48" s="60"/>
      <c r="CV48" s="60"/>
      <c r="CW48" s="60"/>
      <c r="CX48" s="60"/>
      <c r="CY48" s="60"/>
      <c r="CZ48" s="60"/>
      <c r="DA48" s="60"/>
      <c r="DB48" s="60"/>
      <c r="DC48" s="60"/>
      <c r="DD48" s="60"/>
      <c r="DE48" s="60"/>
      <c r="DF48" s="60"/>
      <c r="DG48" s="60"/>
      <c r="DH48" s="60"/>
      <c r="DI48" s="60"/>
      <c r="DJ48" s="60"/>
      <c r="DK48" s="60"/>
      <c r="DL48" s="60"/>
      <c r="DM48" s="60"/>
      <c r="DN48" s="60"/>
      <c r="DO48" s="60"/>
      <c r="DP48" s="60"/>
      <c r="DQ48" s="60"/>
      <c r="DR48" s="60"/>
      <c r="DS48" s="60"/>
      <c r="DT48" s="60"/>
      <c r="DU48" s="60"/>
      <c r="DV48" s="60"/>
      <c r="DW48" s="60"/>
      <c r="DX48" s="60"/>
      <c r="DY48" s="60"/>
      <c r="DZ48" s="60"/>
      <c r="EA48" s="60"/>
      <c r="EB48" s="60"/>
      <c r="EC48" s="60"/>
      <c r="ED48" s="60"/>
      <c r="EE48" s="60"/>
      <c r="EF48" s="60"/>
      <c r="EG48" s="60"/>
      <c r="EH48" s="60"/>
      <c r="EI48" s="60"/>
      <c r="EJ48" s="60"/>
      <c r="EK48" s="60"/>
      <c r="EL48" s="60"/>
      <c r="EM48" s="60"/>
      <c r="EN48" s="60"/>
      <c r="EO48" s="60"/>
      <c r="EP48" s="60"/>
      <c r="EQ48" s="60"/>
      <c r="ER48" s="60"/>
      <c r="ES48" s="60"/>
      <c r="ET48" s="60"/>
      <c r="EU48" s="60"/>
      <c r="EV48" s="60"/>
      <c r="EW48" s="60"/>
      <c r="EX48" s="60"/>
      <c r="EY48" s="60"/>
      <c r="EZ48" s="60"/>
      <c r="FA48" s="60"/>
      <c r="FB48" s="60"/>
      <c r="FC48" s="60"/>
      <c r="FD48" s="60"/>
      <c r="FE48" s="60"/>
      <c r="FF48" s="60"/>
      <c r="FG48" s="60"/>
      <c r="FH48" s="60"/>
      <c r="FI48" s="60"/>
      <c r="FJ48" s="60"/>
      <c r="FK48" s="60"/>
      <c r="FL48" s="60"/>
      <c r="FM48" s="60"/>
      <c r="FN48" s="60"/>
      <c r="FO48" s="60"/>
      <c r="FP48" s="60"/>
      <c r="FQ48" s="60"/>
      <c r="FR48" s="60"/>
      <c r="FS48" s="60"/>
      <c r="FT48" s="60"/>
      <c r="FU48" s="60"/>
      <c r="FV48" s="60"/>
      <c r="FW48" s="60"/>
      <c r="FX48" s="60"/>
      <c r="FY48" s="60"/>
      <c r="FZ48" s="60"/>
      <c r="GA48" s="60"/>
      <c r="GB48" s="60"/>
      <c r="GC48" s="60"/>
      <c r="GD48" s="60"/>
      <c r="GE48" s="60"/>
      <c r="GF48" s="60"/>
      <c r="GG48" s="60"/>
      <c r="GH48" s="60"/>
      <c r="GI48" s="60"/>
      <c r="GJ48" s="60"/>
      <c r="GK48" s="60"/>
      <c r="GL48" s="60"/>
      <c r="GM48" s="60"/>
      <c r="GN48" s="60"/>
      <c r="GO48" s="60"/>
      <c r="GP48" s="60"/>
      <c r="GQ48" s="60"/>
      <c r="GR48" s="60"/>
      <c r="GS48" s="60"/>
      <c r="GT48" s="60"/>
      <c r="GU48" s="60"/>
      <c r="GV48" s="60"/>
      <c r="GW48" s="60"/>
      <c r="GX48" s="60"/>
      <c r="GY48" s="60"/>
      <c r="GZ48" s="60"/>
      <c r="HA48" s="60"/>
      <c r="HB48" s="60"/>
      <c r="HC48" s="60"/>
      <c r="HD48" s="60"/>
      <c r="HE48" s="60"/>
    </row>
    <row r="49" spans="1:213" s="61" customFormat="1" ht="12" customHeight="1" x14ac:dyDescent="0.2">
      <c r="A49" s="78">
        <v>23000018482</v>
      </c>
      <c r="B49" s="68" t="s">
        <v>141</v>
      </c>
      <c r="C49" s="48" t="s">
        <v>142</v>
      </c>
      <c r="D49" s="69" t="s">
        <v>143</v>
      </c>
      <c r="E49" s="72" t="s">
        <v>70</v>
      </c>
      <c r="F49" s="69" t="s">
        <v>95</v>
      </c>
      <c r="G49" s="68" t="s">
        <v>144</v>
      </c>
      <c r="H49" s="50"/>
      <c r="I49" s="51">
        <v>44158</v>
      </c>
      <c r="J49" s="52" t="s">
        <v>221</v>
      </c>
      <c r="K49" s="43">
        <v>45000</v>
      </c>
      <c r="L49" s="168">
        <v>54450</v>
      </c>
      <c r="M49" s="43">
        <f t="shared" ref="M49" si="11">ROUND(L49/150.8*151.5,-2)</f>
        <v>54700</v>
      </c>
      <c r="N49" s="43"/>
      <c r="O49" s="42">
        <f t="shared" si="1"/>
        <v>54700</v>
      </c>
      <c r="P49" s="44"/>
      <c r="Q49" s="60"/>
      <c r="R49" s="53" t="s">
        <v>249</v>
      </c>
      <c r="S49" s="181" t="s">
        <v>248</v>
      </c>
      <c r="T49" s="181" t="s">
        <v>248</v>
      </c>
      <c r="U49" s="181" t="s">
        <v>248</v>
      </c>
      <c r="V49" s="181" t="s">
        <v>248</v>
      </c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0"/>
      <c r="CO49" s="60"/>
      <c r="CP49" s="60"/>
      <c r="CQ49" s="60"/>
      <c r="CR49" s="60"/>
      <c r="CS49" s="60"/>
      <c r="CT49" s="60"/>
      <c r="CU49" s="60"/>
      <c r="CV49" s="60"/>
      <c r="CW49" s="60"/>
      <c r="CX49" s="60"/>
      <c r="CY49" s="60"/>
      <c r="CZ49" s="60"/>
      <c r="DA49" s="60"/>
      <c r="DB49" s="60"/>
      <c r="DC49" s="60"/>
      <c r="DD49" s="60"/>
      <c r="DE49" s="60"/>
      <c r="DF49" s="60"/>
      <c r="DG49" s="60"/>
      <c r="DH49" s="60"/>
      <c r="DI49" s="60"/>
      <c r="DJ49" s="60"/>
      <c r="DK49" s="60"/>
      <c r="DL49" s="60"/>
      <c r="DM49" s="60"/>
      <c r="DN49" s="60"/>
      <c r="DO49" s="60"/>
      <c r="DP49" s="60"/>
      <c r="DQ49" s="60"/>
      <c r="DR49" s="60"/>
      <c r="DS49" s="60"/>
      <c r="DT49" s="60"/>
      <c r="DU49" s="60"/>
      <c r="DV49" s="60"/>
      <c r="DW49" s="60"/>
      <c r="DX49" s="60"/>
      <c r="DY49" s="60"/>
      <c r="DZ49" s="60"/>
      <c r="EA49" s="60"/>
      <c r="EB49" s="60"/>
      <c r="EC49" s="60"/>
      <c r="ED49" s="60"/>
      <c r="EE49" s="60"/>
      <c r="EF49" s="60"/>
      <c r="EG49" s="60"/>
      <c r="EH49" s="60"/>
      <c r="EI49" s="60"/>
      <c r="EJ49" s="60"/>
      <c r="EK49" s="60"/>
      <c r="EL49" s="60"/>
      <c r="EM49" s="60"/>
      <c r="EN49" s="60"/>
      <c r="EO49" s="60"/>
      <c r="EP49" s="60"/>
      <c r="EQ49" s="60"/>
      <c r="ER49" s="60"/>
      <c r="ES49" s="60"/>
      <c r="ET49" s="60"/>
      <c r="EU49" s="60"/>
      <c r="EV49" s="60"/>
      <c r="EW49" s="60"/>
      <c r="EX49" s="60"/>
      <c r="EY49" s="60"/>
      <c r="EZ49" s="60"/>
      <c r="FA49" s="60"/>
      <c r="FB49" s="60"/>
      <c r="FC49" s="60"/>
      <c r="FD49" s="60"/>
      <c r="FE49" s="60"/>
      <c r="FF49" s="60"/>
      <c r="FG49" s="60"/>
      <c r="FH49" s="60"/>
      <c r="FI49" s="60"/>
      <c r="FJ49" s="60"/>
      <c r="FK49" s="60"/>
      <c r="FL49" s="60"/>
      <c r="FM49" s="60"/>
      <c r="FN49" s="60"/>
      <c r="FO49" s="60"/>
      <c r="FP49" s="60"/>
      <c r="FQ49" s="60"/>
      <c r="FR49" s="60"/>
      <c r="FS49" s="60"/>
      <c r="FT49" s="60"/>
      <c r="FU49" s="60"/>
      <c r="FV49" s="60"/>
      <c r="FW49" s="60"/>
      <c r="FX49" s="60"/>
      <c r="FY49" s="60"/>
      <c r="FZ49" s="60"/>
      <c r="GA49" s="60"/>
      <c r="GB49" s="60"/>
      <c r="GC49" s="60"/>
      <c r="GD49" s="60"/>
      <c r="GE49" s="60"/>
      <c r="GF49" s="60"/>
      <c r="GG49" s="60"/>
      <c r="GH49" s="60"/>
      <c r="GI49" s="60"/>
      <c r="GJ49" s="60"/>
      <c r="GK49" s="60"/>
      <c r="GL49" s="60"/>
      <c r="GM49" s="60"/>
      <c r="GN49" s="60"/>
      <c r="GO49" s="60"/>
      <c r="GP49" s="60"/>
      <c r="GQ49" s="60"/>
      <c r="GR49" s="60"/>
      <c r="GS49" s="60"/>
      <c r="GT49" s="60"/>
      <c r="GU49" s="60"/>
      <c r="GV49" s="60"/>
      <c r="GW49" s="60"/>
      <c r="GX49" s="60"/>
      <c r="GY49" s="60"/>
      <c r="GZ49" s="60"/>
      <c r="HA49" s="60"/>
      <c r="HB49" s="60"/>
      <c r="HC49" s="60"/>
      <c r="HD49" s="60"/>
      <c r="HE49" s="60"/>
    </row>
    <row r="50" spans="1:213" ht="24" x14ac:dyDescent="0.2">
      <c r="A50" s="76">
        <v>23000000657</v>
      </c>
      <c r="B50" s="57" t="s">
        <v>197</v>
      </c>
      <c r="C50" s="56" t="s">
        <v>131</v>
      </c>
      <c r="D50" s="49" t="s">
        <v>151</v>
      </c>
      <c r="E50" s="67" t="s">
        <v>16</v>
      </c>
      <c r="F50" s="49"/>
      <c r="G50" s="57" t="s">
        <v>203</v>
      </c>
      <c r="H50" s="50"/>
      <c r="I50" s="41">
        <v>42471</v>
      </c>
      <c r="J50" s="52" t="s">
        <v>221</v>
      </c>
      <c r="K50" s="43">
        <v>2082900</v>
      </c>
      <c r="L50" s="43">
        <f t="shared" ref="L50" si="12">ROUND(K50/131.5*140.3,-2)</f>
        <v>2222300</v>
      </c>
      <c r="M50" s="43">
        <f t="shared" ref="M50" si="13">ROUND(L50/140.3*151.5,-2)</f>
        <v>2399700</v>
      </c>
      <c r="N50" s="43"/>
      <c r="O50" s="42">
        <f t="shared" si="1"/>
        <v>2399700</v>
      </c>
      <c r="P50" s="44"/>
      <c r="R50" s="53" t="s">
        <v>250</v>
      </c>
      <c r="S50" s="181" t="s">
        <v>247</v>
      </c>
      <c r="T50" s="181" t="s">
        <v>247</v>
      </c>
      <c r="U50" s="181" t="s">
        <v>248</v>
      </c>
      <c r="V50" s="181" t="s">
        <v>248</v>
      </c>
    </row>
    <row r="51" spans="1:213" x14ac:dyDescent="0.2">
      <c r="A51" s="76"/>
      <c r="B51" s="69"/>
      <c r="C51" s="48" t="s">
        <v>12</v>
      </c>
      <c r="D51" s="69" t="s">
        <v>12</v>
      </c>
      <c r="E51" s="69" t="s">
        <v>12</v>
      </c>
      <c r="F51" s="69" t="s">
        <v>12</v>
      </c>
      <c r="G51" s="68" t="s">
        <v>12</v>
      </c>
      <c r="H51" s="79"/>
      <c r="I51" s="80"/>
      <c r="J51" s="81"/>
      <c r="K51" s="82"/>
      <c r="L51" s="82"/>
      <c r="M51" s="82"/>
      <c r="N51" s="82"/>
      <c r="O51" s="82"/>
      <c r="P51" s="44"/>
      <c r="R51" s="53"/>
      <c r="S51" s="181"/>
      <c r="T51" s="181"/>
      <c r="U51" s="181"/>
      <c r="V51" s="181"/>
    </row>
    <row r="52" spans="1:213" s="95" customFormat="1" x14ac:dyDescent="0.2">
      <c r="A52" s="83"/>
      <c r="B52" s="84" t="s">
        <v>145</v>
      </c>
      <c r="C52" s="85"/>
      <c r="D52" s="86"/>
      <c r="E52" s="86"/>
      <c r="F52" s="86"/>
      <c r="G52" s="87"/>
      <c r="H52" s="88"/>
      <c r="I52" s="89"/>
      <c r="J52" s="90"/>
      <c r="K52" s="91">
        <v>53680900</v>
      </c>
      <c r="L52" s="91">
        <f>SUM(L5:L51)</f>
        <v>55979117</v>
      </c>
      <c r="M52" s="91">
        <f>SUM(M5:M51)</f>
        <v>56676500</v>
      </c>
      <c r="N52" s="91">
        <f>SUM(N5:N51)</f>
        <v>5590490</v>
      </c>
      <c r="O52" s="91">
        <f>SUM(O5:O51)</f>
        <v>62266990</v>
      </c>
      <c r="P52" s="93"/>
      <c r="Q52" s="94"/>
      <c r="R52" s="53"/>
      <c r="S52" s="181"/>
      <c r="T52" s="181"/>
      <c r="U52" s="181"/>
      <c r="V52" s="181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4"/>
      <c r="DN52" s="94"/>
      <c r="DO52" s="94"/>
      <c r="DP52" s="94"/>
      <c r="DQ52" s="94"/>
      <c r="DR52" s="94"/>
      <c r="DS52" s="94"/>
      <c r="DT52" s="94"/>
      <c r="DU52" s="94"/>
      <c r="DV52" s="94"/>
      <c r="DW52" s="94"/>
      <c r="DX52" s="94"/>
      <c r="DY52" s="94"/>
      <c r="DZ52" s="94"/>
      <c r="EA52" s="94"/>
      <c r="EB52" s="94"/>
      <c r="EC52" s="94"/>
      <c r="ED52" s="94"/>
      <c r="EE52" s="94"/>
      <c r="EF52" s="94"/>
      <c r="EG52" s="94"/>
      <c r="EH52" s="94"/>
      <c r="EI52" s="94"/>
      <c r="EJ52" s="94"/>
      <c r="EK52" s="94"/>
      <c r="EL52" s="94"/>
      <c r="EM52" s="94"/>
      <c r="EN52" s="94"/>
      <c r="EO52" s="94"/>
      <c r="EP52" s="94"/>
      <c r="EQ52" s="94"/>
      <c r="ER52" s="94"/>
      <c r="ES52" s="94"/>
      <c r="ET52" s="94"/>
      <c r="EU52" s="94"/>
      <c r="EV52" s="94"/>
      <c r="EW52" s="94"/>
      <c r="EX52" s="94"/>
      <c r="EY52" s="94"/>
      <c r="EZ52" s="94"/>
      <c r="FA52" s="94"/>
      <c r="FB52" s="94"/>
      <c r="FC52" s="94"/>
      <c r="FD52" s="94"/>
      <c r="FE52" s="94"/>
      <c r="FF52" s="94"/>
      <c r="FG52" s="94"/>
      <c r="FH52" s="94"/>
      <c r="FI52" s="94"/>
      <c r="FJ52" s="94"/>
      <c r="FK52" s="94"/>
      <c r="FL52" s="94"/>
      <c r="FM52" s="94"/>
      <c r="FN52" s="94"/>
      <c r="FO52" s="94"/>
      <c r="FP52" s="94"/>
      <c r="FQ52" s="94"/>
      <c r="FR52" s="94"/>
      <c r="FS52" s="94"/>
      <c r="FT52" s="94"/>
      <c r="FU52" s="94"/>
      <c r="FV52" s="94"/>
      <c r="FW52" s="94"/>
      <c r="FX52" s="94"/>
      <c r="FY52" s="94"/>
      <c r="FZ52" s="94"/>
      <c r="GA52" s="94"/>
      <c r="GB52" s="94"/>
      <c r="GC52" s="94"/>
      <c r="GD52" s="94"/>
      <c r="GE52" s="94"/>
      <c r="GF52" s="94"/>
      <c r="GG52" s="94"/>
      <c r="GH52" s="94"/>
      <c r="GI52" s="94"/>
      <c r="GJ52" s="94"/>
      <c r="GK52" s="94"/>
      <c r="GL52" s="94"/>
      <c r="GM52" s="94"/>
      <c r="GN52" s="94"/>
      <c r="GO52" s="94"/>
      <c r="GP52" s="94"/>
      <c r="GQ52" s="94"/>
      <c r="GR52" s="94"/>
      <c r="GS52" s="94"/>
      <c r="GT52" s="94"/>
      <c r="GU52" s="94"/>
      <c r="GV52" s="94"/>
      <c r="GW52" s="94"/>
      <c r="GX52" s="94"/>
      <c r="GY52" s="94"/>
      <c r="GZ52" s="94"/>
      <c r="HA52" s="94"/>
      <c r="HB52" s="94"/>
      <c r="HC52" s="94"/>
      <c r="HD52" s="94"/>
      <c r="HE52" s="94"/>
    </row>
    <row r="53" spans="1:213" s="61" customFormat="1" x14ac:dyDescent="0.2">
      <c r="A53" s="59"/>
      <c r="B53" s="96" t="s">
        <v>146</v>
      </c>
      <c r="C53" s="97"/>
      <c r="D53" s="97"/>
      <c r="E53" s="98"/>
      <c r="F53" s="49" t="s">
        <v>12</v>
      </c>
      <c r="G53" s="57" t="s">
        <v>12</v>
      </c>
      <c r="H53" s="58"/>
      <c r="I53" s="99"/>
      <c r="J53" s="100"/>
      <c r="K53" s="82"/>
      <c r="L53" s="82"/>
      <c r="M53" s="82"/>
      <c r="N53" s="82"/>
      <c r="O53" s="82"/>
      <c r="P53" s="44"/>
      <c r="Q53" s="60"/>
      <c r="R53" s="53"/>
      <c r="S53" s="181"/>
      <c r="T53" s="181"/>
      <c r="U53" s="181"/>
      <c r="V53" s="181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0"/>
      <c r="CO53" s="60"/>
      <c r="CP53" s="60"/>
      <c r="CQ53" s="60"/>
      <c r="CR53" s="60"/>
      <c r="CS53" s="60"/>
      <c r="CT53" s="60"/>
      <c r="CU53" s="60"/>
      <c r="CV53" s="60"/>
      <c r="CW53" s="60"/>
      <c r="CX53" s="60"/>
      <c r="CY53" s="60"/>
      <c r="CZ53" s="60"/>
      <c r="DA53" s="60"/>
      <c r="DB53" s="60"/>
      <c r="DC53" s="60"/>
      <c r="DD53" s="60"/>
      <c r="DE53" s="60"/>
      <c r="DF53" s="60"/>
      <c r="DG53" s="60"/>
      <c r="DH53" s="60"/>
      <c r="DI53" s="60"/>
      <c r="DJ53" s="60"/>
      <c r="DK53" s="60"/>
      <c r="DL53" s="60"/>
      <c r="DM53" s="60"/>
      <c r="DN53" s="60"/>
      <c r="DO53" s="60"/>
      <c r="DP53" s="60"/>
      <c r="DQ53" s="60"/>
      <c r="DR53" s="60"/>
      <c r="DS53" s="60"/>
      <c r="DT53" s="60"/>
      <c r="DU53" s="60"/>
      <c r="DV53" s="60"/>
      <c r="DW53" s="60"/>
      <c r="DX53" s="60"/>
      <c r="DY53" s="60"/>
      <c r="DZ53" s="60"/>
      <c r="EA53" s="60"/>
      <c r="EB53" s="60"/>
      <c r="EC53" s="60"/>
      <c r="ED53" s="60"/>
      <c r="EE53" s="60"/>
      <c r="EF53" s="60"/>
      <c r="EG53" s="60"/>
      <c r="EH53" s="60"/>
      <c r="EI53" s="60"/>
      <c r="EJ53" s="60"/>
      <c r="EK53" s="60"/>
      <c r="EL53" s="60"/>
      <c r="EM53" s="60"/>
      <c r="EN53" s="60"/>
      <c r="EO53" s="60"/>
      <c r="EP53" s="60"/>
      <c r="EQ53" s="60"/>
      <c r="ER53" s="60"/>
      <c r="ES53" s="60"/>
      <c r="ET53" s="60"/>
      <c r="EU53" s="60"/>
      <c r="EV53" s="60"/>
      <c r="EW53" s="60"/>
      <c r="EX53" s="60"/>
      <c r="EY53" s="60"/>
      <c r="EZ53" s="60"/>
      <c r="FA53" s="60"/>
      <c r="FB53" s="60"/>
      <c r="FC53" s="60"/>
      <c r="FD53" s="60"/>
      <c r="FE53" s="60"/>
      <c r="FF53" s="60"/>
      <c r="FG53" s="60"/>
      <c r="FH53" s="60"/>
      <c r="FI53" s="60"/>
      <c r="FJ53" s="60"/>
      <c r="FK53" s="60"/>
      <c r="FL53" s="60"/>
      <c r="FM53" s="60"/>
      <c r="FN53" s="60"/>
      <c r="FO53" s="60"/>
      <c r="FP53" s="60"/>
      <c r="FQ53" s="60"/>
      <c r="FR53" s="60"/>
      <c r="FS53" s="60"/>
      <c r="FT53" s="60"/>
      <c r="FU53" s="60"/>
      <c r="FV53" s="60"/>
      <c r="FW53" s="60"/>
      <c r="FX53" s="60"/>
      <c r="FY53" s="60"/>
      <c r="FZ53" s="60"/>
      <c r="GA53" s="60"/>
      <c r="GB53" s="60"/>
      <c r="GC53" s="60"/>
      <c r="GD53" s="60"/>
      <c r="GE53" s="60"/>
      <c r="GF53" s="60"/>
      <c r="GG53" s="60"/>
      <c r="GH53" s="60"/>
      <c r="GI53" s="60"/>
      <c r="GJ53" s="60"/>
      <c r="GK53" s="60"/>
      <c r="GL53" s="60"/>
      <c r="GM53" s="60"/>
      <c r="GN53" s="60"/>
      <c r="GO53" s="60"/>
      <c r="GP53" s="60"/>
      <c r="GQ53" s="60"/>
      <c r="GR53" s="60"/>
      <c r="GS53" s="60"/>
      <c r="GT53" s="60"/>
      <c r="GU53" s="60"/>
      <c r="GV53" s="60"/>
      <c r="GW53" s="60"/>
      <c r="GX53" s="60"/>
      <c r="GY53" s="60"/>
      <c r="GZ53" s="60"/>
      <c r="HA53" s="60"/>
      <c r="HB53" s="60"/>
      <c r="HC53" s="60"/>
      <c r="HD53" s="60"/>
      <c r="HE53" s="60"/>
    </row>
    <row r="54" spans="1:213" s="61" customFormat="1" ht="24" customHeight="1" x14ac:dyDescent="0.2">
      <c r="A54" s="76">
        <v>23000002139</v>
      </c>
      <c r="B54" s="49" t="s">
        <v>105</v>
      </c>
      <c r="C54" s="56">
        <v>50</v>
      </c>
      <c r="D54" s="49" t="s">
        <v>147</v>
      </c>
      <c r="E54" s="49" t="s">
        <v>16</v>
      </c>
      <c r="F54" s="49" t="s">
        <v>17</v>
      </c>
      <c r="G54" s="57" t="s">
        <v>148</v>
      </c>
      <c r="H54" s="50"/>
      <c r="I54" s="51">
        <v>44153</v>
      </c>
      <c r="J54" s="52" t="s">
        <v>221</v>
      </c>
      <c r="K54" s="43">
        <v>14561300</v>
      </c>
      <c r="L54" s="168">
        <v>14689400</v>
      </c>
      <c r="M54" s="43">
        <f t="shared" ref="M54:M60" si="14">ROUND(L54/150.8*151.5,-2)</f>
        <v>14757600</v>
      </c>
      <c r="N54" s="43">
        <v>3388000</v>
      </c>
      <c r="O54" s="42">
        <f t="shared" ref="O54:O68" si="15">M54+N54</f>
        <v>18145600</v>
      </c>
      <c r="P54" s="44"/>
      <c r="Q54" s="60"/>
      <c r="R54" s="53" t="s">
        <v>249</v>
      </c>
      <c r="S54" s="181" t="s">
        <v>247</v>
      </c>
      <c r="T54" s="181" t="s">
        <v>247</v>
      </c>
      <c r="U54" s="182" t="s">
        <v>248</v>
      </c>
      <c r="V54" s="182" t="s">
        <v>248</v>
      </c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0"/>
      <c r="CO54" s="60"/>
      <c r="CP54" s="60"/>
      <c r="CQ54" s="60"/>
      <c r="CR54" s="60"/>
      <c r="CS54" s="60"/>
      <c r="CT54" s="60"/>
      <c r="CU54" s="60"/>
      <c r="CV54" s="60"/>
      <c r="CW54" s="60"/>
      <c r="CX54" s="60"/>
      <c r="CY54" s="60"/>
      <c r="CZ54" s="60"/>
      <c r="DA54" s="60"/>
      <c r="DB54" s="60"/>
      <c r="DC54" s="60"/>
      <c r="DD54" s="60"/>
      <c r="DE54" s="60"/>
      <c r="DF54" s="60"/>
      <c r="DG54" s="60"/>
      <c r="DH54" s="60"/>
      <c r="DI54" s="60"/>
      <c r="DJ54" s="60"/>
      <c r="DK54" s="60"/>
      <c r="DL54" s="60"/>
      <c r="DM54" s="60"/>
      <c r="DN54" s="60"/>
      <c r="DO54" s="60"/>
      <c r="DP54" s="60"/>
      <c r="DQ54" s="60"/>
      <c r="DR54" s="60"/>
      <c r="DS54" s="60"/>
      <c r="DT54" s="60"/>
      <c r="DU54" s="60"/>
      <c r="DV54" s="60"/>
      <c r="DW54" s="60"/>
      <c r="DX54" s="60"/>
      <c r="DY54" s="60"/>
      <c r="DZ54" s="60"/>
      <c r="EA54" s="60"/>
      <c r="EB54" s="60"/>
      <c r="EC54" s="60"/>
      <c r="ED54" s="60"/>
      <c r="EE54" s="60"/>
      <c r="EF54" s="60"/>
      <c r="EG54" s="60"/>
      <c r="EH54" s="60"/>
      <c r="EI54" s="60"/>
      <c r="EJ54" s="60"/>
      <c r="EK54" s="60"/>
      <c r="EL54" s="60"/>
      <c r="EM54" s="60"/>
      <c r="EN54" s="60"/>
      <c r="EO54" s="60"/>
      <c r="EP54" s="60"/>
      <c r="EQ54" s="60"/>
      <c r="ER54" s="60"/>
      <c r="ES54" s="60"/>
      <c r="ET54" s="60"/>
      <c r="EU54" s="60"/>
      <c r="EV54" s="60"/>
      <c r="EW54" s="60"/>
      <c r="EX54" s="60"/>
      <c r="EY54" s="60"/>
      <c r="EZ54" s="60"/>
      <c r="FA54" s="60"/>
      <c r="FB54" s="60"/>
      <c r="FC54" s="60"/>
      <c r="FD54" s="60"/>
      <c r="FE54" s="60"/>
      <c r="FF54" s="60"/>
      <c r="FG54" s="60"/>
      <c r="FH54" s="60"/>
      <c r="FI54" s="60"/>
      <c r="FJ54" s="60"/>
      <c r="FK54" s="60"/>
      <c r="FL54" s="60"/>
      <c r="FM54" s="60"/>
      <c r="FN54" s="60"/>
      <c r="FO54" s="60"/>
      <c r="FP54" s="60"/>
      <c r="FQ54" s="60"/>
      <c r="FR54" s="60"/>
      <c r="FS54" s="60"/>
      <c r="FT54" s="60"/>
      <c r="FU54" s="60"/>
      <c r="FV54" s="60"/>
      <c r="FW54" s="60"/>
      <c r="FX54" s="60"/>
      <c r="FY54" s="60"/>
      <c r="FZ54" s="60"/>
      <c r="GA54" s="60"/>
      <c r="GB54" s="60"/>
      <c r="GC54" s="60"/>
      <c r="GD54" s="60"/>
      <c r="GE54" s="60"/>
      <c r="GF54" s="60"/>
      <c r="GG54" s="60"/>
      <c r="GH54" s="60"/>
      <c r="GI54" s="60"/>
      <c r="GJ54" s="60"/>
      <c r="GK54" s="60"/>
      <c r="GL54" s="60"/>
      <c r="GM54" s="60"/>
      <c r="GN54" s="60"/>
      <c r="GO54" s="60"/>
      <c r="GP54" s="60"/>
      <c r="GQ54" s="60"/>
      <c r="GR54" s="60"/>
      <c r="GS54" s="60"/>
      <c r="GT54" s="60"/>
      <c r="GU54" s="60"/>
      <c r="GV54" s="60"/>
      <c r="GW54" s="60"/>
      <c r="GX54" s="60"/>
      <c r="GY54" s="60"/>
      <c r="GZ54" s="60"/>
      <c r="HA54" s="60"/>
      <c r="HB54" s="60"/>
      <c r="HC54" s="60"/>
      <c r="HD54" s="60"/>
      <c r="HE54" s="60"/>
    </row>
    <row r="55" spans="1:213" s="61" customFormat="1" ht="108" x14ac:dyDescent="0.2">
      <c r="A55" s="76">
        <v>23000000660</v>
      </c>
      <c r="B55" s="47" t="s">
        <v>149</v>
      </c>
      <c r="C55" s="56" t="s">
        <v>150</v>
      </c>
      <c r="D55" s="49" t="s">
        <v>151</v>
      </c>
      <c r="E55" s="49" t="s">
        <v>16</v>
      </c>
      <c r="F55" s="49" t="s">
        <v>17</v>
      </c>
      <c r="G55" s="57" t="s">
        <v>222</v>
      </c>
      <c r="H55" s="50"/>
      <c r="I55" s="51">
        <v>44152</v>
      </c>
      <c r="J55" s="52" t="s">
        <v>225</v>
      </c>
      <c r="K55" s="43">
        <v>120000</v>
      </c>
      <c r="L55" s="168">
        <v>278300</v>
      </c>
      <c r="M55" s="43">
        <f>L55</f>
        <v>278300</v>
      </c>
      <c r="N55" s="64">
        <v>90750</v>
      </c>
      <c r="O55" s="42">
        <f t="shared" si="15"/>
        <v>369050</v>
      </c>
      <c r="P55" s="44"/>
      <c r="Q55" s="60"/>
      <c r="R55" s="53" t="s">
        <v>256</v>
      </c>
      <c r="S55" s="183" t="s">
        <v>251</v>
      </c>
      <c r="T55" s="183" t="s">
        <v>251</v>
      </c>
      <c r="U55" s="184" t="s">
        <v>248</v>
      </c>
      <c r="V55" s="184" t="s">
        <v>247</v>
      </c>
      <c r="W55" s="60" t="s">
        <v>254</v>
      </c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0"/>
      <c r="CO55" s="60"/>
      <c r="CP55" s="60"/>
      <c r="CQ55" s="60"/>
      <c r="CR55" s="60"/>
      <c r="CS55" s="60"/>
      <c r="CT55" s="60"/>
      <c r="CU55" s="60"/>
      <c r="CV55" s="60"/>
      <c r="CW55" s="60"/>
      <c r="CX55" s="60"/>
      <c r="CY55" s="60"/>
      <c r="CZ55" s="60"/>
      <c r="DA55" s="60"/>
      <c r="DB55" s="60"/>
      <c r="DC55" s="60"/>
      <c r="DD55" s="60"/>
      <c r="DE55" s="60"/>
      <c r="DF55" s="60"/>
      <c r="DG55" s="60"/>
      <c r="DH55" s="60"/>
      <c r="DI55" s="60"/>
      <c r="DJ55" s="60"/>
      <c r="DK55" s="60"/>
      <c r="DL55" s="60"/>
      <c r="DM55" s="60"/>
      <c r="DN55" s="60"/>
      <c r="DO55" s="60"/>
      <c r="DP55" s="60"/>
      <c r="DQ55" s="60"/>
      <c r="DR55" s="60"/>
      <c r="DS55" s="60"/>
      <c r="DT55" s="60"/>
      <c r="DU55" s="60"/>
      <c r="DV55" s="60"/>
      <c r="DW55" s="60"/>
      <c r="DX55" s="60"/>
      <c r="DY55" s="60"/>
      <c r="DZ55" s="60"/>
      <c r="EA55" s="60"/>
      <c r="EB55" s="60"/>
      <c r="EC55" s="60"/>
      <c r="ED55" s="60"/>
      <c r="EE55" s="60"/>
      <c r="EF55" s="60"/>
      <c r="EG55" s="60"/>
      <c r="EH55" s="60"/>
      <c r="EI55" s="60"/>
      <c r="EJ55" s="60"/>
      <c r="EK55" s="60"/>
      <c r="EL55" s="60"/>
      <c r="EM55" s="60"/>
      <c r="EN55" s="60"/>
      <c r="EO55" s="60"/>
      <c r="EP55" s="60"/>
      <c r="EQ55" s="60"/>
      <c r="ER55" s="60"/>
      <c r="ES55" s="60"/>
      <c r="ET55" s="60"/>
      <c r="EU55" s="60"/>
      <c r="EV55" s="60"/>
      <c r="EW55" s="60"/>
      <c r="EX55" s="60"/>
      <c r="EY55" s="60"/>
      <c r="EZ55" s="60"/>
      <c r="FA55" s="60"/>
      <c r="FB55" s="60"/>
      <c r="FC55" s="60"/>
      <c r="FD55" s="60"/>
      <c r="FE55" s="60"/>
      <c r="FF55" s="60"/>
      <c r="FG55" s="60"/>
      <c r="FH55" s="60"/>
      <c r="FI55" s="60"/>
      <c r="FJ55" s="60"/>
      <c r="FK55" s="60"/>
      <c r="FL55" s="60"/>
      <c r="FM55" s="60"/>
      <c r="FN55" s="60"/>
      <c r="FO55" s="60"/>
      <c r="FP55" s="60"/>
      <c r="FQ55" s="60"/>
      <c r="FR55" s="60"/>
      <c r="FS55" s="60"/>
      <c r="FT55" s="60"/>
      <c r="FU55" s="60"/>
      <c r="FV55" s="60"/>
      <c r="FW55" s="60"/>
      <c r="FX55" s="60"/>
      <c r="FY55" s="60"/>
      <c r="FZ55" s="60"/>
      <c r="GA55" s="60"/>
      <c r="GB55" s="60"/>
      <c r="GC55" s="60"/>
      <c r="GD55" s="60"/>
      <c r="GE55" s="60"/>
      <c r="GF55" s="60"/>
      <c r="GG55" s="60"/>
      <c r="GH55" s="60"/>
      <c r="GI55" s="60"/>
      <c r="GJ55" s="60"/>
      <c r="GK55" s="60"/>
      <c r="GL55" s="60"/>
      <c r="GM55" s="60"/>
      <c r="GN55" s="60"/>
      <c r="GO55" s="60"/>
      <c r="GP55" s="60"/>
      <c r="GQ55" s="60"/>
      <c r="GR55" s="60"/>
      <c r="GS55" s="60"/>
      <c r="GT55" s="60"/>
      <c r="GU55" s="60"/>
      <c r="GV55" s="60"/>
      <c r="GW55" s="60"/>
      <c r="GX55" s="60"/>
      <c r="GY55" s="60"/>
      <c r="GZ55" s="60"/>
      <c r="HA55" s="60"/>
      <c r="HB55" s="60"/>
      <c r="HC55" s="60"/>
      <c r="HD55" s="60"/>
      <c r="HE55" s="60"/>
    </row>
    <row r="56" spans="1:213" s="61" customFormat="1" ht="12" customHeight="1" x14ac:dyDescent="0.2">
      <c r="A56" s="76">
        <v>23000004553</v>
      </c>
      <c r="B56" s="47" t="s">
        <v>85</v>
      </c>
      <c r="C56" s="56" t="s">
        <v>152</v>
      </c>
      <c r="D56" s="49" t="s">
        <v>153</v>
      </c>
      <c r="E56" s="49" t="s">
        <v>16</v>
      </c>
      <c r="F56" s="49" t="s">
        <v>17</v>
      </c>
      <c r="G56" s="57" t="s">
        <v>154</v>
      </c>
      <c r="H56" s="50"/>
      <c r="I56" s="51" t="s">
        <v>238</v>
      </c>
      <c r="J56" s="52" t="s">
        <v>221</v>
      </c>
      <c r="K56" s="43">
        <v>4302300</v>
      </c>
      <c r="L56" s="168">
        <v>4815800</v>
      </c>
      <c r="M56" s="43">
        <f t="shared" si="14"/>
        <v>4838200</v>
      </c>
      <c r="N56" s="42">
        <v>653400</v>
      </c>
      <c r="O56" s="42">
        <f t="shared" si="15"/>
        <v>5491600</v>
      </c>
      <c r="P56" s="44"/>
      <c r="Q56" s="60"/>
      <c r="R56" s="53" t="s">
        <v>249</v>
      </c>
      <c r="S56" s="183" t="s">
        <v>247</v>
      </c>
      <c r="T56" s="183" t="s">
        <v>247</v>
      </c>
      <c r="U56" s="184" t="s">
        <v>248</v>
      </c>
      <c r="V56" s="184" t="s">
        <v>248</v>
      </c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0"/>
      <c r="CO56" s="60"/>
      <c r="CP56" s="60"/>
      <c r="CQ56" s="60"/>
      <c r="CR56" s="60"/>
      <c r="CS56" s="60"/>
      <c r="CT56" s="60"/>
      <c r="CU56" s="60"/>
      <c r="CV56" s="60"/>
      <c r="CW56" s="60"/>
      <c r="CX56" s="60"/>
      <c r="CY56" s="60"/>
      <c r="CZ56" s="60"/>
      <c r="DA56" s="60"/>
      <c r="DB56" s="60"/>
      <c r="DC56" s="60"/>
      <c r="DD56" s="60"/>
      <c r="DE56" s="60"/>
      <c r="DF56" s="60"/>
      <c r="DG56" s="60"/>
      <c r="DH56" s="60"/>
      <c r="DI56" s="60"/>
      <c r="DJ56" s="60"/>
      <c r="DK56" s="60"/>
      <c r="DL56" s="60"/>
      <c r="DM56" s="60"/>
      <c r="DN56" s="60"/>
      <c r="DO56" s="60"/>
      <c r="DP56" s="60"/>
      <c r="DQ56" s="60"/>
      <c r="DR56" s="60"/>
      <c r="DS56" s="60"/>
      <c r="DT56" s="60"/>
      <c r="DU56" s="60"/>
      <c r="DV56" s="60"/>
      <c r="DW56" s="60"/>
      <c r="DX56" s="60"/>
      <c r="DY56" s="60"/>
      <c r="DZ56" s="60"/>
      <c r="EA56" s="60"/>
      <c r="EB56" s="60"/>
      <c r="EC56" s="60"/>
      <c r="ED56" s="60"/>
      <c r="EE56" s="60"/>
      <c r="EF56" s="60"/>
      <c r="EG56" s="60"/>
      <c r="EH56" s="60"/>
      <c r="EI56" s="60"/>
      <c r="EJ56" s="60"/>
      <c r="EK56" s="60"/>
      <c r="EL56" s="60"/>
      <c r="EM56" s="60"/>
      <c r="EN56" s="60"/>
      <c r="EO56" s="60"/>
      <c r="EP56" s="60"/>
      <c r="EQ56" s="60"/>
      <c r="ER56" s="60"/>
      <c r="ES56" s="60"/>
      <c r="ET56" s="60"/>
      <c r="EU56" s="60"/>
      <c r="EV56" s="60"/>
      <c r="EW56" s="60"/>
      <c r="EX56" s="60"/>
      <c r="EY56" s="60"/>
      <c r="EZ56" s="60"/>
      <c r="FA56" s="60"/>
      <c r="FB56" s="60"/>
      <c r="FC56" s="60"/>
      <c r="FD56" s="60"/>
      <c r="FE56" s="60"/>
      <c r="FF56" s="60"/>
      <c r="FG56" s="60"/>
      <c r="FH56" s="60"/>
      <c r="FI56" s="60"/>
      <c r="FJ56" s="60"/>
      <c r="FK56" s="60"/>
      <c r="FL56" s="60"/>
      <c r="FM56" s="60"/>
      <c r="FN56" s="60"/>
      <c r="FO56" s="60"/>
      <c r="FP56" s="60"/>
      <c r="FQ56" s="60"/>
      <c r="FR56" s="60"/>
      <c r="FS56" s="60"/>
      <c r="FT56" s="60"/>
      <c r="FU56" s="60"/>
      <c r="FV56" s="60"/>
      <c r="FW56" s="60"/>
      <c r="FX56" s="60"/>
      <c r="FY56" s="60"/>
      <c r="FZ56" s="60"/>
      <c r="GA56" s="60"/>
      <c r="GB56" s="60"/>
      <c r="GC56" s="60"/>
      <c r="GD56" s="60"/>
      <c r="GE56" s="60"/>
      <c r="GF56" s="60"/>
      <c r="GG56" s="60"/>
      <c r="GH56" s="60"/>
      <c r="GI56" s="60"/>
      <c r="GJ56" s="60"/>
      <c r="GK56" s="60"/>
      <c r="GL56" s="60"/>
      <c r="GM56" s="60"/>
      <c r="GN56" s="60"/>
      <c r="GO56" s="60"/>
      <c r="GP56" s="60"/>
      <c r="GQ56" s="60"/>
      <c r="GR56" s="60"/>
      <c r="GS56" s="60"/>
      <c r="GT56" s="60"/>
      <c r="GU56" s="60"/>
      <c r="GV56" s="60"/>
      <c r="GW56" s="60"/>
      <c r="GX56" s="60"/>
      <c r="GY56" s="60"/>
      <c r="GZ56" s="60"/>
      <c r="HA56" s="60"/>
      <c r="HB56" s="60"/>
      <c r="HC56" s="60"/>
      <c r="HD56" s="60"/>
      <c r="HE56" s="60"/>
    </row>
    <row r="57" spans="1:213" s="61" customFormat="1" ht="12" customHeight="1" x14ac:dyDescent="0.2">
      <c r="A57" s="76">
        <v>23000008360</v>
      </c>
      <c r="B57" s="47" t="s">
        <v>72</v>
      </c>
      <c r="C57" s="56" t="s">
        <v>155</v>
      </c>
      <c r="D57" s="49" t="s">
        <v>156</v>
      </c>
      <c r="E57" s="49" t="s">
        <v>74</v>
      </c>
      <c r="F57" s="49" t="s">
        <v>17</v>
      </c>
      <c r="G57" s="57" t="s">
        <v>157</v>
      </c>
      <c r="H57" s="50"/>
      <c r="I57" s="51">
        <v>44159</v>
      </c>
      <c r="J57" s="52" t="s">
        <v>221</v>
      </c>
      <c r="K57" s="43">
        <v>1720800</v>
      </c>
      <c r="L57" s="168">
        <v>226400</v>
      </c>
      <c r="M57" s="43">
        <f t="shared" si="14"/>
        <v>227500</v>
      </c>
      <c r="N57" s="42">
        <v>344850</v>
      </c>
      <c r="O57" s="42">
        <f t="shared" si="15"/>
        <v>572350</v>
      </c>
      <c r="P57" s="44"/>
      <c r="Q57" s="60"/>
      <c r="R57" s="53" t="s">
        <v>249</v>
      </c>
      <c r="S57" s="183" t="s">
        <v>247</v>
      </c>
      <c r="T57" s="183" t="s">
        <v>247</v>
      </c>
      <c r="U57" s="184" t="s">
        <v>247</v>
      </c>
      <c r="V57" s="184" t="s">
        <v>248</v>
      </c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0"/>
      <c r="CO57" s="60"/>
      <c r="CP57" s="60"/>
      <c r="CQ57" s="60"/>
      <c r="CR57" s="60"/>
      <c r="CS57" s="60"/>
      <c r="CT57" s="60"/>
      <c r="CU57" s="60"/>
      <c r="CV57" s="60"/>
      <c r="CW57" s="60"/>
      <c r="CX57" s="60"/>
      <c r="CY57" s="60"/>
      <c r="CZ57" s="60"/>
      <c r="DA57" s="60"/>
      <c r="DB57" s="60"/>
      <c r="DC57" s="60"/>
      <c r="DD57" s="60"/>
      <c r="DE57" s="60"/>
      <c r="DF57" s="60"/>
      <c r="DG57" s="60"/>
      <c r="DH57" s="60"/>
      <c r="DI57" s="60"/>
      <c r="DJ57" s="60"/>
      <c r="DK57" s="60"/>
      <c r="DL57" s="60"/>
      <c r="DM57" s="60"/>
      <c r="DN57" s="60"/>
      <c r="DO57" s="60"/>
      <c r="DP57" s="60"/>
      <c r="DQ57" s="60"/>
      <c r="DR57" s="60"/>
      <c r="DS57" s="60"/>
      <c r="DT57" s="60"/>
      <c r="DU57" s="60"/>
      <c r="DV57" s="60"/>
      <c r="DW57" s="60"/>
      <c r="DX57" s="60"/>
      <c r="DY57" s="60"/>
      <c r="DZ57" s="60"/>
      <c r="EA57" s="60"/>
      <c r="EB57" s="60"/>
      <c r="EC57" s="60"/>
      <c r="ED57" s="60"/>
      <c r="EE57" s="60"/>
      <c r="EF57" s="60"/>
      <c r="EG57" s="60"/>
      <c r="EH57" s="60"/>
      <c r="EI57" s="60"/>
      <c r="EJ57" s="60"/>
      <c r="EK57" s="60"/>
      <c r="EL57" s="60"/>
      <c r="EM57" s="60"/>
      <c r="EN57" s="60"/>
      <c r="EO57" s="60"/>
      <c r="EP57" s="60"/>
      <c r="EQ57" s="60"/>
      <c r="ER57" s="60"/>
      <c r="ES57" s="60"/>
      <c r="ET57" s="60"/>
      <c r="EU57" s="60"/>
      <c r="EV57" s="60"/>
      <c r="EW57" s="60"/>
      <c r="EX57" s="60"/>
      <c r="EY57" s="60"/>
      <c r="EZ57" s="60"/>
      <c r="FA57" s="60"/>
      <c r="FB57" s="60"/>
      <c r="FC57" s="60"/>
      <c r="FD57" s="60"/>
      <c r="FE57" s="60"/>
      <c r="FF57" s="60"/>
      <c r="FG57" s="60"/>
      <c r="FH57" s="60"/>
      <c r="FI57" s="60"/>
      <c r="FJ57" s="60"/>
      <c r="FK57" s="60"/>
      <c r="FL57" s="60"/>
      <c r="FM57" s="60"/>
      <c r="FN57" s="60"/>
      <c r="FO57" s="60"/>
      <c r="FP57" s="60"/>
      <c r="FQ57" s="60"/>
      <c r="FR57" s="60"/>
      <c r="FS57" s="60"/>
      <c r="FT57" s="60"/>
      <c r="FU57" s="60"/>
      <c r="FV57" s="60"/>
      <c r="FW57" s="60"/>
      <c r="FX57" s="60"/>
      <c r="FY57" s="60"/>
      <c r="FZ57" s="60"/>
      <c r="GA57" s="60"/>
      <c r="GB57" s="60"/>
      <c r="GC57" s="60"/>
      <c r="GD57" s="60"/>
      <c r="GE57" s="60"/>
      <c r="GF57" s="60"/>
      <c r="GG57" s="60"/>
      <c r="GH57" s="60"/>
      <c r="GI57" s="60"/>
      <c r="GJ57" s="60"/>
      <c r="GK57" s="60"/>
      <c r="GL57" s="60"/>
      <c r="GM57" s="60"/>
      <c r="GN57" s="60"/>
      <c r="GO57" s="60"/>
      <c r="GP57" s="60"/>
      <c r="GQ57" s="60"/>
      <c r="GR57" s="60"/>
      <c r="GS57" s="60"/>
      <c r="GT57" s="60"/>
      <c r="GU57" s="60"/>
      <c r="GV57" s="60"/>
      <c r="GW57" s="60"/>
      <c r="GX57" s="60"/>
      <c r="GY57" s="60"/>
      <c r="GZ57" s="60"/>
      <c r="HA57" s="60"/>
      <c r="HB57" s="60"/>
      <c r="HC57" s="60"/>
      <c r="HD57" s="60"/>
      <c r="HE57" s="60"/>
    </row>
    <row r="58" spans="1:213" s="61" customFormat="1" ht="12" customHeight="1" x14ac:dyDescent="0.2">
      <c r="A58" s="76">
        <v>23000006013</v>
      </c>
      <c r="B58" s="47" t="s">
        <v>158</v>
      </c>
      <c r="C58" s="56" t="s">
        <v>50</v>
      </c>
      <c r="D58" s="49" t="s">
        <v>159</v>
      </c>
      <c r="E58" s="67" t="s">
        <v>70</v>
      </c>
      <c r="F58" s="49" t="s">
        <v>17</v>
      </c>
      <c r="G58" s="57" t="s">
        <v>160</v>
      </c>
      <c r="H58" s="50"/>
      <c r="I58" s="51">
        <v>44153</v>
      </c>
      <c r="J58" s="52" t="s">
        <v>221</v>
      </c>
      <c r="K58" s="43">
        <v>3236900</v>
      </c>
      <c r="L58" s="168">
        <v>3448500</v>
      </c>
      <c r="M58" s="43">
        <f t="shared" si="14"/>
        <v>3464500</v>
      </c>
      <c r="N58" s="42">
        <v>756250</v>
      </c>
      <c r="O58" s="42">
        <f t="shared" si="15"/>
        <v>4220750</v>
      </c>
      <c r="P58" s="44"/>
      <c r="Q58" s="60"/>
      <c r="R58" s="53" t="s">
        <v>249</v>
      </c>
      <c r="S58" s="183" t="s">
        <v>247</v>
      </c>
      <c r="T58" s="183" t="s">
        <v>247</v>
      </c>
      <c r="U58" s="184" t="s">
        <v>248</v>
      </c>
      <c r="V58" s="184" t="s">
        <v>248</v>
      </c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0"/>
      <c r="CO58" s="60"/>
      <c r="CP58" s="60"/>
      <c r="CQ58" s="60"/>
      <c r="CR58" s="60"/>
      <c r="CS58" s="60"/>
      <c r="CT58" s="60"/>
      <c r="CU58" s="60"/>
      <c r="CV58" s="60"/>
      <c r="CW58" s="60"/>
      <c r="CX58" s="60"/>
      <c r="CY58" s="60"/>
      <c r="CZ58" s="60"/>
      <c r="DA58" s="60"/>
      <c r="DB58" s="60"/>
      <c r="DC58" s="60"/>
      <c r="DD58" s="60"/>
      <c r="DE58" s="60"/>
      <c r="DF58" s="60"/>
      <c r="DG58" s="60"/>
      <c r="DH58" s="60"/>
      <c r="DI58" s="60"/>
      <c r="DJ58" s="60"/>
      <c r="DK58" s="60"/>
      <c r="DL58" s="60"/>
      <c r="DM58" s="60"/>
      <c r="DN58" s="60"/>
      <c r="DO58" s="60"/>
      <c r="DP58" s="60"/>
      <c r="DQ58" s="60"/>
      <c r="DR58" s="60"/>
      <c r="DS58" s="60"/>
      <c r="DT58" s="60"/>
      <c r="DU58" s="60"/>
      <c r="DV58" s="60"/>
      <c r="DW58" s="60"/>
      <c r="DX58" s="60"/>
      <c r="DY58" s="60"/>
      <c r="DZ58" s="60"/>
      <c r="EA58" s="60"/>
      <c r="EB58" s="60"/>
      <c r="EC58" s="60"/>
      <c r="ED58" s="60"/>
      <c r="EE58" s="60"/>
      <c r="EF58" s="60"/>
      <c r="EG58" s="60"/>
      <c r="EH58" s="60"/>
      <c r="EI58" s="60"/>
      <c r="EJ58" s="60"/>
      <c r="EK58" s="60"/>
      <c r="EL58" s="60"/>
      <c r="EM58" s="60"/>
      <c r="EN58" s="60"/>
      <c r="EO58" s="60"/>
      <c r="EP58" s="60"/>
      <c r="EQ58" s="60"/>
      <c r="ER58" s="60"/>
      <c r="ES58" s="60"/>
      <c r="ET58" s="60"/>
      <c r="EU58" s="60"/>
      <c r="EV58" s="60"/>
      <c r="EW58" s="60"/>
      <c r="EX58" s="60"/>
      <c r="EY58" s="60"/>
      <c r="EZ58" s="60"/>
      <c r="FA58" s="60"/>
      <c r="FB58" s="60"/>
      <c r="FC58" s="60"/>
      <c r="FD58" s="60"/>
      <c r="FE58" s="60"/>
      <c r="FF58" s="60"/>
      <c r="FG58" s="60"/>
      <c r="FH58" s="60"/>
      <c r="FI58" s="60"/>
      <c r="FJ58" s="60"/>
      <c r="FK58" s="60"/>
      <c r="FL58" s="60"/>
      <c r="FM58" s="60"/>
      <c r="FN58" s="60"/>
      <c r="FO58" s="60"/>
      <c r="FP58" s="60"/>
      <c r="FQ58" s="60"/>
      <c r="FR58" s="60"/>
      <c r="FS58" s="60"/>
      <c r="FT58" s="60"/>
      <c r="FU58" s="60"/>
      <c r="FV58" s="60"/>
      <c r="FW58" s="60"/>
      <c r="FX58" s="60"/>
      <c r="FY58" s="60"/>
      <c r="FZ58" s="60"/>
      <c r="GA58" s="60"/>
      <c r="GB58" s="60"/>
      <c r="GC58" s="60"/>
      <c r="GD58" s="60"/>
      <c r="GE58" s="60"/>
      <c r="GF58" s="60"/>
      <c r="GG58" s="60"/>
      <c r="GH58" s="60"/>
      <c r="GI58" s="60"/>
      <c r="GJ58" s="60"/>
      <c r="GK58" s="60"/>
      <c r="GL58" s="60"/>
      <c r="GM58" s="60"/>
      <c r="GN58" s="60"/>
      <c r="GO58" s="60"/>
      <c r="GP58" s="60"/>
      <c r="GQ58" s="60"/>
      <c r="GR58" s="60"/>
      <c r="GS58" s="60"/>
      <c r="GT58" s="60"/>
      <c r="GU58" s="60"/>
      <c r="GV58" s="60"/>
      <c r="GW58" s="60"/>
      <c r="GX58" s="60"/>
      <c r="GY58" s="60"/>
      <c r="GZ58" s="60"/>
      <c r="HA58" s="60"/>
      <c r="HB58" s="60"/>
      <c r="HC58" s="60"/>
      <c r="HD58" s="60"/>
      <c r="HE58" s="60"/>
    </row>
    <row r="59" spans="1:213" ht="12" customHeight="1" x14ac:dyDescent="0.2">
      <c r="A59" s="76">
        <v>23000008021</v>
      </c>
      <c r="B59" s="49" t="s">
        <v>161</v>
      </c>
      <c r="C59" s="56" t="s">
        <v>162</v>
      </c>
      <c r="D59" s="49" t="s">
        <v>163</v>
      </c>
      <c r="E59" s="49" t="s">
        <v>74</v>
      </c>
      <c r="F59" s="49" t="s">
        <v>17</v>
      </c>
      <c r="G59" s="57" t="s">
        <v>164</v>
      </c>
      <c r="H59" s="50"/>
      <c r="I59" s="51">
        <v>44159</v>
      </c>
      <c r="J59" s="52" t="s">
        <v>221</v>
      </c>
      <c r="K59" s="43">
        <v>2978400</v>
      </c>
      <c r="L59" s="168">
        <v>3025000</v>
      </c>
      <c r="M59" s="43">
        <f t="shared" si="14"/>
        <v>3039000</v>
      </c>
      <c r="N59" s="42">
        <v>484000</v>
      </c>
      <c r="O59" s="42">
        <f t="shared" si="15"/>
        <v>3523000</v>
      </c>
      <c r="P59" s="44"/>
      <c r="R59" s="53" t="s">
        <v>249</v>
      </c>
      <c r="S59" s="183" t="s">
        <v>247</v>
      </c>
      <c r="T59" s="183" t="s">
        <v>247</v>
      </c>
      <c r="U59" s="184" t="s">
        <v>248</v>
      </c>
      <c r="V59" s="184" t="s">
        <v>248</v>
      </c>
    </row>
    <row r="60" spans="1:213" ht="12" customHeight="1" x14ac:dyDescent="0.2">
      <c r="A60" s="76">
        <v>23000007898</v>
      </c>
      <c r="B60" s="49" t="s">
        <v>165</v>
      </c>
      <c r="C60" s="56" t="s">
        <v>166</v>
      </c>
      <c r="D60" s="49" t="s">
        <v>167</v>
      </c>
      <c r="E60" s="49" t="s">
        <v>74</v>
      </c>
      <c r="F60" s="49" t="s">
        <v>17</v>
      </c>
      <c r="G60" s="57" t="s">
        <v>168</v>
      </c>
      <c r="H60" s="50"/>
      <c r="I60" s="51">
        <v>44159</v>
      </c>
      <c r="J60" s="52" t="s">
        <v>221</v>
      </c>
      <c r="K60" s="43">
        <v>1985700</v>
      </c>
      <c r="L60" s="168">
        <v>2238500</v>
      </c>
      <c r="M60" s="43">
        <f t="shared" si="14"/>
        <v>2248900</v>
      </c>
      <c r="N60" s="42">
        <v>356950</v>
      </c>
      <c r="O60" s="42">
        <f t="shared" si="15"/>
        <v>2605850</v>
      </c>
      <c r="P60" s="44"/>
      <c r="R60" s="53" t="s">
        <v>249</v>
      </c>
      <c r="S60" s="183" t="s">
        <v>247</v>
      </c>
      <c r="T60" s="183" t="s">
        <v>247</v>
      </c>
      <c r="U60" s="184" t="s">
        <v>248</v>
      </c>
      <c r="V60" s="184" t="s">
        <v>248</v>
      </c>
    </row>
    <row r="61" spans="1:213" ht="12" customHeight="1" x14ac:dyDescent="0.2">
      <c r="A61" s="76">
        <v>23000006406</v>
      </c>
      <c r="B61" s="49" t="s">
        <v>169</v>
      </c>
      <c r="C61" s="56" t="s">
        <v>170</v>
      </c>
      <c r="D61" s="49" t="s">
        <v>171</v>
      </c>
      <c r="E61" s="67" t="s">
        <v>70</v>
      </c>
      <c r="F61" s="49" t="s">
        <v>17</v>
      </c>
      <c r="G61" s="57" t="s">
        <v>218</v>
      </c>
      <c r="H61" s="50"/>
      <c r="I61" s="41">
        <v>43054</v>
      </c>
      <c r="J61" s="52" t="s">
        <v>221</v>
      </c>
      <c r="K61" s="43">
        <v>1462500</v>
      </c>
      <c r="L61" s="43">
        <f t="shared" ref="L61:L68" si="16">ROUND(K61/131.5*140.3,-2)</f>
        <v>1560400</v>
      </c>
      <c r="M61" s="43">
        <f t="shared" ref="M61:M68" si="17">ROUND(L61/140.3*151.5,-2)</f>
        <v>1685000</v>
      </c>
      <c r="N61" s="43">
        <v>235950</v>
      </c>
      <c r="O61" s="42">
        <f t="shared" si="15"/>
        <v>1920950</v>
      </c>
      <c r="P61" s="44"/>
      <c r="R61" s="53" t="s">
        <v>250</v>
      </c>
      <c r="S61" s="183" t="s">
        <v>247</v>
      </c>
      <c r="T61" s="183" t="s">
        <v>247</v>
      </c>
      <c r="U61" s="184" t="s">
        <v>248</v>
      </c>
      <c r="V61" s="184" t="s">
        <v>248</v>
      </c>
    </row>
    <row r="62" spans="1:213" ht="12" customHeight="1" x14ac:dyDescent="0.2">
      <c r="A62" s="76">
        <v>23000000004</v>
      </c>
      <c r="B62" s="49" t="s">
        <v>172</v>
      </c>
      <c r="C62" s="56" t="s">
        <v>131</v>
      </c>
      <c r="D62" s="49" t="s">
        <v>173</v>
      </c>
      <c r="E62" s="49" t="s">
        <v>16</v>
      </c>
      <c r="F62" s="49" t="s">
        <v>17</v>
      </c>
      <c r="G62" s="57" t="s">
        <v>174</v>
      </c>
      <c r="H62" s="50"/>
      <c r="I62" s="51">
        <v>44153</v>
      </c>
      <c r="J62" s="52" t="s">
        <v>221</v>
      </c>
      <c r="K62" s="43">
        <v>2713700</v>
      </c>
      <c r="L62" s="168">
        <v>3025000</v>
      </c>
      <c r="M62" s="43">
        <f t="shared" ref="M62:M67" si="18">ROUND(L62/150.8*151.5,-2)</f>
        <v>3039000</v>
      </c>
      <c r="N62" s="42">
        <v>659450</v>
      </c>
      <c r="O62" s="42">
        <f t="shared" si="15"/>
        <v>3698450</v>
      </c>
      <c r="P62" s="44"/>
      <c r="R62" s="53" t="s">
        <v>249</v>
      </c>
      <c r="S62" s="183" t="s">
        <v>247</v>
      </c>
      <c r="T62" s="183" t="s">
        <v>247</v>
      </c>
      <c r="U62" s="184" t="s">
        <v>248</v>
      </c>
      <c r="V62" s="184" t="s">
        <v>248</v>
      </c>
    </row>
    <row r="63" spans="1:213" ht="12" customHeight="1" x14ac:dyDescent="0.2">
      <c r="A63" s="76">
        <v>23000001491</v>
      </c>
      <c r="B63" s="49" t="s">
        <v>175</v>
      </c>
      <c r="C63" s="56" t="s">
        <v>176</v>
      </c>
      <c r="D63" s="49" t="s">
        <v>177</v>
      </c>
      <c r="E63" s="49" t="s">
        <v>16</v>
      </c>
      <c r="F63" s="49" t="s">
        <v>17</v>
      </c>
      <c r="G63" s="57" t="s">
        <v>178</v>
      </c>
      <c r="H63" s="50"/>
      <c r="I63" s="51">
        <v>44159</v>
      </c>
      <c r="J63" s="52" t="s">
        <v>221</v>
      </c>
      <c r="K63" s="43">
        <v>3011600</v>
      </c>
      <c r="L63" s="168">
        <v>2480500</v>
      </c>
      <c r="M63" s="43">
        <f t="shared" si="18"/>
        <v>2492000</v>
      </c>
      <c r="N63" s="42">
        <v>369050</v>
      </c>
      <c r="O63" s="42">
        <f t="shared" si="15"/>
        <v>2861050</v>
      </c>
      <c r="P63" s="44"/>
      <c r="R63" s="53" t="s">
        <v>249</v>
      </c>
      <c r="S63" s="183" t="s">
        <v>247</v>
      </c>
      <c r="T63" s="183" t="s">
        <v>247</v>
      </c>
      <c r="U63" s="184" t="s">
        <v>248</v>
      </c>
      <c r="V63" s="184" t="s">
        <v>248</v>
      </c>
    </row>
    <row r="64" spans="1:213" ht="12" customHeight="1" x14ac:dyDescent="0.2">
      <c r="A64" s="76">
        <v>23000003295</v>
      </c>
      <c r="B64" s="49" t="s">
        <v>179</v>
      </c>
      <c r="C64" s="56" t="s">
        <v>180</v>
      </c>
      <c r="D64" s="49" t="s">
        <v>181</v>
      </c>
      <c r="E64" s="49" t="s">
        <v>16</v>
      </c>
      <c r="F64" s="49" t="s">
        <v>17</v>
      </c>
      <c r="G64" s="49" t="s">
        <v>182</v>
      </c>
      <c r="H64" s="50"/>
      <c r="I64" s="51">
        <v>44159</v>
      </c>
      <c r="J64" s="52" t="s">
        <v>221</v>
      </c>
      <c r="K64" s="43">
        <v>1985700</v>
      </c>
      <c r="L64" s="168">
        <v>2232450</v>
      </c>
      <c r="M64" s="43">
        <f t="shared" si="18"/>
        <v>2242800</v>
      </c>
      <c r="N64" s="42">
        <v>393250</v>
      </c>
      <c r="O64" s="42">
        <f t="shared" si="15"/>
        <v>2636050</v>
      </c>
      <c r="P64" s="44"/>
      <c r="R64" s="53" t="s">
        <v>249</v>
      </c>
      <c r="S64" s="183" t="s">
        <v>247</v>
      </c>
      <c r="T64" s="183" t="s">
        <v>247</v>
      </c>
      <c r="U64" s="184" t="s">
        <v>247</v>
      </c>
      <c r="V64" s="184" t="s">
        <v>248</v>
      </c>
    </row>
    <row r="65" spans="1:213" ht="12" customHeight="1" x14ac:dyDescent="0.2">
      <c r="A65" s="76">
        <v>23000004273</v>
      </c>
      <c r="B65" s="49" t="s">
        <v>183</v>
      </c>
      <c r="C65" s="56" t="s">
        <v>131</v>
      </c>
      <c r="D65" s="49" t="s">
        <v>184</v>
      </c>
      <c r="E65" s="49" t="s">
        <v>16</v>
      </c>
      <c r="F65" s="49" t="s">
        <v>17</v>
      </c>
      <c r="G65" s="57" t="s">
        <v>185</v>
      </c>
      <c r="H65" s="50"/>
      <c r="I65" s="51">
        <v>44153</v>
      </c>
      <c r="J65" s="52" t="s">
        <v>221</v>
      </c>
      <c r="K65" s="43">
        <v>3243100</v>
      </c>
      <c r="L65" s="168">
        <v>3690500</v>
      </c>
      <c r="M65" s="43">
        <f t="shared" si="18"/>
        <v>3707600</v>
      </c>
      <c r="N65" s="42">
        <v>580800</v>
      </c>
      <c r="O65" s="42">
        <f t="shared" si="15"/>
        <v>4288400</v>
      </c>
      <c r="P65" s="44"/>
      <c r="R65" s="53" t="s">
        <v>249</v>
      </c>
      <c r="S65" s="183" t="s">
        <v>247</v>
      </c>
      <c r="T65" s="183" t="s">
        <v>247</v>
      </c>
      <c r="U65" s="183" t="s">
        <v>248</v>
      </c>
      <c r="V65" s="184" t="s">
        <v>248</v>
      </c>
    </row>
    <row r="66" spans="1:213" ht="12" customHeight="1" x14ac:dyDescent="0.2">
      <c r="A66" s="76">
        <v>23000010523</v>
      </c>
      <c r="B66" s="49" t="s">
        <v>186</v>
      </c>
      <c r="C66" s="56" t="s">
        <v>187</v>
      </c>
      <c r="D66" s="49" t="s">
        <v>151</v>
      </c>
      <c r="E66" s="49" t="s">
        <v>16</v>
      </c>
      <c r="F66" s="49" t="s">
        <v>17</v>
      </c>
      <c r="G66" s="57" t="s">
        <v>188</v>
      </c>
      <c r="H66" s="58"/>
      <c r="I66" s="51">
        <v>44152</v>
      </c>
      <c r="J66" s="52" t="s">
        <v>221</v>
      </c>
      <c r="K66" s="43">
        <v>695000</v>
      </c>
      <c r="L66" s="168">
        <v>719950</v>
      </c>
      <c r="M66" s="43">
        <f t="shared" si="18"/>
        <v>723300</v>
      </c>
      <c r="N66" s="42">
        <v>108900</v>
      </c>
      <c r="O66" s="42">
        <f t="shared" si="15"/>
        <v>832200</v>
      </c>
      <c r="P66" s="44"/>
      <c r="R66" s="53" t="s">
        <v>249</v>
      </c>
      <c r="S66" s="183" t="s">
        <v>247</v>
      </c>
      <c r="T66" s="183" t="s">
        <v>247</v>
      </c>
      <c r="U66" s="184" t="s">
        <v>248</v>
      </c>
      <c r="V66" s="184" t="s">
        <v>248</v>
      </c>
    </row>
    <row r="67" spans="1:213" ht="12" customHeight="1" x14ac:dyDescent="0.2">
      <c r="A67" s="76">
        <v>23000011675</v>
      </c>
      <c r="B67" s="49" t="s">
        <v>189</v>
      </c>
      <c r="C67" s="56" t="s">
        <v>50</v>
      </c>
      <c r="D67" s="49" t="s">
        <v>190</v>
      </c>
      <c r="E67" s="49" t="s">
        <v>16</v>
      </c>
      <c r="F67" s="49" t="s">
        <v>17</v>
      </c>
      <c r="G67" s="57" t="s">
        <v>191</v>
      </c>
      <c r="H67" s="50"/>
      <c r="I67" s="51">
        <v>44153</v>
      </c>
      <c r="J67" s="52" t="s">
        <v>221</v>
      </c>
      <c r="K67" s="43">
        <v>21509900</v>
      </c>
      <c r="L67" s="168">
        <v>21326250</v>
      </c>
      <c r="M67" s="43">
        <f t="shared" si="18"/>
        <v>21425200</v>
      </c>
      <c r="N67" s="42">
        <v>4991250</v>
      </c>
      <c r="O67" s="42">
        <f t="shared" si="15"/>
        <v>26416450</v>
      </c>
      <c r="P67" s="44"/>
      <c r="R67" s="53" t="s">
        <v>249</v>
      </c>
      <c r="S67" s="183" t="s">
        <v>247</v>
      </c>
      <c r="T67" s="183" t="s">
        <v>247</v>
      </c>
      <c r="U67" s="184" t="s">
        <v>248</v>
      </c>
      <c r="V67" s="184" t="s">
        <v>248</v>
      </c>
      <c r="W67" s="35" t="s">
        <v>255</v>
      </c>
    </row>
    <row r="68" spans="1:213" s="77" customFormat="1" ht="12" customHeight="1" x14ac:dyDescent="0.2">
      <c r="A68" s="76">
        <v>23000002897</v>
      </c>
      <c r="B68" s="49" t="s">
        <v>29</v>
      </c>
      <c r="C68" s="56" t="s">
        <v>30</v>
      </c>
      <c r="D68" s="49" t="s">
        <v>31</v>
      </c>
      <c r="E68" s="49" t="s">
        <v>16</v>
      </c>
      <c r="F68" s="49" t="s">
        <v>32</v>
      </c>
      <c r="G68" s="57" t="s">
        <v>192</v>
      </c>
      <c r="H68" s="50"/>
      <c r="I68" s="41">
        <v>43054</v>
      </c>
      <c r="J68" s="52" t="s">
        <v>221</v>
      </c>
      <c r="K68" s="43">
        <v>3730900</v>
      </c>
      <c r="L68" s="43">
        <f t="shared" si="16"/>
        <v>3980600</v>
      </c>
      <c r="M68" s="43">
        <f t="shared" si="17"/>
        <v>4298400</v>
      </c>
      <c r="N68" s="42">
        <v>1173400</v>
      </c>
      <c r="O68" s="42">
        <f t="shared" si="15"/>
        <v>5471800</v>
      </c>
      <c r="P68" s="44"/>
      <c r="Q68" s="101"/>
      <c r="R68" s="53" t="s">
        <v>250</v>
      </c>
      <c r="S68" s="183" t="s">
        <v>247</v>
      </c>
      <c r="T68" s="183" t="s">
        <v>247</v>
      </c>
      <c r="U68" s="184" t="s">
        <v>248</v>
      </c>
      <c r="V68" s="184" t="s">
        <v>248</v>
      </c>
    </row>
    <row r="69" spans="1:213" x14ac:dyDescent="0.2">
      <c r="P69" s="44"/>
      <c r="Q69" s="44"/>
      <c r="R69" s="107"/>
      <c r="S69" s="183"/>
      <c r="T69" s="183"/>
      <c r="U69" s="184"/>
      <c r="V69" s="184"/>
    </row>
    <row r="70" spans="1:213" s="112" customFormat="1" x14ac:dyDescent="0.2">
      <c r="A70" s="83"/>
      <c r="B70" s="108" t="s">
        <v>193</v>
      </c>
      <c r="C70" s="85"/>
      <c r="D70" s="86"/>
      <c r="E70" s="86"/>
      <c r="F70" s="86"/>
      <c r="G70" s="87"/>
      <c r="H70" s="88"/>
      <c r="I70" s="89"/>
      <c r="J70" s="90"/>
      <c r="K70" s="109">
        <v>67257800</v>
      </c>
      <c r="L70" s="109">
        <f>SUM(L54:L69)</f>
        <v>67737550</v>
      </c>
      <c r="M70" s="109">
        <f>SUM(M54:M69)</f>
        <v>68467300</v>
      </c>
      <c r="N70" s="109">
        <f>SUM(N54:N69)</f>
        <v>14586250</v>
      </c>
      <c r="O70" s="109">
        <f>SUM(O54:O69)</f>
        <v>83053550</v>
      </c>
      <c r="P70" s="44"/>
      <c r="Q70" s="110"/>
      <c r="R70" s="92"/>
      <c r="S70" s="44"/>
      <c r="T70" s="35"/>
      <c r="U70" s="35"/>
      <c r="V70" s="35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1"/>
      <c r="AX70" s="111"/>
      <c r="AY70" s="111"/>
      <c r="AZ70" s="111"/>
      <c r="BA70" s="111"/>
      <c r="BB70" s="111"/>
      <c r="BC70" s="111"/>
      <c r="BD70" s="111"/>
      <c r="BE70" s="111"/>
      <c r="BF70" s="111"/>
      <c r="BG70" s="111"/>
      <c r="BH70" s="111"/>
      <c r="BI70" s="111"/>
      <c r="BJ70" s="111"/>
      <c r="BK70" s="111"/>
      <c r="BL70" s="111"/>
      <c r="BM70" s="111"/>
      <c r="BN70" s="111"/>
      <c r="BO70" s="111"/>
      <c r="BP70" s="111"/>
      <c r="BQ70" s="111"/>
      <c r="BR70" s="111"/>
      <c r="BS70" s="111"/>
      <c r="BT70" s="111"/>
      <c r="BU70" s="111"/>
      <c r="BV70" s="111"/>
      <c r="BW70" s="111"/>
      <c r="BX70" s="111"/>
      <c r="BY70" s="111"/>
      <c r="BZ70" s="111"/>
      <c r="CA70" s="111"/>
      <c r="CB70" s="111"/>
      <c r="CC70" s="111"/>
      <c r="CD70" s="111"/>
      <c r="CE70" s="111"/>
      <c r="CF70" s="111"/>
      <c r="CG70" s="111"/>
      <c r="CH70" s="111"/>
      <c r="CI70" s="111"/>
      <c r="CJ70" s="111"/>
      <c r="CK70" s="111"/>
      <c r="CL70" s="111"/>
      <c r="CM70" s="111"/>
      <c r="CN70" s="111"/>
      <c r="CO70" s="111"/>
      <c r="CP70" s="111"/>
      <c r="CQ70" s="111"/>
      <c r="CR70" s="111"/>
      <c r="CS70" s="111"/>
      <c r="CT70" s="111"/>
      <c r="CU70" s="111"/>
      <c r="CV70" s="111"/>
      <c r="CW70" s="111"/>
      <c r="CX70" s="111"/>
      <c r="CY70" s="111"/>
      <c r="CZ70" s="111"/>
      <c r="DA70" s="111"/>
      <c r="DB70" s="111"/>
      <c r="DC70" s="111"/>
      <c r="DD70" s="111"/>
      <c r="DE70" s="111"/>
      <c r="DF70" s="111"/>
      <c r="DG70" s="111"/>
      <c r="DH70" s="111"/>
      <c r="DI70" s="111"/>
      <c r="DJ70" s="111"/>
      <c r="DK70" s="111"/>
      <c r="DL70" s="111"/>
      <c r="DM70" s="111"/>
      <c r="DN70" s="111"/>
      <c r="DO70" s="111"/>
      <c r="DP70" s="111"/>
      <c r="DQ70" s="111"/>
      <c r="DR70" s="111"/>
      <c r="DS70" s="111"/>
      <c r="DT70" s="111"/>
      <c r="DU70" s="111"/>
      <c r="DV70" s="111"/>
      <c r="DW70" s="111"/>
      <c r="DX70" s="111"/>
      <c r="DY70" s="111"/>
      <c r="DZ70" s="111"/>
      <c r="EA70" s="111"/>
      <c r="EB70" s="111"/>
      <c r="EC70" s="111"/>
      <c r="ED70" s="111"/>
      <c r="EE70" s="111"/>
      <c r="EF70" s="111"/>
      <c r="EG70" s="111"/>
      <c r="EH70" s="111"/>
      <c r="EI70" s="111"/>
      <c r="EJ70" s="111"/>
      <c r="EK70" s="111"/>
      <c r="EL70" s="111"/>
      <c r="EM70" s="111"/>
      <c r="EN70" s="111"/>
      <c r="EO70" s="111"/>
      <c r="EP70" s="111"/>
      <c r="EQ70" s="111"/>
      <c r="ER70" s="111"/>
      <c r="ES70" s="111"/>
      <c r="ET70" s="111"/>
      <c r="EU70" s="111"/>
      <c r="EV70" s="111"/>
      <c r="EW70" s="111"/>
      <c r="EX70" s="111"/>
      <c r="EY70" s="111"/>
      <c r="EZ70" s="111"/>
      <c r="FA70" s="111"/>
      <c r="FB70" s="111"/>
      <c r="FC70" s="111"/>
      <c r="FD70" s="111"/>
      <c r="FE70" s="111"/>
      <c r="FF70" s="111"/>
      <c r="FG70" s="111"/>
      <c r="FH70" s="111"/>
      <c r="FI70" s="111"/>
      <c r="FJ70" s="111"/>
      <c r="FK70" s="111"/>
      <c r="FL70" s="111"/>
      <c r="FM70" s="111"/>
      <c r="FN70" s="111"/>
      <c r="FO70" s="111"/>
      <c r="FP70" s="111"/>
      <c r="FQ70" s="111"/>
      <c r="FR70" s="111"/>
      <c r="FS70" s="111"/>
      <c r="FT70" s="111"/>
      <c r="FU70" s="111"/>
      <c r="FV70" s="111"/>
      <c r="FW70" s="111"/>
      <c r="FX70" s="111"/>
      <c r="FY70" s="111"/>
      <c r="FZ70" s="111"/>
      <c r="GA70" s="111"/>
      <c r="GB70" s="111"/>
      <c r="GC70" s="111"/>
      <c r="GD70" s="111"/>
      <c r="GE70" s="111"/>
      <c r="GF70" s="111"/>
      <c r="GG70" s="111"/>
      <c r="GH70" s="111"/>
      <c r="GI70" s="111"/>
      <c r="GJ70" s="111"/>
      <c r="GK70" s="111"/>
      <c r="GL70" s="111"/>
      <c r="GM70" s="111"/>
      <c r="GN70" s="111"/>
      <c r="GO70" s="111"/>
      <c r="GP70" s="111"/>
      <c r="GQ70" s="111"/>
      <c r="GR70" s="111"/>
      <c r="GS70" s="111"/>
      <c r="GT70" s="111"/>
      <c r="GU70" s="111"/>
      <c r="GV70" s="111"/>
      <c r="GW70" s="111"/>
      <c r="GX70" s="111"/>
      <c r="GY70" s="111"/>
      <c r="GZ70" s="111"/>
      <c r="HA70" s="111"/>
      <c r="HB70" s="111"/>
      <c r="HC70" s="111"/>
      <c r="HD70" s="111"/>
      <c r="HE70" s="111"/>
    </row>
    <row r="71" spans="1:213" s="112" customFormat="1" x14ac:dyDescent="0.2">
      <c r="A71" s="126"/>
      <c r="B71" s="127"/>
      <c r="C71" s="128"/>
      <c r="D71" s="129"/>
      <c r="E71" s="129"/>
      <c r="F71" s="129"/>
      <c r="G71" s="130"/>
      <c r="H71" s="131"/>
      <c r="I71" s="132"/>
      <c r="J71" s="133"/>
      <c r="K71" s="134"/>
      <c r="L71" s="134"/>
      <c r="M71" s="134"/>
      <c r="N71" s="134"/>
      <c r="O71" s="134"/>
      <c r="P71" s="44"/>
      <c r="Q71" s="110"/>
      <c r="R71" s="92"/>
      <c r="S71" s="35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1"/>
      <c r="AT71" s="111"/>
      <c r="AU71" s="111"/>
      <c r="AV71" s="111"/>
      <c r="AW71" s="111"/>
      <c r="AX71" s="111"/>
      <c r="AY71" s="111"/>
      <c r="AZ71" s="111"/>
      <c r="BA71" s="111"/>
      <c r="BB71" s="111"/>
      <c r="BC71" s="111"/>
      <c r="BD71" s="111"/>
      <c r="BE71" s="111"/>
      <c r="BF71" s="111"/>
      <c r="BG71" s="111"/>
      <c r="BH71" s="111"/>
      <c r="BI71" s="111"/>
      <c r="BJ71" s="111"/>
      <c r="BK71" s="111"/>
      <c r="BL71" s="111"/>
      <c r="BM71" s="111"/>
      <c r="BN71" s="111"/>
      <c r="BO71" s="111"/>
      <c r="BP71" s="111"/>
      <c r="BQ71" s="111"/>
      <c r="BR71" s="111"/>
      <c r="BS71" s="111"/>
      <c r="BT71" s="111"/>
      <c r="BU71" s="111"/>
      <c r="BV71" s="111"/>
      <c r="BW71" s="111"/>
      <c r="BX71" s="111"/>
      <c r="BY71" s="111"/>
      <c r="BZ71" s="111"/>
      <c r="CA71" s="111"/>
      <c r="CB71" s="111"/>
      <c r="CC71" s="111"/>
      <c r="CD71" s="111"/>
      <c r="CE71" s="111"/>
      <c r="CF71" s="111"/>
      <c r="CG71" s="111"/>
      <c r="CH71" s="111"/>
      <c r="CI71" s="111"/>
      <c r="CJ71" s="111"/>
      <c r="CK71" s="111"/>
      <c r="CL71" s="111"/>
      <c r="CM71" s="111"/>
      <c r="CN71" s="111"/>
      <c r="CO71" s="111"/>
      <c r="CP71" s="111"/>
      <c r="CQ71" s="111"/>
      <c r="CR71" s="111"/>
      <c r="CS71" s="111"/>
      <c r="CT71" s="111"/>
      <c r="CU71" s="111"/>
      <c r="CV71" s="111"/>
      <c r="CW71" s="111"/>
      <c r="CX71" s="111"/>
      <c r="CY71" s="111"/>
      <c r="CZ71" s="111"/>
      <c r="DA71" s="111"/>
      <c r="DB71" s="111"/>
      <c r="DC71" s="111"/>
      <c r="DD71" s="111"/>
      <c r="DE71" s="111"/>
      <c r="DF71" s="111"/>
      <c r="DG71" s="111"/>
      <c r="DH71" s="111"/>
      <c r="DI71" s="111"/>
      <c r="DJ71" s="111"/>
      <c r="DK71" s="111"/>
      <c r="DL71" s="111"/>
      <c r="DM71" s="111"/>
      <c r="DN71" s="111"/>
      <c r="DO71" s="111"/>
      <c r="DP71" s="111"/>
      <c r="DQ71" s="111"/>
      <c r="DR71" s="111"/>
      <c r="DS71" s="111"/>
      <c r="DT71" s="111"/>
      <c r="DU71" s="111"/>
      <c r="DV71" s="111"/>
      <c r="DW71" s="111"/>
      <c r="DX71" s="111"/>
      <c r="DY71" s="111"/>
      <c r="DZ71" s="111"/>
      <c r="EA71" s="111"/>
      <c r="EB71" s="111"/>
      <c r="EC71" s="111"/>
      <c r="ED71" s="111"/>
      <c r="EE71" s="111"/>
      <c r="EF71" s="111"/>
      <c r="EG71" s="111"/>
      <c r="EH71" s="111"/>
      <c r="EI71" s="111"/>
      <c r="EJ71" s="111"/>
      <c r="EK71" s="111"/>
      <c r="EL71" s="111"/>
      <c r="EM71" s="111"/>
      <c r="EN71" s="111"/>
      <c r="EO71" s="111"/>
      <c r="EP71" s="111"/>
      <c r="EQ71" s="111"/>
      <c r="ER71" s="111"/>
      <c r="ES71" s="111"/>
      <c r="ET71" s="111"/>
      <c r="EU71" s="111"/>
      <c r="EV71" s="111"/>
      <c r="EW71" s="111"/>
      <c r="EX71" s="111"/>
      <c r="EY71" s="111"/>
      <c r="EZ71" s="111"/>
      <c r="FA71" s="111"/>
      <c r="FB71" s="111"/>
      <c r="FC71" s="111"/>
      <c r="FD71" s="111"/>
      <c r="FE71" s="111"/>
      <c r="FF71" s="111"/>
      <c r="FG71" s="111"/>
      <c r="FH71" s="111"/>
      <c r="FI71" s="111"/>
      <c r="FJ71" s="111"/>
      <c r="FK71" s="111"/>
      <c r="FL71" s="111"/>
      <c r="FM71" s="111"/>
      <c r="FN71" s="111"/>
      <c r="FO71" s="111"/>
      <c r="FP71" s="111"/>
      <c r="FQ71" s="111"/>
      <c r="FR71" s="111"/>
      <c r="FS71" s="111"/>
      <c r="FT71" s="111"/>
      <c r="FU71" s="111"/>
      <c r="FV71" s="111"/>
      <c r="FW71" s="111"/>
      <c r="FX71" s="111"/>
      <c r="FY71" s="111"/>
      <c r="FZ71" s="111"/>
      <c r="GA71" s="111"/>
      <c r="GB71" s="111"/>
      <c r="GC71" s="111"/>
      <c r="GD71" s="111"/>
      <c r="GE71" s="111"/>
      <c r="GF71" s="111"/>
      <c r="GG71" s="111"/>
      <c r="GH71" s="111"/>
      <c r="GI71" s="111"/>
      <c r="GJ71" s="111"/>
      <c r="GK71" s="111"/>
      <c r="GL71" s="111"/>
      <c r="GM71" s="111"/>
      <c r="GN71" s="111"/>
      <c r="GO71" s="111"/>
      <c r="GP71" s="111"/>
      <c r="GQ71" s="111"/>
      <c r="GR71" s="111"/>
      <c r="GS71" s="111"/>
      <c r="GT71" s="111"/>
      <c r="GU71" s="111"/>
      <c r="GV71" s="111"/>
      <c r="GW71" s="111"/>
      <c r="GX71" s="111"/>
      <c r="GY71" s="111"/>
      <c r="GZ71" s="111"/>
      <c r="HA71" s="111"/>
      <c r="HB71" s="111"/>
      <c r="HC71" s="111"/>
      <c r="HD71" s="111"/>
      <c r="HE71" s="111"/>
    </row>
    <row r="72" spans="1:213" ht="12.75" thickBot="1" x14ac:dyDescent="0.25">
      <c r="A72" s="113"/>
      <c r="B72" s="114" t="s">
        <v>194</v>
      </c>
      <c r="C72" s="113"/>
      <c r="D72" s="115"/>
      <c r="E72" s="115"/>
      <c r="F72" s="116"/>
      <c r="G72" s="118"/>
      <c r="H72" s="117"/>
      <c r="I72" s="119"/>
      <c r="J72" s="114"/>
      <c r="K72" s="167">
        <v>120938700</v>
      </c>
      <c r="L72" s="167">
        <f>L52+L70</f>
        <v>123716667</v>
      </c>
      <c r="M72" s="167">
        <f>M52+M70</f>
        <v>125143800</v>
      </c>
      <c r="N72" s="167">
        <f t="shared" ref="N72:O72" si="19">N52+N70</f>
        <v>20176740</v>
      </c>
      <c r="O72" s="167">
        <f t="shared" si="19"/>
        <v>145320540</v>
      </c>
      <c r="R72" s="120"/>
      <c r="S72" s="110"/>
      <c r="T72" s="111"/>
      <c r="U72" s="111"/>
      <c r="V72" s="111"/>
    </row>
    <row r="73" spans="1:213" ht="12.75" thickTop="1" x14ac:dyDescent="0.2"/>
    <row r="74" spans="1:213" x14ac:dyDescent="0.2">
      <c r="A74" s="1" t="s">
        <v>195</v>
      </c>
      <c r="C74" s="1"/>
      <c r="G74" s="1"/>
    </row>
    <row r="75" spans="1:213" x14ac:dyDescent="0.2">
      <c r="A75" s="1" t="s">
        <v>196</v>
      </c>
      <c r="C75" s="1"/>
      <c r="G75" s="1"/>
    </row>
    <row r="76" spans="1:213" x14ac:dyDescent="0.2">
      <c r="C76" s="1"/>
      <c r="G76" s="1"/>
    </row>
    <row r="77" spans="1:213" s="148" customFormat="1" x14ac:dyDescent="0.2">
      <c r="A77" s="135"/>
      <c r="B77" s="159"/>
      <c r="C77" s="136"/>
      <c r="D77" s="137"/>
      <c r="E77" s="138"/>
      <c r="F77" s="137"/>
      <c r="G77" s="139"/>
      <c r="H77" s="140"/>
      <c r="I77" s="141"/>
      <c r="J77" s="142"/>
      <c r="K77" s="166"/>
      <c r="L77" s="166"/>
      <c r="M77" s="166"/>
      <c r="N77" s="166"/>
      <c r="O77" s="145"/>
      <c r="P77" s="147"/>
      <c r="Q77" s="147"/>
      <c r="R77" s="145"/>
      <c r="S77" s="35"/>
      <c r="T77" s="35"/>
      <c r="U77" s="35"/>
      <c r="V77" s="35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  <c r="BI77" s="147"/>
      <c r="BJ77" s="147"/>
      <c r="BK77" s="147"/>
      <c r="BL77" s="147"/>
      <c r="BM77" s="147"/>
      <c r="BN77" s="147"/>
      <c r="BO77" s="147"/>
      <c r="BP77" s="147"/>
      <c r="BQ77" s="147"/>
      <c r="BR77" s="147"/>
      <c r="BS77" s="147"/>
      <c r="BT77" s="147"/>
      <c r="BU77" s="147"/>
      <c r="BV77" s="147"/>
      <c r="BW77" s="147"/>
      <c r="BX77" s="147"/>
      <c r="BY77" s="147"/>
      <c r="BZ77" s="147"/>
      <c r="CA77" s="147"/>
      <c r="CB77" s="147"/>
      <c r="CC77" s="147"/>
      <c r="CD77" s="147"/>
      <c r="CE77" s="147"/>
      <c r="CF77" s="147"/>
      <c r="CG77" s="147"/>
      <c r="CH77" s="147"/>
      <c r="CI77" s="147"/>
      <c r="CJ77" s="147"/>
      <c r="CK77" s="147"/>
      <c r="CL77" s="147"/>
      <c r="CM77" s="147"/>
      <c r="CN77" s="147"/>
      <c r="CO77" s="147"/>
      <c r="CP77" s="147"/>
      <c r="CQ77" s="147"/>
      <c r="CR77" s="147"/>
      <c r="CS77" s="147"/>
      <c r="CT77" s="147"/>
      <c r="CU77" s="147"/>
      <c r="CV77" s="147"/>
      <c r="CW77" s="147"/>
      <c r="CX77" s="147"/>
      <c r="CY77" s="147"/>
      <c r="CZ77" s="147"/>
      <c r="DA77" s="147"/>
      <c r="DB77" s="147"/>
      <c r="DC77" s="147"/>
      <c r="DD77" s="147"/>
      <c r="DE77" s="147"/>
      <c r="DF77" s="147"/>
      <c r="DG77" s="147"/>
      <c r="DH77" s="147"/>
      <c r="DI77" s="147"/>
      <c r="DJ77" s="147"/>
      <c r="DK77" s="147"/>
      <c r="DL77" s="147"/>
      <c r="DM77" s="147"/>
      <c r="DN77" s="147"/>
      <c r="DO77" s="147"/>
      <c r="DP77" s="147"/>
      <c r="DQ77" s="147"/>
      <c r="DR77" s="147"/>
      <c r="DS77" s="147"/>
      <c r="DT77" s="147"/>
      <c r="DU77" s="147"/>
      <c r="DV77" s="147"/>
      <c r="DW77" s="147"/>
      <c r="DX77" s="147"/>
      <c r="DY77" s="147"/>
      <c r="DZ77" s="147"/>
      <c r="EA77" s="147"/>
      <c r="EB77" s="147"/>
      <c r="EC77" s="147"/>
      <c r="ED77" s="147"/>
      <c r="EE77" s="147"/>
      <c r="EF77" s="147"/>
      <c r="EG77" s="147"/>
      <c r="EH77" s="147"/>
      <c r="EI77" s="147"/>
      <c r="EJ77" s="147"/>
      <c r="EK77" s="147"/>
      <c r="EL77" s="147"/>
      <c r="EM77" s="147"/>
      <c r="EN77" s="147"/>
      <c r="EO77" s="147"/>
      <c r="EP77" s="147"/>
      <c r="EQ77" s="147"/>
      <c r="ER77" s="147"/>
      <c r="ES77" s="147"/>
      <c r="ET77" s="147"/>
      <c r="EU77" s="147"/>
      <c r="EV77" s="147"/>
      <c r="EW77" s="147"/>
      <c r="EX77" s="147"/>
      <c r="EY77" s="147"/>
      <c r="EZ77" s="147"/>
      <c r="FA77" s="147"/>
      <c r="FB77" s="147"/>
      <c r="FC77" s="147"/>
      <c r="FD77" s="147"/>
      <c r="FE77" s="147"/>
      <c r="FF77" s="147"/>
      <c r="FG77" s="147"/>
      <c r="FH77" s="147"/>
      <c r="FI77" s="147"/>
      <c r="FJ77" s="147"/>
      <c r="FK77" s="147"/>
      <c r="FL77" s="147"/>
      <c r="FM77" s="147"/>
      <c r="FN77" s="147"/>
      <c r="FO77" s="147"/>
      <c r="FP77" s="147"/>
      <c r="FQ77" s="147"/>
      <c r="FR77" s="147"/>
      <c r="FS77" s="147"/>
      <c r="FT77" s="147"/>
      <c r="FU77" s="147"/>
      <c r="FV77" s="147"/>
      <c r="FW77" s="147"/>
      <c r="FX77" s="147"/>
      <c r="FY77" s="147"/>
      <c r="FZ77" s="147"/>
      <c r="GA77" s="147"/>
      <c r="GB77" s="147"/>
      <c r="GC77" s="147"/>
      <c r="GD77" s="147"/>
      <c r="GE77" s="147"/>
      <c r="GF77" s="147"/>
      <c r="GG77" s="147"/>
      <c r="GH77" s="147"/>
      <c r="GI77" s="147"/>
      <c r="GJ77" s="147"/>
      <c r="GK77" s="147"/>
      <c r="GL77" s="147"/>
      <c r="GM77" s="147"/>
      <c r="GN77" s="147"/>
      <c r="GO77" s="147"/>
      <c r="GP77" s="147"/>
      <c r="GQ77" s="147"/>
      <c r="GR77" s="147"/>
      <c r="GS77" s="147"/>
      <c r="GT77" s="147"/>
      <c r="GU77" s="147"/>
      <c r="GV77" s="147"/>
      <c r="GW77" s="147"/>
      <c r="GX77" s="147"/>
      <c r="GY77" s="147"/>
      <c r="GZ77" s="147"/>
      <c r="HA77" s="147"/>
      <c r="HB77" s="147"/>
      <c r="HC77" s="147"/>
      <c r="HD77" s="147"/>
      <c r="HE77" s="147"/>
    </row>
    <row r="78" spans="1:213" s="148" customFormat="1" x14ac:dyDescent="0.2">
      <c r="A78" s="149"/>
      <c r="B78" s="150"/>
      <c r="C78" s="151"/>
      <c r="D78" s="150"/>
      <c r="E78" s="152"/>
      <c r="F78" s="150"/>
      <c r="G78" s="153"/>
      <c r="H78" s="154"/>
      <c r="I78" s="141"/>
      <c r="J78" s="142"/>
      <c r="K78" s="156"/>
      <c r="L78" s="156"/>
      <c r="M78" s="156"/>
      <c r="N78" s="155"/>
      <c r="O78" s="157"/>
      <c r="P78" s="147"/>
      <c r="Q78" s="147"/>
      <c r="R78" s="194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  <c r="BI78" s="147"/>
      <c r="BJ78" s="147"/>
      <c r="BK78" s="147"/>
      <c r="BL78" s="147"/>
      <c r="BM78" s="147"/>
      <c r="BN78" s="147"/>
      <c r="BO78" s="147"/>
      <c r="BP78" s="147"/>
      <c r="BQ78" s="147"/>
      <c r="BR78" s="147"/>
      <c r="BS78" s="147"/>
      <c r="BT78" s="147"/>
      <c r="BU78" s="147"/>
      <c r="BV78" s="147"/>
      <c r="BW78" s="147"/>
      <c r="BX78" s="147"/>
      <c r="BY78" s="147"/>
      <c r="BZ78" s="147"/>
      <c r="CA78" s="147"/>
      <c r="CB78" s="147"/>
      <c r="CC78" s="147"/>
      <c r="CD78" s="147"/>
      <c r="CE78" s="147"/>
      <c r="CF78" s="147"/>
      <c r="CG78" s="147"/>
      <c r="CH78" s="147"/>
      <c r="CI78" s="147"/>
      <c r="CJ78" s="147"/>
      <c r="CK78" s="147"/>
      <c r="CL78" s="147"/>
      <c r="CM78" s="147"/>
      <c r="CN78" s="147"/>
      <c r="CO78" s="147"/>
      <c r="CP78" s="147"/>
      <c r="CQ78" s="147"/>
      <c r="CR78" s="147"/>
      <c r="CS78" s="147"/>
      <c r="CT78" s="147"/>
      <c r="CU78" s="147"/>
      <c r="CV78" s="147"/>
      <c r="CW78" s="147"/>
      <c r="CX78" s="147"/>
      <c r="CY78" s="147"/>
      <c r="CZ78" s="147"/>
      <c r="DA78" s="147"/>
      <c r="DB78" s="147"/>
      <c r="DC78" s="147"/>
      <c r="DD78" s="147"/>
      <c r="DE78" s="147"/>
      <c r="DF78" s="147"/>
      <c r="DG78" s="147"/>
      <c r="DH78" s="147"/>
      <c r="DI78" s="147"/>
      <c r="DJ78" s="147"/>
      <c r="DK78" s="147"/>
      <c r="DL78" s="147"/>
      <c r="DM78" s="147"/>
      <c r="DN78" s="147"/>
      <c r="DO78" s="147"/>
      <c r="DP78" s="147"/>
      <c r="DQ78" s="147"/>
      <c r="DR78" s="147"/>
      <c r="DS78" s="147"/>
      <c r="DT78" s="147"/>
      <c r="DU78" s="147"/>
      <c r="DV78" s="147"/>
      <c r="DW78" s="147"/>
      <c r="DX78" s="147"/>
      <c r="DY78" s="147"/>
      <c r="DZ78" s="147"/>
      <c r="EA78" s="147"/>
      <c r="EB78" s="147"/>
      <c r="EC78" s="147"/>
      <c r="ED78" s="147"/>
      <c r="EE78" s="147"/>
      <c r="EF78" s="147"/>
      <c r="EG78" s="147"/>
      <c r="EH78" s="147"/>
      <c r="EI78" s="147"/>
      <c r="EJ78" s="147"/>
      <c r="EK78" s="147"/>
      <c r="EL78" s="147"/>
      <c r="EM78" s="147"/>
      <c r="EN78" s="147"/>
      <c r="EO78" s="147"/>
      <c r="EP78" s="147"/>
      <c r="EQ78" s="147"/>
      <c r="ER78" s="147"/>
      <c r="ES78" s="147"/>
      <c r="ET78" s="147"/>
      <c r="EU78" s="147"/>
      <c r="EV78" s="147"/>
      <c r="EW78" s="147"/>
      <c r="EX78" s="147"/>
      <c r="EY78" s="147"/>
      <c r="EZ78" s="147"/>
      <c r="FA78" s="147"/>
      <c r="FB78" s="147"/>
      <c r="FC78" s="147"/>
      <c r="FD78" s="147"/>
      <c r="FE78" s="147"/>
      <c r="FF78" s="147"/>
      <c r="FG78" s="147"/>
      <c r="FH78" s="147"/>
      <c r="FI78" s="147"/>
      <c r="FJ78" s="147"/>
      <c r="FK78" s="147"/>
      <c r="FL78" s="147"/>
      <c r="FM78" s="147"/>
      <c r="FN78" s="147"/>
      <c r="FO78" s="147"/>
      <c r="FP78" s="147"/>
      <c r="FQ78" s="147"/>
      <c r="FR78" s="147"/>
      <c r="FS78" s="147"/>
      <c r="FT78" s="147"/>
      <c r="FU78" s="147"/>
      <c r="FV78" s="147"/>
      <c r="FW78" s="147"/>
      <c r="FX78" s="147"/>
      <c r="FY78" s="147"/>
      <c r="FZ78" s="147"/>
      <c r="GA78" s="147"/>
      <c r="GB78" s="147"/>
      <c r="GC78" s="147"/>
      <c r="GD78" s="147"/>
      <c r="GE78" s="147"/>
      <c r="GF78" s="147"/>
      <c r="GG78" s="147"/>
      <c r="GH78" s="147"/>
      <c r="GI78" s="147"/>
      <c r="GJ78" s="147"/>
      <c r="GK78" s="147"/>
      <c r="GL78" s="147"/>
      <c r="GM78" s="147"/>
      <c r="GN78" s="147"/>
      <c r="GO78" s="147"/>
      <c r="GP78" s="147"/>
      <c r="GQ78" s="147"/>
      <c r="GR78" s="147"/>
      <c r="GS78" s="147"/>
      <c r="GT78" s="147"/>
      <c r="GU78" s="147"/>
      <c r="GV78" s="147"/>
      <c r="GW78" s="147"/>
      <c r="GX78" s="147"/>
      <c r="GY78" s="147"/>
      <c r="GZ78" s="147"/>
      <c r="HA78" s="147"/>
      <c r="HB78" s="147"/>
      <c r="HC78" s="147"/>
      <c r="HD78" s="147"/>
      <c r="HE78" s="147"/>
    </row>
    <row r="79" spans="1:213" s="148" customFormat="1" x14ac:dyDescent="0.2">
      <c r="A79" s="158"/>
      <c r="B79" s="159"/>
      <c r="C79" s="151"/>
      <c r="D79" s="137"/>
      <c r="E79" s="137"/>
      <c r="F79" s="137"/>
      <c r="G79" s="159"/>
      <c r="H79" s="140"/>
      <c r="I79" s="141"/>
      <c r="J79" s="142"/>
      <c r="K79" s="160"/>
      <c r="L79" s="160"/>
      <c r="M79" s="160"/>
      <c r="N79" s="160"/>
      <c r="O79" s="144"/>
      <c r="P79" s="147"/>
      <c r="Q79" s="147"/>
      <c r="R79" s="145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  <c r="BI79" s="147"/>
      <c r="BJ79" s="147"/>
      <c r="BK79" s="147"/>
      <c r="BL79" s="147"/>
      <c r="BM79" s="147"/>
      <c r="BN79" s="147"/>
      <c r="BO79" s="147"/>
      <c r="BP79" s="147"/>
      <c r="BQ79" s="147"/>
      <c r="BR79" s="147"/>
      <c r="BS79" s="147"/>
      <c r="BT79" s="147"/>
      <c r="BU79" s="147"/>
      <c r="BV79" s="147"/>
      <c r="BW79" s="147"/>
      <c r="BX79" s="147"/>
      <c r="BY79" s="147"/>
      <c r="BZ79" s="147"/>
      <c r="CA79" s="147"/>
      <c r="CB79" s="147"/>
      <c r="CC79" s="147"/>
      <c r="CD79" s="147"/>
      <c r="CE79" s="147"/>
      <c r="CF79" s="147"/>
      <c r="CG79" s="147"/>
      <c r="CH79" s="147"/>
      <c r="CI79" s="147"/>
      <c r="CJ79" s="147"/>
      <c r="CK79" s="147"/>
      <c r="CL79" s="147"/>
      <c r="CM79" s="147"/>
      <c r="CN79" s="147"/>
      <c r="CO79" s="147"/>
      <c r="CP79" s="147"/>
      <c r="CQ79" s="147"/>
      <c r="CR79" s="147"/>
      <c r="CS79" s="147"/>
      <c r="CT79" s="147"/>
      <c r="CU79" s="147"/>
      <c r="CV79" s="147"/>
      <c r="CW79" s="147"/>
      <c r="CX79" s="147"/>
      <c r="CY79" s="147"/>
      <c r="CZ79" s="147"/>
      <c r="DA79" s="147"/>
      <c r="DB79" s="147"/>
      <c r="DC79" s="147"/>
      <c r="DD79" s="147"/>
      <c r="DE79" s="147"/>
      <c r="DF79" s="147"/>
      <c r="DG79" s="147"/>
      <c r="DH79" s="147"/>
      <c r="DI79" s="147"/>
      <c r="DJ79" s="147"/>
      <c r="DK79" s="147"/>
      <c r="DL79" s="147"/>
      <c r="DM79" s="147"/>
      <c r="DN79" s="147"/>
      <c r="DO79" s="147"/>
      <c r="DP79" s="147"/>
      <c r="DQ79" s="147"/>
      <c r="DR79" s="147"/>
      <c r="DS79" s="147"/>
      <c r="DT79" s="147"/>
      <c r="DU79" s="147"/>
      <c r="DV79" s="147"/>
      <c r="DW79" s="147"/>
      <c r="DX79" s="147"/>
      <c r="DY79" s="147"/>
      <c r="DZ79" s="147"/>
      <c r="EA79" s="147"/>
      <c r="EB79" s="147"/>
      <c r="EC79" s="147"/>
      <c r="ED79" s="147"/>
      <c r="EE79" s="147"/>
      <c r="EF79" s="147"/>
      <c r="EG79" s="147"/>
      <c r="EH79" s="147"/>
      <c r="EI79" s="147"/>
      <c r="EJ79" s="147"/>
      <c r="EK79" s="147"/>
      <c r="EL79" s="147"/>
      <c r="EM79" s="147"/>
      <c r="EN79" s="147"/>
      <c r="EO79" s="147"/>
      <c r="EP79" s="147"/>
      <c r="EQ79" s="147"/>
      <c r="ER79" s="147"/>
      <c r="ES79" s="147"/>
      <c r="ET79" s="147"/>
      <c r="EU79" s="147"/>
      <c r="EV79" s="147"/>
      <c r="EW79" s="147"/>
      <c r="EX79" s="147"/>
      <c r="EY79" s="147"/>
      <c r="EZ79" s="147"/>
      <c r="FA79" s="147"/>
      <c r="FB79" s="147"/>
      <c r="FC79" s="147"/>
      <c r="FD79" s="147"/>
      <c r="FE79" s="147"/>
      <c r="FF79" s="147"/>
      <c r="FG79" s="147"/>
      <c r="FH79" s="147"/>
      <c r="FI79" s="147"/>
      <c r="FJ79" s="147"/>
      <c r="FK79" s="147"/>
      <c r="FL79" s="147"/>
      <c r="FM79" s="147"/>
      <c r="FN79" s="147"/>
      <c r="FO79" s="147"/>
      <c r="FP79" s="147"/>
      <c r="FQ79" s="147"/>
      <c r="FR79" s="147"/>
      <c r="FS79" s="147"/>
      <c r="FT79" s="147"/>
      <c r="FU79" s="147"/>
      <c r="FV79" s="147"/>
      <c r="FW79" s="147"/>
      <c r="FX79" s="147"/>
      <c r="FY79" s="147"/>
      <c r="FZ79" s="147"/>
      <c r="GA79" s="147"/>
      <c r="GB79" s="147"/>
      <c r="GC79" s="147"/>
      <c r="GD79" s="147"/>
      <c r="GE79" s="147"/>
      <c r="GF79" s="147"/>
      <c r="GG79" s="147"/>
      <c r="GH79" s="147"/>
      <c r="GI79" s="147"/>
      <c r="GJ79" s="147"/>
      <c r="GK79" s="147"/>
      <c r="GL79" s="147"/>
      <c r="GM79" s="147"/>
      <c r="GN79" s="147"/>
      <c r="GO79" s="147"/>
      <c r="GP79" s="147"/>
      <c r="GQ79" s="147"/>
      <c r="GR79" s="147"/>
      <c r="GS79" s="147"/>
      <c r="GT79" s="147"/>
      <c r="GU79" s="147"/>
      <c r="GV79" s="147"/>
      <c r="GW79" s="147"/>
      <c r="GX79" s="147"/>
      <c r="GY79" s="147"/>
      <c r="GZ79" s="147"/>
      <c r="HA79" s="147"/>
      <c r="HB79" s="147"/>
      <c r="HC79" s="147"/>
      <c r="HD79" s="147"/>
      <c r="HE79" s="147"/>
    </row>
    <row r="80" spans="1:213" s="161" customFormat="1" x14ac:dyDescent="0.2">
      <c r="A80" s="158"/>
      <c r="B80" s="159"/>
      <c r="C80" s="151"/>
      <c r="D80" s="137"/>
      <c r="E80" s="138"/>
      <c r="F80" s="137"/>
      <c r="G80" s="139"/>
      <c r="H80" s="140"/>
      <c r="I80" s="141"/>
      <c r="J80" s="142"/>
      <c r="K80" s="160"/>
      <c r="L80" s="160"/>
      <c r="M80" s="160"/>
      <c r="N80" s="143"/>
      <c r="O80" s="143"/>
      <c r="P80" s="146"/>
      <c r="Q80" s="146"/>
      <c r="R80" s="145"/>
      <c r="S80" s="147"/>
      <c r="T80" s="147"/>
      <c r="U80" s="147"/>
      <c r="V80" s="147"/>
      <c r="W80" s="146"/>
      <c r="X80" s="146"/>
      <c r="Y80" s="146"/>
      <c r="Z80" s="146"/>
      <c r="AA80" s="146"/>
      <c r="AB80" s="146"/>
      <c r="AC80" s="146"/>
      <c r="AD80" s="146"/>
      <c r="AE80" s="146"/>
      <c r="AF80" s="146"/>
      <c r="AG80" s="146"/>
      <c r="AH80" s="146"/>
      <c r="AI80" s="146"/>
      <c r="AJ80" s="146"/>
      <c r="AK80" s="146"/>
      <c r="AL80" s="146"/>
      <c r="AM80" s="146"/>
      <c r="AN80" s="146"/>
      <c r="AO80" s="146"/>
      <c r="AP80" s="146"/>
      <c r="AQ80" s="146"/>
      <c r="AR80" s="146"/>
      <c r="AS80" s="146"/>
      <c r="AT80" s="146"/>
      <c r="AU80" s="146"/>
      <c r="AV80" s="146"/>
      <c r="AW80" s="146"/>
      <c r="AX80" s="146"/>
      <c r="AY80" s="146"/>
      <c r="AZ80" s="146"/>
      <c r="BA80" s="146"/>
      <c r="BB80" s="146"/>
      <c r="BC80" s="146"/>
      <c r="BD80" s="146"/>
      <c r="BE80" s="146"/>
      <c r="BF80" s="146"/>
      <c r="BG80" s="146"/>
      <c r="BH80" s="146"/>
      <c r="BI80" s="146"/>
      <c r="BJ80" s="146"/>
      <c r="BK80" s="146"/>
      <c r="BL80" s="146"/>
      <c r="BM80" s="146"/>
      <c r="BN80" s="146"/>
      <c r="BO80" s="146"/>
      <c r="BP80" s="146"/>
      <c r="BQ80" s="146"/>
      <c r="BR80" s="146"/>
      <c r="BS80" s="146"/>
      <c r="BT80" s="146"/>
      <c r="BU80" s="146"/>
      <c r="BV80" s="146"/>
      <c r="BW80" s="146"/>
      <c r="BX80" s="146"/>
      <c r="BY80" s="146"/>
      <c r="BZ80" s="146"/>
      <c r="CA80" s="146"/>
      <c r="CB80" s="146"/>
      <c r="CC80" s="146"/>
      <c r="CD80" s="146"/>
      <c r="CE80" s="146"/>
      <c r="CF80" s="146"/>
      <c r="CG80" s="146"/>
      <c r="CH80" s="146"/>
      <c r="CI80" s="146"/>
      <c r="CJ80" s="146"/>
      <c r="CK80" s="146"/>
      <c r="CL80" s="146"/>
      <c r="CM80" s="146"/>
      <c r="CN80" s="146"/>
      <c r="CO80" s="146"/>
      <c r="CP80" s="146"/>
      <c r="CQ80" s="146"/>
      <c r="CR80" s="146"/>
      <c r="CS80" s="146"/>
      <c r="CT80" s="146"/>
      <c r="CU80" s="146"/>
      <c r="CV80" s="146"/>
      <c r="CW80" s="146"/>
      <c r="CX80" s="146"/>
      <c r="CY80" s="146"/>
      <c r="CZ80" s="146"/>
      <c r="DA80" s="146"/>
      <c r="DB80" s="146"/>
      <c r="DC80" s="146"/>
      <c r="DD80" s="146"/>
      <c r="DE80" s="146"/>
      <c r="DF80" s="146"/>
      <c r="DG80" s="146"/>
      <c r="DH80" s="146"/>
      <c r="DI80" s="146"/>
      <c r="DJ80" s="146"/>
      <c r="DK80" s="146"/>
      <c r="DL80" s="146"/>
      <c r="DM80" s="146"/>
      <c r="DN80" s="146"/>
      <c r="DO80" s="146"/>
      <c r="DP80" s="146"/>
      <c r="DQ80" s="146"/>
      <c r="DR80" s="146"/>
      <c r="DS80" s="146"/>
      <c r="DT80" s="146"/>
      <c r="DU80" s="146"/>
      <c r="DV80" s="146"/>
      <c r="DW80" s="146"/>
      <c r="DX80" s="146"/>
      <c r="DY80" s="146"/>
      <c r="DZ80" s="146"/>
      <c r="EA80" s="146"/>
      <c r="EB80" s="146"/>
      <c r="EC80" s="146"/>
      <c r="ED80" s="146"/>
      <c r="EE80" s="146"/>
      <c r="EF80" s="146"/>
      <c r="EG80" s="146"/>
      <c r="EH80" s="146"/>
      <c r="EI80" s="146"/>
      <c r="EJ80" s="146"/>
      <c r="EK80" s="146"/>
      <c r="EL80" s="146"/>
      <c r="EM80" s="146"/>
      <c r="EN80" s="146"/>
      <c r="EO80" s="146"/>
      <c r="EP80" s="146"/>
      <c r="EQ80" s="146"/>
      <c r="ER80" s="146"/>
      <c r="ES80" s="146"/>
      <c r="ET80" s="146"/>
      <c r="EU80" s="146"/>
      <c r="EV80" s="146"/>
      <c r="EW80" s="146"/>
      <c r="EX80" s="146"/>
      <c r="EY80" s="146"/>
      <c r="EZ80" s="146"/>
      <c r="FA80" s="146"/>
      <c r="FB80" s="146"/>
      <c r="FC80" s="146"/>
      <c r="FD80" s="146"/>
      <c r="FE80" s="146"/>
      <c r="FF80" s="146"/>
      <c r="FG80" s="146"/>
      <c r="FH80" s="146"/>
      <c r="FI80" s="146"/>
      <c r="FJ80" s="146"/>
      <c r="FK80" s="146"/>
      <c r="FL80" s="146"/>
      <c r="FM80" s="146"/>
      <c r="FN80" s="146"/>
      <c r="FO80" s="146"/>
      <c r="FP80" s="146"/>
      <c r="FQ80" s="146"/>
      <c r="FR80" s="146"/>
      <c r="FS80" s="146"/>
      <c r="FT80" s="146"/>
      <c r="FU80" s="146"/>
      <c r="FV80" s="146"/>
      <c r="FW80" s="146"/>
      <c r="FX80" s="146"/>
      <c r="FY80" s="146"/>
      <c r="FZ80" s="146"/>
      <c r="GA80" s="146"/>
      <c r="GB80" s="146"/>
      <c r="GC80" s="146"/>
      <c r="GD80" s="146"/>
      <c r="GE80" s="146"/>
      <c r="GF80" s="146"/>
      <c r="GG80" s="146"/>
      <c r="GH80" s="146"/>
      <c r="GI80" s="146"/>
      <c r="GJ80" s="146"/>
      <c r="GK80" s="146"/>
      <c r="GL80" s="146"/>
      <c r="GM80" s="146"/>
      <c r="GN80" s="146"/>
      <c r="GO80" s="146"/>
      <c r="GP80" s="146"/>
      <c r="GQ80" s="146"/>
      <c r="GR80" s="146"/>
      <c r="GS80" s="146"/>
      <c r="GT80" s="146"/>
      <c r="GU80" s="146"/>
      <c r="GV80" s="146"/>
      <c r="GW80" s="146"/>
      <c r="GX80" s="146"/>
      <c r="GY80" s="146"/>
      <c r="GZ80" s="146"/>
      <c r="HA80" s="146"/>
      <c r="HB80" s="146"/>
      <c r="HC80" s="146"/>
      <c r="HD80" s="146"/>
      <c r="HE80" s="146"/>
    </row>
    <row r="81" spans="1:213" s="161" customFormat="1" x14ac:dyDescent="0.2">
      <c r="A81" s="148"/>
      <c r="B81" s="159"/>
      <c r="C81" s="136"/>
      <c r="D81" s="137"/>
      <c r="E81" s="137"/>
      <c r="F81" s="137"/>
      <c r="G81" s="139"/>
      <c r="H81" s="140"/>
      <c r="I81" s="141"/>
      <c r="J81" s="142"/>
      <c r="K81" s="162"/>
      <c r="L81" s="162"/>
      <c r="M81" s="162"/>
      <c r="N81" s="144"/>
      <c r="O81" s="144"/>
      <c r="P81" s="146"/>
      <c r="Q81" s="146"/>
      <c r="R81" s="145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6"/>
      <c r="AI81" s="146"/>
      <c r="AJ81" s="146"/>
      <c r="AK81" s="146"/>
      <c r="AL81" s="146"/>
      <c r="AM81" s="146"/>
      <c r="AN81" s="146"/>
      <c r="AO81" s="146"/>
      <c r="AP81" s="146"/>
      <c r="AQ81" s="146"/>
      <c r="AR81" s="146"/>
      <c r="AS81" s="146"/>
      <c r="AT81" s="146"/>
      <c r="AU81" s="146"/>
      <c r="AV81" s="146"/>
      <c r="AW81" s="146"/>
      <c r="AX81" s="146"/>
      <c r="AY81" s="146"/>
      <c r="AZ81" s="146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6"/>
      <c r="BN81" s="146"/>
      <c r="BO81" s="146"/>
      <c r="BP81" s="146"/>
      <c r="BQ81" s="146"/>
      <c r="BR81" s="146"/>
      <c r="BS81" s="146"/>
      <c r="BT81" s="146"/>
      <c r="BU81" s="146"/>
      <c r="BV81" s="146"/>
      <c r="BW81" s="146"/>
      <c r="BX81" s="146"/>
      <c r="BY81" s="146"/>
      <c r="BZ81" s="146"/>
      <c r="CA81" s="146"/>
      <c r="CB81" s="146"/>
      <c r="CC81" s="146"/>
      <c r="CD81" s="146"/>
      <c r="CE81" s="146"/>
      <c r="CF81" s="146"/>
      <c r="CG81" s="146"/>
      <c r="CH81" s="146"/>
      <c r="CI81" s="146"/>
      <c r="CJ81" s="146"/>
      <c r="CK81" s="146"/>
      <c r="CL81" s="146"/>
      <c r="CM81" s="146"/>
      <c r="CN81" s="146"/>
      <c r="CO81" s="146"/>
      <c r="CP81" s="146"/>
      <c r="CQ81" s="146"/>
      <c r="CR81" s="146"/>
      <c r="CS81" s="146"/>
      <c r="CT81" s="146"/>
      <c r="CU81" s="146"/>
      <c r="CV81" s="146"/>
      <c r="CW81" s="146"/>
      <c r="CX81" s="146"/>
      <c r="CY81" s="146"/>
      <c r="CZ81" s="146"/>
      <c r="DA81" s="146"/>
      <c r="DB81" s="146"/>
      <c r="DC81" s="146"/>
      <c r="DD81" s="146"/>
      <c r="DE81" s="146"/>
      <c r="DF81" s="146"/>
      <c r="DG81" s="146"/>
      <c r="DH81" s="146"/>
      <c r="DI81" s="146"/>
      <c r="DJ81" s="146"/>
      <c r="DK81" s="146"/>
      <c r="DL81" s="146"/>
      <c r="DM81" s="146"/>
      <c r="DN81" s="146"/>
      <c r="DO81" s="146"/>
      <c r="DP81" s="146"/>
      <c r="DQ81" s="146"/>
      <c r="DR81" s="146"/>
      <c r="DS81" s="146"/>
      <c r="DT81" s="146"/>
      <c r="DU81" s="146"/>
      <c r="DV81" s="146"/>
      <c r="DW81" s="146"/>
      <c r="DX81" s="146"/>
      <c r="DY81" s="146"/>
      <c r="DZ81" s="146"/>
      <c r="EA81" s="146"/>
      <c r="EB81" s="146"/>
      <c r="EC81" s="146"/>
      <c r="ED81" s="146"/>
      <c r="EE81" s="146"/>
      <c r="EF81" s="146"/>
      <c r="EG81" s="146"/>
      <c r="EH81" s="146"/>
      <c r="EI81" s="146"/>
      <c r="EJ81" s="146"/>
      <c r="EK81" s="146"/>
      <c r="EL81" s="146"/>
      <c r="EM81" s="146"/>
      <c r="EN81" s="146"/>
      <c r="EO81" s="146"/>
      <c r="EP81" s="146"/>
      <c r="EQ81" s="146"/>
      <c r="ER81" s="146"/>
      <c r="ES81" s="146"/>
      <c r="ET81" s="146"/>
      <c r="EU81" s="146"/>
      <c r="EV81" s="146"/>
      <c r="EW81" s="146"/>
      <c r="EX81" s="146"/>
      <c r="EY81" s="146"/>
      <c r="EZ81" s="146"/>
      <c r="FA81" s="146"/>
      <c r="FB81" s="146"/>
      <c r="FC81" s="146"/>
      <c r="FD81" s="146"/>
      <c r="FE81" s="146"/>
      <c r="FF81" s="146"/>
      <c r="FG81" s="146"/>
      <c r="FH81" s="146"/>
      <c r="FI81" s="146"/>
      <c r="FJ81" s="146"/>
      <c r="FK81" s="146"/>
      <c r="FL81" s="146"/>
      <c r="FM81" s="146"/>
      <c r="FN81" s="146"/>
      <c r="FO81" s="146"/>
      <c r="FP81" s="146"/>
      <c r="FQ81" s="146"/>
      <c r="FR81" s="146"/>
      <c r="FS81" s="146"/>
      <c r="FT81" s="146"/>
      <c r="FU81" s="146"/>
      <c r="FV81" s="146"/>
      <c r="FW81" s="146"/>
      <c r="FX81" s="146"/>
      <c r="FY81" s="146"/>
      <c r="FZ81" s="146"/>
      <c r="GA81" s="146"/>
      <c r="GB81" s="146"/>
      <c r="GC81" s="146"/>
      <c r="GD81" s="146"/>
      <c r="GE81" s="146"/>
      <c r="GF81" s="146"/>
      <c r="GG81" s="146"/>
      <c r="GH81" s="146"/>
      <c r="GI81" s="146"/>
      <c r="GJ81" s="146"/>
      <c r="GK81" s="146"/>
      <c r="GL81" s="146"/>
      <c r="GM81" s="146"/>
      <c r="GN81" s="146"/>
      <c r="GO81" s="146"/>
      <c r="GP81" s="146"/>
      <c r="GQ81" s="146"/>
      <c r="GR81" s="146"/>
      <c r="GS81" s="146"/>
      <c r="GT81" s="146"/>
      <c r="GU81" s="146"/>
      <c r="GV81" s="146"/>
      <c r="GW81" s="146"/>
      <c r="GX81" s="146"/>
      <c r="GY81" s="146"/>
      <c r="GZ81" s="146"/>
      <c r="HA81" s="146"/>
      <c r="HB81" s="146"/>
      <c r="HC81" s="146"/>
      <c r="HD81" s="146"/>
      <c r="HE81" s="146"/>
    </row>
    <row r="82" spans="1:213" s="148" customFormat="1" x14ac:dyDescent="0.2">
      <c r="H82" s="103"/>
      <c r="I82" s="163"/>
      <c r="J82" s="164"/>
      <c r="K82" s="143"/>
      <c r="L82" s="143"/>
      <c r="M82" s="143"/>
      <c r="N82" s="143"/>
      <c r="O82" s="143"/>
      <c r="P82" s="147"/>
      <c r="Q82" s="147"/>
      <c r="R82" s="165"/>
      <c r="S82" s="146"/>
      <c r="T82" s="146"/>
      <c r="U82" s="146"/>
      <c r="V82" s="146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  <c r="BI82" s="147"/>
      <c r="BJ82" s="147"/>
      <c r="BK82" s="147"/>
      <c r="BL82" s="147"/>
      <c r="BM82" s="147"/>
      <c r="BN82" s="147"/>
      <c r="BO82" s="147"/>
      <c r="BP82" s="147"/>
      <c r="BQ82" s="147"/>
      <c r="BR82" s="147"/>
      <c r="BS82" s="147"/>
      <c r="BT82" s="147"/>
      <c r="BU82" s="147"/>
      <c r="BV82" s="147"/>
      <c r="BW82" s="147"/>
      <c r="BX82" s="147"/>
      <c r="BY82" s="147"/>
      <c r="BZ82" s="147"/>
      <c r="CA82" s="147"/>
      <c r="CB82" s="147"/>
      <c r="CC82" s="147"/>
      <c r="CD82" s="147"/>
      <c r="CE82" s="147"/>
      <c r="CF82" s="147"/>
      <c r="CG82" s="147"/>
      <c r="CH82" s="147"/>
      <c r="CI82" s="147"/>
      <c r="CJ82" s="147"/>
      <c r="CK82" s="147"/>
      <c r="CL82" s="147"/>
      <c r="CM82" s="147"/>
      <c r="CN82" s="147"/>
      <c r="CO82" s="147"/>
      <c r="CP82" s="147"/>
      <c r="CQ82" s="147"/>
      <c r="CR82" s="147"/>
      <c r="CS82" s="147"/>
      <c r="CT82" s="147"/>
      <c r="CU82" s="147"/>
      <c r="CV82" s="147"/>
      <c r="CW82" s="147"/>
      <c r="CX82" s="147"/>
      <c r="CY82" s="147"/>
      <c r="CZ82" s="147"/>
      <c r="DA82" s="147"/>
      <c r="DB82" s="147"/>
      <c r="DC82" s="147"/>
      <c r="DD82" s="147"/>
      <c r="DE82" s="147"/>
      <c r="DF82" s="147"/>
      <c r="DG82" s="147"/>
      <c r="DH82" s="147"/>
      <c r="DI82" s="147"/>
      <c r="DJ82" s="147"/>
      <c r="DK82" s="147"/>
      <c r="DL82" s="147"/>
      <c r="DM82" s="147"/>
      <c r="DN82" s="147"/>
      <c r="DO82" s="147"/>
      <c r="DP82" s="147"/>
      <c r="DQ82" s="147"/>
      <c r="DR82" s="147"/>
      <c r="DS82" s="147"/>
      <c r="DT82" s="147"/>
      <c r="DU82" s="147"/>
      <c r="DV82" s="147"/>
      <c r="DW82" s="147"/>
      <c r="DX82" s="147"/>
      <c r="DY82" s="147"/>
      <c r="DZ82" s="147"/>
      <c r="EA82" s="147"/>
      <c r="EB82" s="147"/>
      <c r="EC82" s="147"/>
      <c r="ED82" s="147"/>
      <c r="EE82" s="147"/>
      <c r="EF82" s="147"/>
      <c r="EG82" s="147"/>
      <c r="EH82" s="147"/>
      <c r="EI82" s="147"/>
      <c r="EJ82" s="147"/>
      <c r="EK82" s="147"/>
      <c r="EL82" s="147"/>
      <c r="EM82" s="147"/>
      <c r="EN82" s="147"/>
      <c r="EO82" s="147"/>
      <c r="EP82" s="147"/>
      <c r="EQ82" s="147"/>
      <c r="ER82" s="147"/>
      <c r="ES82" s="147"/>
      <c r="ET82" s="147"/>
      <c r="EU82" s="147"/>
      <c r="EV82" s="147"/>
      <c r="EW82" s="147"/>
      <c r="EX82" s="147"/>
      <c r="EY82" s="147"/>
      <c r="EZ82" s="147"/>
      <c r="FA82" s="147"/>
      <c r="FB82" s="147"/>
      <c r="FC82" s="147"/>
      <c r="FD82" s="147"/>
      <c r="FE82" s="147"/>
      <c r="FF82" s="147"/>
      <c r="FG82" s="147"/>
      <c r="FH82" s="147"/>
      <c r="FI82" s="147"/>
      <c r="FJ82" s="147"/>
      <c r="FK82" s="147"/>
      <c r="FL82" s="147"/>
      <c r="FM82" s="147"/>
      <c r="FN82" s="147"/>
      <c r="FO82" s="147"/>
      <c r="FP82" s="147"/>
      <c r="FQ82" s="147"/>
      <c r="FR82" s="147"/>
      <c r="FS82" s="147"/>
      <c r="FT82" s="147"/>
      <c r="FU82" s="147"/>
      <c r="FV82" s="147"/>
      <c r="FW82" s="147"/>
      <c r="FX82" s="147"/>
      <c r="FY82" s="147"/>
      <c r="FZ82" s="147"/>
      <c r="GA82" s="147"/>
      <c r="GB82" s="147"/>
      <c r="GC82" s="147"/>
      <c r="GD82" s="147"/>
      <c r="GE82" s="147"/>
      <c r="GF82" s="147"/>
      <c r="GG82" s="147"/>
      <c r="GH82" s="147"/>
      <c r="GI82" s="147"/>
      <c r="GJ82" s="147"/>
      <c r="GK82" s="147"/>
      <c r="GL82" s="147"/>
      <c r="GM82" s="147"/>
      <c r="GN82" s="147"/>
      <c r="GO82" s="147"/>
      <c r="GP82" s="147"/>
      <c r="GQ82" s="147"/>
      <c r="GR82" s="147"/>
      <c r="GS82" s="147"/>
      <c r="GT82" s="147"/>
      <c r="GU82" s="147"/>
      <c r="GV82" s="147"/>
      <c r="GW82" s="147"/>
      <c r="GX82" s="147"/>
      <c r="GY82" s="147"/>
      <c r="GZ82" s="147"/>
      <c r="HA82" s="147"/>
      <c r="HB82" s="147"/>
      <c r="HC82" s="147"/>
      <c r="HD82" s="147"/>
      <c r="HE82" s="147"/>
    </row>
    <row r="83" spans="1:213" x14ac:dyDescent="0.2">
      <c r="C83" s="1"/>
      <c r="G83" s="1"/>
      <c r="K83" s="143"/>
      <c r="L83" s="143"/>
      <c r="M83" s="143"/>
      <c r="N83" s="143"/>
      <c r="O83" s="143"/>
      <c r="R83" s="165"/>
      <c r="S83" s="147"/>
      <c r="T83" s="147"/>
      <c r="U83" s="147"/>
      <c r="V83" s="147"/>
    </row>
    <row r="84" spans="1:213" x14ac:dyDescent="0.2">
      <c r="C84" s="1"/>
      <c r="G84" s="1"/>
    </row>
    <row r="86" spans="1:213" x14ac:dyDescent="0.2">
      <c r="O86" s="122"/>
    </row>
    <row r="87" spans="1:213" x14ac:dyDescent="0.2">
      <c r="B87" s="123"/>
      <c r="O87" s="125"/>
    </row>
    <row r="94" spans="1:213" x14ac:dyDescent="0.2">
      <c r="O94" s="124"/>
    </row>
    <row r="95" spans="1:213" x14ac:dyDescent="0.2">
      <c r="O95" s="124"/>
    </row>
    <row r="96" spans="1:213" x14ac:dyDescent="0.2">
      <c r="O96" s="124"/>
    </row>
  </sheetData>
  <mergeCells count="1">
    <mergeCell ref="H1:H3"/>
  </mergeCells>
  <pageMargins left="0.59055118110236227" right="0.59055118110236227" top="1.5748031496062993" bottom="0.78740157480314965" header="0.31496062992125984" footer="0.59055118110236227"/>
  <pageSetup paperSize="9" scale="69" orientation="landscape" r:id="rId1"/>
  <headerFooter>
    <oddFooter>&amp;L&amp;F &amp;A&amp;C&amp;P</oddFooter>
  </headerFooter>
  <rowBreaks count="2" manualBreakCount="2">
    <brk id="26" min="1" max="14" man="1"/>
    <brk id="52" min="1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 per 010121</vt:lpstr>
      <vt:lpstr>'specificatie per 010121'!Afdrukbereik</vt:lpstr>
      <vt:lpstr>'specificatie per 010121'!Afdruktitels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specificatie</dc:title>
  <dc:subject/>
  <dc:creator>Petra Cornelisse</dc:creator>
  <cp:keywords/>
  <dc:description/>
  <cp:lastModifiedBy>Petra Cornelisse</cp:lastModifiedBy>
  <cp:revision/>
  <cp:lastPrinted>2021-10-22T08:01:22Z</cp:lastPrinted>
  <dcterms:created xsi:type="dcterms:W3CDTF">2000-08-08T13:09:59Z</dcterms:created>
  <dcterms:modified xsi:type="dcterms:W3CDTF">2021-10-22T08:02:08Z</dcterms:modified>
  <cp:category/>
  <cp:contentStatus/>
</cp:coreProperties>
</file>