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parkparkeren.sharepoint.com/sites/GemeenteVlaardingen-AanbestedingParkeerbeheerondersteuning/Gedeelde documenten/Aanbesteding parkeerbeheer 2020/NvI/"/>
    </mc:Choice>
  </mc:AlternateContent>
  <xr:revisionPtr revIDLastSave="28" documentId="8_{22BC4C40-272A-4912-B875-E09B6DADC371}" xr6:coauthVersionLast="46" xr6:coauthVersionMax="46" xr10:uidLastSave="{835A202E-91E5-499E-A965-73CD82BFC7E6}"/>
  <bookViews>
    <workbookView xWindow="22932" yWindow="-108" windowWidth="30936" windowHeight="16896" xr2:uid="{9A6008C8-5404-4B1C-B489-6094C6435A27}"/>
  </bookViews>
  <sheets>
    <sheet name="Prijsformulier Hoofdperceel I" sheetId="1" r:id="rId1"/>
    <sheet name="Prijsformulier Perceel II"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 r="G8" i="3" l="1"/>
  <c r="G7" i="3"/>
  <c r="G10" i="3"/>
  <c r="G5" i="3"/>
  <c r="E4" i="3"/>
  <c r="G4" i="3" s="1"/>
  <c r="G3" i="3"/>
  <c r="G13" i="3" s="1"/>
  <c r="G14" i="3" l="1"/>
  <c r="G15" i="3" s="1"/>
  <c r="G16" i="3" s="1"/>
  <c r="G4" i="1"/>
  <c r="E10" i="1"/>
  <c r="G10" i="1" s="1"/>
  <c r="E9" i="1"/>
  <c r="G9" i="1" s="1"/>
  <c r="E8" i="1"/>
  <c r="G8" i="1" s="1"/>
  <c r="G12" i="1" l="1"/>
  <c r="G6" i="1"/>
  <c r="G5" i="1"/>
  <c r="E3" i="1"/>
  <c r="E16" i="1" s="1"/>
  <c r="G13" i="1"/>
  <c r="G16" i="1" l="1"/>
  <c r="E21" i="1"/>
  <c r="E23" i="1" s="1"/>
  <c r="G19" i="1"/>
  <c r="G21" i="1" l="1"/>
  <c r="G30" i="1"/>
  <c r="G29" i="1"/>
  <c r="G32" i="1"/>
  <c r="G27" i="1"/>
  <c r="G26" i="1"/>
  <c r="G18" i="1"/>
  <c r="G17" i="1"/>
  <c r="G23" i="1" l="1"/>
  <c r="E24" i="1"/>
  <c r="G24" i="1" s="1"/>
  <c r="G35" i="1" l="1"/>
  <c r="G36" i="1" s="1"/>
  <c r="G37" i="1" s="1"/>
  <c r="G38" i="1" s="1"/>
</calcChain>
</file>

<file path=xl/sharedStrings.xml><?xml version="1.0" encoding="utf-8"?>
<sst xmlns="http://schemas.openxmlformats.org/spreadsheetml/2006/main" count="157" uniqueCount="110">
  <si>
    <t>Positie</t>
  </si>
  <si>
    <t>v = verrekenbaar*  
n.v. = niet verrekenbaar*
n.v.e. = niet verrekenbaar eenmalig*</t>
  </si>
  <si>
    <t>aantal (uur/ stuk)</t>
  </si>
  <si>
    <t>vergoeding per uur/stuk (in euro’s)</t>
  </si>
  <si>
    <t>jaarlijkse kosten (= aantal x vergoeding per uur/stuk)</t>
  </si>
  <si>
    <t>toelichting</t>
  </si>
  <si>
    <t>v</t>
  </si>
  <si>
    <t>1.1</t>
  </si>
  <si>
    <t>1.2</t>
  </si>
  <si>
    <t>1.3</t>
  </si>
  <si>
    <t xml:space="preserve">Invordering naheffingsaanslagen </t>
  </si>
  <si>
    <t>2.1</t>
  </si>
  <si>
    <t>invordering Nederlandse kentekens</t>
  </si>
  <si>
    <t>2.2</t>
  </si>
  <si>
    <t>2.3</t>
  </si>
  <si>
    <t>invordering Duitse kentekens</t>
  </si>
  <si>
    <t>Baseren op 100 stuks</t>
  </si>
  <si>
    <t>invordering Belgische kentekens</t>
  </si>
  <si>
    <t>Bezwaarafhandeling</t>
  </si>
  <si>
    <t>3.1</t>
  </si>
  <si>
    <t>vergoeding per afgehandeld bezwaarschrift</t>
  </si>
  <si>
    <t>Afhandeling beroepzaken</t>
  </si>
  <si>
    <t>4.1</t>
  </si>
  <si>
    <t>vergoeding per afgehandeld beroepschrift</t>
  </si>
  <si>
    <t>3% van het aantal afgehandelde bezwaarschriften</t>
  </si>
  <si>
    <t>4.2</t>
  </si>
  <si>
    <t>vergoeding per mondelinge beroepzaak</t>
  </si>
  <si>
    <t>1% van het aantal afgehandelde bezwaarschriften</t>
  </si>
  <si>
    <t xml:space="preserve">Geldinzameling </t>
  </si>
  <si>
    <t>5.1</t>
  </si>
  <si>
    <t xml:space="preserve">geldlediging Parkeerautomaten </t>
  </si>
  <si>
    <t>5.2</t>
  </si>
  <si>
    <t>geldverwerking munten. Prijs per 100 munten</t>
  </si>
  <si>
    <t xml:space="preserve">Kosten gebaseerd op 1.000.000 munten. Verrekenbaar op basis van aantal getelde munten: prijs per 100 munten.  </t>
  </si>
  <si>
    <t>Kosten extra ledigingen (op verzoek opdrachtgever, zie PvE)</t>
  </si>
  <si>
    <t>50 is een forfaitair aantal ledigingen, een aanname voor deze offerte (Prijs per lediging).</t>
  </si>
  <si>
    <t>Beheer en onderhoud Parkeerautomaten</t>
  </si>
  <si>
    <t>6.1</t>
  </si>
  <si>
    <t>Beheer per Parkeerautomaat</t>
  </si>
  <si>
    <t>Baseren op aantal Parkeerautomaten, verrekenbaar aan de hand van aantal in bedrijf zijnde PA.</t>
  </si>
  <si>
    <t>6.2</t>
  </si>
  <si>
    <t>Parkeertickets Parkeerautomaten</t>
  </si>
  <si>
    <t>Baseren op aantal parkeertickets/kwitanties, verrekenbaar aan de hand van werkelijk aantal verbruikte tickets.</t>
  </si>
  <si>
    <t>7.1</t>
  </si>
  <si>
    <t>Management en administratie</t>
  </si>
  <si>
    <t>8.1</t>
  </si>
  <si>
    <t>kosten management</t>
  </si>
  <si>
    <t>n.v.</t>
  </si>
  <si>
    <t>8.2</t>
  </si>
  <si>
    <t>kosten voeren administratie, leveren en toelichten managementinformatie</t>
  </si>
  <si>
    <t>+</t>
  </si>
  <si>
    <t>Btw 21% (btw over geldverwerking is 0%)</t>
  </si>
  <si>
    <t>Datum:</t>
  </si>
  <si>
    <t>Ondertekening door tekenbevoegd persoon:</t>
  </si>
  <si>
    <t>Plaats:</t>
  </si>
  <si>
    <t>Naam:</t>
  </si>
  <si>
    <t>Functie</t>
  </si>
  <si>
    <t>Opstartvergoeding</t>
  </si>
  <si>
    <t>Opstartfase (eenmalige kosten)</t>
  </si>
  <si>
    <t>TCO :</t>
  </si>
  <si>
    <t>invordering overige buitenlandse kentekens</t>
  </si>
  <si>
    <t>2.5</t>
  </si>
  <si>
    <t>Percentage van de werkelijk gestorte gelden. Bedrag is de afgeronde jaaromzet van muntgeld 2019 in de Parkeerautomaten. Verrekenbaar naar % van de omzet uit muntgeld.</t>
  </si>
  <si>
    <t xml:space="preserve">T.b.v deze prijsopgave gebaseerd op 7% van het aantal naheffingen vermeld in pos. 2 </t>
  </si>
  <si>
    <t>1.4</t>
  </si>
  <si>
    <t>aanbrengen en verwijderen wielklem</t>
  </si>
  <si>
    <t>1.5</t>
  </si>
  <si>
    <t>wegslepen</t>
  </si>
  <si>
    <t>1.6</t>
  </si>
  <si>
    <t>stallingskosten per dag</t>
  </si>
  <si>
    <t>1.7</t>
  </si>
  <si>
    <t>1.8</t>
  </si>
  <si>
    <t>1.9</t>
  </si>
  <si>
    <t>Handhaving parkeercontrole en uren team Toezicht en Veiligheid</t>
  </si>
  <si>
    <t>handhaving parkeercontrole (9.00 - 18.00 uur)</t>
  </si>
  <si>
    <t>handhaving parkeercontrole (18.00 - 09.00 uur)</t>
  </si>
  <si>
    <t>handhaving parkeercontrole (weekend/feestdagen indien betaald parkeren)</t>
  </si>
  <si>
    <t>handhaving inzet T&amp;H (9.00 - 18.00 uur)</t>
  </si>
  <si>
    <t>handhaving inzet T&amp;H (18.00 - 9.00 uur)</t>
  </si>
  <si>
    <t>handhaving inzet T&amp;H (weekend/feestdagen)</t>
  </si>
  <si>
    <t>Totaal uren parkeercontrole</t>
  </si>
  <si>
    <t>Totaal uren inzet T&amp;H</t>
  </si>
  <si>
    <t>Inzet 5.000 uren. Verrekenbaar obv werkelijk ingezette uren aan de hand van het rooster dat is opgesteld door afdeling T&amp;H. Zie PvE hoofdstuk 6.</t>
  </si>
  <si>
    <t>Klemmen, betalen, ontklemmen en slepen</t>
  </si>
  <si>
    <t>1.0</t>
  </si>
  <si>
    <t>Aantal uren conform positie 1.0 minus aantallen positie 2.2 t/m 2.4. (in relatie tot 1,0 Nederlandse nha per uur parkeercontrole)</t>
  </si>
  <si>
    <t>Bijlage B. Prijsformulier aanbesteding parkeerhandhaving Vlaardingen PERCEEL II, jaarlijks (prijspeil 1-1-2021)</t>
  </si>
  <si>
    <t>Bijlage B. Prijsformulier aanbesteding parkeerhandhaving Vlaardingen HOOFDPERCEEL I, jaarlijks (prijspeil 1-1-2021)</t>
  </si>
  <si>
    <t>tbv voorbereiding voorafgaand aan start uitvoering overeenkomst</t>
  </si>
  <si>
    <t>Btw 21%</t>
  </si>
  <si>
    <t>8.3</t>
  </si>
  <si>
    <t>9.1</t>
  </si>
  <si>
    <t>9.2</t>
  </si>
  <si>
    <t>10.1</t>
  </si>
  <si>
    <t>Jaarprijs (t.b.v. Prijsformulier) Hoofdperceel I</t>
  </si>
  <si>
    <t>Jaarprijs (t.b.v. Prijsformulier) Perceel II</t>
  </si>
  <si>
    <t>TCO inclusief btw:</t>
  </si>
  <si>
    <t>Totaal Jaarprijs (prijspeil 1-1-2021, inclusief btw):</t>
  </si>
  <si>
    <t>%</t>
  </si>
  <si>
    <t>Baseren op 20 stuks</t>
  </si>
  <si>
    <t>Baseren op 10 maal</t>
  </si>
  <si>
    <t>Baseren op 30 dagen, bedrag per dag</t>
  </si>
  <si>
    <t>Betekenis van 'v': De hier opgegeven aantallen/bedragen zijn verrekenbaar. Deze aantallen zijn indicatief en worden enkel gebruikt voor de bepaling van de jaarlijkse kosten in deze offerte. 
Betekenis van 'n.v.': De hier opgegeven aantallen/bedragen zijn niet verrekenbaar. De geoffreerde bedragen zijn vast en mogen jaarlijks gefactureerd worden.</t>
  </si>
  <si>
    <r>
      <t xml:space="preserve">Subtotaal prijsopgave Jaarprijs. </t>
    </r>
    <r>
      <rPr>
        <sz val="9"/>
        <rFont val="Arial"/>
        <family val="2"/>
      </rPr>
      <t>Deze prijs omvat alle in de Opdrachtomschijving uitgevraagde dienstverlening en midddelen inclusief extra aangeboden dienstverlening en middelen bij gunningcriteria.</t>
    </r>
  </si>
  <si>
    <r>
      <t>Subtotaal prijsopgave Jaarprijs.</t>
    </r>
    <r>
      <rPr>
        <b/>
        <sz val="10"/>
        <rFont val="Arial"/>
        <family val="2"/>
      </rPr>
      <t xml:space="preserve"> </t>
    </r>
    <r>
      <rPr>
        <sz val="9"/>
        <rFont val="Arial"/>
        <family val="2"/>
      </rPr>
      <t>Deze prijs omvat alle in de Opdrachtomschijving uitgevraagde dienstverlening en midddelen inclusief extra aangeboden dienstverlening en middelen bij gunningcriteria.</t>
    </r>
  </si>
  <si>
    <t xml:space="preserve">Baseren op 100 stuks, invullen indien inschrijver overige landen kan invorderen. </t>
  </si>
  <si>
    <t>aantal (stuk /bedrag)</t>
  </si>
  <si>
    <t>jaarlijkse kosten (= aantal x vergoeding per stuk/bedrag)</t>
  </si>
  <si>
    <t>positie 1.1 t/m 1.3 = minimaal 9.000 uren, waarvan minimaal 2.500 uren door BOA's. Zie eisen aan aanwezigheid parkeercontrole paragraaf 4.3 PvE. Op basis daarvan zelf correcte verdeling maken in uren overdag/avond/weekend.</t>
  </si>
  <si>
    <t>Betekenis van 'v': De hier opgegeven aantallen/bedragen zijn verrekenbaar op basis van werkelijke aantallen. De aantallen door Aanbestedende dienst benoemd in het formulier zijn indicatief en worden slechts gebruikt voor de bepaling van de jaarlijkse kosten in deze offerte.  De ureninzet parkeercontrole vult Inschrijver zelf in en mag tav verrekening maximaal 2% afwijken. Meer dan 2% hogere inzeturen is niet verrekenbaar). 
Betekenis van 'n.v.': De hier opgegeven aantallen/bedragen zijn niet verrekenbaar. De geoffreerde bedragen zijn vast en mogen jaarlijks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</si>
</sst>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413]\ * #,##0.00_-;_-[$€-413]\ * #,##0.00\-;_-[$€-413]\ * &quot;-&quot;??_-;_-@_-"/>
    <numFmt numFmtId="165" formatCode="_-&quot;€&quot;\ * #,##0.00_-;_-&quot;€&quot;\ * #,##0.00\-;_-&quot;€&quot;\ * &quot;-&quot;??_-;_-@_-"/>
    <numFmt numFmtId="166" formatCode="_ [$€-413]\ * #,##0_ ;_ [$€-413]\ * \-#,##0_ ;_ [$€-413]\ * &quot;-&quot;??_ ;_ @_ "/>
    <numFmt numFmtId="167" formatCode="_-[$€-413]\ * #,##0_-;_-[$€-413]\ * #,##0\-;_-[$€-413]\ * &quot;-&quot;??_-;_-@_-"/>
  </numFmts>
  <fonts count="17" x14ac:knownFonts="1">
    <font>
      <sz val="11"/>
      <color theme="1"/>
      <name val="Calibri"/>
      <family val="2"/>
      <scheme val="minor"/>
    </font>
    <font>
      <sz val="11"/>
      <color theme="1"/>
      <name val="Calibri"/>
      <family val="2"/>
      <scheme val="minor"/>
    </font>
    <font>
      <b/>
      <sz val="10"/>
      <color indexed="8"/>
      <name val="Arial"/>
      <family val="2"/>
    </font>
    <font>
      <sz val="11"/>
      <color theme="1"/>
      <name val="Arial"/>
      <family val="2"/>
    </font>
    <font>
      <sz val="10"/>
      <color indexed="8"/>
      <name val="Arial"/>
      <family val="2"/>
    </font>
    <font>
      <sz val="11"/>
      <color indexed="8"/>
      <name val="Calibri"/>
      <family val="2"/>
    </font>
    <font>
      <sz val="10"/>
      <name val="Arial"/>
      <family val="2"/>
    </font>
    <font>
      <b/>
      <sz val="10"/>
      <name val="Arial"/>
      <family val="2"/>
    </font>
    <font>
      <sz val="10"/>
      <color rgb="FFFF0000"/>
      <name val="Arial"/>
      <family val="2"/>
    </font>
    <font>
      <b/>
      <sz val="12"/>
      <name val="Arial"/>
      <family val="2"/>
    </font>
    <font>
      <sz val="9"/>
      <name val="Arial"/>
      <family val="2"/>
    </font>
    <font>
      <b/>
      <sz val="12"/>
      <color theme="1"/>
      <name val="Arial"/>
      <family val="2"/>
    </font>
    <font>
      <sz val="10"/>
      <color theme="1"/>
      <name val="Arial"/>
      <family val="2"/>
    </font>
    <font>
      <sz val="11"/>
      <color indexed="8"/>
      <name val="Arial"/>
      <family val="2"/>
    </font>
    <font>
      <sz val="8"/>
      <name val="Calibri"/>
      <family val="2"/>
      <scheme val="minor"/>
    </font>
    <font>
      <sz val="10"/>
      <color rgb="FF000000"/>
      <name val="Arial"/>
      <family val="2"/>
    </font>
    <font>
      <b/>
      <sz val="10"/>
      <color rgb="FF00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91D2D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5" fontId="5" fillId="0" borderId="0" applyFont="0" applyFill="0" applyBorder="0" applyAlignment="0" applyProtection="0"/>
  </cellStyleXfs>
  <cellXfs count="130">
    <xf numFmtId="0" fontId="0" fillId="0" borderId="0" xfId="0"/>
    <xf numFmtId="0" fontId="2" fillId="2" borderId="1" xfId="1" applyFont="1" applyFill="1" applyBorder="1" applyAlignment="1">
      <alignment horizontal="left" wrapText="1"/>
    </xf>
    <xf numFmtId="0" fontId="2" fillId="2" borderId="1" xfId="1" applyFont="1" applyFill="1" applyBorder="1" applyAlignment="1">
      <alignment horizontal="center" wrapText="1"/>
    </xf>
    <xf numFmtId="0" fontId="2" fillId="2" borderId="1" xfId="1" applyFont="1" applyFill="1" applyBorder="1" applyAlignment="1">
      <alignment wrapText="1"/>
    </xf>
    <xf numFmtId="0" fontId="3" fillId="0" borderId="0" xfId="1" applyFont="1"/>
    <xf numFmtId="0" fontId="2" fillId="0" borderId="1" xfId="1" applyFont="1" applyBorder="1" applyAlignment="1">
      <alignment horizontal="left" vertical="top" wrapText="1"/>
    </xf>
    <xf numFmtId="164" fontId="2" fillId="0" borderId="1" xfId="1" applyNumberFormat="1" applyFont="1" applyBorder="1" applyAlignment="1">
      <alignment vertical="top" wrapText="1"/>
    </xf>
    <xf numFmtId="164" fontId="2" fillId="0" borderId="1" xfId="1" applyNumberFormat="1" applyFont="1" applyBorder="1" applyAlignment="1">
      <alignment horizontal="center" vertical="top" wrapText="1"/>
    </xf>
    <xf numFmtId="0" fontId="4" fillId="0" borderId="1" xfId="1" quotePrefix="1" applyFont="1" applyBorder="1" applyAlignment="1">
      <alignment horizontal="left" vertical="top" wrapText="1"/>
    </xf>
    <xf numFmtId="0" fontId="4" fillId="3" borderId="1" xfId="1" applyFont="1" applyFill="1" applyBorder="1" applyAlignment="1">
      <alignment horizontal="center" vertical="top" wrapText="1"/>
    </xf>
    <xf numFmtId="165" fontId="6" fillId="0" borderId="1" xfId="2" applyFont="1" applyBorder="1" applyAlignment="1" applyProtection="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horizontal="left" vertical="top"/>
    </xf>
    <xf numFmtId="0" fontId="4" fillId="0" borderId="1" xfId="1" applyFont="1" applyBorder="1" applyAlignment="1">
      <alignment horizontal="center" vertical="top" wrapText="1"/>
    </xf>
    <xf numFmtId="0" fontId="6" fillId="0" borderId="1" xfId="1" applyFont="1" applyBorder="1" applyAlignment="1">
      <alignment horizontal="left" vertical="top" wrapText="1"/>
    </xf>
    <xf numFmtId="0" fontId="4" fillId="0" borderId="1" xfId="1" quotePrefix="1" applyFont="1" applyBorder="1" applyAlignment="1">
      <alignment horizontal="left" vertical="top"/>
    </xf>
    <xf numFmtId="1" fontId="4" fillId="0" borderId="1" xfId="1" applyNumberFormat="1" applyFont="1" applyBorder="1" applyAlignment="1">
      <alignment horizontal="center" vertical="top" wrapText="1"/>
    </xf>
    <xf numFmtId="0" fontId="4" fillId="3" borderId="1" xfId="1" applyFont="1" applyFill="1" applyBorder="1" applyAlignment="1">
      <alignment horizontal="left" vertical="top" wrapText="1"/>
    </xf>
    <xf numFmtId="0" fontId="6" fillId="0" borderId="1" xfId="1" quotePrefix="1" applyFont="1" applyBorder="1" applyAlignment="1">
      <alignment horizontal="left" vertical="top" wrapText="1"/>
    </xf>
    <xf numFmtId="0" fontId="3" fillId="0" borderId="0" xfId="1" applyFont="1" applyAlignment="1">
      <alignment wrapText="1"/>
    </xf>
    <xf numFmtId="3" fontId="6" fillId="0" borderId="1" xfId="1" applyNumberFormat="1" applyFont="1" applyBorder="1" applyAlignment="1">
      <alignment horizontal="center" vertical="top" wrapText="1"/>
    </xf>
    <xf numFmtId="0" fontId="6" fillId="0" borderId="1" xfId="1" applyFont="1" applyBorder="1" applyAlignment="1">
      <alignment horizontal="center" vertical="top" wrapText="1"/>
    </xf>
    <xf numFmtId="0" fontId="6" fillId="3" borderId="1" xfId="1" applyFont="1" applyFill="1" applyBorder="1" applyAlignment="1">
      <alignment horizontal="center" vertical="top" wrapText="1"/>
    </xf>
    <xf numFmtId="0" fontId="6" fillId="0" borderId="1" xfId="1" applyFont="1" applyBorder="1" applyAlignment="1">
      <alignment horizontal="right" vertical="top" wrapText="1"/>
    </xf>
    <xf numFmtId="0" fontId="8" fillId="2" borderId="2" xfId="1" applyFont="1" applyFill="1" applyBorder="1" applyAlignment="1">
      <alignment horizontal="left" vertical="top" wrapText="1"/>
    </xf>
    <xf numFmtId="0" fontId="8" fillId="2" borderId="6" xfId="1" applyFont="1" applyFill="1" applyBorder="1" applyAlignment="1">
      <alignment horizontal="center" vertical="top" wrapText="1"/>
    </xf>
    <xf numFmtId="165" fontId="8" fillId="2" borderId="6" xfId="2" applyFont="1" applyFill="1" applyBorder="1" applyAlignment="1" applyProtection="1">
      <alignment vertical="top" wrapText="1"/>
    </xf>
    <xf numFmtId="164" fontId="8" fillId="2" borderId="6" xfId="1" applyNumberFormat="1" applyFont="1" applyFill="1" applyBorder="1" applyAlignment="1">
      <alignment horizontal="center" vertical="top" wrapText="1"/>
    </xf>
    <xf numFmtId="0" fontId="8" fillId="2" borderId="3" xfId="1" applyFont="1" applyFill="1" applyBorder="1" applyAlignment="1">
      <alignment horizontal="right" vertical="top" wrapText="1"/>
    </xf>
    <xf numFmtId="0" fontId="6" fillId="4" borderId="4" xfId="1" applyFont="1" applyFill="1" applyBorder="1" applyAlignment="1">
      <alignment horizontal="left" vertical="top" wrapText="1"/>
    </xf>
    <xf numFmtId="0" fontId="6" fillId="4" borderId="0" xfId="1" applyFont="1" applyFill="1" applyAlignment="1">
      <alignment horizontal="left" vertical="top" wrapText="1"/>
    </xf>
    <xf numFmtId="0" fontId="6" fillId="4" borderId="0" xfId="1" applyFont="1" applyFill="1" applyAlignment="1">
      <alignment horizontal="right" vertical="top" wrapText="1"/>
    </xf>
    <xf numFmtId="0" fontId="6" fillId="4" borderId="0" xfId="1" applyFont="1" applyFill="1" applyAlignment="1">
      <alignment horizontal="center" vertical="top" wrapText="1"/>
    </xf>
    <xf numFmtId="0" fontId="6" fillId="4" borderId="0" xfId="1" applyFont="1" applyFill="1" applyAlignment="1">
      <alignment vertical="top" wrapText="1"/>
    </xf>
    <xf numFmtId="0" fontId="6" fillId="4" borderId="5" xfId="1" applyFont="1" applyFill="1" applyBorder="1" applyAlignment="1">
      <alignment horizontal="left" vertical="top" wrapText="1"/>
    </xf>
    <xf numFmtId="0" fontId="11" fillId="0" borderId="0" xfId="1" applyFont="1" applyAlignment="1">
      <alignment vertical="center"/>
    </xf>
    <xf numFmtId="0" fontId="6" fillId="0" borderId="7" xfId="1" applyFont="1" applyBorder="1" applyAlignment="1">
      <alignment horizontal="left" vertical="top" wrapText="1"/>
    </xf>
    <xf numFmtId="167" fontId="6" fillId="0" borderId="1" xfId="1" applyNumberFormat="1" applyFont="1" applyBorder="1" applyAlignment="1">
      <alignment horizontal="center" vertical="top" wrapText="1"/>
    </xf>
    <xf numFmtId="0" fontId="7" fillId="2" borderId="2" xfId="1" applyFont="1" applyFill="1" applyBorder="1" applyAlignment="1">
      <alignment horizontal="left" vertical="center" wrapText="1"/>
    </xf>
    <xf numFmtId="167" fontId="7" fillId="2" borderId="1" xfId="1" applyNumberFormat="1" applyFont="1" applyFill="1" applyBorder="1" applyAlignment="1">
      <alignment horizontal="center" vertical="center" wrapText="1"/>
    </xf>
    <xf numFmtId="0" fontId="7" fillId="2" borderId="1" xfId="1" applyFont="1" applyFill="1" applyBorder="1" applyAlignment="1">
      <alignment horizontal="right" vertical="center" wrapText="1"/>
    </xf>
    <xf numFmtId="0" fontId="12" fillId="0" borderId="0" xfId="1" applyFont="1" applyAlignment="1">
      <alignment vertical="center"/>
    </xf>
    <xf numFmtId="0" fontId="7" fillId="4" borderId="0" xfId="1" applyFont="1" applyFill="1" applyAlignment="1">
      <alignment horizontal="left" vertical="top" wrapText="1"/>
    </xf>
    <xf numFmtId="0" fontId="7" fillId="4" borderId="0" xfId="1" applyFont="1" applyFill="1" applyAlignment="1">
      <alignment horizontal="center" vertical="top" wrapText="1"/>
    </xf>
    <xf numFmtId="0" fontId="7" fillId="4" borderId="0" xfId="1" applyFont="1" applyFill="1" applyAlignment="1">
      <alignment vertical="top" wrapText="1"/>
    </xf>
    <xf numFmtId="164" fontId="7" fillId="4" borderId="0" xfId="1" applyNumberFormat="1" applyFont="1" applyFill="1" applyAlignment="1">
      <alignment horizontal="center" vertical="top" wrapText="1"/>
    </xf>
    <xf numFmtId="0" fontId="7" fillId="4" borderId="0" xfId="1" applyFont="1" applyFill="1" applyAlignment="1">
      <alignment horizontal="right" vertical="top" wrapText="1"/>
    </xf>
    <xf numFmtId="0" fontId="1" fillId="0" borderId="0" xfId="1"/>
    <xf numFmtId="0" fontId="3" fillId="0" borderId="0" xfId="1" applyFont="1" applyAlignment="1">
      <alignment horizontal="center"/>
    </xf>
    <xf numFmtId="0" fontId="9" fillId="6" borderId="1" xfId="1" applyFont="1" applyFill="1" applyBorder="1" applyAlignment="1">
      <alignment horizontal="left" vertical="center" wrapText="1"/>
    </xf>
    <xf numFmtId="0" fontId="9" fillId="6" borderId="7" xfId="1" applyFont="1" applyFill="1" applyBorder="1" applyAlignment="1">
      <alignment horizontal="left" vertical="center" wrapText="1"/>
    </xf>
    <xf numFmtId="0" fontId="7" fillId="4" borderId="0" xfId="1" applyFont="1" applyFill="1" applyAlignment="1">
      <alignment horizontal="left" vertical="top" wrapText="1"/>
    </xf>
    <xf numFmtId="0" fontId="6" fillId="4" borderId="0" xfId="1" applyFont="1" applyFill="1" applyAlignment="1">
      <alignment horizontal="left" vertical="top" wrapText="1"/>
    </xf>
    <xf numFmtId="0" fontId="6" fillId="0" borderId="7" xfId="1" applyFont="1" applyBorder="1" applyAlignment="1">
      <alignment horizontal="left" vertical="top" wrapText="1"/>
    </xf>
    <xf numFmtId="0" fontId="12" fillId="0" borderId="1" xfId="1" applyFont="1" applyBorder="1"/>
    <xf numFmtId="3" fontId="2" fillId="5" borderId="1" xfId="1" applyNumberFormat="1" applyFont="1" applyFill="1" applyBorder="1" applyAlignment="1" applyProtection="1">
      <alignment horizontal="center" vertical="top" wrapText="1"/>
    </xf>
    <xf numFmtId="0" fontId="2" fillId="0" borderId="1" xfId="1" quotePrefix="1" applyFont="1" applyBorder="1" applyAlignment="1">
      <alignment horizontal="left" vertical="top" wrapText="1"/>
    </xf>
    <xf numFmtId="0" fontId="15" fillId="0" borderId="12" xfId="1" applyFont="1" applyBorder="1" applyAlignment="1">
      <alignment horizontal="left" vertical="center" wrapText="1"/>
    </xf>
    <xf numFmtId="3" fontId="2" fillId="0" borderId="1" xfId="1" applyNumberFormat="1" applyFont="1" applyFill="1" applyBorder="1" applyAlignment="1" applyProtection="1">
      <alignment horizontal="center" vertical="top" wrapText="1"/>
    </xf>
    <xf numFmtId="164" fontId="4" fillId="0" borderId="1" xfId="1" applyNumberFormat="1" applyFont="1" applyFill="1" applyBorder="1" applyAlignment="1" applyProtection="1">
      <alignment vertical="top" wrapText="1"/>
      <protection locked="0"/>
    </xf>
    <xf numFmtId="165" fontId="6" fillId="0" borderId="1" xfId="2" applyFont="1" applyFill="1" applyBorder="1" applyAlignment="1" applyProtection="1">
      <alignment horizontal="center" vertical="top" wrapText="1"/>
    </xf>
    <xf numFmtId="0" fontId="16" fillId="0" borderId="1" xfId="1" quotePrefix="1" applyFont="1" applyBorder="1" applyAlignment="1">
      <alignment horizontal="left" vertical="top" wrapText="1"/>
    </xf>
    <xf numFmtId="3" fontId="4" fillId="0" borderId="1" xfId="1" applyNumberFormat="1" applyFont="1" applyBorder="1" applyAlignment="1">
      <alignment horizontal="center" vertical="top" wrapText="1"/>
    </xf>
    <xf numFmtId="0" fontId="4" fillId="0" borderId="1" xfId="1" quotePrefix="1" applyFont="1" applyFill="1" applyBorder="1" applyAlignment="1">
      <alignment horizontal="left" vertical="top"/>
    </xf>
    <xf numFmtId="0" fontId="4" fillId="0" borderId="1" xfId="1" applyFont="1" applyFill="1" applyBorder="1" applyAlignment="1">
      <alignment horizontal="center" vertical="top" wrapText="1"/>
    </xf>
    <xf numFmtId="0" fontId="4" fillId="0" borderId="1" xfId="1" applyFont="1" applyFill="1" applyBorder="1" applyAlignment="1">
      <alignment horizontal="left" vertical="top" wrapText="1"/>
    </xf>
    <xf numFmtId="166" fontId="6" fillId="0" borderId="1" xfId="1" applyNumberFormat="1" applyFont="1" applyBorder="1" applyAlignment="1">
      <alignment horizontal="left" vertical="center" wrapText="1"/>
    </xf>
    <xf numFmtId="167" fontId="9" fillId="6" borderId="1" xfId="1" applyNumberFormat="1" applyFont="1" applyFill="1" applyBorder="1" applyAlignment="1">
      <alignment horizontal="center" vertical="center" wrapText="1"/>
    </xf>
    <xf numFmtId="165" fontId="6" fillId="7" borderId="1" xfId="2" applyFont="1" applyFill="1" applyBorder="1" applyAlignment="1" applyProtection="1">
      <alignment vertical="top" wrapText="1"/>
      <protection locked="0"/>
    </xf>
    <xf numFmtId="164" fontId="6" fillId="7" borderId="1" xfId="1" applyNumberFormat="1" applyFont="1" applyFill="1" applyBorder="1" applyAlignment="1" applyProtection="1">
      <alignment vertical="top" wrapText="1"/>
      <protection locked="0"/>
    </xf>
    <xf numFmtId="10" fontId="6" fillId="7" borderId="1" xfId="1" applyNumberFormat="1" applyFont="1" applyFill="1" applyBorder="1" applyAlignment="1" applyProtection="1">
      <alignment horizontal="center" vertical="top" wrapText="1"/>
      <protection locked="0"/>
    </xf>
    <xf numFmtId="165" fontId="6" fillId="7" borderId="1" xfId="2" applyFont="1" applyFill="1" applyBorder="1" applyAlignment="1" applyProtection="1">
      <alignment horizontal="center" vertical="top" wrapText="1"/>
      <protection locked="0"/>
    </xf>
    <xf numFmtId="165" fontId="4" fillId="7" borderId="1" xfId="2" applyFont="1" applyFill="1" applyBorder="1" applyAlignment="1" applyProtection="1">
      <alignment vertical="top" wrapText="1"/>
      <protection locked="0"/>
    </xf>
    <xf numFmtId="164" fontId="4" fillId="7" borderId="1" xfId="1" applyNumberFormat="1" applyFont="1" applyFill="1" applyBorder="1" applyAlignment="1" applyProtection="1">
      <alignment vertical="top" wrapText="1"/>
      <protection locked="0"/>
    </xf>
    <xf numFmtId="0" fontId="4" fillId="7" borderId="1" xfId="1" applyFont="1" applyFill="1" applyBorder="1" applyAlignment="1" applyProtection="1">
      <alignment horizontal="center" vertical="top" wrapText="1"/>
      <protection locked="0"/>
    </xf>
    <xf numFmtId="0" fontId="2" fillId="8" borderId="4" xfId="1" applyFont="1" applyFill="1" applyBorder="1" applyAlignment="1">
      <alignment horizontal="left" vertical="top" wrapText="1"/>
    </xf>
    <xf numFmtId="0" fontId="4" fillId="8" borderId="0" xfId="1" applyFont="1" applyFill="1" applyAlignment="1">
      <alignment horizontal="right" vertical="top" wrapText="1"/>
    </xf>
    <xf numFmtId="0" fontId="4" fillId="8" borderId="0" xfId="1" applyFont="1" applyFill="1" applyAlignment="1">
      <alignment horizontal="center" vertical="top" wrapText="1"/>
    </xf>
    <xf numFmtId="0" fontId="4" fillId="8" borderId="0" xfId="1" applyFont="1" applyFill="1" applyAlignment="1">
      <alignment vertical="top" wrapText="1"/>
    </xf>
    <xf numFmtId="0" fontId="4" fillId="8" borderId="5" xfId="1" applyFont="1" applyFill="1" applyBorder="1" applyAlignment="1">
      <alignment horizontal="right" vertical="top" wrapText="1"/>
    </xf>
    <xf numFmtId="0" fontId="2" fillId="8" borderId="1" xfId="1" applyFont="1" applyFill="1" applyBorder="1" applyAlignment="1">
      <alignment horizontal="left" vertical="top" wrapText="1"/>
    </xf>
    <xf numFmtId="0" fontId="7" fillId="8" borderId="4" xfId="1" applyFont="1" applyFill="1" applyBorder="1" applyAlignment="1">
      <alignment horizontal="left" vertical="top" wrapText="1"/>
    </xf>
    <xf numFmtId="0" fontId="6" fillId="8" borderId="0" xfId="1" applyFont="1" applyFill="1" applyAlignment="1">
      <alignment horizontal="right" vertical="top" wrapText="1"/>
    </xf>
    <xf numFmtId="0" fontId="6" fillId="8" borderId="0" xfId="1" applyFont="1" applyFill="1" applyAlignment="1">
      <alignment horizontal="center" vertical="top" wrapText="1"/>
    </xf>
    <xf numFmtId="0" fontId="6" fillId="8" borderId="0" xfId="1" applyFont="1" applyFill="1" applyAlignment="1">
      <alignment vertical="top" wrapText="1"/>
    </xf>
    <xf numFmtId="0" fontId="6" fillId="8" borderId="5" xfId="1" applyFont="1" applyFill="1" applyBorder="1" applyAlignment="1">
      <alignment horizontal="right" vertical="top" wrapText="1"/>
    </xf>
    <xf numFmtId="0" fontId="2" fillId="2" borderId="1" xfId="1" applyFont="1" applyFill="1" applyBorder="1" applyAlignment="1">
      <alignment horizontal="left" vertical="center" wrapText="1"/>
    </xf>
    <xf numFmtId="0" fontId="7" fillId="8" borderId="1" xfId="1" applyFont="1" applyFill="1" applyBorder="1" applyAlignment="1">
      <alignment horizontal="left" vertical="top" wrapText="1"/>
    </xf>
    <xf numFmtId="0" fontId="6" fillId="8" borderId="1" xfId="1" applyFont="1" applyFill="1" applyBorder="1" applyAlignment="1">
      <alignment horizontal="right" vertical="top" wrapText="1"/>
    </xf>
    <xf numFmtId="0" fontId="6" fillId="8" borderId="1" xfId="1" applyFont="1" applyFill="1" applyBorder="1" applyAlignment="1">
      <alignment horizontal="center" vertical="top" wrapText="1"/>
    </xf>
    <xf numFmtId="0" fontId="6" fillId="8" borderId="1" xfId="1" applyFont="1" applyFill="1" applyBorder="1" applyAlignment="1">
      <alignment vertical="top" wrapText="1"/>
    </xf>
    <xf numFmtId="0" fontId="6" fillId="0" borderId="1" xfId="1" quotePrefix="1" applyFont="1" applyFill="1" applyBorder="1" applyAlignment="1">
      <alignment horizontal="left" vertical="top" wrapText="1"/>
    </xf>
    <xf numFmtId="0" fontId="7" fillId="0" borderId="1" xfId="1" applyFont="1" applyFill="1" applyBorder="1" applyAlignment="1">
      <alignment horizontal="left" vertical="top" wrapText="1"/>
    </xf>
    <xf numFmtId="3" fontId="6" fillId="0" borderId="1" xfId="1" applyNumberFormat="1" applyFont="1" applyFill="1" applyBorder="1" applyAlignment="1">
      <alignment horizontal="center"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4" fillId="0" borderId="1" xfId="1" applyFont="1" applyBorder="1" applyAlignment="1">
      <alignment horizontal="center" vertical="top" wrapText="1"/>
    </xf>
    <xf numFmtId="0" fontId="15" fillId="0" borderId="10" xfId="1" applyFont="1" applyBorder="1" applyAlignment="1">
      <alignment horizontal="left" vertical="center" wrapText="1"/>
    </xf>
    <xf numFmtId="0" fontId="2" fillId="0" borderId="11" xfId="1" applyFont="1" applyBorder="1" applyAlignment="1">
      <alignment horizontal="left" vertical="center" wrapText="1"/>
    </xf>
    <xf numFmtId="0" fontId="2" fillId="0" borderId="12" xfId="1" applyFont="1" applyBorder="1" applyAlignment="1">
      <alignment horizontal="left" vertical="center" wrapText="1"/>
    </xf>
    <xf numFmtId="0" fontId="15" fillId="0" borderId="11" xfId="1" applyFont="1" applyBorder="1" applyAlignment="1">
      <alignment horizontal="left" vertical="center" wrapText="1"/>
    </xf>
    <xf numFmtId="0" fontId="15" fillId="0" borderId="12" xfId="1" applyFont="1" applyBorder="1" applyAlignment="1">
      <alignment horizontal="left" vertical="center" wrapText="1"/>
    </xf>
    <xf numFmtId="0" fontId="2" fillId="0" borderId="1" xfId="1" applyFont="1" applyBorder="1" applyAlignment="1">
      <alignment horizontal="center" vertical="top" wrapText="1"/>
    </xf>
    <xf numFmtId="0" fontId="13" fillId="5" borderId="1" xfId="1" applyFont="1" applyFill="1" applyBorder="1" applyAlignment="1" applyProtection="1">
      <alignment horizontal="left" vertical="top"/>
      <protection locked="0"/>
    </xf>
    <xf numFmtId="0" fontId="4" fillId="0" borderId="1" xfId="1" applyFont="1" applyBorder="1" applyAlignment="1">
      <alignment horizontal="left" vertical="top"/>
    </xf>
    <xf numFmtId="0" fontId="4" fillId="0" borderId="1" xfId="1" applyFont="1" applyBorder="1"/>
    <xf numFmtId="0" fontId="4" fillId="3" borderId="1" xfId="1" applyFont="1" applyFill="1" applyBorder="1" applyAlignment="1">
      <alignment vertical="top" wrapText="1"/>
    </xf>
    <xf numFmtId="0" fontId="4" fillId="5" borderId="1" xfId="1" applyFont="1" applyFill="1" applyBorder="1" applyProtection="1">
      <protection locked="0"/>
    </xf>
    <xf numFmtId="0" fontId="4" fillId="5" borderId="1" xfId="1" applyFont="1" applyFill="1" applyBorder="1" applyAlignment="1" applyProtection="1">
      <alignment vertical="top"/>
      <protection locked="0"/>
    </xf>
    <xf numFmtId="0" fontId="6" fillId="4" borderId="0" xfId="1" applyFont="1" applyFill="1" applyAlignment="1">
      <alignment horizontal="left" vertical="top" wrapText="1"/>
    </xf>
    <xf numFmtId="0" fontId="6" fillId="0" borderId="1" xfId="1" applyFont="1" applyBorder="1" applyAlignment="1">
      <alignment horizontal="center" vertical="center" wrapText="1"/>
    </xf>
    <xf numFmtId="0" fontId="6" fillId="0" borderId="1" xfId="1" applyFont="1" applyFill="1" applyBorder="1" applyAlignment="1">
      <alignment horizontal="center" vertical="center" wrapText="1"/>
    </xf>
    <xf numFmtId="0" fontId="7" fillId="2" borderId="2" xfId="1" applyFont="1" applyFill="1" applyBorder="1" applyAlignment="1">
      <alignment horizontal="right" vertical="center" wrapText="1"/>
    </xf>
    <xf numFmtId="0" fontId="7" fillId="2" borderId="6" xfId="1" applyFont="1" applyFill="1" applyBorder="1" applyAlignment="1">
      <alignment horizontal="right" vertical="center" wrapText="1"/>
    </xf>
    <xf numFmtId="0" fontId="7" fillId="2" borderId="3" xfId="1" applyFont="1" applyFill="1" applyBorder="1" applyAlignment="1">
      <alignment horizontal="right" vertical="center" wrapText="1"/>
    </xf>
    <xf numFmtId="0" fontId="6" fillId="0" borderId="2" xfId="1" applyFont="1" applyBorder="1" applyAlignment="1">
      <alignment horizontal="center" vertical="top" wrapText="1"/>
    </xf>
    <xf numFmtId="0" fontId="6" fillId="0" borderId="3" xfId="1" applyFont="1" applyBorder="1" applyAlignment="1">
      <alignment horizontal="center" vertical="top" wrapText="1"/>
    </xf>
    <xf numFmtId="0" fontId="9" fillId="6" borderId="2" xfId="1" applyFont="1" applyFill="1" applyBorder="1" applyAlignment="1">
      <alignment horizontal="left" vertical="center" wrapText="1"/>
    </xf>
    <xf numFmtId="0" fontId="9" fillId="6" borderId="6" xfId="1" applyFont="1" applyFill="1" applyBorder="1" applyAlignment="1">
      <alignment horizontal="left" vertical="center" wrapText="1"/>
    </xf>
    <xf numFmtId="0" fontId="9" fillId="6" borderId="3" xfId="1" applyFont="1" applyFill="1" applyBorder="1" applyAlignment="1">
      <alignment horizontal="left" vertical="center" wrapText="1"/>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4" fillId="0" borderId="1" xfId="1" applyFont="1" applyBorder="1" applyAlignment="1">
      <alignment horizontal="center" vertical="center" wrapText="1"/>
    </xf>
    <xf numFmtId="0" fontId="2" fillId="2" borderId="2" xfId="1" applyFont="1" applyFill="1" applyBorder="1" applyAlignment="1">
      <alignment horizontal="left" textRotation="90" wrapText="1"/>
    </xf>
    <xf numFmtId="0" fontId="2" fillId="2" borderId="3" xfId="1" applyFont="1" applyFill="1" applyBorder="1" applyAlignment="1">
      <alignment horizontal="left" textRotation="90" wrapText="1"/>
    </xf>
    <xf numFmtId="0" fontId="4" fillId="0" borderId="2" xfId="1" applyFont="1" applyFill="1" applyBorder="1" applyAlignment="1">
      <alignment horizontal="center" vertical="top" wrapText="1"/>
    </xf>
    <xf numFmtId="0" fontId="4" fillId="0" borderId="3" xfId="1" applyFont="1" applyFill="1" applyBorder="1" applyAlignment="1">
      <alignment horizontal="center" vertical="top"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cellXfs>
  <cellStyles count="3">
    <cellStyle name="Standaard" xfId="0" builtinId="0"/>
    <cellStyle name="Standaard 8" xfId="1" xr:uid="{BD96A49C-A7C0-476C-952E-3C3A354B4A4D}"/>
    <cellStyle name="Valuta 4" xfId="2" xr:uid="{A4E0C6F3-C88A-4325-8012-A19245363BD6}"/>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91D2D7"/>
      <color rgb="FF6FC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F0797-4020-45D0-876D-96511B2D136C}">
  <dimension ref="A1:H48"/>
  <sheetViews>
    <sheetView tabSelected="1" zoomScaleNormal="100" workbookViewId="0">
      <selection activeCell="F9" sqref="F9"/>
    </sheetView>
  </sheetViews>
  <sheetFormatPr defaultColWidth="9.08984375" defaultRowHeight="14" x14ac:dyDescent="0.3"/>
  <cols>
    <col min="1" max="1" width="8.6328125" style="4" customWidth="1"/>
    <col min="2" max="2" width="41.6328125" style="4" customWidth="1"/>
    <col min="3" max="3" width="5.08984375" style="4" customWidth="1"/>
    <col min="4" max="4" width="7.7265625" style="4" customWidth="1"/>
    <col min="5" max="5" width="13.453125" style="48" bestFit="1" customWidth="1"/>
    <col min="6" max="6" width="13.6328125" style="4" bestFit="1" customWidth="1"/>
    <col min="7" max="7" width="15" style="48" bestFit="1" customWidth="1"/>
    <col min="8" max="8" width="52.90625" style="4" customWidth="1"/>
    <col min="9" max="9" width="9.08984375" style="4"/>
    <col min="10" max="10" width="11.54296875" style="4" customWidth="1"/>
    <col min="11" max="11" width="35.54296875" style="4" customWidth="1"/>
    <col min="12" max="16384" width="9.08984375" style="4"/>
  </cols>
  <sheetData>
    <row r="1" spans="1:8" ht="108" customHeight="1" x14ac:dyDescent="0.3">
      <c r="A1" s="86" t="s">
        <v>0</v>
      </c>
      <c r="B1" s="86" t="s">
        <v>87</v>
      </c>
      <c r="C1" s="124" t="s">
        <v>1</v>
      </c>
      <c r="D1" s="125"/>
      <c r="E1" s="2" t="s">
        <v>2</v>
      </c>
      <c r="F1" s="3" t="s">
        <v>3</v>
      </c>
      <c r="G1" s="1" t="s">
        <v>4</v>
      </c>
      <c r="H1" s="1" t="s">
        <v>5</v>
      </c>
    </row>
    <row r="2" spans="1:8" ht="26" x14ac:dyDescent="0.3">
      <c r="A2" s="75">
        <v>1</v>
      </c>
      <c r="B2" s="75" t="s">
        <v>73</v>
      </c>
      <c r="C2" s="76"/>
      <c r="D2" s="77"/>
      <c r="E2" s="77"/>
      <c r="F2" s="78"/>
      <c r="G2" s="77"/>
      <c r="H2" s="79"/>
    </row>
    <row r="3" spans="1:8" x14ac:dyDescent="0.3">
      <c r="A3" s="5" t="s">
        <v>84</v>
      </c>
      <c r="B3" s="5" t="s">
        <v>80</v>
      </c>
      <c r="C3" s="102" t="s">
        <v>6</v>
      </c>
      <c r="D3" s="102"/>
      <c r="E3" s="55">
        <f>E4+E5+E6</f>
        <v>0</v>
      </c>
      <c r="F3" s="6"/>
      <c r="G3" s="7"/>
      <c r="H3" s="97" t="s">
        <v>108</v>
      </c>
    </row>
    <row r="4" spans="1:8" x14ac:dyDescent="0.3">
      <c r="A4" s="8" t="s">
        <v>7</v>
      </c>
      <c r="B4" s="8" t="s">
        <v>74</v>
      </c>
      <c r="C4" s="96" t="s">
        <v>6</v>
      </c>
      <c r="D4" s="96"/>
      <c r="E4" s="74"/>
      <c r="F4" s="73">
        <v>0</v>
      </c>
      <c r="G4" s="10">
        <f>E4*F4</f>
        <v>0</v>
      </c>
      <c r="H4" s="98"/>
    </row>
    <row r="5" spans="1:8" x14ac:dyDescent="0.3">
      <c r="A5" s="8" t="s">
        <v>8</v>
      </c>
      <c r="B5" s="8" t="s">
        <v>75</v>
      </c>
      <c r="C5" s="96" t="s">
        <v>6</v>
      </c>
      <c r="D5" s="96"/>
      <c r="E5" s="74"/>
      <c r="F5" s="73">
        <v>0</v>
      </c>
      <c r="G5" s="10">
        <f>E5*F5</f>
        <v>0</v>
      </c>
      <c r="H5" s="98"/>
    </row>
    <row r="6" spans="1:8" ht="25" x14ac:dyDescent="0.3">
      <c r="A6" s="8" t="s">
        <v>9</v>
      </c>
      <c r="B6" s="8" t="s">
        <v>76</v>
      </c>
      <c r="C6" s="96" t="s">
        <v>6</v>
      </c>
      <c r="D6" s="96"/>
      <c r="E6" s="74"/>
      <c r="F6" s="73">
        <v>0</v>
      </c>
      <c r="G6" s="10">
        <f>E6*F6</f>
        <v>0</v>
      </c>
      <c r="H6" s="99"/>
    </row>
    <row r="7" spans="1:8" x14ac:dyDescent="0.3">
      <c r="A7" s="8"/>
      <c r="B7" s="56" t="s">
        <v>81</v>
      </c>
      <c r="C7" s="102" t="s">
        <v>6</v>
      </c>
      <c r="D7" s="102"/>
      <c r="E7" s="58">
        <v>5000</v>
      </c>
      <c r="F7" s="59"/>
      <c r="G7" s="60"/>
      <c r="H7" s="97" t="s">
        <v>82</v>
      </c>
    </row>
    <row r="8" spans="1:8" x14ac:dyDescent="0.3">
      <c r="A8" s="8" t="s">
        <v>64</v>
      </c>
      <c r="B8" s="8" t="s">
        <v>77</v>
      </c>
      <c r="C8" s="96" t="s">
        <v>6</v>
      </c>
      <c r="D8" s="96"/>
      <c r="E8" s="9">
        <f>0.7*E7</f>
        <v>3500</v>
      </c>
      <c r="F8" s="73">
        <v>0</v>
      </c>
      <c r="G8" s="10">
        <f>E8*F8</f>
        <v>0</v>
      </c>
      <c r="H8" s="100"/>
    </row>
    <row r="9" spans="1:8" x14ac:dyDescent="0.3">
      <c r="A9" s="8" t="s">
        <v>66</v>
      </c>
      <c r="B9" s="8" t="s">
        <v>78</v>
      </c>
      <c r="C9" s="96" t="s">
        <v>6</v>
      </c>
      <c r="D9" s="96"/>
      <c r="E9" s="9">
        <f>0.2*E7</f>
        <v>1000</v>
      </c>
      <c r="F9" s="73">
        <v>0</v>
      </c>
      <c r="G9" s="10">
        <f>E9*F9</f>
        <v>0</v>
      </c>
      <c r="H9" s="100"/>
    </row>
    <row r="10" spans="1:8" x14ac:dyDescent="0.3">
      <c r="A10" s="8" t="s">
        <v>68</v>
      </c>
      <c r="B10" s="8" t="s">
        <v>79</v>
      </c>
      <c r="C10" s="96" t="s">
        <v>6</v>
      </c>
      <c r="D10" s="96"/>
      <c r="E10" s="9">
        <f>0.1*E7</f>
        <v>500</v>
      </c>
      <c r="F10" s="73">
        <v>0</v>
      </c>
      <c r="G10" s="10">
        <f>E10*F10</f>
        <v>0</v>
      </c>
      <c r="H10" s="101"/>
    </row>
    <row r="11" spans="1:8" x14ac:dyDescent="0.3">
      <c r="A11" s="8"/>
      <c r="B11" s="61" t="s">
        <v>83</v>
      </c>
      <c r="C11" s="96"/>
      <c r="D11" s="96"/>
      <c r="E11" s="9"/>
      <c r="F11" s="59"/>
      <c r="G11" s="10"/>
      <c r="H11" s="57"/>
    </row>
    <row r="12" spans="1:8" ht="39" customHeight="1" x14ac:dyDescent="0.3">
      <c r="A12" s="54" t="s">
        <v>70</v>
      </c>
      <c r="B12" s="8" t="s">
        <v>65</v>
      </c>
      <c r="C12" s="96" t="s">
        <v>6</v>
      </c>
      <c r="D12" s="96"/>
      <c r="E12" s="9">
        <v>20</v>
      </c>
      <c r="F12" s="73">
        <v>0</v>
      </c>
      <c r="G12" s="10">
        <f>E12*F12</f>
        <v>0</v>
      </c>
      <c r="H12" s="11" t="s">
        <v>99</v>
      </c>
    </row>
    <row r="13" spans="1:8" x14ac:dyDescent="0.3">
      <c r="A13" s="54" t="s">
        <v>71</v>
      </c>
      <c r="B13" s="8" t="s">
        <v>67</v>
      </c>
      <c r="C13" s="96" t="s">
        <v>6</v>
      </c>
      <c r="D13" s="96"/>
      <c r="E13" s="9">
        <v>10</v>
      </c>
      <c r="F13" s="73">
        <v>0</v>
      </c>
      <c r="G13" s="10">
        <f t="shared" ref="G13" si="0">E13*F13</f>
        <v>0</v>
      </c>
      <c r="H13" s="11" t="s">
        <v>100</v>
      </c>
    </row>
    <row r="14" spans="1:8" x14ac:dyDescent="0.3">
      <c r="A14" s="54" t="s">
        <v>72</v>
      </c>
      <c r="B14" s="8" t="s">
        <v>69</v>
      </c>
      <c r="C14" s="96" t="s">
        <v>6</v>
      </c>
      <c r="D14" s="96"/>
      <c r="E14" s="9">
        <v>30</v>
      </c>
      <c r="F14" s="73">
        <v>0</v>
      </c>
      <c r="G14" s="10">
        <f>E14*F14</f>
        <v>0</v>
      </c>
      <c r="H14" s="14" t="s">
        <v>101</v>
      </c>
    </row>
    <row r="15" spans="1:8" x14ac:dyDescent="0.3">
      <c r="A15" s="75">
        <v>2</v>
      </c>
      <c r="B15" s="75" t="s">
        <v>10</v>
      </c>
      <c r="C15" s="76"/>
      <c r="D15" s="77"/>
      <c r="E15" s="77"/>
      <c r="F15" s="78"/>
      <c r="G15" s="77"/>
      <c r="H15" s="79"/>
    </row>
    <row r="16" spans="1:8" ht="25" x14ac:dyDescent="0.3">
      <c r="A16" s="12" t="s">
        <v>11</v>
      </c>
      <c r="B16" s="12" t="s">
        <v>12</v>
      </c>
      <c r="C16" s="96" t="s">
        <v>6</v>
      </c>
      <c r="D16" s="96"/>
      <c r="E16" s="62">
        <f>E3-(E17+E18+E19)</f>
        <v>-300</v>
      </c>
      <c r="F16" s="72">
        <v>0</v>
      </c>
      <c r="G16" s="10">
        <f>E16*F16</f>
        <v>0</v>
      </c>
      <c r="H16" s="14" t="s">
        <v>85</v>
      </c>
    </row>
    <row r="17" spans="1:8" x14ac:dyDescent="0.3">
      <c r="A17" s="15" t="s">
        <v>13</v>
      </c>
      <c r="B17" s="15" t="s">
        <v>17</v>
      </c>
      <c r="C17" s="96" t="s">
        <v>6</v>
      </c>
      <c r="D17" s="96"/>
      <c r="E17" s="13">
        <v>100</v>
      </c>
      <c r="F17" s="72">
        <v>0</v>
      </c>
      <c r="G17" s="10">
        <f>E17*F17</f>
        <v>0</v>
      </c>
      <c r="H17" s="11" t="s">
        <v>16</v>
      </c>
    </row>
    <row r="18" spans="1:8" x14ac:dyDescent="0.3">
      <c r="A18" s="15" t="s">
        <v>14</v>
      </c>
      <c r="B18" s="15" t="s">
        <v>15</v>
      </c>
      <c r="C18" s="96" t="s">
        <v>6</v>
      </c>
      <c r="D18" s="96"/>
      <c r="E18" s="13">
        <v>100</v>
      </c>
      <c r="F18" s="72">
        <v>0</v>
      </c>
      <c r="G18" s="10">
        <f>E18*F18</f>
        <v>0</v>
      </c>
      <c r="H18" s="11" t="s">
        <v>16</v>
      </c>
    </row>
    <row r="19" spans="1:8" ht="25" x14ac:dyDescent="0.3">
      <c r="A19" s="63" t="s">
        <v>61</v>
      </c>
      <c r="B19" s="63" t="s">
        <v>60</v>
      </c>
      <c r="C19" s="126" t="s">
        <v>6</v>
      </c>
      <c r="D19" s="127"/>
      <c r="E19" s="64">
        <v>100</v>
      </c>
      <c r="F19" s="72">
        <v>0</v>
      </c>
      <c r="G19" s="60">
        <f>E19*F19</f>
        <v>0</v>
      </c>
      <c r="H19" s="65" t="s">
        <v>105</v>
      </c>
    </row>
    <row r="20" spans="1:8" x14ac:dyDescent="0.3">
      <c r="A20" s="80">
        <v>3</v>
      </c>
      <c r="B20" s="75" t="s">
        <v>18</v>
      </c>
      <c r="C20" s="76"/>
      <c r="D20" s="77"/>
      <c r="E20" s="77"/>
      <c r="F20" s="78"/>
      <c r="G20" s="77"/>
      <c r="H20" s="79"/>
    </row>
    <row r="21" spans="1:8" ht="25" x14ac:dyDescent="0.3">
      <c r="A21" s="11" t="s">
        <v>19</v>
      </c>
      <c r="B21" s="11" t="s">
        <v>20</v>
      </c>
      <c r="C21" s="123" t="s">
        <v>6</v>
      </c>
      <c r="D21" s="123"/>
      <c r="E21" s="16">
        <f>CEILING(7%*SUM(E16:E18),1)</f>
        <v>-7</v>
      </c>
      <c r="F21" s="72">
        <v>0</v>
      </c>
      <c r="G21" s="10">
        <f>E21*F21</f>
        <v>0</v>
      </c>
      <c r="H21" s="14" t="s">
        <v>63</v>
      </c>
    </row>
    <row r="22" spans="1:8" x14ac:dyDescent="0.3">
      <c r="A22" s="75">
        <v>4</v>
      </c>
      <c r="B22" s="75" t="s">
        <v>21</v>
      </c>
      <c r="C22" s="76"/>
      <c r="D22" s="77"/>
      <c r="E22" s="77"/>
      <c r="F22" s="78"/>
      <c r="G22" s="77"/>
      <c r="H22" s="79"/>
    </row>
    <row r="23" spans="1:8" x14ac:dyDescent="0.3">
      <c r="A23" s="11" t="s">
        <v>22</v>
      </c>
      <c r="B23" s="11" t="s">
        <v>23</v>
      </c>
      <c r="C23" s="123" t="s">
        <v>6</v>
      </c>
      <c r="D23" s="123"/>
      <c r="E23" s="16">
        <f>CEILING(3%*E21,1)</f>
        <v>0</v>
      </c>
      <c r="F23" s="72">
        <v>0</v>
      </c>
      <c r="G23" s="10">
        <f>E23*F23</f>
        <v>0</v>
      </c>
      <c r="H23" s="17" t="s">
        <v>24</v>
      </c>
    </row>
    <row r="24" spans="1:8" x14ac:dyDescent="0.3">
      <c r="A24" s="11" t="s">
        <v>25</v>
      </c>
      <c r="B24" s="11" t="s">
        <v>26</v>
      </c>
      <c r="C24" s="123" t="s">
        <v>6</v>
      </c>
      <c r="D24" s="123"/>
      <c r="E24" s="16">
        <f>CEILING(1%*E21,1)</f>
        <v>0</v>
      </c>
      <c r="F24" s="72">
        <v>0</v>
      </c>
      <c r="G24" s="10">
        <f>E24*F24</f>
        <v>0</v>
      </c>
      <c r="H24" s="17" t="s">
        <v>27</v>
      </c>
    </row>
    <row r="25" spans="1:8" x14ac:dyDescent="0.3">
      <c r="A25" s="81">
        <v>5</v>
      </c>
      <c r="B25" s="81" t="s">
        <v>36</v>
      </c>
      <c r="C25" s="82"/>
      <c r="D25" s="83"/>
      <c r="E25" s="83"/>
      <c r="F25" s="84"/>
      <c r="G25" s="83"/>
      <c r="H25" s="85"/>
    </row>
    <row r="26" spans="1:8" ht="25" x14ac:dyDescent="0.3">
      <c r="A26" s="18" t="s">
        <v>29</v>
      </c>
      <c r="B26" s="18" t="s">
        <v>38</v>
      </c>
      <c r="C26" s="110" t="s">
        <v>6</v>
      </c>
      <c r="D26" s="110"/>
      <c r="E26" s="95">
        <v>82</v>
      </c>
      <c r="F26" s="69">
        <v>0</v>
      </c>
      <c r="G26" s="10">
        <f>E26*F26</f>
        <v>0</v>
      </c>
      <c r="H26" s="14" t="s">
        <v>39</v>
      </c>
    </row>
    <row r="27" spans="1:8" ht="25" x14ac:dyDescent="0.3">
      <c r="A27" s="18" t="s">
        <v>31</v>
      </c>
      <c r="B27" s="18" t="s">
        <v>41</v>
      </c>
      <c r="C27" s="110" t="s">
        <v>6</v>
      </c>
      <c r="D27" s="110"/>
      <c r="E27" s="20">
        <v>300000</v>
      </c>
      <c r="F27" s="69">
        <v>0</v>
      </c>
      <c r="G27" s="10">
        <f>E27*F27</f>
        <v>0</v>
      </c>
      <c r="H27" s="14" t="s">
        <v>42</v>
      </c>
    </row>
    <row r="28" spans="1:8" x14ac:dyDescent="0.3">
      <c r="A28" s="81">
        <v>6</v>
      </c>
      <c r="B28" s="81" t="s">
        <v>44</v>
      </c>
      <c r="C28" s="82"/>
      <c r="D28" s="83"/>
      <c r="E28" s="83"/>
      <c r="F28" s="84"/>
      <c r="G28" s="83"/>
      <c r="H28" s="85"/>
    </row>
    <row r="29" spans="1:8" x14ac:dyDescent="0.3">
      <c r="A29" s="14" t="s">
        <v>37</v>
      </c>
      <c r="B29" s="14" t="s">
        <v>46</v>
      </c>
      <c r="C29" s="115" t="s">
        <v>47</v>
      </c>
      <c r="D29" s="116"/>
      <c r="E29" s="22">
        <v>1</v>
      </c>
      <c r="F29" s="68">
        <v>0</v>
      </c>
      <c r="G29" s="10">
        <f>E29*F29</f>
        <v>0</v>
      </c>
      <c r="H29" s="23"/>
    </row>
    <row r="30" spans="1:8" ht="25" x14ac:dyDescent="0.3">
      <c r="A30" s="18" t="s">
        <v>40</v>
      </c>
      <c r="B30" s="18" t="s">
        <v>49</v>
      </c>
      <c r="C30" s="115" t="s">
        <v>47</v>
      </c>
      <c r="D30" s="116"/>
      <c r="E30" s="22">
        <v>1</v>
      </c>
      <c r="F30" s="68">
        <v>0</v>
      </c>
      <c r="G30" s="10">
        <f>E30*F30</f>
        <v>0</v>
      </c>
      <c r="H30" s="23"/>
    </row>
    <row r="31" spans="1:8" x14ac:dyDescent="0.3">
      <c r="A31" s="81">
        <v>7</v>
      </c>
      <c r="B31" s="87" t="s">
        <v>58</v>
      </c>
      <c r="C31" s="88"/>
      <c r="D31" s="89"/>
      <c r="E31" s="89"/>
      <c r="F31" s="90"/>
      <c r="G31" s="89"/>
      <c r="H31" s="88"/>
    </row>
    <row r="32" spans="1:8" ht="25" x14ac:dyDescent="0.3">
      <c r="A32" s="91" t="s">
        <v>43</v>
      </c>
      <c r="B32" s="92" t="s">
        <v>57</v>
      </c>
      <c r="C32" s="111" t="s">
        <v>47</v>
      </c>
      <c r="D32" s="111"/>
      <c r="E32" s="93">
        <v>1</v>
      </c>
      <c r="F32" s="69">
        <v>0</v>
      </c>
      <c r="G32" s="60">
        <f>E32*F32</f>
        <v>0</v>
      </c>
      <c r="H32" s="94" t="s">
        <v>88</v>
      </c>
    </row>
    <row r="33" spans="1:8" x14ac:dyDescent="0.3">
      <c r="A33" s="24"/>
      <c r="B33" s="24"/>
      <c r="C33" s="25"/>
      <c r="D33" s="25"/>
      <c r="E33" s="25"/>
      <c r="F33" s="26"/>
      <c r="G33" s="27"/>
      <c r="H33" s="28"/>
    </row>
    <row r="34" spans="1:8" x14ac:dyDescent="0.3">
      <c r="A34" s="29"/>
      <c r="B34" s="29"/>
      <c r="C34" s="30"/>
      <c r="D34" s="31"/>
      <c r="E34" s="32"/>
      <c r="F34" s="33"/>
      <c r="G34" s="32"/>
      <c r="H34" s="34" t="s">
        <v>50</v>
      </c>
    </row>
    <row r="35" spans="1:8" s="35" customFormat="1" ht="30" customHeight="1" x14ac:dyDescent="0.35">
      <c r="A35" s="50"/>
      <c r="B35" s="117" t="s">
        <v>104</v>
      </c>
      <c r="C35" s="118"/>
      <c r="D35" s="118"/>
      <c r="E35" s="118"/>
      <c r="F35" s="119"/>
      <c r="G35" s="67">
        <f>SUM(G2:G32)</f>
        <v>0</v>
      </c>
      <c r="H35" s="49"/>
    </row>
    <row r="36" spans="1:8" x14ac:dyDescent="0.3">
      <c r="A36" s="36"/>
      <c r="B36" s="120" t="s">
        <v>89</v>
      </c>
      <c r="C36" s="121"/>
      <c r="D36" s="121"/>
      <c r="E36" s="121"/>
      <c r="F36" s="122"/>
      <c r="G36" s="37">
        <f>G35*0.21</f>
        <v>0</v>
      </c>
      <c r="H36" s="14" t="s">
        <v>50</v>
      </c>
    </row>
    <row r="37" spans="1:8" x14ac:dyDescent="0.3">
      <c r="A37" s="38"/>
      <c r="B37" s="112" t="s">
        <v>97</v>
      </c>
      <c r="C37" s="113"/>
      <c r="D37" s="113"/>
      <c r="E37" s="113"/>
      <c r="F37" s="114"/>
      <c r="G37" s="39">
        <f>G35+G36</f>
        <v>0</v>
      </c>
      <c r="H37" s="40"/>
    </row>
    <row r="38" spans="1:8" s="41" customFormat="1" ht="13" x14ac:dyDescent="0.35">
      <c r="A38" s="38"/>
      <c r="B38" s="112" t="s">
        <v>96</v>
      </c>
      <c r="C38" s="113"/>
      <c r="D38" s="113"/>
      <c r="E38" s="113"/>
      <c r="F38" s="114"/>
      <c r="G38" s="39">
        <f>(2*G37)-(1*G32*1.21)</f>
        <v>0</v>
      </c>
      <c r="H38" s="40" t="s">
        <v>94</v>
      </c>
    </row>
    <row r="39" spans="1:8" ht="8.5" customHeight="1" x14ac:dyDescent="0.3">
      <c r="A39" s="42"/>
      <c r="B39" s="42"/>
      <c r="C39" s="42"/>
      <c r="D39" s="42"/>
      <c r="E39" s="43"/>
      <c r="F39" s="44"/>
      <c r="G39" s="45"/>
      <c r="H39" s="46"/>
    </row>
    <row r="40" spans="1:8" ht="51.5" customHeight="1" x14ac:dyDescent="0.3">
      <c r="A40" s="109" t="s">
        <v>109</v>
      </c>
      <c r="B40" s="109"/>
      <c r="C40" s="109"/>
      <c r="D40" s="109"/>
      <c r="E40" s="109"/>
      <c r="F40" s="109"/>
      <c r="G40" s="109"/>
      <c r="H40" s="109"/>
    </row>
    <row r="41" spans="1:8" x14ac:dyDescent="0.3">
      <c r="A41" s="42"/>
      <c r="B41" s="42"/>
      <c r="C41" s="42"/>
      <c r="D41" s="42"/>
      <c r="E41" s="43"/>
      <c r="F41" s="44"/>
      <c r="G41" s="45"/>
      <c r="H41" s="46"/>
    </row>
    <row r="42" spans="1:8" s="47" customFormat="1" ht="14.5" x14ac:dyDescent="0.35">
      <c r="A42" s="105" t="s">
        <v>52</v>
      </c>
      <c r="B42" s="105"/>
      <c r="C42" s="42"/>
      <c r="D42" s="42"/>
      <c r="E42" s="106" t="s">
        <v>53</v>
      </c>
      <c r="F42" s="107"/>
      <c r="G42" s="107"/>
      <c r="H42" s="107"/>
    </row>
    <row r="43" spans="1:8" s="47" customFormat="1" ht="31.5" customHeight="1" x14ac:dyDescent="0.35">
      <c r="A43" s="108"/>
      <c r="B43" s="108"/>
      <c r="C43" s="42"/>
      <c r="D43" s="42"/>
      <c r="E43" s="106"/>
      <c r="F43" s="107"/>
      <c r="G43" s="107"/>
      <c r="H43" s="107"/>
    </row>
    <row r="44" spans="1:8" s="47" customFormat="1" ht="30" customHeight="1" x14ac:dyDescent="0.35">
      <c r="A44" s="105" t="s">
        <v>54</v>
      </c>
      <c r="B44" s="105"/>
      <c r="C44" s="42"/>
      <c r="D44" s="42"/>
      <c r="E44" s="106"/>
      <c r="F44" s="107"/>
      <c r="G44" s="107"/>
      <c r="H44" s="107"/>
    </row>
    <row r="45" spans="1:8" s="47" customFormat="1" ht="14.5" x14ac:dyDescent="0.35">
      <c r="A45" s="103"/>
      <c r="B45" s="103"/>
      <c r="C45" s="42"/>
      <c r="D45" s="42"/>
      <c r="E45" s="104" t="s">
        <v>55</v>
      </c>
      <c r="F45" s="103"/>
      <c r="G45" s="103"/>
      <c r="H45" s="103"/>
    </row>
    <row r="46" spans="1:8" s="47" customFormat="1" ht="14.5" x14ac:dyDescent="0.35">
      <c r="A46" s="103"/>
      <c r="B46" s="103"/>
      <c r="C46" s="42"/>
      <c r="D46" s="42"/>
      <c r="E46" s="104"/>
      <c r="F46" s="103"/>
      <c r="G46" s="103"/>
      <c r="H46" s="103"/>
    </row>
    <row r="47" spans="1:8" s="47" customFormat="1" ht="14.5" x14ac:dyDescent="0.35">
      <c r="A47" s="42"/>
      <c r="B47" s="42"/>
      <c r="C47" s="42"/>
      <c r="D47" s="42"/>
      <c r="E47" s="104" t="s">
        <v>56</v>
      </c>
      <c r="F47" s="103"/>
      <c r="G47" s="103"/>
      <c r="H47" s="103"/>
    </row>
    <row r="48" spans="1:8" s="47" customFormat="1" ht="14.5" x14ac:dyDescent="0.35">
      <c r="A48" s="42"/>
      <c r="B48" s="42"/>
      <c r="C48" s="42"/>
      <c r="D48" s="42"/>
      <c r="E48" s="104"/>
      <c r="F48" s="103"/>
      <c r="G48" s="103"/>
      <c r="H48" s="103"/>
    </row>
  </sheetData>
  <sheetProtection algorithmName="SHA-512" hashValue="gGb9c45gUMe8mCUkDvDH9W7EbC6NmCEJw7zn3joB5+LLooB1DNJQ2Es3O+29idFphVTSTkQMk8BLyMazKMqc9A==" saltValue="YSqDS39h4Oegh1fAdlpW6A==" spinCount="100000" sheet="1" objects="1" scenarios="1"/>
  <mergeCells count="42">
    <mergeCell ref="C14:D14"/>
    <mergeCell ref="C24:D24"/>
    <mergeCell ref="C1:D1"/>
    <mergeCell ref="C3:D3"/>
    <mergeCell ref="C4:D4"/>
    <mergeCell ref="C5:D5"/>
    <mergeCell ref="C6:D6"/>
    <mergeCell ref="C16:D16"/>
    <mergeCell ref="C19:D19"/>
    <mergeCell ref="C17:D17"/>
    <mergeCell ref="C18:D18"/>
    <mergeCell ref="C21:D21"/>
    <mergeCell ref="C23:D23"/>
    <mergeCell ref="C12:D12"/>
    <mergeCell ref="C13:D13"/>
    <mergeCell ref="C11:D11"/>
    <mergeCell ref="A40:H40"/>
    <mergeCell ref="C26:D26"/>
    <mergeCell ref="C27:D27"/>
    <mergeCell ref="C32:D32"/>
    <mergeCell ref="B37:F37"/>
    <mergeCell ref="C29:D29"/>
    <mergeCell ref="C30:D30"/>
    <mergeCell ref="B35:F35"/>
    <mergeCell ref="B36:F36"/>
    <mergeCell ref="B38:F38"/>
    <mergeCell ref="A42:B42"/>
    <mergeCell ref="E42:E44"/>
    <mergeCell ref="F42:H44"/>
    <mergeCell ref="A43:B43"/>
    <mergeCell ref="A44:B44"/>
    <mergeCell ref="A45:B46"/>
    <mergeCell ref="E45:E46"/>
    <mergeCell ref="F45:H46"/>
    <mergeCell ref="E47:E48"/>
    <mergeCell ref="F47:H48"/>
    <mergeCell ref="C8:D8"/>
    <mergeCell ref="C9:D9"/>
    <mergeCell ref="C10:D10"/>
    <mergeCell ref="H3:H6"/>
    <mergeCell ref="H7:H10"/>
    <mergeCell ref="C7:D7"/>
  </mergeCells>
  <phoneticPr fontId="14" type="noConversion"/>
  <conditionalFormatting sqref="E3">
    <cfRule type="cellIs" dxfId="1" priority="3" operator="greaterThan">
      <formula>8999</formula>
    </cfRule>
    <cfRule type="cellIs" dxfId="0" priority="4" operator="lessThan">
      <formula>9000</formula>
    </cfRule>
  </conditionalFormatting>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15EA5-5223-45D3-935A-EA94A73C2D2C}">
  <dimension ref="A1:K26"/>
  <sheetViews>
    <sheetView zoomScale="90" zoomScaleNormal="90" workbookViewId="0">
      <selection activeCell="H9" sqref="H9"/>
    </sheetView>
  </sheetViews>
  <sheetFormatPr defaultColWidth="9.08984375" defaultRowHeight="14" x14ac:dyDescent="0.3"/>
  <cols>
    <col min="1" max="1" width="8.6328125" style="4" customWidth="1"/>
    <col min="2" max="2" width="41.08984375" style="4" customWidth="1"/>
    <col min="3" max="3" width="5.08984375" style="4" customWidth="1"/>
    <col min="4" max="4" width="5.36328125" style="4" customWidth="1"/>
    <col min="5" max="5" width="13.453125" style="48" bestFit="1" customWidth="1"/>
    <col min="6" max="6" width="13.6328125" style="4" bestFit="1" customWidth="1"/>
    <col min="7" max="7" width="15" style="48" bestFit="1" customWidth="1"/>
    <col min="8" max="8" width="52.90625" style="4" customWidth="1"/>
    <col min="9" max="9" width="9.08984375" style="4"/>
    <col min="10" max="10" width="11.54296875" style="4" customWidth="1"/>
    <col min="11" max="11" width="35.54296875" style="4" customWidth="1"/>
    <col min="12" max="16384" width="9.08984375" style="4"/>
  </cols>
  <sheetData>
    <row r="1" spans="1:11" ht="108" customHeight="1" x14ac:dyDescent="0.3">
      <c r="A1" s="86" t="s">
        <v>0</v>
      </c>
      <c r="B1" s="86" t="s">
        <v>86</v>
      </c>
      <c r="C1" s="124" t="s">
        <v>1</v>
      </c>
      <c r="D1" s="125"/>
      <c r="E1" s="2" t="s">
        <v>106</v>
      </c>
      <c r="F1" s="3" t="s">
        <v>3</v>
      </c>
      <c r="G1" s="1" t="s">
        <v>107</v>
      </c>
      <c r="H1" s="1" t="s">
        <v>5</v>
      </c>
    </row>
    <row r="2" spans="1:11" x14ac:dyDescent="0.3">
      <c r="A2" s="81">
        <v>8</v>
      </c>
      <c r="B2" s="81" t="s">
        <v>28</v>
      </c>
      <c r="C2" s="82"/>
      <c r="D2" s="83"/>
      <c r="E2" s="83"/>
      <c r="F2" s="84"/>
      <c r="G2" s="83"/>
      <c r="H2" s="85"/>
    </row>
    <row r="3" spans="1:11" ht="57.5" customHeight="1" x14ac:dyDescent="0.3">
      <c r="A3" s="18" t="s">
        <v>45</v>
      </c>
      <c r="B3" s="18" t="s">
        <v>30</v>
      </c>
      <c r="C3" s="110" t="s">
        <v>6</v>
      </c>
      <c r="D3" s="110"/>
      <c r="E3" s="66">
        <v>220000</v>
      </c>
      <c r="F3" s="70" t="s">
        <v>98</v>
      </c>
      <c r="G3" s="10" t="e">
        <f>E3*F3</f>
        <v>#VALUE!</v>
      </c>
      <c r="H3" s="14" t="s">
        <v>62</v>
      </c>
      <c r="K3" s="19"/>
    </row>
    <row r="4" spans="1:11" ht="25" x14ac:dyDescent="0.3">
      <c r="A4" s="18" t="s">
        <v>48</v>
      </c>
      <c r="B4" s="18" t="s">
        <v>32</v>
      </c>
      <c r="C4" s="128" t="s">
        <v>6</v>
      </c>
      <c r="D4" s="129"/>
      <c r="E4" s="20">
        <f>1000000/100</f>
        <v>10000</v>
      </c>
      <c r="F4" s="71">
        <v>0</v>
      </c>
      <c r="G4" s="10">
        <f>E4*F4</f>
        <v>0</v>
      </c>
      <c r="H4" s="14" t="s">
        <v>33</v>
      </c>
    </row>
    <row r="5" spans="1:11" ht="25" x14ac:dyDescent="0.3">
      <c r="A5" s="18" t="s">
        <v>90</v>
      </c>
      <c r="B5" s="18" t="s">
        <v>34</v>
      </c>
      <c r="C5" s="128" t="s">
        <v>6</v>
      </c>
      <c r="D5" s="129"/>
      <c r="E5" s="21">
        <v>50</v>
      </c>
      <c r="F5" s="69">
        <v>0</v>
      </c>
      <c r="G5" s="10">
        <f>E5*F5</f>
        <v>0</v>
      </c>
      <c r="H5" s="14" t="s">
        <v>35</v>
      </c>
    </row>
    <row r="6" spans="1:11" x14ac:dyDescent="0.3">
      <c r="A6" s="81">
        <v>9</v>
      </c>
      <c r="B6" s="81" t="s">
        <v>44</v>
      </c>
      <c r="C6" s="82"/>
      <c r="D6" s="83"/>
      <c r="E6" s="83"/>
      <c r="F6" s="84"/>
      <c r="G6" s="83"/>
      <c r="H6" s="85"/>
    </row>
    <row r="7" spans="1:11" x14ac:dyDescent="0.3">
      <c r="A7" s="14" t="s">
        <v>91</v>
      </c>
      <c r="B7" s="14" t="s">
        <v>46</v>
      </c>
      <c r="C7" s="115" t="s">
        <v>47</v>
      </c>
      <c r="D7" s="116"/>
      <c r="E7" s="22">
        <v>1</v>
      </c>
      <c r="F7" s="68">
        <v>0</v>
      </c>
      <c r="G7" s="10">
        <f>E7*F7</f>
        <v>0</v>
      </c>
      <c r="H7" s="23"/>
    </row>
    <row r="8" spans="1:11" ht="25" x14ac:dyDescent="0.3">
      <c r="A8" s="18" t="s">
        <v>92</v>
      </c>
      <c r="B8" s="18" t="s">
        <v>49</v>
      </c>
      <c r="C8" s="115" t="s">
        <v>47</v>
      </c>
      <c r="D8" s="116"/>
      <c r="E8" s="22">
        <v>1</v>
      </c>
      <c r="F8" s="68">
        <v>0</v>
      </c>
      <c r="G8" s="10">
        <f>E8*F8</f>
        <v>0</v>
      </c>
      <c r="H8" s="23"/>
    </row>
    <row r="9" spans="1:11" x14ac:dyDescent="0.3">
      <c r="A9" s="81">
        <v>10</v>
      </c>
      <c r="B9" s="81" t="s">
        <v>58</v>
      </c>
      <c r="C9" s="82"/>
      <c r="D9" s="83"/>
      <c r="E9" s="83"/>
      <c r="F9" s="84"/>
      <c r="G9" s="83"/>
      <c r="H9" s="85"/>
    </row>
    <row r="10" spans="1:11" ht="23.5" customHeight="1" x14ac:dyDescent="0.3">
      <c r="A10" s="91" t="s">
        <v>93</v>
      </c>
      <c r="B10" s="92" t="s">
        <v>57</v>
      </c>
      <c r="C10" s="111" t="s">
        <v>47</v>
      </c>
      <c r="D10" s="111"/>
      <c r="E10" s="93">
        <v>1</v>
      </c>
      <c r="F10" s="69">
        <v>0</v>
      </c>
      <c r="G10" s="60">
        <f>E10*F10</f>
        <v>0</v>
      </c>
      <c r="H10" s="94" t="s">
        <v>88</v>
      </c>
    </row>
    <row r="11" spans="1:11" x14ac:dyDescent="0.3">
      <c r="A11" s="24"/>
      <c r="B11" s="24"/>
      <c r="C11" s="25"/>
      <c r="D11" s="25"/>
      <c r="E11" s="25"/>
      <c r="F11" s="26"/>
      <c r="G11" s="27"/>
      <c r="H11" s="28"/>
    </row>
    <row r="12" spans="1:11" x14ac:dyDescent="0.3">
      <c r="A12" s="29"/>
      <c r="B12" s="29"/>
      <c r="C12" s="52"/>
      <c r="D12" s="31"/>
      <c r="E12" s="32"/>
      <c r="F12" s="33"/>
      <c r="G12" s="32"/>
      <c r="H12" s="34" t="s">
        <v>50</v>
      </c>
    </row>
    <row r="13" spans="1:11" s="35" customFormat="1" ht="40" customHeight="1" x14ac:dyDescent="0.35">
      <c r="A13" s="50"/>
      <c r="B13" s="117" t="s">
        <v>103</v>
      </c>
      <c r="C13" s="118"/>
      <c r="D13" s="118"/>
      <c r="E13" s="118"/>
      <c r="F13" s="119"/>
      <c r="G13" s="67" t="e">
        <f>SUM(G2:G10)</f>
        <v>#VALUE!</v>
      </c>
      <c r="H13" s="49"/>
    </row>
    <row r="14" spans="1:11" x14ac:dyDescent="0.3">
      <c r="A14" s="53"/>
      <c r="B14" s="120" t="s">
        <v>51</v>
      </c>
      <c r="C14" s="121"/>
      <c r="D14" s="121"/>
      <c r="E14" s="121"/>
      <c r="F14" s="122"/>
      <c r="G14" s="37" t="e">
        <f>(G13*0.21)-(0.21*G4)</f>
        <v>#VALUE!</v>
      </c>
      <c r="H14" s="14" t="s">
        <v>50</v>
      </c>
    </row>
    <row r="15" spans="1:11" x14ac:dyDescent="0.3">
      <c r="A15" s="38"/>
      <c r="B15" s="112" t="s">
        <v>97</v>
      </c>
      <c r="C15" s="113"/>
      <c r="D15" s="113"/>
      <c r="E15" s="113"/>
      <c r="F15" s="114"/>
      <c r="G15" s="39" t="e">
        <f>G13+G14</f>
        <v>#VALUE!</v>
      </c>
      <c r="H15" s="40"/>
    </row>
    <row r="16" spans="1:11" s="41" customFormat="1" ht="13" x14ac:dyDescent="0.35">
      <c r="A16" s="38"/>
      <c r="B16" s="112" t="s">
        <v>59</v>
      </c>
      <c r="C16" s="113"/>
      <c r="D16" s="113"/>
      <c r="E16" s="113"/>
      <c r="F16" s="114"/>
      <c r="G16" s="39" t="e">
        <f>(2*G15)-(1*G10*1.21)</f>
        <v>#VALUE!</v>
      </c>
      <c r="H16" s="40" t="s">
        <v>95</v>
      </c>
    </row>
    <row r="17" spans="1:8" x14ac:dyDescent="0.3">
      <c r="A17" s="51"/>
      <c r="B17" s="51"/>
      <c r="C17" s="51"/>
      <c r="D17" s="51"/>
      <c r="E17" s="43"/>
      <c r="F17" s="44"/>
      <c r="G17" s="45"/>
      <c r="H17" s="46"/>
    </row>
    <row r="18" spans="1:8" ht="88.75" customHeight="1" x14ac:dyDescent="0.3">
      <c r="A18" s="109" t="s">
        <v>102</v>
      </c>
      <c r="B18" s="109"/>
      <c r="C18" s="109"/>
      <c r="D18" s="109"/>
      <c r="E18" s="109"/>
      <c r="F18" s="109"/>
      <c r="G18" s="109"/>
      <c r="H18" s="109"/>
    </row>
    <row r="19" spans="1:8" x14ac:dyDescent="0.3">
      <c r="A19" s="51"/>
      <c r="B19" s="51"/>
      <c r="C19" s="51"/>
      <c r="D19" s="51"/>
      <c r="E19" s="43"/>
      <c r="F19" s="44"/>
      <c r="G19" s="45"/>
      <c r="H19" s="46"/>
    </row>
    <row r="20" spans="1:8" s="47" customFormat="1" ht="14.5" x14ac:dyDescent="0.35">
      <c r="A20" s="105" t="s">
        <v>52</v>
      </c>
      <c r="B20" s="105"/>
      <c r="C20" s="51"/>
      <c r="D20" s="51"/>
      <c r="E20" s="106" t="s">
        <v>53</v>
      </c>
      <c r="F20" s="107"/>
      <c r="G20" s="107"/>
      <c r="H20" s="107"/>
    </row>
    <row r="21" spans="1:8" s="47" customFormat="1" ht="31.5" customHeight="1" x14ac:dyDescent="0.35">
      <c r="A21" s="108"/>
      <c r="B21" s="108"/>
      <c r="C21" s="51"/>
      <c r="D21" s="51"/>
      <c r="E21" s="106"/>
      <c r="F21" s="107"/>
      <c r="G21" s="107"/>
      <c r="H21" s="107"/>
    </row>
    <row r="22" spans="1:8" s="47" customFormat="1" ht="30" customHeight="1" x14ac:dyDescent="0.35">
      <c r="A22" s="105" t="s">
        <v>54</v>
      </c>
      <c r="B22" s="105"/>
      <c r="C22" s="51"/>
      <c r="D22" s="51"/>
      <c r="E22" s="106"/>
      <c r="F22" s="107"/>
      <c r="G22" s="107"/>
      <c r="H22" s="107"/>
    </row>
    <row r="23" spans="1:8" s="47" customFormat="1" ht="14.5" x14ac:dyDescent="0.35">
      <c r="A23" s="103"/>
      <c r="B23" s="103"/>
      <c r="C23" s="51"/>
      <c r="D23" s="51"/>
      <c r="E23" s="104" t="s">
        <v>55</v>
      </c>
      <c r="F23" s="103"/>
      <c r="G23" s="103"/>
      <c r="H23" s="103"/>
    </row>
    <row r="24" spans="1:8" s="47" customFormat="1" ht="14.5" x14ac:dyDescent="0.35">
      <c r="A24" s="103"/>
      <c r="B24" s="103"/>
      <c r="C24" s="51"/>
      <c r="D24" s="51"/>
      <c r="E24" s="104"/>
      <c r="F24" s="103"/>
      <c r="G24" s="103"/>
      <c r="H24" s="103"/>
    </row>
    <row r="25" spans="1:8" s="47" customFormat="1" ht="14.5" x14ac:dyDescent="0.35">
      <c r="A25" s="51"/>
      <c r="B25" s="51"/>
      <c r="C25" s="51"/>
      <c r="D25" s="51"/>
      <c r="E25" s="104" t="s">
        <v>56</v>
      </c>
      <c r="F25" s="103"/>
      <c r="G25" s="103"/>
      <c r="H25" s="103"/>
    </row>
    <row r="26" spans="1:8" s="47" customFormat="1" ht="14.5" x14ac:dyDescent="0.35">
      <c r="A26" s="51"/>
      <c r="B26" s="51"/>
      <c r="C26" s="51"/>
      <c r="D26" s="51"/>
      <c r="E26" s="104"/>
      <c r="F26" s="103"/>
      <c r="G26" s="103"/>
      <c r="H26" s="103"/>
    </row>
  </sheetData>
  <sheetProtection algorithmName="SHA-512" hashValue="XR4Mbk2spHca9GSUkLk8/GOEswiVRZI3SnmJVn1YDLmr3DzogEMHLtBSngBPwF/ov7tjjNFqOhTeUMAkAkGY5w==" saltValue="JzNzEMk/w1nXkI1NqUTfyA==" spinCount="100000" sheet="1" objects="1" scenarios="1"/>
  <mergeCells count="22">
    <mergeCell ref="C1:D1"/>
    <mergeCell ref="C5:D5"/>
    <mergeCell ref="C10:D10"/>
    <mergeCell ref="C7:D7"/>
    <mergeCell ref="C8:D8"/>
    <mergeCell ref="C3:D3"/>
    <mergeCell ref="C4:D4"/>
    <mergeCell ref="B13:F13"/>
    <mergeCell ref="B14:F14"/>
    <mergeCell ref="B15:F15"/>
    <mergeCell ref="B16:F16"/>
    <mergeCell ref="A18:H18"/>
    <mergeCell ref="E25:E26"/>
    <mergeCell ref="F25:H26"/>
    <mergeCell ref="A20:B20"/>
    <mergeCell ref="E20:E22"/>
    <mergeCell ref="F20:H22"/>
    <mergeCell ref="A21:B21"/>
    <mergeCell ref="A22:B22"/>
    <mergeCell ref="A23:B24"/>
    <mergeCell ref="E23:E24"/>
    <mergeCell ref="F23:H24"/>
  </mergeCells>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C7F61FE851B64893C329F1C819B0E2" ma:contentTypeVersion="8" ma:contentTypeDescription="Een nieuw document maken." ma:contentTypeScope="" ma:versionID="6af6b2b92c117e22d5ace35144deff84">
  <xsd:schema xmlns:xsd="http://www.w3.org/2001/XMLSchema" xmlns:xs="http://www.w3.org/2001/XMLSchema" xmlns:p="http://schemas.microsoft.com/office/2006/metadata/properties" xmlns:ns2="000bfd54-c682-44d2-b109-eadff68af86e" targetNamespace="http://schemas.microsoft.com/office/2006/metadata/properties" ma:root="true" ma:fieldsID="dab03dfcdac3e4dee69803504ce1bda8" ns2:_="">
    <xsd:import namespace="000bfd54-c682-44d2-b109-eadff68af86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bfd54-c682-44d2-b109-eadff68af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66FFE0-5D76-4E0D-BF14-DA9456C76FCF}">
  <ds:schemaRefs>
    <ds:schemaRef ds:uri="http://schemas.microsoft.com/sharepoint/v3/contenttype/forms"/>
  </ds:schemaRefs>
</ds:datastoreItem>
</file>

<file path=customXml/itemProps2.xml><?xml version="1.0" encoding="utf-8"?>
<ds:datastoreItem xmlns:ds="http://schemas.openxmlformats.org/officeDocument/2006/customXml" ds:itemID="{E79A6F96-774F-4A0D-AC34-A520F3383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bfd54-c682-44d2-b109-eadff68af8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D82A87-5FC9-4401-A193-43BD3CE657C7}">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000bfd54-c682-44d2-b109-eadff68af86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Prijsformulier Hoofdperceel I</vt:lpstr>
      <vt:lpstr>Prijsformulier Perceel II</vt:lpstr>
    </vt:vector>
  </TitlesOfParts>
  <Company>Spark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Ebbing</dc:creator>
  <cp:lastModifiedBy>Karmijn de Wit</cp:lastModifiedBy>
  <cp:lastPrinted>2021-03-12T14:20:50Z</cp:lastPrinted>
  <dcterms:created xsi:type="dcterms:W3CDTF">2020-09-29T14:36:52Z</dcterms:created>
  <dcterms:modified xsi:type="dcterms:W3CDTF">2021-04-26T13:14:50Z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0x01010052C7F61FE851B64893C329F1C819B0E2</vt:lpwstr>
  </property>
</Properties>
</file>