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i_kerbusch_inkoopwestbrabant_nl/Documents/Documenten/Steenbergen/Verzekeringen/Brandverzekering/"/>
    </mc:Choice>
  </mc:AlternateContent>
  <xr:revisionPtr revIDLastSave="0" documentId="13_ncr:1_{50DAA652-35B7-46F0-9F05-EC56A4801953}" xr6:coauthVersionLast="46" xr6:coauthVersionMax="46" xr10:uidLastSave="{00000000-0000-0000-0000-000000000000}"/>
  <bookViews>
    <workbookView xWindow="-120" yWindow="-120" windowWidth="29040" windowHeight="15840" xr2:uid="{84BF17E8-EC08-4A0F-BE26-52230AF425AB}"/>
  </bookViews>
  <sheets>
    <sheet name="Bestand d.d. 1 januari 2021" sheetId="3" r:id="rId1"/>
  </sheets>
  <externalReferences>
    <externalReference r:id="rId2"/>
    <externalReference r:id="rId3"/>
  </externalReferences>
  <definedNames>
    <definedName name="afrind">'[1]General Info'!$B$10</definedName>
    <definedName name="cad">'[1]Bestand dd 1 januari 2020'!$AB$106</definedName>
    <definedName name="ign">'[1]General Info'!$B$3</definedName>
    <definedName name="igo">'[1]General Info'!$B$4</definedName>
    <definedName name="iin">'[1]General Info'!$B$5</definedName>
    <definedName name="iio">'[1]General Info'!$B$6</definedName>
    <definedName name="index">'[1]Bestand dd 1 januari 2020'!$Y$106</definedName>
    <definedName name="premie">'[1]General Info'!$B$8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81" i="3" l="1"/>
  <c r="U85" i="3"/>
  <c r="U89" i="3"/>
  <c r="U93" i="3"/>
  <c r="U97" i="3"/>
  <c r="U101" i="3"/>
  <c r="U10" i="3"/>
  <c r="U14" i="3"/>
  <c r="U18" i="3"/>
  <c r="U22" i="3"/>
  <c r="U26" i="3"/>
  <c r="U30" i="3"/>
  <c r="U34" i="3"/>
  <c r="U38" i="3"/>
  <c r="U42" i="3"/>
  <c r="U46" i="3"/>
  <c r="U50" i="3"/>
  <c r="U54" i="3"/>
  <c r="U58" i="3"/>
  <c r="U62" i="3"/>
  <c r="U66" i="3"/>
  <c r="U70" i="3"/>
  <c r="K78" i="3"/>
  <c r="L78" i="3"/>
  <c r="K79" i="3"/>
  <c r="T79" i="3" s="1"/>
  <c r="L79" i="3"/>
  <c r="U79" i="3" s="1"/>
  <c r="K80" i="3"/>
  <c r="T80" i="3" s="1"/>
  <c r="L80" i="3"/>
  <c r="U80" i="3" s="1"/>
  <c r="K81" i="3"/>
  <c r="T81" i="3" s="1"/>
  <c r="L81" i="3"/>
  <c r="K82" i="3"/>
  <c r="L82" i="3"/>
  <c r="U82" i="3" s="1"/>
  <c r="K83" i="3"/>
  <c r="T83" i="3" s="1"/>
  <c r="L83" i="3"/>
  <c r="U83" i="3" s="1"/>
  <c r="K84" i="3"/>
  <c r="T84" i="3" s="1"/>
  <c r="L84" i="3"/>
  <c r="U84" i="3" s="1"/>
  <c r="K85" i="3"/>
  <c r="T85" i="3" s="1"/>
  <c r="L85" i="3"/>
  <c r="K86" i="3"/>
  <c r="T86" i="3" s="1"/>
  <c r="L86" i="3"/>
  <c r="U86" i="3" s="1"/>
  <c r="K87" i="3"/>
  <c r="T87" i="3" s="1"/>
  <c r="L87" i="3"/>
  <c r="U87" i="3" s="1"/>
  <c r="K88" i="3"/>
  <c r="T88" i="3" s="1"/>
  <c r="L88" i="3"/>
  <c r="U88" i="3" s="1"/>
  <c r="K89" i="3"/>
  <c r="T89" i="3" s="1"/>
  <c r="L89" i="3"/>
  <c r="K90" i="3"/>
  <c r="T90" i="3" s="1"/>
  <c r="L90" i="3"/>
  <c r="U90" i="3" s="1"/>
  <c r="K91" i="3"/>
  <c r="T91" i="3" s="1"/>
  <c r="L91" i="3"/>
  <c r="U91" i="3" s="1"/>
  <c r="K92" i="3"/>
  <c r="L92" i="3"/>
  <c r="U92" i="3" s="1"/>
  <c r="K93" i="3"/>
  <c r="T93" i="3" s="1"/>
  <c r="L93" i="3"/>
  <c r="K94" i="3"/>
  <c r="L94" i="3"/>
  <c r="U94" i="3" s="1"/>
  <c r="K95" i="3"/>
  <c r="T95" i="3" s="1"/>
  <c r="L95" i="3"/>
  <c r="U95" i="3" s="1"/>
  <c r="K96" i="3"/>
  <c r="L96" i="3"/>
  <c r="U96" i="3" s="1"/>
  <c r="K97" i="3"/>
  <c r="T97" i="3" s="1"/>
  <c r="V97" i="3" s="1"/>
  <c r="L97" i="3"/>
  <c r="K98" i="3"/>
  <c r="T98" i="3" s="1"/>
  <c r="L98" i="3"/>
  <c r="U98" i="3" s="1"/>
  <c r="K99" i="3"/>
  <c r="M99" i="3" s="1"/>
  <c r="L99" i="3"/>
  <c r="U99" i="3" s="1"/>
  <c r="K100" i="3"/>
  <c r="L100" i="3"/>
  <c r="U100" i="3" s="1"/>
  <c r="K101" i="3"/>
  <c r="M101" i="3" s="1"/>
  <c r="L101" i="3"/>
  <c r="K102" i="3"/>
  <c r="T102" i="3" s="1"/>
  <c r="L102" i="3"/>
  <c r="U102" i="3" s="1"/>
  <c r="L77" i="3"/>
  <c r="K77" i="3"/>
  <c r="K9" i="3"/>
  <c r="T9" i="3" s="1"/>
  <c r="L9" i="3"/>
  <c r="U9" i="3" s="1"/>
  <c r="K10" i="3"/>
  <c r="T10" i="3" s="1"/>
  <c r="L10" i="3"/>
  <c r="K11" i="3"/>
  <c r="L11" i="3"/>
  <c r="U11" i="3" s="1"/>
  <c r="K12" i="3"/>
  <c r="T12" i="3" s="1"/>
  <c r="L12" i="3"/>
  <c r="U12" i="3" s="1"/>
  <c r="K13" i="3"/>
  <c r="T13" i="3" s="1"/>
  <c r="L13" i="3"/>
  <c r="U13" i="3" s="1"/>
  <c r="K14" i="3"/>
  <c r="T14" i="3" s="1"/>
  <c r="L14" i="3"/>
  <c r="K15" i="3"/>
  <c r="T15" i="3" s="1"/>
  <c r="L15" i="3"/>
  <c r="U15" i="3" s="1"/>
  <c r="K16" i="3"/>
  <c r="T16" i="3" s="1"/>
  <c r="L16" i="3"/>
  <c r="U16" i="3" s="1"/>
  <c r="K17" i="3"/>
  <c r="T17" i="3" s="1"/>
  <c r="L17" i="3"/>
  <c r="U17" i="3" s="1"/>
  <c r="K18" i="3"/>
  <c r="T18" i="3" s="1"/>
  <c r="L18" i="3"/>
  <c r="K19" i="3"/>
  <c r="L19" i="3"/>
  <c r="U19" i="3" s="1"/>
  <c r="K20" i="3"/>
  <c r="T20" i="3" s="1"/>
  <c r="L20" i="3"/>
  <c r="U20" i="3" s="1"/>
  <c r="K21" i="3"/>
  <c r="T21" i="3" s="1"/>
  <c r="L21" i="3"/>
  <c r="U21" i="3" s="1"/>
  <c r="K22" i="3"/>
  <c r="T22" i="3" s="1"/>
  <c r="L22" i="3"/>
  <c r="K23" i="3"/>
  <c r="T23" i="3" s="1"/>
  <c r="L23" i="3"/>
  <c r="U23" i="3" s="1"/>
  <c r="K24" i="3"/>
  <c r="T24" i="3" s="1"/>
  <c r="L24" i="3"/>
  <c r="U24" i="3" s="1"/>
  <c r="K25" i="3"/>
  <c r="T25" i="3" s="1"/>
  <c r="L25" i="3"/>
  <c r="U25" i="3" s="1"/>
  <c r="K26" i="3"/>
  <c r="T26" i="3" s="1"/>
  <c r="V26" i="3" s="1"/>
  <c r="L26" i="3"/>
  <c r="K27" i="3"/>
  <c r="M27" i="3" s="1"/>
  <c r="L27" i="3"/>
  <c r="U27" i="3" s="1"/>
  <c r="K28" i="3"/>
  <c r="T28" i="3" s="1"/>
  <c r="L28" i="3"/>
  <c r="U28" i="3" s="1"/>
  <c r="K29" i="3"/>
  <c r="L29" i="3"/>
  <c r="U29" i="3" s="1"/>
  <c r="K30" i="3"/>
  <c r="T30" i="3" s="1"/>
  <c r="L30" i="3"/>
  <c r="K31" i="3"/>
  <c r="T31" i="3" s="1"/>
  <c r="L31" i="3"/>
  <c r="U31" i="3" s="1"/>
  <c r="K32" i="3"/>
  <c r="T32" i="3" s="1"/>
  <c r="L32" i="3"/>
  <c r="U32" i="3" s="1"/>
  <c r="K33" i="3"/>
  <c r="T33" i="3" s="1"/>
  <c r="L33" i="3"/>
  <c r="U33" i="3" s="1"/>
  <c r="K34" i="3"/>
  <c r="T34" i="3" s="1"/>
  <c r="L34" i="3"/>
  <c r="K35" i="3"/>
  <c r="T35" i="3" s="1"/>
  <c r="L35" i="3"/>
  <c r="U35" i="3" s="1"/>
  <c r="K36" i="3"/>
  <c r="T36" i="3" s="1"/>
  <c r="L36" i="3"/>
  <c r="U36" i="3" s="1"/>
  <c r="K37" i="3"/>
  <c r="T37" i="3" s="1"/>
  <c r="L37" i="3"/>
  <c r="U37" i="3" s="1"/>
  <c r="K38" i="3"/>
  <c r="T38" i="3" s="1"/>
  <c r="L38" i="3"/>
  <c r="K39" i="3"/>
  <c r="L39" i="3"/>
  <c r="U39" i="3" s="1"/>
  <c r="K40" i="3"/>
  <c r="T40" i="3" s="1"/>
  <c r="L40" i="3"/>
  <c r="U40" i="3" s="1"/>
  <c r="K41" i="3"/>
  <c r="L41" i="3"/>
  <c r="U41" i="3" s="1"/>
  <c r="K42" i="3"/>
  <c r="T42" i="3" s="1"/>
  <c r="V42" i="3" s="1"/>
  <c r="L42" i="3"/>
  <c r="K43" i="3"/>
  <c r="L43" i="3"/>
  <c r="U43" i="3" s="1"/>
  <c r="K44" i="3"/>
  <c r="M44" i="3" s="1"/>
  <c r="L44" i="3"/>
  <c r="U44" i="3" s="1"/>
  <c r="K45" i="3"/>
  <c r="T45" i="3" s="1"/>
  <c r="L45" i="3"/>
  <c r="U45" i="3" s="1"/>
  <c r="K46" i="3"/>
  <c r="T46" i="3" s="1"/>
  <c r="L46" i="3"/>
  <c r="K47" i="3"/>
  <c r="L47" i="3"/>
  <c r="U47" i="3" s="1"/>
  <c r="K48" i="3"/>
  <c r="T48" i="3" s="1"/>
  <c r="L48" i="3"/>
  <c r="U48" i="3" s="1"/>
  <c r="K49" i="3"/>
  <c r="T49" i="3" s="1"/>
  <c r="L49" i="3"/>
  <c r="U49" i="3" s="1"/>
  <c r="K50" i="3"/>
  <c r="T50" i="3" s="1"/>
  <c r="L50" i="3"/>
  <c r="K51" i="3"/>
  <c r="T51" i="3" s="1"/>
  <c r="L51" i="3"/>
  <c r="U51" i="3" s="1"/>
  <c r="K52" i="3"/>
  <c r="T52" i="3" s="1"/>
  <c r="L52" i="3"/>
  <c r="U52" i="3" s="1"/>
  <c r="K53" i="3"/>
  <c r="T53" i="3" s="1"/>
  <c r="L53" i="3"/>
  <c r="U53" i="3" s="1"/>
  <c r="K54" i="3"/>
  <c r="T54" i="3" s="1"/>
  <c r="L54" i="3"/>
  <c r="K55" i="3"/>
  <c r="L55" i="3"/>
  <c r="U55" i="3" s="1"/>
  <c r="K56" i="3"/>
  <c r="T56" i="3" s="1"/>
  <c r="L56" i="3"/>
  <c r="U56" i="3" s="1"/>
  <c r="K57" i="3"/>
  <c r="T57" i="3" s="1"/>
  <c r="L57" i="3"/>
  <c r="U57" i="3" s="1"/>
  <c r="K58" i="3"/>
  <c r="T58" i="3" s="1"/>
  <c r="L58" i="3"/>
  <c r="K59" i="3"/>
  <c r="L59" i="3"/>
  <c r="U59" i="3" s="1"/>
  <c r="K60" i="3"/>
  <c r="T60" i="3" s="1"/>
  <c r="L60" i="3"/>
  <c r="U60" i="3" s="1"/>
  <c r="K61" i="3"/>
  <c r="L61" i="3"/>
  <c r="U61" i="3" s="1"/>
  <c r="K62" i="3"/>
  <c r="T62" i="3" s="1"/>
  <c r="L62" i="3"/>
  <c r="K63" i="3"/>
  <c r="T63" i="3" s="1"/>
  <c r="L63" i="3"/>
  <c r="U63" i="3" s="1"/>
  <c r="K64" i="3"/>
  <c r="T64" i="3" s="1"/>
  <c r="L64" i="3"/>
  <c r="U64" i="3" s="1"/>
  <c r="K65" i="3"/>
  <c r="L65" i="3"/>
  <c r="U65" i="3" s="1"/>
  <c r="K66" i="3"/>
  <c r="T66" i="3" s="1"/>
  <c r="L66" i="3"/>
  <c r="K67" i="3"/>
  <c r="T67" i="3" s="1"/>
  <c r="L67" i="3"/>
  <c r="U67" i="3" s="1"/>
  <c r="K68" i="3"/>
  <c r="T68" i="3" s="1"/>
  <c r="L68" i="3"/>
  <c r="U68" i="3" s="1"/>
  <c r="K69" i="3"/>
  <c r="T69" i="3" s="1"/>
  <c r="L69" i="3"/>
  <c r="U69" i="3" s="1"/>
  <c r="K70" i="3"/>
  <c r="T70" i="3" s="1"/>
  <c r="L70" i="3"/>
  <c r="K71" i="3"/>
  <c r="T71" i="3" s="1"/>
  <c r="L71" i="3"/>
  <c r="U71" i="3" s="1"/>
  <c r="K72" i="3"/>
  <c r="T72" i="3" s="1"/>
  <c r="L72" i="3"/>
  <c r="U72" i="3" s="1"/>
  <c r="K73" i="3"/>
  <c r="T73" i="3" s="1"/>
  <c r="L73" i="3"/>
  <c r="U73" i="3" s="1"/>
  <c r="L8" i="3"/>
  <c r="M8" i="3" s="1"/>
  <c r="K8" i="3"/>
  <c r="T8" i="3" s="1"/>
  <c r="M45" i="3"/>
  <c r="M69" i="3"/>
  <c r="R103" i="3"/>
  <c r="Q103" i="3"/>
  <c r="O103" i="3"/>
  <c r="N103" i="3"/>
  <c r="S102" i="3"/>
  <c r="P102" i="3"/>
  <c r="X101" i="3"/>
  <c r="W101" i="3"/>
  <c r="S101" i="3"/>
  <c r="P101" i="3"/>
  <c r="X100" i="3"/>
  <c r="W100" i="3"/>
  <c r="S100" i="3"/>
  <c r="P100" i="3"/>
  <c r="X99" i="3"/>
  <c r="W99" i="3"/>
  <c r="S99" i="3"/>
  <c r="P99" i="3"/>
  <c r="X98" i="3"/>
  <c r="Y98" i="3" s="1"/>
  <c r="Z98" i="3" s="1"/>
  <c r="W98" i="3"/>
  <c r="S98" i="3"/>
  <c r="P98" i="3"/>
  <c r="X97" i="3"/>
  <c r="W97" i="3"/>
  <c r="S97" i="3"/>
  <c r="P97" i="3"/>
  <c r="M97" i="3"/>
  <c r="X96" i="3"/>
  <c r="W96" i="3"/>
  <c r="Y96" i="3" s="1"/>
  <c r="Z96" i="3" s="1"/>
  <c r="S96" i="3"/>
  <c r="P96" i="3"/>
  <c r="X95" i="3"/>
  <c r="W95" i="3"/>
  <c r="S95" i="3"/>
  <c r="P95" i="3"/>
  <c r="X94" i="3"/>
  <c r="W94" i="3"/>
  <c r="S94" i="3"/>
  <c r="P94" i="3"/>
  <c r="X93" i="3"/>
  <c r="W93" i="3"/>
  <c r="S93" i="3"/>
  <c r="P93" i="3"/>
  <c r="X92" i="3"/>
  <c r="W92" i="3"/>
  <c r="S92" i="3"/>
  <c r="P92" i="3"/>
  <c r="X91" i="3"/>
  <c r="W91" i="3"/>
  <c r="S91" i="3"/>
  <c r="P91" i="3"/>
  <c r="X90" i="3"/>
  <c r="W90" i="3"/>
  <c r="S90" i="3"/>
  <c r="P90" i="3"/>
  <c r="X89" i="3"/>
  <c r="W89" i="3"/>
  <c r="S89" i="3"/>
  <c r="P89" i="3"/>
  <c r="X88" i="3"/>
  <c r="W88" i="3"/>
  <c r="S88" i="3"/>
  <c r="P88" i="3"/>
  <c r="X87" i="3"/>
  <c r="W87" i="3"/>
  <c r="S87" i="3"/>
  <c r="P87" i="3"/>
  <c r="X86" i="3"/>
  <c r="W86" i="3"/>
  <c r="S86" i="3"/>
  <c r="P86" i="3"/>
  <c r="X85" i="3"/>
  <c r="W85" i="3"/>
  <c r="S85" i="3"/>
  <c r="P85" i="3"/>
  <c r="X84" i="3"/>
  <c r="W84" i="3"/>
  <c r="S84" i="3"/>
  <c r="P84" i="3"/>
  <c r="X83" i="3"/>
  <c r="W83" i="3"/>
  <c r="S83" i="3"/>
  <c r="P83" i="3"/>
  <c r="X82" i="3"/>
  <c r="W82" i="3"/>
  <c r="S82" i="3"/>
  <c r="X81" i="3"/>
  <c r="W81" i="3"/>
  <c r="S81" i="3"/>
  <c r="P81" i="3"/>
  <c r="X80" i="3"/>
  <c r="W80" i="3"/>
  <c r="S80" i="3"/>
  <c r="P80" i="3"/>
  <c r="X79" i="3"/>
  <c r="W79" i="3"/>
  <c r="S79" i="3"/>
  <c r="P79" i="3"/>
  <c r="M79" i="3"/>
  <c r="R74" i="3"/>
  <c r="R106" i="3" s="1"/>
  <c r="Q74" i="3"/>
  <c r="Q106" i="3" s="1"/>
  <c r="O74" i="3"/>
  <c r="N74" i="3"/>
  <c r="X72" i="3"/>
  <c r="W72" i="3"/>
  <c r="S72" i="3"/>
  <c r="P72" i="3"/>
  <c r="X71" i="3"/>
  <c r="W71" i="3"/>
  <c r="S71" i="3"/>
  <c r="P71" i="3"/>
  <c r="X70" i="3"/>
  <c r="W70" i="3"/>
  <c r="S70" i="3"/>
  <c r="P70" i="3"/>
  <c r="X69" i="3"/>
  <c r="W69" i="3"/>
  <c r="S69" i="3"/>
  <c r="P69" i="3"/>
  <c r="X68" i="3"/>
  <c r="W68" i="3"/>
  <c r="S68" i="3"/>
  <c r="P68" i="3"/>
  <c r="X67" i="3"/>
  <c r="W67" i="3"/>
  <c r="S67" i="3"/>
  <c r="P67" i="3"/>
  <c r="X66" i="3"/>
  <c r="W66" i="3"/>
  <c r="S66" i="3"/>
  <c r="P66" i="3"/>
  <c r="X65" i="3"/>
  <c r="W65" i="3"/>
  <c r="S65" i="3"/>
  <c r="P65" i="3"/>
  <c r="X64" i="3"/>
  <c r="W64" i="3"/>
  <c r="S64" i="3"/>
  <c r="P64" i="3"/>
  <c r="X63" i="3"/>
  <c r="W63" i="3"/>
  <c r="S63" i="3"/>
  <c r="P63" i="3"/>
  <c r="X62" i="3"/>
  <c r="W62" i="3"/>
  <c r="S62" i="3"/>
  <c r="P62" i="3"/>
  <c r="X61" i="3"/>
  <c r="W61" i="3"/>
  <c r="S61" i="3"/>
  <c r="P61" i="3"/>
  <c r="X60" i="3"/>
  <c r="W60" i="3"/>
  <c r="S60" i="3"/>
  <c r="P60" i="3"/>
  <c r="X59" i="3"/>
  <c r="W59" i="3"/>
  <c r="S59" i="3"/>
  <c r="P59" i="3"/>
  <c r="X58" i="3"/>
  <c r="W58" i="3"/>
  <c r="S58" i="3"/>
  <c r="P58" i="3"/>
  <c r="M58" i="3"/>
  <c r="X57" i="3"/>
  <c r="W57" i="3"/>
  <c r="Y57" i="3" s="1"/>
  <c r="Z57" i="3" s="1"/>
  <c r="S57" i="3"/>
  <c r="P57" i="3"/>
  <c r="X56" i="3"/>
  <c r="W56" i="3"/>
  <c r="S56" i="3"/>
  <c r="P56" i="3"/>
  <c r="X55" i="3"/>
  <c r="W55" i="3"/>
  <c r="S55" i="3"/>
  <c r="P55" i="3"/>
  <c r="X54" i="3"/>
  <c r="W54" i="3"/>
  <c r="S54" i="3"/>
  <c r="P54" i="3"/>
  <c r="X53" i="3"/>
  <c r="W53" i="3"/>
  <c r="S53" i="3"/>
  <c r="P53" i="3"/>
  <c r="X52" i="3"/>
  <c r="W52" i="3"/>
  <c r="S52" i="3"/>
  <c r="P52" i="3"/>
  <c r="X51" i="3"/>
  <c r="W51" i="3"/>
  <c r="S51" i="3"/>
  <c r="P51" i="3"/>
  <c r="X50" i="3"/>
  <c r="Y50" i="3" s="1"/>
  <c r="Z50" i="3" s="1"/>
  <c r="W50" i="3"/>
  <c r="S50" i="3"/>
  <c r="P50" i="3"/>
  <c r="X49" i="3"/>
  <c r="W49" i="3"/>
  <c r="S49" i="3"/>
  <c r="P49" i="3"/>
  <c r="V49" i="3"/>
  <c r="X48" i="3"/>
  <c r="W48" i="3"/>
  <c r="Y48" i="3" s="1"/>
  <c r="Z48" i="3" s="1"/>
  <c r="S48" i="3"/>
  <c r="P48" i="3"/>
  <c r="X47" i="3"/>
  <c r="W47" i="3"/>
  <c r="Y47" i="3" s="1"/>
  <c r="Z47" i="3" s="1"/>
  <c r="S47" i="3"/>
  <c r="P47" i="3"/>
  <c r="X46" i="3"/>
  <c r="W46" i="3"/>
  <c r="S46" i="3"/>
  <c r="P46" i="3"/>
  <c r="X45" i="3"/>
  <c r="W45" i="3"/>
  <c r="S45" i="3"/>
  <c r="P45" i="3"/>
  <c r="X44" i="3"/>
  <c r="W44" i="3"/>
  <c r="S44" i="3"/>
  <c r="P44" i="3"/>
  <c r="X43" i="3"/>
  <c r="W43" i="3"/>
  <c r="S43" i="3"/>
  <c r="P43" i="3"/>
  <c r="X42" i="3"/>
  <c r="W42" i="3"/>
  <c r="S42" i="3"/>
  <c r="P42" i="3"/>
  <c r="M42" i="3"/>
  <c r="X41" i="3"/>
  <c r="W41" i="3"/>
  <c r="S41" i="3"/>
  <c r="P41" i="3"/>
  <c r="X40" i="3"/>
  <c r="W40" i="3"/>
  <c r="S40" i="3"/>
  <c r="P40" i="3"/>
  <c r="X39" i="3"/>
  <c r="W39" i="3"/>
  <c r="S39" i="3"/>
  <c r="P39" i="3"/>
  <c r="X38" i="3"/>
  <c r="W38" i="3"/>
  <c r="S38" i="3"/>
  <c r="P38" i="3"/>
  <c r="X37" i="3"/>
  <c r="W37" i="3"/>
  <c r="S37" i="3"/>
  <c r="P37" i="3"/>
  <c r="X36" i="3"/>
  <c r="W36" i="3"/>
  <c r="S36" i="3"/>
  <c r="P36" i="3"/>
  <c r="X35" i="3"/>
  <c r="W35" i="3"/>
  <c r="S35" i="3"/>
  <c r="P35" i="3"/>
  <c r="X34" i="3"/>
  <c r="W34" i="3"/>
  <c r="Y34" i="3" s="1"/>
  <c r="Z34" i="3" s="1"/>
  <c r="S34" i="3"/>
  <c r="P34" i="3"/>
  <c r="X33" i="3"/>
  <c r="W33" i="3"/>
  <c r="Y33" i="3" s="1"/>
  <c r="Z33" i="3" s="1"/>
  <c r="AA33" i="3" s="1"/>
  <c r="S33" i="3"/>
  <c r="P33" i="3"/>
  <c r="X32" i="3"/>
  <c r="W32" i="3"/>
  <c r="S32" i="3"/>
  <c r="P32" i="3"/>
  <c r="X31" i="3"/>
  <c r="W31" i="3"/>
  <c r="S31" i="3"/>
  <c r="P31" i="3"/>
  <c r="X30" i="3"/>
  <c r="W30" i="3"/>
  <c r="S30" i="3"/>
  <c r="P30" i="3"/>
  <c r="X29" i="3"/>
  <c r="W29" i="3"/>
  <c r="S29" i="3"/>
  <c r="P29" i="3"/>
  <c r="X28" i="3"/>
  <c r="W28" i="3"/>
  <c r="S28" i="3"/>
  <c r="P28" i="3"/>
  <c r="M28" i="3"/>
  <c r="X27" i="3"/>
  <c r="W27" i="3"/>
  <c r="S27" i="3"/>
  <c r="P27" i="3"/>
  <c r="X26" i="3"/>
  <c r="W26" i="3"/>
  <c r="S26" i="3"/>
  <c r="P26" i="3"/>
  <c r="M26" i="3"/>
  <c r="X25" i="3"/>
  <c r="W25" i="3"/>
  <c r="Y25" i="3" s="1"/>
  <c r="Z25" i="3" s="1"/>
  <c r="S25" i="3"/>
  <c r="P25" i="3"/>
  <c r="X24" i="3"/>
  <c r="W24" i="3"/>
  <c r="S24" i="3"/>
  <c r="P24" i="3"/>
  <c r="X23" i="3"/>
  <c r="W23" i="3"/>
  <c r="S23" i="3"/>
  <c r="P23" i="3"/>
  <c r="X22" i="3"/>
  <c r="W22" i="3"/>
  <c r="S22" i="3"/>
  <c r="P22" i="3"/>
  <c r="X21" i="3"/>
  <c r="W21" i="3"/>
  <c r="S21" i="3"/>
  <c r="P21" i="3"/>
  <c r="X20" i="3"/>
  <c r="W20" i="3"/>
  <c r="S20" i="3"/>
  <c r="P20" i="3"/>
  <c r="X19" i="3"/>
  <c r="W19" i="3"/>
  <c r="S19" i="3"/>
  <c r="P19" i="3"/>
  <c r="X18" i="3"/>
  <c r="W18" i="3"/>
  <c r="Y18" i="3" s="1"/>
  <c r="Z18" i="3" s="1"/>
  <c r="S18" i="3"/>
  <c r="P18" i="3"/>
  <c r="X17" i="3"/>
  <c r="W17" i="3"/>
  <c r="S17" i="3"/>
  <c r="P17" i="3"/>
  <c r="X16" i="3"/>
  <c r="W16" i="3"/>
  <c r="Y16" i="3" s="1"/>
  <c r="Z16" i="3" s="1"/>
  <c r="AA16" i="3" s="1"/>
  <c r="S16" i="3"/>
  <c r="P16" i="3"/>
  <c r="X15" i="3"/>
  <c r="W15" i="3"/>
  <c r="S15" i="3"/>
  <c r="P15" i="3"/>
  <c r="X14" i="3"/>
  <c r="W14" i="3"/>
  <c r="Y14" i="3" s="1"/>
  <c r="Z14" i="3" s="1"/>
  <c r="S14" i="3"/>
  <c r="P14" i="3"/>
  <c r="X13" i="3"/>
  <c r="W13" i="3"/>
  <c r="Y13" i="3" s="1"/>
  <c r="Z13" i="3" s="1"/>
  <c r="S13" i="3"/>
  <c r="P13" i="3"/>
  <c r="X12" i="3"/>
  <c r="W12" i="3"/>
  <c r="S12" i="3"/>
  <c r="P12" i="3"/>
  <c r="M12" i="3"/>
  <c r="X11" i="3"/>
  <c r="W11" i="3"/>
  <c r="S11" i="3"/>
  <c r="P11" i="3"/>
  <c r="X10" i="3"/>
  <c r="W10" i="3"/>
  <c r="S10" i="3"/>
  <c r="P10" i="3"/>
  <c r="X9" i="3"/>
  <c r="W9" i="3"/>
  <c r="S9" i="3"/>
  <c r="S74" i="3" s="1"/>
  <c r="P9" i="3"/>
  <c r="M9" i="3"/>
  <c r="B9" i="3"/>
  <c r="X8" i="3"/>
  <c r="X74" i="3" s="1"/>
  <c r="W8" i="3"/>
  <c r="U8" i="3"/>
  <c r="S8" i="3"/>
  <c r="P8" i="3"/>
  <c r="V28" i="3" l="1"/>
  <c r="V95" i="3"/>
  <c r="Y9" i="3"/>
  <c r="Z9" i="3" s="1"/>
  <c r="M13" i="3"/>
  <c r="Y20" i="3"/>
  <c r="Z20" i="3" s="1"/>
  <c r="Y21" i="3"/>
  <c r="Z21" i="3" s="1"/>
  <c r="Y22" i="3"/>
  <c r="Z22" i="3" s="1"/>
  <c r="Y23" i="3"/>
  <c r="Z23" i="3" s="1"/>
  <c r="Y24" i="3"/>
  <c r="Z24" i="3" s="1"/>
  <c r="Y28" i="3"/>
  <c r="Z28" i="3" s="1"/>
  <c r="Y29" i="3"/>
  <c r="Z29" i="3" s="1"/>
  <c r="Y52" i="3"/>
  <c r="Z52" i="3" s="1"/>
  <c r="AA52" i="3" s="1"/>
  <c r="AB52" i="3" s="1"/>
  <c r="Y53" i="3"/>
  <c r="Z53" i="3" s="1"/>
  <c r="Y54" i="3"/>
  <c r="Z54" i="3" s="1"/>
  <c r="Y55" i="3"/>
  <c r="Z55" i="3" s="1"/>
  <c r="AA55" i="3" s="1"/>
  <c r="AB55" i="3" s="1"/>
  <c r="Y56" i="3"/>
  <c r="Z56" i="3" s="1"/>
  <c r="AA56" i="3" s="1"/>
  <c r="AB56" i="3" s="1"/>
  <c r="M60" i="3"/>
  <c r="Y79" i="3"/>
  <c r="Y82" i="3"/>
  <c r="Z82" i="3" s="1"/>
  <c r="AA82" i="3" s="1"/>
  <c r="AB82" i="3" s="1"/>
  <c r="Y83" i="3"/>
  <c r="Z83" i="3" s="1"/>
  <c r="AA83" i="3" s="1"/>
  <c r="AB83" i="3" s="1"/>
  <c r="Y84" i="3"/>
  <c r="Z84" i="3" s="1"/>
  <c r="Y85" i="3"/>
  <c r="Z85" i="3" s="1"/>
  <c r="Y86" i="3"/>
  <c r="Z86" i="3" s="1"/>
  <c r="Y87" i="3"/>
  <c r="Z87" i="3" s="1"/>
  <c r="AA87" i="3" s="1"/>
  <c r="AB87" i="3" s="1"/>
  <c r="Y88" i="3"/>
  <c r="Z88" i="3" s="1"/>
  <c r="Y90" i="3"/>
  <c r="Z90" i="3" s="1"/>
  <c r="Y91" i="3"/>
  <c r="Z91" i="3" s="1"/>
  <c r="AA91" i="3" s="1"/>
  <c r="AB91" i="3" s="1"/>
  <c r="Y92" i="3"/>
  <c r="Z92" i="3" s="1"/>
  <c r="Y93" i="3"/>
  <c r="Z93" i="3" s="1"/>
  <c r="Y94" i="3"/>
  <c r="Z94" i="3" s="1"/>
  <c r="M66" i="3"/>
  <c r="V88" i="3"/>
  <c r="N106" i="3"/>
  <c r="M10" i="3"/>
  <c r="Y12" i="3"/>
  <c r="Z12" i="3" s="1"/>
  <c r="AA12" i="3" s="1"/>
  <c r="AB12" i="3" s="1"/>
  <c r="M25" i="3"/>
  <c r="Y26" i="3"/>
  <c r="Z26" i="3" s="1"/>
  <c r="M30" i="3"/>
  <c r="Y35" i="3"/>
  <c r="Z35" i="3" s="1"/>
  <c r="M57" i="3"/>
  <c r="Y59" i="3"/>
  <c r="Z59" i="3" s="1"/>
  <c r="M80" i="3"/>
  <c r="M95" i="3"/>
  <c r="M83" i="3"/>
  <c r="O106" i="3"/>
  <c r="P103" i="3"/>
  <c r="T65" i="3"/>
  <c r="V65" i="3" s="1"/>
  <c r="M65" i="3"/>
  <c r="M61" i="3"/>
  <c r="T61" i="3"/>
  <c r="V61" i="3" s="1"/>
  <c r="T59" i="3"/>
  <c r="V59" i="3" s="1"/>
  <c r="M59" i="3"/>
  <c r="V57" i="3"/>
  <c r="M55" i="3"/>
  <c r="T55" i="3"/>
  <c r="V55" i="3" s="1"/>
  <c r="T47" i="3"/>
  <c r="M47" i="3"/>
  <c r="T43" i="3"/>
  <c r="V43" i="3" s="1"/>
  <c r="M43" i="3"/>
  <c r="T41" i="3"/>
  <c r="V41" i="3" s="1"/>
  <c r="M41" i="3"/>
  <c r="M39" i="3"/>
  <c r="T39" i="3"/>
  <c r="V39" i="3" s="1"/>
  <c r="V33" i="3"/>
  <c r="M29" i="3"/>
  <c r="T29" i="3"/>
  <c r="V29" i="3" s="1"/>
  <c r="V27" i="3"/>
  <c r="T27" i="3"/>
  <c r="V25" i="3"/>
  <c r="T19" i="3"/>
  <c r="V19" i="3" s="1"/>
  <c r="M19" i="3"/>
  <c r="V17" i="3"/>
  <c r="V13" i="3"/>
  <c r="T11" i="3"/>
  <c r="V11" i="3" s="1"/>
  <c r="M11" i="3"/>
  <c r="V9" i="3"/>
  <c r="V102" i="3"/>
  <c r="M100" i="3"/>
  <c r="T100" i="3"/>
  <c r="V100" i="3" s="1"/>
  <c r="T96" i="3"/>
  <c r="M96" i="3"/>
  <c r="T94" i="3"/>
  <c r="V94" i="3" s="1"/>
  <c r="M94" i="3"/>
  <c r="T92" i="3"/>
  <c r="V92" i="3" s="1"/>
  <c r="V90" i="3"/>
  <c r="V86" i="3"/>
  <c r="M82" i="3"/>
  <c r="T82" i="3"/>
  <c r="V82" i="3" s="1"/>
  <c r="W74" i="3"/>
  <c r="Y49" i="3"/>
  <c r="Z49" i="3" s="1"/>
  <c r="AA49" i="3" s="1"/>
  <c r="S103" i="3"/>
  <c r="S106" i="3" s="1"/>
  <c r="P74" i="3"/>
  <c r="Y10" i="3"/>
  <c r="Z10" i="3" s="1"/>
  <c r="AA10" i="3" s="1"/>
  <c r="AB10" i="3" s="1"/>
  <c r="Y17" i="3"/>
  <c r="Z17" i="3" s="1"/>
  <c r="AA17" i="3" s="1"/>
  <c r="AB17" i="3" s="1"/>
  <c r="Y30" i="3"/>
  <c r="Z30" i="3" s="1"/>
  <c r="AA30" i="3" s="1"/>
  <c r="AB30" i="3" s="1"/>
  <c r="Y31" i="3"/>
  <c r="Z31" i="3" s="1"/>
  <c r="AA31" i="3" s="1"/>
  <c r="Y32" i="3"/>
  <c r="Z32" i="3" s="1"/>
  <c r="AA32" i="3" s="1"/>
  <c r="AB32" i="3" s="1"/>
  <c r="Y36" i="3"/>
  <c r="Z36" i="3" s="1"/>
  <c r="AA36" i="3" s="1"/>
  <c r="AB36" i="3" s="1"/>
  <c r="Y37" i="3"/>
  <c r="Z37" i="3" s="1"/>
  <c r="Y38" i="3"/>
  <c r="Z38" i="3" s="1"/>
  <c r="AA38" i="3" s="1"/>
  <c r="AB38" i="3" s="1"/>
  <c r="Y39" i="3"/>
  <c r="Z39" i="3" s="1"/>
  <c r="AA39" i="3" s="1"/>
  <c r="AB39" i="3" s="1"/>
  <c r="Y40" i="3"/>
  <c r="Z40" i="3" s="1"/>
  <c r="AA40" i="3" s="1"/>
  <c r="AB40" i="3" s="1"/>
  <c r="Y42" i="3"/>
  <c r="Z42" i="3" s="1"/>
  <c r="Y51" i="3"/>
  <c r="Z51" i="3" s="1"/>
  <c r="Y60" i="3"/>
  <c r="Z60" i="3" s="1"/>
  <c r="AA60" i="3" s="1"/>
  <c r="AB60" i="3" s="1"/>
  <c r="Y61" i="3"/>
  <c r="Z61" i="3" s="1"/>
  <c r="AA61" i="3" s="1"/>
  <c r="AB61" i="3" s="1"/>
  <c r="Y62" i="3"/>
  <c r="Z62" i="3" s="1"/>
  <c r="Y63" i="3"/>
  <c r="Z63" i="3" s="1"/>
  <c r="Y64" i="3"/>
  <c r="Z64" i="3" s="1"/>
  <c r="AA64" i="3" s="1"/>
  <c r="AB64" i="3" s="1"/>
  <c r="Y65" i="3"/>
  <c r="Z65" i="3" s="1"/>
  <c r="AB65" i="3" s="1"/>
  <c r="Y66" i="3"/>
  <c r="Z66" i="3" s="1"/>
  <c r="AA66" i="3" s="1"/>
  <c r="AB66" i="3" s="1"/>
  <c r="Y67" i="3"/>
  <c r="Z67" i="3" s="1"/>
  <c r="Y68" i="3"/>
  <c r="Z68" i="3" s="1"/>
  <c r="AA68" i="3" s="1"/>
  <c r="AB68" i="3" s="1"/>
  <c r="Y69" i="3"/>
  <c r="Z69" i="3" s="1"/>
  <c r="AA69" i="3" s="1"/>
  <c r="AB69" i="3" s="1"/>
  <c r="Y70" i="3"/>
  <c r="Z70" i="3" s="1"/>
  <c r="Y71" i="3"/>
  <c r="Z71" i="3" s="1"/>
  <c r="AA71" i="3" s="1"/>
  <c r="AB71" i="3" s="1"/>
  <c r="Y72" i="3"/>
  <c r="Z72" i="3" s="1"/>
  <c r="AA72" i="3" s="1"/>
  <c r="AB72" i="3" s="1"/>
  <c r="Y89" i="3"/>
  <c r="Z89" i="3" s="1"/>
  <c r="AA89" i="3" s="1"/>
  <c r="AB89" i="3" s="1"/>
  <c r="M68" i="3"/>
  <c r="T44" i="3"/>
  <c r="V44" i="3" s="1"/>
  <c r="T101" i="3"/>
  <c r="T99" i="3"/>
  <c r="V99" i="3" s="1"/>
  <c r="Y11" i="3"/>
  <c r="Z11" i="3" s="1"/>
  <c r="Y15" i="3"/>
  <c r="Z15" i="3" s="1"/>
  <c r="Y19" i="3"/>
  <c r="Z19" i="3" s="1"/>
  <c r="AA19" i="3" s="1"/>
  <c r="AB19" i="3" s="1"/>
  <c r="Y27" i="3"/>
  <c r="Z27" i="3" s="1"/>
  <c r="Y41" i="3"/>
  <c r="Z41" i="3" s="1"/>
  <c r="AA41" i="3" s="1"/>
  <c r="AB41" i="3" s="1"/>
  <c r="Y43" i="3"/>
  <c r="Z43" i="3" s="1"/>
  <c r="AA43" i="3" s="1"/>
  <c r="AB43" i="3" s="1"/>
  <c r="Y44" i="3"/>
  <c r="Z44" i="3" s="1"/>
  <c r="AA44" i="3" s="1"/>
  <c r="AB44" i="3" s="1"/>
  <c r="Y45" i="3"/>
  <c r="Z45" i="3" s="1"/>
  <c r="AA45" i="3" s="1"/>
  <c r="AB45" i="3" s="1"/>
  <c r="Y46" i="3"/>
  <c r="Z46" i="3" s="1"/>
  <c r="Y58" i="3"/>
  <c r="Z58" i="3" s="1"/>
  <c r="Y80" i="3"/>
  <c r="Z80" i="3" s="1"/>
  <c r="AA80" i="3" s="1"/>
  <c r="Y81" i="3"/>
  <c r="Z81" i="3" s="1"/>
  <c r="AA81" i="3" s="1"/>
  <c r="AB81" i="3" s="1"/>
  <c r="Y95" i="3"/>
  <c r="Z95" i="3" s="1"/>
  <c r="Y97" i="3"/>
  <c r="Z97" i="3" s="1"/>
  <c r="Y99" i="3"/>
  <c r="Z99" i="3" s="1"/>
  <c r="Y100" i="3"/>
  <c r="Z100" i="3" s="1"/>
  <c r="Y101" i="3"/>
  <c r="Z101" i="3" s="1"/>
  <c r="M98" i="3"/>
  <c r="V93" i="3"/>
  <c r="V91" i="3"/>
  <c r="V89" i="3"/>
  <c r="V96" i="3"/>
  <c r="V101" i="3"/>
  <c r="V85" i="3"/>
  <c r="V98" i="3"/>
  <c r="V81" i="3"/>
  <c r="M93" i="3"/>
  <c r="V83" i="3"/>
  <c r="V87" i="3"/>
  <c r="V79" i="3"/>
  <c r="V31" i="3"/>
  <c r="V48" i="3"/>
  <c r="V12" i="3"/>
  <c r="V60" i="3"/>
  <c r="V45" i="3"/>
  <c r="M62" i="3"/>
  <c r="V64" i="3"/>
  <c r="M46" i="3"/>
  <c r="V35" i="3"/>
  <c r="V10" i="3"/>
  <c r="M70" i="3"/>
  <c r="V54" i="3"/>
  <c r="V38" i="3"/>
  <c r="V67" i="3"/>
  <c r="V52" i="3"/>
  <c r="V32" i="3"/>
  <c r="V16" i="3"/>
  <c r="V21" i="3"/>
  <c r="V70" i="3"/>
  <c r="V63" i="3"/>
  <c r="V71" i="3"/>
  <c r="V68" i="3"/>
  <c r="V23" i="3"/>
  <c r="V20" i="3"/>
  <c r="V34" i="3"/>
  <c r="V22" i="3"/>
  <c r="V50" i="3"/>
  <c r="V58" i="3"/>
  <c r="V66" i="3"/>
  <c r="V37" i="3"/>
  <c r="V72" i="3"/>
  <c r="M56" i="3"/>
  <c r="V40" i="3"/>
  <c r="V24" i="3"/>
  <c r="M71" i="3"/>
  <c r="M67" i="3"/>
  <c r="V69" i="3"/>
  <c r="V56" i="3"/>
  <c r="M72" i="3"/>
  <c r="M24" i="3"/>
  <c r="M23" i="3"/>
  <c r="M40" i="3"/>
  <c r="AA96" i="3"/>
  <c r="AB96" i="3" s="1"/>
  <c r="AA57" i="3"/>
  <c r="AB57" i="3" s="1"/>
  <c r="AA92" i="3"/>
  <c r="AB92" i="3" s="1"/>
  <c r="V36" i="3"/>
  <c r="V51" i="3"/>
  <c r="AA53" i="3"/>
  <c r="AB53" i="3" s="1"/>
  <c r="AA35" i="3"/>
  <c r="AB35" i="3" s="1"/>
  <c r="AA70" i="3"/>
  <c r="AB70" i="3" s="1"/>
  <c r="AA90" i="3"/>
  <c r="AB90" i="3" s="1"/>
  <c r="AA101" i="3"/>
  <c r="AA48" i="3"/>
  <c r="AB48" i="3" s="1"/>
  <c r="AA85" i="3"/>
  <c r="AB85" i="3" s="1"/>
  <c r="AA42" i="3"/>
  <c r="AB42" i="3" s="1"/>
  <c r="AA46" i="3"/>
  <c r="AB46" i="3" s="1"/>
  <c r="AA94" i="3"/>
  <c r="AB94" i="3" s="1"/>
  <c r="AA97" i="3"/>
  <c r="AB97" i="3" s="1"/>
  <c r="AA84" i="3"/>
  <c r="AB84" i="3" s="1"/>
  <c r="AA63" i="3"/>
  <c r="AB63" i="3" s="1"/>
  <c r="AA14" i="3"/>
  <c r="AB14" i="3" s="1"/>
  <c r="AA29" i="3"/>
  <c r="AB29" i="3" s="1"/>
  <c r="AA95" i="3"/>
  <c r="AB95" i="3" s="1"/>
  <c r="AA20" i="3"/>
  <c r="AB20" i="3"/>
  <c r="AA18" i="3"/>
  <c r="AB18" i="3" s="1"/>
  <c r="AA58" i="3"/>
  <c r="AB58" i="3" s="1"/>
  <c r="AA88" i="3"/>
  <c r="AB88" i="3"/>
  <c r="AA93" i="3"/>
  <c r="AB93" i="3" s="1"/>
  <c r="AA50" i="3"/>
  <c r="AB50" i="3"/>
  <c r="AA25" i="3"/>
  <c r="AB25" i="3" s="1"/>
  <c r="AA54" i="3"/>
  <c r="AB54" i="3" s="1"/>
  <c r="V14" i="3"/>
  <c r="M14" i="3"/>
  <c r="AA27" i="3"/>
  <c r="AB27" i="3" s="1"/>
  <c r="M15" i="3"/>
  <c r="V15" i="3"/>
  <c r="AA9" i="3"/>
  <c r="AB9" i="3" s="1"/>
  <c r="AA47" i="3"/>
  <c r="AB47" i="3" s="1"/>
  <c r="AA62" i="3"/>
  <c r="AB62" i="3" s="1"/>
  <c r="AA86" i="3"/>
  <c r="AB86" i="3" s="1"/>
  <c r="AA28" i="3"/>
  <c r="AB28" i="3" s="1"/>
  <c r="AA13" i="3"/>
  <c r="AB13" i="3" s="1"/>
  <c r="AA34" i="3"/>
  <c r="AB34" i="3"/>
  <c r="AA37" i="3"/>
  <c r="AB37" i="3" s="1"/>
  <c r="AA67" i="3"/>
  <c r="AA98" i="3"/>
  <c r="AB98" i="3" s="1"/>
  <c r="V8" i="3"/>
  <c r="AA59" i="3"/>
  <c r="AB59" i="3" s="1"/>
  <c r="AB16" i="3"/>
  <c r="AA21" i="3"/>
  <c r="AB21" i="3" s="1"/>
  <c r="AA51" i="3"/>
  <c r="AB51" i="3" s="1"/>
  <c r="AA22" i="3"/>
  <c r="AB22" i="3"/>
  <c r="AA24" i="3"/>
  <c r="AB24" i="3" s="1"/>
  <c r="AA26" i="3"/>
  <c r="AB26" i="3" s="1"/>
  <c r="AA100" i="3"/>
  <c r="AB100" i="3" s="1"/>
  <c r="Z79" i="3"/>
  <c r="AA23" i="3"/>
  <c r="AB23" i="3" s="1"/>
  <c r="L74" i="3"/>
  <c r="AA11" i="3"/>
  <c r="AB11" i="3" s="1"/>
  <c r="AA15" i="3"/>
  <c r="V18" i="3"/>
  <c r="V53" i="3"/>
  <c r="AA65" i="3"/>
  <c r="U103" i="3"/>
  <c r="V84" i="3"/>
  <c r="M84" i="3"/>
  <c r="M31" i="3"/>
  <c r="M85" i="3"/>
  <c r="M16" i="3"/>
  <c r="M32" i="3"/>
  <c r="M48" i="3"/>
  <c r="M64" i="3"/>
  <c r="M81" i="3"/>
  <c r="M86" i="3"/>
  <c r="AB33" i="3"/>
  <c r="M49" i="3"/>
  <c r="M87" i="3"/>
  <c r="M33" i="3"/>
  <c r="M50" i="3"/>
  <c r="M88" i="3"/>
  <c r="W103" i="3"/>
  <c r="Y8" i="3"/>
  <c r="M35" i="3"/>
  <c r="M51" i="3"/>
  <c r="M89" i="3"/>
  <c r="K103" i="3"/>
  <c r="X103" i="3"/>
  <c r="X106" i="3" s="1"/>
  <c r="M63" i="3"/>
  <c r="M18" i="3"/>
  <c r="M20" i="3"/>
  <c r="M36" i="3"/>
  <c r="M52" i="3"/>
  <c r="M90" i="3"/>
  <c r="L103" i="3"/>
  <c r="V30" i="3"/>
  <c r="M37" i="3"/>
  <c r="V46" i="3"/>
  <c r="V47" i="3"/>
  <c r="M53" i="3"/>
  <c r="V62" i="3"/>
  <c r="M91" i="3"/>
  <c r="M34" i="3"/>
  <c r="M38" i="3"/>
  <c r="M54" i="3"/>
  <c r="M92" i="3"/>
  <c r="K74" i="3"/>
  <c r="M17" i="3"/>
  <c r="M22" i="3"/>
  <c r="M21" i="3"/>
  <c r="W106" i="3" l="1"/>
  <c r="AB49" i="3"/>
  <c r="Y103" i="3"/>
  <c r="AB15" i="3"/>
  <c r="AB67" i="3"/>
  <c r="P106" i="3"/>
  <c r="K106" i="3"/>
  <c r="AB101" i="3"/>
  <c r="AA99" i="3"/>
  <c r="AB99" i="3" s="1"/>
  <c r="AB80" i="3"/>
  <c r="L106" i="3"/>
  <c r="AB31" i="3"/>
  <c r="T74" i="3"/>
  <c r="M74" i="3"/>
  <c r="M103" i="3"/>
  <c r="V74" i="3"/>
  <c r="V106" i="3" s="1"/>
  <c r="T103" i="3"/>
  <c r="V80" i="3"/>
  <c r="V103" i="3" s="1"/>
  <c r="Y74" i="3"/>
  <c r="Y106" i="3" s="1"/>
  <c r="Z8" i="3"/>
  <c r="AA79" i="3"/>
  <c r="AA103" i="3" s="1"/>
  <c r="Z103" i="3"/>
  <c r="U74" i="3"/>
  <c r="U106" i="3" s="1"/>
  <c r="T106" i="3" l="1"/>
  <c r="Z74" i="3"/>
  <c r="Z106" i="3" s="1"/>
  <c r="AA8" i="3"/>
  <c r="AA74" i="3" s="1"/>
  <c r="AA106" i="3" s="1"/>
  <c r="M106" i="3"/>
  <c r="AB79" i="3"/>
  <c r="AB103" i="3" s="1"/>
  <c r="AB8" i="3" l="1"/>
  <c r="AB74" i="3" s="1"/>
  <c r="AB10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Otto van der Meulen</author>
  </authors>
  <commentList>
    <comment ref="J11" authorId="0" shapeId="0" xr:uid="{C2EB2E96-CD90-4CD3-AE95-560CE72C4D4C}">
      <text>
        <r>
          <rPr>
            <sz val="9"/>
            <color indexed="81"/>
            <rFont val="Tahoma"/>
            <family val="2"/>
          </rPr>
          <t>BTW Compenstatiefonds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C877A4FF-9796-4338-9F19-B355435E8902}">
      <text>
        <r>
          <rPr>
            <sz val="9"/>
            <color indexed="81"/>
            <rFont val="Tahoma"/>
            <family val="2"/>
          </rPr>
          <t xml:space="preserve">BTW Compenstatiefonds
</t>
        </r>
      </text>
    </comment>
    <comment ref="J14" authorId="0" shapeId="0" xr:uid="{2E822C7E-9ED6-4C13-8CFB-432700D306EC}">
      <text>
        <r>
          <rPr>
            <sz val="9"/>
            <color indexed="81"/>
            <rFont val="Tahoma"/>
            <family val="2"/>
          </rPr>
          <t xml:space="preserve">BTW Compenstatiefonds
</t>
        </r>
      </text>
    </comment>
    <comment ref="J15" authorId="0" shapeId="0" xr:uid="{DDE6DA78-C9CA-4AFA-B464-10B34A1F2B92}">
      <text>
        <r>
          <rPr>
            <sz val="9"/>
            <color indexed="81"/>
            <rFont val="Tahoma"/>
            <family val="2"/>
          </rPr>
          <t xml:space="preserve">BTW Compensatiefonds
</t>
        </r>
      </text>
    </comment>
    <comment ref="J28" authorId="0" shapeId="0" xr:uid="{E161BB7C-62ED-4134-B88F-3985C9A7CF6D}">
      <text>
        <r>
          <rPr>
            <sz val="9"/>
            <color indexed="81"/>
            <rFont val="Tahoma"/>
            <family val="2"/>
          </rPr>
          <t>BTW Compenstatiefonds</t>
        </r>
      </text>
    </comment>
    <comment ref="J32" authorId="0" shapeId="0" xr:uid="{2386BF6E-4F38-46D8-9BCD-82BED1C388F7}">
      <text>
        <r>
          <rPr>
            <sz val="9"/>
            <color indexed="81"/>
            <rFont val="Tahoma"/>
            <family val="2"/>
          </rPr>
          <t xml:space="preserve">BTW Compenstatiefonds
</t>
        </r>
      </text>
    </comment>
  </commentList>
</comments>
</file>

<file path=xl/sharedStrings.xml><?xml version="1.0" encoding="utf-8"?>
<sst xmlns="http://schemas.openxmlformats.org/spreadsheetml/2006/main" count="490" uniqueCount="241">
  <si>
    <t xml:space="preserve"> </t>
  </si>
  <si>
    <t>Bestand d.d. 1 januari 2021</t>
  </si>
  <si>
    <t>behorende bij Polisnummer B0100125659, ten name van:</t>
  </si>
  <si>
    <t>Gemeente Steenbergen</t>
  </si>
  <si>
    <t>Stand per 1 januari 2021 (na indexering):</t>
  </si>
  <si>
    <t>Stand per 31 december 2020 (hier mutaties invoeren)</t>
  </si>
  <si>
    <t>Stand per 1 januari 2020:</t>
  </si>
  <si>
    <t>Index-aanpassing per 1 januari 2021</t>
  </si>
  <si>
    <t>Mutaties over de termijn 1 januari 2020-2021:</t>
  </si>
  <si>
    <t>subfunctienr.</t>
  </si>
  <si>
    <t>Adres:</t>
  </si>
  <si>
    <t>Postcode</t>
  </si>
  <si>
    <t>Woonplaats:</t>
  </si>
  <si>
    <t>Bestemming:</t>
  </si>
  <si>
    <t>Bouwaard:</t>
  </si>
  <si>
    <t>Zonnepanelen</t>
  </si>
  <si>
    <t>Taxatie gebouw</t>
  </si>
  <si>
    <t>Taxatie inventaris</t>
  </si>
  <si>
    <t>Gemeente deel BTW gebouwen</t>
  </si>
  <si>
    <t>Gebouwen:</t>
  </si>
  <si>
    <t>Inventaris:</t>
  </si>
  <si>
    <t>Totaal verzekerde waarde:</t>
  </si>
  <si>
    <t>21% Assurantie belasting:</t>
  </si>
  <si>
    <t>Totale Index-aanpassing:</t>
  </si>
  <si>
    <t>Totale Mutaties:</t>
  </si>
  <si>
    <t>Premie naverrekening 50%</t>
  </si>
  <si>
    <t>Totale naverrekening:</t>
  </si>
  <si>
    <t>Gemeentelijk Bezit:</t>
  </si>
  <si>
    <t>60400800</t>
  </si>
  <si>
    <t>Buiten de Veste 1</t>
  </si>
  <si>
    <t>4652 GA</t>
  </si>
  <si>
    <t>Steenbergen</t>
  </si>
  <si>
    <t>Gemeentehuis</t>
  </si>
  <si>
    <t>steen/hard</t>
  </si>
  <si>
    <t>ja</t>
  </si>
  <si>
    <t>60450000</t>
  </si>
  <si>
    <t>4651 TA</t>
  </si>
  <si>
    <t>Gemeentewerkplaats</t>
  </si>
  <si>
    <t>onverschillig waar</t>
  </si>
  <si>
    <t>nvt</t>
  </si>
  <si>
    <t>materieel gemeentewerken</t>
  </si>
  <si>
    <t>61100000</t>
  </si>
  <si>
    <t>Molenweg 50</t>
  </si>
  <si>
    <t>4651 CM</t>
  </si>
  <si>
    <t>Brandweerkazerne</t>
  </si>
  <si>
    <t>61100001</t>
  </si>
  <si>
    <t>Vierlinghstraat 1</t>
  </si>
  <si>
    <t>4756 AM</t>
  </si>
  <si>
    <t>Kruisland</t>
  </si>
  <si>
    <t>65700600</t>
  </si>
  <si>
    <t>kunststof ARDAX unit (gelegen op het terrein van de brandweer)</t>
  </si>
  <si>
    <t>61100002</t>
  </si>
  <si>
    <t>Veerweg 3a</t>
  </si>
  <si>
    <t>4681 RH</t>
  </si>
  <si>
    <t>Nieuw-Vossemeer</t>
  </si>
  <si>
    <t>66110003</t>
  </si>
  <si>
    <t>Westerstraat 49</t>
  </si>
  <si>
    <t>4671 CH</t>
  </si>
  <si>
    <t>Dinteloord</t>
  </si>
  <si>
    <t>65600000</t>
  </si>
  <si>
    <t>Blauwstraat 30 /  Ijzeren Put 13 t/m 25 VvE</t>
  </si>
  <si>
    <t>4651 GD</t>
  </si>
  <si>
    <t xml:space="preserve">Bibliotheek / Consultatiebureau/appartementen </t>
  </si>
  <si>
    <t>65200001</t>
  </si>
  <si>
    <t>Wipstraat 2a</t>
  </si>
  <si>
    <t>Tennispark Steenbergen</t>
  </si>
  <si>
    <t>65200002</t>
  </si>
  <si>
    <t>t Hoogje 4</t>
  </si>
  <si>
    <t>4756 CP</t>
  </si>
  <si>
    <t>Tennispark Kruisland</t>
  </si>
  <si>
    <t>65200003</t>
  </si>
  <si>
    <t>Assumburgweg 1B</t>
  </si>
  <si>
    <t>Tennispark N-Vossemeer</t>
  </si>
  <si>
    <t>65200011</t>
  </si>
  <si>
    <t>v Oldenbarneveldstr 2</t>
  </si>
  <si>
    <t>4671 CZ</t>
  </si>
  <si>
    <t>Sporthal de Buitelstee</t>
  </si>
  <si>
    <t>65200012</t>
  </si>
  <si>
    <t>Achterstraat 15</t>
  </si>
  <si>
    <t>Gymzaal Merijntje</t>
  </si>
  <si>
    <t xml:space="preserve">ja </t>
  </si>
  <si>
    <t>65200100</t>
  </si>
  <si>
    <t>Krommeweg 2 c</t>
  </si>
  <si>
    <t>4651 RN</t>
  </si>
  <si>
    <t>Zwembad De Meermin</t>
  </si>
  <si>
    <t>65200101</t>
  </si>
  <si>
    <t>D Rykersstraat 2</t>
  </si>
  <si>
    <t>4671 AA</t>
  </si>
  <si>
    <t>Zwembad Aquadintel</t>
  </si>
  <si>
    <t>65200200</t>
  </si>
  <si>
    <t>Seringenlaan 1</t>
  </si>
  <si>
    <t>Sportpark: Berging atletiek</t>
  </si>
  <si>
    <t>steen/staal/damwandprofielplaten</t>
  </si>
  <si>
    <t>nee</t>
  </si>
  <si>
    <t>Sportpark: Berging voetbal</t>
  </si>
  <si>
    <t>hout/dakleer</t>
  </si>
  <si>
    <t>Sportpark: Kantine + kleedlokaal</t>
  </si>
  <si>
    <t>steen/staal/hard</t>
  </si>
  <si>
    <t>65200204</t>
  </si>
  <si>
    <t>Steenbergseweg 97 C</t>
  </si>
  <si>
    <t>4671 BE</t>
  </si>
  <si>
    <t>Sportpark Dinteloord/kleedlokaal</t>
  </si>
  <si>
    <t>65500100</t>
  </si>
  <si>
    <t>Veerweg 1</t>
  </si>
  <si>
    <t>Molen Assumburg</t>
  </si>
  <si>
    <t>Rijksweg 51</t>
  </si>
  <si>
    <t>4681 RC</t>
  </si>
  <si>
    <t>Molen De Vos</t>
  </si>
  <si>
    <t>hout/hard</t>
  </si>
  <si>
    <t>66100300</t>
  </si>
  <si>
    <t>Westvoorstraat 3 en 5</t>
  </si>
  <si>
    <t>4671 CC</t>
  </si>
  <si>
    <t>Gemeenteh./bibliotheek Dinteloord</t>
  </si>
  <si>
    <t>Kap Kockstraat 54</t>
  </si>
  <si>
    <t>4651 XE</t>
  </si>
  <si>
    <t>Gemeenschapshuis De Vaert</t>
  </si>
  <si>
    <t>66100301</t>
  </si>
  <si>
    <t>Krommeweg 1</t>
  </si>
  <si>
    <t>Gemeenschapshuis 't Cromwiel incl. Sporthal 't Cromwiel +Multifunctionele Zaal (TSG)</t>
  </si>
  <si>
    <t>Westgroeneweg 1</t>
  </si>
  <si>
    <t>4671 CL</t>
  </si>
  <si>
    <t>Peuterspeelzaal De Dobbelsteen</t>
  </si>
  <si>
    <t>van Andelstraat 6</t>
  </si>
  <si>
    <t>KCA-depot/kantoor (containers) / geluidsscherm/zonnepan./elektr.bord</t>
  </si>
  <si>
    <t>betonplexplaat/damwandplaat</t>
  </si>
  <si>
    <t>zie werkplaats</t>
  </si>
  <si>
    <t>K. Doormanstraat</t>
  </si>
  <si>
    <t>Rioolgemaal</t>
  </si>
  <si>
    <t>Steenbergseweg 108</t>
  </si>
  <si>
    <t>4671 PC</t>
  </si>
  <si>
    <t>Mortuarium</t>
  </si>
  <si>
    <t>68300700</t>
  </si>
  <si>
    <t>Doornedijkje 50</t>
  </si>
  <si>
    <t>4651 RW</t>
  </si>
  <si>
    <t>Overblijflokaal/WSW-werkplaats</t>
  </si>
  <si>
    <t>66100700</t>
  </si>
  <si>
    <t>Naschoolse opvang bbs Petrus &amp; P</t>
  </si>
  <si>
    <t>noodunit</t>
  </si>
  <si>
    <t>Wipstraat 2 c</t>
  </si>
  <si>
    <t>4651 XW</t>
  </si>
  <si>
    <t>Jeugdhonk Steenbergen</t>
  </si>
  <si>
    <t xml:space="preserve">Stadshillen  </t>
  </si>
  <si>
    <t>Rondom milieustraat:Geluidsscherm</t>
  </si>
  <si>
    <t>Rondom milieustraat: zonnepanelen</t>
  </si>
  <si>
    <t>Rondon milieustraat: elektronisch bord</t>
  </si>
  <si>
    <t>Graaf Engelbrechtstraat 12-14-14a</t>
  </si>
  <si>
    <t>4756 AR</t>
  </si>
  <si>
    <t>Dorpshuis/peuterspeelzaal/kinderdagopvang/zorgcentrum</t>
  </si>
  <si>
    <t>steen/APP-(kunststof)</t>
  </si>
  <si>
    <t>Azaleastraat 18</t>
  </si>
  <si>
    <t>4651 LB</t>
  </si>
  <si>
    <t>Peuterspeelzaal Pippi</t>
  </si>
  <si>
    <t>Waterlinie 1, 3 en 7</t>
  </si>
  <si>
    <t>4651 GB</t>
  </si>
  <si>
    <t>Brede School/kinderopvang/buitenschoolseopvan/peuterspeelzaal/slagwerkschool</t>
  </si>
  <si>
    <t>Koperslagerij 4</t>
  </si>
  <si>
    <t>4651 SK</t>
  </si>
  <si>
    <t>Huisvesting Canavalsverenigingen en  bouw carnavalwagens</t>
  </si>
  <si>
    <t>steen/staalconstructie en damwandprofielen gebouwd met harde dekking</t>
  </si>
  <si>
    <t>Fabrieksdijk 6</t>
  </si>
  <si>
    <t>4651 RB</t>
  </si>
  <si>
    <t xml:space="preserve">Vraagwijzer. </t>
  </si>
  <si>
    <t>in en nabij de haven</t>
  </si>
  <si>
    <t xml:space="preserve">zitbanken, diverse steigers en tribune </t>
  </si>
  <si>
    <t>zink, hout, RVS</t>
  </si>
  <si>
    <t>gedeeltelijk</t>
  </si>
  <si>
    <t>Seringenlaan 1 (nabij Oudevest 9)</t>
  </si>
  <si>
    <t>units (schaftkeet) tbv wijkteams</t>
  </si>
  <si>
    <t>kunststof</t>
  </si>
  <si>
    <t xml:space="preserve">naast Oudevest 9 </t>
  </si>
  <si>
    <t>Schansdijk 5</t>
  </si>
  <si>
    <t>De Heen</t>
  </si>
  <si>
    <t>2 loodsen</t>
  </si>
  <si>
    <t>steen/staalconstructie met golfplaten gedekt</t>
  </si>
  <si>
    <t>Rode Weel</t>
  </si>
  <si>
    <t>vogelkijkhut</t>
  </si>
  <si>
    <t>hout</t>
  </si>
  <si>
    <t>Blauwe Sluis</t>
  </si>
  <si>
    <t>picknickbanken/steigers</t>
  </si>
  <si>
    <t xml:space="preserve">de Galgendijk/Kade </t>
  </si>
  <si>
    <t>ARDAX unit</t>
  </si>
  <si>
    <t>Anjerstraat</t>
  </si>
  <si>
    <t>Hertenkamp (stal)</t>
  </si>
  <si>
    <t>Veerweg</t>
  </si>
  <si>
    <t>Renessestraat 1</t>
  </si>
  <si>
    <t>opslag/stalling div. zaken waaronder zoutstrooiers, landmateriaal, verkiezingsmateriaal. etc.</t>
  </si>
  <si>
    <t>Stadshillen 19.</t>
  </si>
  <si>
    <t xml:space="preserve">woon-/zorgunit </t>
  </si>
  <si>
    <t>Westdam 83</t>
  </si>
  <si>
    <t>4651 BE</t>
  </si>
  <si>
    <t>VVV Informatiepunt gevestigd in de St. Gummaruskerk</t>
  </si>
  <si>
    <t>Anjerstraat 31</t>
  </si>
  <si>
    <t>4651 MH</t>
  </si>
  <si>
    <t>Steenb.weg/Piet Heynstraat</t>
  </si>
  <si>
    <t>reserve regel</t>
  </si>
  <si>
    <t>Totaal Gem.Bezit:</t>
  </si>
  <si>
    <t>Primair en Voortgezet Onderwijs:</t>
  </si>
  <si>
    <t>64200000</t>
  </si>
  <si>
    <t>Burg Mr H Popstraat 2</t>
  </si>
  <si>
    <t>4671 ES</t>
  </si>
  <si>
    <t>Obs De Regenboog</t>
  </si>
  <si>
    <t>64200100</t>
  </si>
  <si>
    <t>Helfrichstraat 2</t>
  </si>
  <si>
    <t>4671 AV</t>
  </si>
  <si>
    <t>Bbs Groen v Prinsterer</t>
  </si>
  <si>
    <t>Stoofdijk 1</t>
  </si>
  <si>
    <t>4671 CP</t>
  </si>
  <si>
    <t>Bbs Petrus en Paulus</t>
  </si>
  <si>
    <t>Kloosterstraat 4</t>
  </si>
  <si>
    <t>4681 AT</t>
  </si>
  <si>
    <t>Bbs Merijntje</t>
  </si>
  <si>
    <t>West Zandberg 47</t>
  </si>
  <si>
    <t>4756 BP</t>
  </si>
  <si>
    <t>Bbs De Zonneberg</t>
  </si>
  <si>
    <t>Kap Kockstraat 48</t>
  </si>
  <si>
    <t>Bbs Pius X</t>
  </si>
  <si>
    <t>Stadshillen 36</t>
  </si>
  <si>
    <t>4651 CX</t>
  </si>
  <si>
    <t>bs De Nieuwe Veste</t>
  </si>
  <si>
    <t>noodlokalen tbv Bbs De Nieuwe Veste</t>
  </si>
  <si>
    <t>Esdoonstraat 1</t>
  </si>
  <si>
    <t>4651 KM</t>
  </si>
  <si>
    <t>Bbs Gummarus</t>
  </si>
  <si>
    <t>gymnastieklokalen tbv Bbs Gummarus</t>
  </si>
  <si>
    <t>semipermanente lokalen</t>
  </si>
  <si>
    <t>ict-diverse scholen</t>
  </si>
  <si>
    <t>Totaal scholen:</t>
  </si>
  <si>
    <t>Eindtotaal:</t>
  </si>
  <si>
    <t>MUTATIE INSTRUCTIES:</t>
  </si>
  <si>
    <t>Bij verhogingen bedragen op bestaande interesten:</t>
  </si>
  <si>
    <t>In de desbetreffende regel het bedrag van de kolommen N t/m O overschrijven met het verhoogde bedrag</t>
  </si>
  <si>
    <t>Bij verlagingen bedragen op bestaande interesten:</t>
  </si>
  <si>
    <t>In de desbetreffende regel het bedrag van de kolommen N t/m O overschrijven met het verlaagde bedrag</t>
  </si>
  <si>
    <t>Bij het opnemen van nieuwe interesten</t>
  </si>
  <si>
    <t>Neem een nieuwe "reserve" regen en overschrijf in die regel in de kolommen A t/m F de textuele gegevens</t>
  </si>
  <si>
    <t>overschrijf tevens in die regel in de kolommen P t/m T met de betreffetde bedragen</t>
  </si>
  <si>
    <t>Bij het afvoeren van interesten</t>
  </si>
  <si>
    <t>Alle bedragen in de kolommen N t/m O op 0 stellen.</t>
  </si>
  <si>
    <t>DE REGEL ZELVE MAG NIET WORDEN VERWIJDERD!</t>
  </si>
  <si>
    <t>LET OP!</t>
  </si>
  <si>
    <t xml:space="preserve">Om te voorkomen dat per ongeluk rekenformules worden gewist  is deze sheet gedeeltelijk afgeschermd.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</si>
</sst>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0.0%"/>
    <numFmt numFmtId="166" formatCode="_-[$€-413]\ * #,##0.00_-;_-[$€-413]\ * #,##0.00\-;_-[$€-413]\ * &quot;-&quot;??_-;_-@_-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9"/>
      <name val="Arial"/>
      <family val="2"/>
    </font>
    <font>
      <b/>
      <i/>
      <sz val="14"/>
      <color indexed="8"/>
      <name val="Arial"/>
      <family val="2"/>
    </font>
    <font>
      <b/>
      <i/>
      <sz val="14"/>
      <color indexed="10"/>
      <name val="Arial"/>
      <family val="2"/>
    </font>
    <font>
      <b/>
      <i/>
      <sz val="12"/>
      <color indexed="8"/>
      <name val="Arial"/>
      <family val="2"/>
    </font>
    <font>
      <b/>
      <i/>
      <sz val="16"/>
      <color indexed="8"/>
      <name val="Arial"/>
      <family val="2"/>
    </font>
    <font>
      <b/>
      <i/>
      <sz val="9"/>
      <color indexed="8"/>
      <name val="Arial"/>
      <family val="2"/>
    </font>
    <font>
      <b/>
      <i/>
      <sz val="9"/>
      <color indexed="12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sz val="10"/>
      <name val="Arial"/>
      <family val="2"/>
    </font>
    <font>
      <b/>
      <i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2" fontId="3" fillId="3" borderId="5" xfId="0" applyNumberFormat="1" applyFont="1" applyFill="1" applyBorder="1" applyAlignment="1" applyProtection="1">
      <alignment horizontal="left" vertical="top"/>
    </xf>
    <xf numFmtId="2" fontId="4" fillId="3" borderId="6" xfId="0" applyNumberFormat="1" applyFont="1" applyFill="1" applyBorder="1" applyAlignment="1" applyProtection="1">
      <alignment horizontal="left" vertical="top"/>
    </xf>
    <xf numFmtId="2" fontId="3" fillId="3" borderId="6" xfId="0" applyNumberFormat="1" applyFont="1" applyFill="1" applyBorder="1" applyAlignment="1" applyProtection="1">
      <alignment horizontal="left" vertical="top"/>
    </xf>
    <xf numFmtId="2" fontId="3" fillId="3" borderId="0" xfId="0" applyNumberFormat="1" applyFont="1" applyFill="1" applyBorder="1" applyAlignment="1" applyProtection="1">
      <alignment horizontal="left" vertical="top"/>
    </xf>
    <xf numFmtId="2" fontId="3" fillId="3" borderId="4" xfId="0" applyNumberFormat="1" applyFont="1" applyFill="1" applyBorder="1" applyAlignment="1" applyProtection="1">
      <alignment horizontal="left" vertical="top"/>
    </xf>
    <xf numFmtId="2" fontId="3" fillId="3" borderId="7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Alignment="1" applyProtection="1">
      <alignment horizontal="left" vertical="top"/>
    </xf>
    <xf numFmtId="2" fontId="5" fillId="3" borderId="8" xfId="0" applyNumberFormat="1" applyFont="1" applyFill="1" applyBorder="1" applyAlignment="1" applyProtection="1">
      <alignment horizontal="left" vertical="top"/>
    </xf>
    <xf numFmtId="2" fontId="5" fillId="3" borderId="0" xfId="0" applyNumberFormat="1" applyFont="1" applyFill="1" applyBorder="1" applyAlignment="1" applyProtection="1">
      <alignment horizontal="left" vertical="top"/>
    </xf>
    <xf numFmtId="2" fontId="5" fillId="3" borderId="9" xfId="0" applyNumberFormat="1" applyFont="1" applyFill="1" applyBorder="1" applyAlignment="1" applyProtection="1">
      <alignment horizontal="left" vertical="top"/>
    </xf>
    <xf numFmtId="2" fontId="5" fillId="0" borderId="0" xfId="0" applyNumberFormat="1" applyFont="1" applyAlignment="1" applyProtection="1">
      <alignment horizontal="left" vertical="top"/>
    </xf>
    <xf numFmtId="2" fontId="6" fillId="3" borderId="10" xfId="0" applyNumberFormat="1" applyFont="1" applyFill="1" applyBorder="1" applyAlignment="1" applyProtection="1">
      <alignment horizontal="left" vertical="top"/>
    </xf>
    <xf numFmtId="2" fontId="3" fillId="3" borderId="11" xfId="0" applyNumberFormat="1" applyFont="1" applyFill="1" applyBorder="1" applyAlignment="1" applyProtection="1">
      <alignment horizontal="left" vertical="top"/>
    </xf>
    <xf numFmtId="2" fontId="6" fillId="3" borderId="11" xfId="0" applyNumberFormat="1" applyFont="1" applyFill="1" applyBorder="1" applyAlignment="1" applyProtection="1">
      <alignment horizontal="left" vertical="top"/>
    </xf>
    <xf numFmtId="2" fontId="6" fillId="3" borderId="12" xfId="0" applyNumberFormat="1" applyFont="1" applyFill="1" applyBorder="1" applyAlignment="1" applyProtection="1">
      <alignment horizontal="left" vertical="top"/>
    </xf>
    <xf numFmtId="2" fontId="6" fillId="0" borderId="0" xfId="0" applyNumberFormat="1" applyFont="1" applyAlignment="1" applyProtection="1">
      <alignment horizontal="left" vertical="top"/>
    </xf>
    <xf numFmtId="1" fontId="7" fillId="2" borderId="13" xfId="0" applyNumberFormat="1" applyFont="1" applyFill="1" applyBorder="1" applyAlignment="1" applyProtection="1">
      <alignment horizontal="center" vertical="top" wrapText="1"/>
    </xf>
    <xf numFmtId="2" fontId="7" fillId="2" borderId="14" xfId="0" applyNumberFormat="1" applyFont="1" applyFill="1" applyBorder="1" applyAlignment="1" applyProtection="1">
      <alignment horizontal="left" vertical="top" wrapText="1"/>
    </xf>
    <xf numFmtId="2" fontId="7" fillId="2" borderId="15" xfId="0" applyNumberFormat="1" applyFont="1" applyFill="1" applyBorder="1" applyAlignment="1" applyProtection="1">
      <alignment horizontal="left" vertical="top" wrapText="1"/>
    </xf>
    <xf numFmtId="2" fontId="7" fillId="2" borderId="16" xfId="0" applyNumberFormat="1" applyFont="1" applyFill="1" applyBorder="1" applyAlignment="1" applyProtection="1">
      <alignment horizontal="center" vertical="top"/>
    </xf>
    <xf numFmtId="2" fontId="7" fillId="0" borderId="0" xfId="0" applyNumberFormat="1" applyFont="1" applyAlignment="1" applyProtection="1">
      <alignment horizontal="left" vertical="top"/>
    </xf>
    <xf numFmtId="2" fontId="7" fillId="0" borderId="18" xfId="0" applyNumberFormat="1" applyFont="1" applyBorder="1" applyAlignment="1" applyProtection="1">
      <alignment horizontal="center" vertical="top" wrapText="1"/>
    </xf>
    <xf numFmtId="2" fontId="7" fillId="0" borderId="19" xfId="0" applyNumberFormat="1" applyFont="1" applyBorder="1" applyAlignment="1" applyProtection="1">
      <alignment vertical="top" wrapText="1"/>
    </xf>
    <xf numFmtId="2" fontId="7" fillId="0" borderId="14" xfId="0" applyNumberFormat="1" applyFont="1" applyBorder="1" applyAlignment="1" applyProtection="1">
      <alignment vertical="top" wrapText="1"/>
    </xf>
    <xf numFmtId="2" fontId="7" fillId="0" borderId="20" xfId="0" applyNumberFormat="1" applyFont="1" applyBorder="1" applyAlignment="1" applyProtection="1">
      <alignment vertical="top" wrapText="1"/>
    </xf>
    <xf numFmtId="2" fontId="7" fillId="0" borderId="21" xfId="0" applyNumberFormat="1" applyFont="1" applyBorder="1" applyAlignment="1" applyProtection="1">
      <alignment vertical="top" wrapText="1"/>
    </xf>
    <xf numFmtId="2" fontId="7" fillId="0" borderId="18" xfId="0" applyNumberFormat="1" applyFont="1" applyBorder="1" applyAlignment="1" applyProtection="1">
      <alignment vertical="top" wrapText="1"/>
    </xf>
    <xf numFmtId="2" fontId="7" fillId="0" borderId="19" xfId="0" quotePrefix="1" applyNumberFormat="1" applyFont="1" applyBorder="1" applyAlignment="1" applyProtection="1">
      <alignment vertical="top" wrapText="1"/>
    </xf>
    <xf numFmtId="2" fontId="7" fillId="0" borderId="15" xfId="0" applyNumberFormat="1" applyFont="1" applyBorder="1" applyAlignment="1" applyProtection="1">
      <alignment vertical="top" wrapText="1"/>
    </xf>
    <xf numFmtId="2" fontId="7" fillId="0" borderId="0" xfId="0" applyNumberFormat="1" applyFont="1" applyAlignment="1" applyProtection="1">
      <alignment vertical="top" wrapText="1"/>
    </xf>
    <xf numFmtId="2" fontId="2" fillId="0" borderId="1" xfId="0" applyNumberFormat="1" applyFont="1" applyBorder="1" applyAlignment="1" applyProtection="1">
      <alignment horizontal="left" vertical="top"/>
      <protection locked="0"/>
    </xf>
    <xf numFmtId="2" fontId="2" fillId="0" borderId="2" xfId="0" applyNumberFormat="1" applyFont="1" applyBorder="1" applyAlignment="1" applyProtection="1">
      <alignment horizontal="left" vertical="top"/>
      <protection locked="0"/>
    </xf>
    <xf numFmtId="2" fontId="2" fillId="0" borderId="0" xfId="0" applyNumberFormat="1" applyFont="1" applyBorder="1" applyAlignment="1" applyProtection="1">
      <alignment horizontal="left" vertical="top"/>
      <protection locked="0"/>
    </xf>
    <xf numFmtId="2" fontId="2" fillId="0" borderId="22" xfId="0" applyNumberFormat="1" applyFont="1" applyBorder="1" applyAlignment="1" applyProtection="1">
      <alignment horizontal="left" vertical="top"/>
      <protection locked="0"/>
    </xf>
    <xf numFmtId="2" fontId="7" fillId="0" borderId="23" xfId="0" applyNumberFormat="1" applyFont="1" applyBorder="1" applyAlignment="1" applyProtection="1">
      <alignment horizontal="left" vertical="top"/>
      <protection locked="0"/>
    </xf>
    <xf numFmtId="2" fontId="7" fillId="0" borderId="24" xfId="0" applyNumberFormat="1" applyFont="1" applyBorder="1" applyAlignment="1" applyProtection="1">
      <alignment horizontal="left" vertical="top"/>
      <protection locked="0"/>
    </xf>
    <xf numFmtId="2" fontId="7" fillId="0" borderId="1" xfId="0" applyNumberFormat="1" applyFont="1" applyBorder="1" applyAlignment="1" applyProtection="1">
      <alignment horizontal="left" vertical="top"/>
      <protection locked="0"/>
    </xf>
    <xf numFmtId="2" fontId="7" fillId="0" borderId="2" xfId="0" applyNumberFormat="1" applyFont="1" applyBorder="1" applyAlignment="1" applyProtection="1">
      <alignment horizontal="left" vertical="top"/>
      <protection locked="0"/>
    </xf>
    <xf numFmtId="2" fontId="8" fillId="0" borderId="24" xfId="0" applyNumberFormat="1" applyFont="1" applyBorder="1" applyAlignment="1" applyProtection="1">
      <alignment horizontal="left" vertical="top"/>
      <protection locked="0"/>
    </xf>
    <xf numFmtId="2" fontId="8" fillId="0" borderId="2" xfId="0" applyNumberFormat="1" applyFont="1" applyBorder="1" applyAlignment="1" applyProtection="1">
      <alignment horizontal="left" vertical="top"/>
      <protection locked="0"/>
    </xf>
    <xf numFmtId="2" fontId="7" fillId="0" borderId="25" xfId="0" applyNumberFormat="1" applyFont="1" applyBorder="1" applyAlignment="1" applyProtection="1">
      <alignment horizontal="left" vertical="top"/>
    </xf>
    <xf numFmtId="2" fontId="7" fillId="0" borderId="24" xfId="0" applyNumberFormat="1" applyFont="1" applyBorder="1" applyAlignment="1" applyProtection="1">
      <alignment horizontal="left" vertical="top"/>
    </xf>
    <xf numFmtId="2" fontId="7" fillId="0" borderId="2" xfId="0" applyNumberFormat="1" applyFont="1" applyBorder="1" applyAlignment="1" applyProtection="1">
      <alignment horizontal="left" vertical="top"/>
    </xf>
    <xf numFmtId="2" fontId="7" fillId="0" borderId="1" xfId="0" applyNumberFormat="1" applyFont="1" applyBorder="1" applyAlignment="1" applyProtection="1">
      <alignment horizontal="left" vertical="top"/>
    </xf>
    <xf numFmtId="2" fontId="7" fillId="0" borderId="2" xfId="0" quotePrefix="1" applyNumberFormat="1" applyFont="1" applyBorder="1" applyAlignment="1" applyProtection="1">
      <alignment horizontal="left" vertical="top"/>
    </xf>
    <xf numFmtId="44" fontId="9" fillId="0" borderId="1" xfId="0" applyNumberFormat="1" applyFont="1" applyBorder="1" applyAlignment="1" applyProtection="1">
      <alignment horizontal="left" vertical="top"/>
      <protection locked="0"/>
    </xf>
    <xf numFmtId="44" fontId="9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4" fontId="9" fillId="0" borderId="2" xfId="0" applyNumberFormat="1" applyFont="1" applyBorder="1" applyAlignment="1" applyProtection="1">
      <alignment horizontal="center" vertical="top"/>
      <protection locked="0"/>
    </xf>
    <xf numFmtId="165" fontId="9" fillId="0" borderId="24" xfId="0" applyNumberFormat="1" applyFont="1" applyBorder="1" applyAlignment="1" applyProtection="1">
      <alignment horizontal="center" vertical="top"/>
      <protection locked="0"/>
    </xf>
    <xf numFmtId="164" fontId="9" fillId="0" borderId="8" xfId="0" applyNumberFormat="1" applyFont="1" applyBorder="1" applyAlignment="1" applyProtection="1">
      <alignment horizontal="center" vertical="top"/>
      <protection locked="0"/>
    </xf>
    <xf numFmtId="164" fontId="9" fillId="0" borderId="2" xfId="0" applyNumberFormat="1" applyFont="1" applyBorder="1" applyAlignment="1" applyProtection="1">
      <alignment horizontal="center" vertical="top"/>
      <protection locked="0"/>
    </xf>
    <xf numFmtId="164" fontId="1" fillId="0" borderId="24" xfId="0" applyNumberFormat="1" applyFont="1" applyFill="1" applyBorder="1" applyAlignment="1" applyProtection="1">
      <alignment vertical="top"/>
      <protection locked="0"/>
    </xf>
    <xf numFmtId="164" fontId="9" fillId="0" borderId="2" xfId="0" applyNumberFormat="1" applyFont="1" applyBorder="1" applyAlignment="1" applyProtection="1">
      <alignment vertical="top"/>
      <protection locked="0"/>
    </xf>
    <xf numFmtId="164" fontId="9" fillId="0" borderId="25" xfId="0" applyNumberFormat="1" applyFont="1" applyBorder="1" applyAlignment="1" applyProtection="1">
      <alignment vertical="top"/>
    </xf>
    <xf numFmtId="164" fontId="9" fillId="0" borderId="1" xfId="0" applyNumberFormat="1" applyFont="1" applyBorder="1" applyAlignment="1" applyProtection="1">
      <alignment vertical="top"/>
    </xf>
    <xf numFmtId="164" fontId="9" fillId="0" borderId="2" xfId="0" applyNumberFormat="1" applyFont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9" fillId="0" borderId="0" xfId="0" applyFont="1" applyFill="1" applyAlignment="1" applyProtection="1">
      <alignment vertical="top"/>
    </xf>
    <xf numFmtId="164" fontId="9" fillId="0" borderId="1" xfId="0" applyNumberFormat="1" applyFont="1" applyBorder="1" applyAlignment="1" applyProtection="1">
      <alignment vertical="top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164" fontId="9" fillId="0" borderId="26" xfId="0" applyNumberFormat="1" applyFont="1" applyBorder="1" applyAlignment="1" applyProtection="1">
      <alignment horizontal="center" vertical="top"/>
      <protection locked="0"/>
    </xf>
    <xf numFmtId="1" fontId="2" fillId="0" borderId="28" xfId="0" applyNumberFormat="1" applyFont="1" applyBorder="1" applyAlignment="1" applyProtection="1">
      <alignment horizontal="left" vertical="top"/>
    </xf>
    <xf numFmtId="0" fontId="2" fillId="0" borderId="29" xfId="0" applyFont="1" applyBorder="1" applyAlignment="1" applyProtection="1">
      <alignment horizontal="left" vertical="top"/>
    </xf>
    <xf numFmtId="0" fontId="2" fillId="0" borderId="30" xfId="0" applyFont="1" applyBorder="1" applyAlignment="1" applyProtection="1">
      <alignment horizontal="left" vertical="top"/>
    </xf>
    <xf numFmtId="0" fontId="2" fillId="0" borderId="31" xfId="0" applyFont="1" applyBorder="1" applyAlignment="1" applyProtection="1">
      <alignment horizontal="left" vertical="top"/>
    </xf>
    <xf numFmtId="164" fontId="7" fillId="0" borderId="29" xfId="0" applyNumberFormat="1" applyFont="1" applyBorder="1" applyAlignment="1" applyProtection="1">
      <alignment horizontal="left" vertical="top"/>
    </xf>
    <xf numFmtId="164" fontId="7" fillId="0" borderId="28" xfId="0" applyNumberFormat="1" applyFont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9" fillId="0" borderId="24" xfId="0" applyNumberFormat="1" applyFont="1" applyBorder="1" applyAlignment="1" applyProtection="1">
      <alignment vertical="top"/>
    </xf>
    <xf numFmtId="164" fontId="10" fillId="0" borderId="24" xfId="0" applyNumberFormat="1" applyFont="1" applyBorder="1" applyAlignment="1" applyProtection="1">
      <alignment vertical="top"/>
      <protection locked="0"/>
    </xf>
    <xf numFmtId="164" fontId="10" fillId="0" borderId="2" xfId="0" applyNumberFormat="1" applyFont="1" applyBorder="1" applyAlignment="1" applyProtection="1">
      <alignment vertical="top"/>
      <protection locked="0"/>
    </xf>
    <xf numFmtId="2" fontId="2" fillId="0" borderId="24" xfId="0" applyNumberFormat="1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4" fontId="1" fillId="0" borderId="2" xfId="0" applyNumberFormat="1" applyFont="1" applyBorder="1" applyAlignment="1" applyProtection="1">
      <alignment horizontal="center" vertical="top"/>
      <protection locked="0"/>
    </xf>
    <xf numFmtId="44" fontId="1" fillId="0" borderId="24" xfId="0" applyNumberFormat="1" applyFont="1" applyBorder="1" applyAlignment="1" applyProtection="1">
      <alignment vertical="top"/>
    </xf>
    <xf numFmtId="44" fontId="1" fillId="0" borderId="0" xfId="0" applyNumberFormat="1" applyFont="1" applyAlignment="1" applyProtection="1">
      <alignment vertical="top"/>
      <protection locked="0"/>
    </xf>
    <xf numFmtId="164" fontId="1" fillId="0" borderId="2" xfId="0" applyNumberFormat="1" applyFont="1" applyFill="1" applyBorder="1" applyAlignment="1" applyProtection="1">
      <alignment vertical="top"/>
      <protection locked="0"/>
    </xf>
    <xf numFmtId="44" fontId="1" fillId="0" borderId="0" xfId="0" applyNumberFormat="1" applyFont="1" applyAlignment="1" applyProtection="1">
      <alignment vertical="top"/>
    </xf>
    <xf numFmtId="0" fontId="1" fillId="0" borderId="0" xfId="0" applyFont="1"/>
    <xf numFmtId="0" fontId="1" fillId="0" borderId="2" xfId="0" applyFont="1" applyBorder="1"/>
    <xf numFmtId="0" fontId="1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4" fontId="1" fillId="0" borderId="2" xfId="0" applyNumberFormat="1" applyFont="1" applyBorder="1" applyAlignment="1" applyProtection="1">
      <alignment horizontal="center" vertical="center"/>
    </xf>
    <xf numFmtId="44" fontId="1" fillId="0" borderId="0" xfId="0" applyNumberFormat="1" applyFont="1" applyAlignment="1" applyProtection="1">
      <alignment vertical="center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 applyProtection="1">
      <alignment horizontal="left" vertical="top"/>
    </xf>
    <xf numFmtId="164" fontId="7" fillId="0" borderId="33" xfId="0" applyNumberFormat="1" applyFont="1" applyBorder="1" applyAlignment="1" applyProtection="1">
      <alignment horizontal="left" vertical="top"/>
    </xf>
    <xf numFmtId="164" fontId="7" fillId="0" borderId="31" xfId="0" applyNumberFormat="1" applyFont="1" applyBorder="1" applyAlignment="1" applyProtection="1">
      <alignment horizontal="left" vertical="top"/>
    </xf>
    <xf numFmtId="166" fontId="7" fillId="0" borderId="29" xfId="0" applyNumberFormat="1" applyFont="1" applyBorder="1" applyAlignment="1" applyProtection="1">
      <alignment horizontal="left" vertical="top"/>
    </xf>
    <xf numFmtId="1" fontId="2" fillId="0" borderId="8" xfId="0" applyNumberFormat="1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164" fontId="7" fillId="0" borderId="2" xfId="0" applyNumberFormat="1" applyFont="1" applyBorder="1" applyAlignment="1" applyProtection="1">
      <alignment horizontal="left" vertical="top"/>
    </xf>
    <xf numFmtId="164" fontId="7" fillId="0" borderId="0" xfId="0" applyNumberFormat="1" applyFont="1" applyBorder="1" applyAlignment="1" applyProtection="1">
      <alignment horizontal="left" vertical="top"/>
    </xf>
    <xf numFmtId="164" fontId="7" fillId="0" borderId="8" xfId="0" applyNumberFormat="1" applyFont="1" applyBorder="1" applyAlignment="1" applyProtection="1">
      <alignment horizontal="left" vertical="top"/>
    </xf>
    <xf numFmtId="164" fontId="8" fillId="0" borderId="0" xfId="0" applyNumberFormat="1" applyFont="1" applyBorder="1" applyAlignment="1" applyProtection="1">
      <alignment horizontal="left" vertical="top"/>
      <protection locked="0"/>
    </xf>
    <xf numFmtId="164" fontId="7" fillId="0" borderId="9" xfId="0" applyNumberFormat="1" applyFont="1" applyBorder="1" applyAlignment="1" applyProtection="1">
      <alignment horizontal="left" vertical="top"/>
    </xf>
    <xf numFmtId="0" fontId="2" fillId="0" borderId="35" xfId="0" applyFont="1" applyBorder="1" applyAlignment="1" applyProtection="1">
      <alignment horizontal="left" vertical="top"/>
      <protection locked="0"/>
    </xf>
    <xf numFmtId="164" fontId="7" fillId="0" borderId="26" xfId="0" applyNumberFormat="1" applyFont="1" applyBorder="1" applyAlignment="1" applyProtection="1">
      <alignment horizontal="left" vertical="top"/>
    </xf>
    <xf numFmtId="164" fontId="7" fillId="0" borderId="10" xfId="0" applyNumberFormat="1" applyFont="1" applyBorder="1" applyAlignment="1" applyProtection="1">
      <alignment horizontal="left" vertical="top"/>
    </xf>
    <xf numFmtId="164" fontId="7" fillId="0" borderId="11" xfId="0" applyNumberFormat="1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164" fontId="2" fillId="0" borderId="33" xfId="0" applyNumberFormat="1" applyFont="1" applyBorder="1" applyAlignment="1" applyProtection="1">
      <alignment horizontal="left" vertical="top"/>
    </xf>
    <xf numFmtId="164" fontId="2" fillId="0" borderId="29" xfId="0" applyNumberFormat="1" applyFont="1" applyBorder="1" applyAlignment="1" applyProtection="1">
      <alignment horizontal="left" vertical="top"/>
    </xf>
    <xf numFmtId="1" fontId="7" fillId="0" borderId="0" xfId="0" applyNumberFormat="1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1" fontId="12" fillId="0" borderId="0" xfId="0" applyNumberFormat="1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1" fontId="13" fillId="0" borderId="0" xfId="0" applyNumberFormat="1" applyFont="1" applyAlignment="1" applyProtection="1">
      <alignment horizontal="center" vertical="top" wrapText="1"/>
    </xf>
    <xf numFmtId="0" fontId="9" fillId="0" borderId="0" xfId="0" applyFont="1" applyAlignment="1" applyProtection="1">
      <alignment vertical="top" wrapText="1"/>
    </xf>
    <xf numFmtId="164" fontId="9" fillId="0" borderId="0" xfId="0" applyNumberFormat="1" applyFont="1" applyAlignment="1" applyProtection="1">
      <alignment vertical="top"/>
    </xf>
    <xf numFmtId="1" fontId="9" fillId="0" borderId="0" xfId="0" applyNumberFormat="1" applyFont="1" applyAlignment="1" applyProtection="1">
      <alignment horizontal="center" vertical="top" wrapText="1"/>
    </xf>
    <xf numFmtId="0" fontId="14" fillId="0" borderId="0" xfId="0" applyFont="1" applyAlignment="1" applyProtection="1">
      <alignment vertical="top" wrapText="1"/>
    </xf>
    <xf numFmtId="0" fontId="14" fillId="0" borderId="0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vertical="top" wrapText="1"/>
    </xf>
    <xf numFmtId="0" fontId="16" fillId="0" borderId="0" xfId="0" applyFont="1" applyBorder="1" applyAlignment="1" applyProtection="1">
      <alignment horizontal="left" vertical="top"/>
    </xf>
    <xf numFmtId="2" fontId="7" fillId="6" borderId="17" xfId="0" applyNumberFormat="1" applyFont="1" applyFill="1" applyBorder="1" applyAlignment="1" applyProtection="1">
      <alignment horizontal="center" vertical="top"/>
    </xf>
    <xf numFmtId="2" fontId="7" fillId="7" borderId="17" xfId="0" applyNumberFormat="1" applyFont="1" applyFill="1" applyBorder="1" applyAlignment="1" applyProtection="1">
      <alignment horizontal="center" vertical="top"/>
    </xf>
    <xf numFmtId="44" fontId="1" fillId="0" borderId="2" xfId="0" applyNumberFormat="1" applyFont="1" applyBorder="1" applyAlignment="1" applyProtection="1">
      <alignment horizontal="center" vertical="center"/>
    </xf>
    <xf numFmtId="2" fontId="7" fillId="2" borderId="17" xfId="0" applyNumberFormat="1" applyFont="1" applyFill="1" applyBorder="1" applyAlignment="1" applyProtection="1">
      <alignment horizontal="center" vertical="top"/>
    </xf>
    <xf numFmtId="2" fontId="7" fillId="4" borderId="16" xfId="0" applyNumberFormat="1" applyFont="1" applyFill="1" applyBorder="1" applyAlignment="1" applyProtection="1">
      <alignment horizontal="center" vertical="top"/>
    </xf>
    <xf numFmtId="2" fontId="7" fillId="4" borderId="17" xfId="0" applyNumberFormat="1" applyFont="1" applyFill="1" applyBorder="1" applyAlignment="1" applyProtection="1">
      <alignment horizontal="center" vertical="top"/>
    </xf>
    <xf numFmtId="2" fontId="7" fillId="5" borderId="17" xfId="0" applyNumberFormat="1" applyFont="1" applyFill="1" applyBorder="1" applyAlignment="1" applyProtection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0751668\AppData\Local\Temp\DDiClient\Ift6B82.tmp\Muteerbaarbestand%202020%20Gemeente%20Steenbergen%20(00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rand\02%20Accounts%20NL\G\Gemeente%20Steenbergen\Specificatie\2020\Specificatie%20brandverzekering%20gemeente%20Steenbergen%20per%2001-01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dd 1 januari 2020"/>
    </sheetNames>
    <sheetDataSet>
      <sheetData sheetId="0">
        <row r="3">
          <cell r="B3">
            <v>146.1</v>
          </cell>
        </row>
        <row r="4">
          <cell r="B4">
            <v>146.1</v>
          </cell>
        </row>
        <row r="5">
          <cell r="B5">
            <v>123.6</v>
          </cell>
        </row>
        <row r="6">
          <cell r="B6">
            <v>123.6</v>
          </cell>
        </row>
        <row r="8">
          <cell r="B8">
            <v>0.57499999999999996</v>
          </cell>
        </row>
        <row r="10">
          <cell r="B10">
            <v>-3</v>
          </cell>
        </row>
      </sheetData>
      <sheetData sheetId="1"/>
      <sheetData sheetId="2">
        <row r="2">
          <cell r="A2" t="str">
            <v>behorende bij Polisnummer B0100125659, ten name van:</v>
          </cell>
        </row>
        <row r="106">
          <cell r="Y106">
            <v>769800</v>
          </cell>
          <cell r="AB106">
            <v>-17069800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 waarde"/>
      <sheetName val="Blad3"/>
    </sheetNames>
    <sheetDataSet>
      <sheetData sheetId="0" refreshError="1">
        <row r="6">
          <cell r="A6">
            <v>5004</v>
          </cell>
        </row>
        <row r="8">
          <cell r="B8" t="str">
            <v>v Andelstraat 6/8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CC4F-264D-44AD-87FE-968D49FAFC31}">
  <dimension ref="A1:AE127"/>
  <sheetViews>
    <sheetView tabSelected="1" workbookViewId="0">
      <selection activeCell="K21" sqref="K21"/>
    </sheetView>
  </sheetViews>
  <sheetFormatPr defaultColWidth="15.28515625" defaultRowHeight="12" x14ac:dyDescent="0.25"/>
  <cols>
    <col min="1" max="1" width="11.7109375" style="122" customWidth="1"/>
    <col min="2" max="2" width="25.85546875" style="120" customWidth="1"/>
    <col min="3" max="3" width="10.5703125" style="120" customWidth="1"/>
    <col min="4" max="4" width="15.28515625" style="120"/>
    <col min="5" max="5" width="31.5703125" style="120" customWidth="1"/>
    <col min="6" max="6" width="13.42578125" style="120" customWidth="1"/>
    <col min="7" max="7" width="12" style="120" customWidth="1"/>
    <col min="8" max="8" width="10.5703125" style="121" customWidth="1"/>
    <col min="9" max="10" width="13.85546875" style="121" customWidth="1"/>
    <col min="11" max="11" width="17.140625" style="121" customWidth="1"/>
    <col min="12" max="12" width="15.28515625" style="121" customWidth="1"/>
    <col min="13" max="13" width="16.140625" style="121" customWidth="1"/>
    <col min="14" max="14" width="16.42578125" style="61" hidden="1" customWidth="1"/>
    <col min="15" max="15" width="0" style="61" hidden="1" customWidth="1"/>
    <col min="16" max="16" width="17.42578125" style="61" hidden="1" customWidth="1"/>
    <col min="17" max="17" width="19.85546875" style="61" hidden="1" customWidth="1"/>
    <col min="18" max="18" width="15.28515625" style="61" hidden="1" customWidth="1"/>
    <col min="19" max="19" width="16.140625" style="61" hidden="1" customWidth="1"/>
    <col min="20" max="22" width="15.28515625" style="61" hidden="1" customWidth="1"/>
    <col min="23" max="23" width="18.28515625" style="61" hidden="1" customWidth="1"/>
    <col min="24" max="24" width="15.28515625" style="61" hidden="1" customWidth="1"/>
    <col min="25" max="25" width="19.28515625" style="61" hidden="1" customWidth="1"/>
    <col min="26" max="28" width="15.28515625" style="61" hidden="1" customWidth="1"/>
    <col min="29" max="30" width="15.28515625" style="61"/>
    <col min="31" max="31" width="20.42578125" style="61" customWidth="1"/>
    <col min="32" max="16384" width="15.28515625" style="61"/>
  </cols>
  <sheetData>
    <row r="1" spans="1:31" s="7" customFormat="1" ht="18.75" x14ac:dyDescent="0.25">
      <c r="A1" s="1" t="s">
        <v>1</v>
      </c>
      <c r="B1" s="2"/>
      <c r="C1" s="2"/>
      <c r="D1" s="3"/>
      <c r="E1" s="3"/>
      <c r="F1" s="3"/>
      <c r="G1" s="4"/>
      <c r="H1" s="5"/>
      <c r="I1" s="5"/>
      <c r="J1" s="4"/>
      <c r="K1" s="3"/>
      <c r="L1" s="3"/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6"/>
    </row>
    <row r="2" spans="1:31" s="11" customFormat="1" ht="18.75" x14ac:dyDescent="0.25">
      <c r="A2" s="8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/>
    </row>
    <row r="3" spans="1:31" s="16" customFormat="1" ht="20.25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/>
    </row>
    <row r="4" spans="1:31" s="21" customFormat="1" x14ac:dyDescent="0.25">
      <c r="A4" s="17"/>
      <c r="B4" s="18"/>
      <c r="C4" s="18"/>
      <c r="D4" s="18"/>
      <c r="E4" s="18"/>
      <c r="F4" s="18"/>
      <c r="G4" s="19"/>
      <c r="H4" s="20"/>
      <c r="I4" s="20"/>
      <c r="J4" s="20"/>
      <c r="K4" s="130" t="s">
        <v>4</v>
      </c>
      <c r="L4" s="130"/>
      <c r="M4" s="130"/>
      <c r="N4" s="131" t="s">
        <v>5</v>
      </c>
      <c r="O4" s="132"/>
      <c r="P4" s="132"/>
      <c r="Q4" s="133" t="s">
        <v>6</v>
      </c>
      <c r="R4" s="133"/>
      <c r="S4" s="133"/>
      <c r="T4" s="127" t="s">
        <v>7</v>
      </c>
      <c r="U4" s="127"/>
      <c r="V4" s="127"/>
      <c r="W4" s="128" t="s">
        <v>8</v>
      </c>
      <c r="X4" s="128"/>
      <c r="Y4" s="128"/>
      <c r="Z4" s="128"/>
      <c r="AA4" s="128"/>
      <c r="AB4" s="128"/>
    </row>
    <row r="5" spans="1:31" s="30" customFormat="1" ht="36" x14ac:dyDescent="0.25">
      <c r="A5" s="22" t="s">
        <v>9</v>
      </c>
      <c r="B5" s="23" t="s">
        <v>10</v>
      </c>
      <c r="C5" s="23" t="s">
        <v>11</v>
      </c>
      <c r="D5" s="23" t="s">
        <v>12</v>
      </c>
      <c r="E5" s="23" t="s">
        <v>13</v>
      </c>
      <c r="F5" s="24" t="s">
        <v>14</v>
      </c>
      <c r="G5" s="25" t="s">
        <v>15</v>
      </c>
      <c r="H5" s="23" t="s">
        <v>16</v>
      </c>
      <c r="I5" s="23" t="s">
        <v>17</v>
      </c>
      <c r="J5" s="26" t="s">
        <v>18</v>
      </c>
      <c r="K5" s="27" t="s">
        <v>19</v>
      </c>
      <c r="L5" s="23" t="s">
        <v>20</v>
      </c>
      <c r="M5" s="23" t="s">
        <v>21</v>
      </c>
      <c r="N5" s="26" t="s">
        <v>19</v>
      </c>
      <c r="O5" s="23" t="s">
        <v>20</v>
      </c>
      <c r="P5" s="29" t="s">
        <v>21</v>
      </c>
      <c r="Q5" s="27" t="s">
        <v>19</v>
      </c>
      <c r="R5" s="23" t="s">
        <v>20</v>
      </c>
      <c r="S5" s="29" t="s">
        <v>21</v>
      </c>
      <c r="T5" s="27" t="s">
        <v>19</v>
      </c>
      <c r="U5" s="23" t="s">
        <v>20</v>
      </c>
      <c r="V5" s="29" t="s">
        <v>23</v>
      </c>
      <c r="W5" s="27" t="s">
        <v>19</v>
      </c>
      <c r="X5" s="23" t="s">
        <v>20</v>
      </c>
      <c r="Y5" s="23" t="s">
        <v>24</v>
      </c>
      <c r="Z5" s="23" t="s">
        <v>25</v>
      </c>
      <c r="AA5" s="28" t="s">
        <v>22</v>
      </c>
      <c r="AB5" s="29" t="s">
        <v>26</v>
      </c>
    </row>
    <row r="6" spans="1:31" s="21" customFormat="1" x14ac:dyDescent="0.25">
      <c r="A6" s="31" t="s">
        <v>27</v>
      </c>
      <c r="B6" s="32"/>
      <c r="C6" s="32"/>
      <c r="D6" s="32"/>
      <c r="E6" s="32"/>
      <c r="F6" s="33"/>
      <c r="G6" s="34"/>
      <c r="H6" s="35"/>
      <c r="I6" s="35"/>
      <c r="J6" s="36"/>
      <c r="K6" s="37" t="s">
        <v>0</v>
      </c>
      <c r="L6" s="38"/>
      <c r="M6" s="38"/>
      <c r="N6" s="39"/>
      <c r="O6" s="40"/>
      <c r="P6" s="41"/>
      <c r="Q6" s="42"/>
      <c r="R6" s="43"/>
      <c r="S6" s="41"/>
      <c r="T6" s="44"/>
      <c r="U6" s="43"/>
      <c r="V6" s="41"/>
      <c r="W6" s="44"/>
      <c r="X6" s="43"/>
      <c r="Y6" s="43"/>
      <c r="Z6" s="43"/>
      <c r="AA6" s="45"/>
      <c r="AB6" s="41"/>
    </row>
    <row r="7" spans="1:31" s="21" customFormat="1" x14ac:dyDescent="0.25">
      <c r="A7" s="31"/>
      <c r="B7" s="32"/>
      <c r="C7" s="32"/>
      <c r="D7" s="32"/>
      <c r="E7" s="32"/>
      <c r="F7" s="33"/>
      <c r="G7" s="34"/>
      <c r="H7" s="38"/>
      <c r="I7" s="38"/>
      <c r="J7" s="36"/>
      <c r="K7" s="46"/>
      <c r="L7" s="47"/>
      <c r="M7" s="38"/>
      <c r="N7" s="39"/>
      <c r="O7" s="40"/>
      <c r="P7" s="41"/>
      <c r="Q7" s="42"/>
      <c r="R7" s="43"/>
      <c r="S7" s="41"/>
      <c r="T7" s="44"/>
      <c r="U7" s="43"/>
      <c r="V7" s="41"/>
      <c r="W7" s="44"/>
      <c r="X7" s="43"/>
      <c r="Y7" s="43"/>
      <c r="Z7" s="43"/>
      <c r="AA7" s="45"/>
      <c r="AB7" s="41"/>
    </row>
    <row r="8" spans="1:31" x14ac:dyDescent="0.25">
      <c r="A8" s="48" t="s">
        <v>28</v>
      </c>
      <c r="B8" s="49" t="s">
        <v>29</v>
      </c>
      <c r="C8" s="49" t="s">
        <v>30</v>
      </c>
      <c r="D8" s="49" t="s">
        <v>31</v>
      </c>
      <c r="E8" s="49" t="s">
        <v>32</v>
      </c>
      <c r="F8" s="50" t="s">
        <v>33</v>
      </c>
      <c r="G8" s="51">
        <v>107</v>
      </c>
      <c r="H8" s="52" t="s">
        <v>34</v>
      </c>
      <c r="I8" s="52" t="s">
        <v>34</v>
      </c>
      <c r="J8" s="53">
        <v>1</v>
      </c>
      <c r="K8" s="54">
        <f>ROUNDUP(N8*108/105,-3)</f>
        <v>10800000</v>
      </c>
      <c r="L8" s="55">
        <f>ROUNDUP(O8*103.5/101.6,-3)</f>
        <v>1946000</v>
      </c>
      <c r="M8" s="55">
        <f t="shared" ref="M8:M45" si="0">SUM(K8:L8)</f>
        <v>12746000</v>
      </c>
      <c r="N8" s="56">
        <v>10500000</v>
      </c>
      <c r="O8" s="57">
        <v>1910000</v>
      </c>
      <c r="P8" s="58">
        <f t="shared" ref="P8:P39" si="1">SUM(N8:O8)</f>
        <v>12410000</v>
      </c>
      <c r="Q8" s="56">
        <v>14675000</v>
      </c>
      <c r="R8" s="57">
        <v>3927000</v>
      </c>
      <c r="S8" s="58">
        <f t="shared" ref="S8:S39" si="2">SUM(Q8:R8)</f>
        <v>18602000</v>
      </c>
      <c r="T8" s="59">
        <f t="shared" ref="T8:T39" si="3">K8-N8</f>
        <v>300000</v>
      </c>
      <c r="U8" s="60">
        <f t="shared" ref="U8:U39" si="4">L8-O8</f>
        <v>36000</v>
      </c>
      <c r="V8" s="58">
        <f t="shared" ref="V8:V39" si="5">SUM(T8:U8)</f>
        <v>336000</v>
      </c>
      <c r="W8" s="59">
        <f>N8-Q8</f>
        <v>-4175000</v>
      </c>
      <c r="X8" s="60">
        <f>O8-R8</f>
        <v>-2017000</v>
      </c>
      <c r="Y8" s="60">
        <f t="shared" ref="Y8:Y39" si="6">SUM(W8:X8)</f>
        <v>-6192000</v>
      </c>
      <c r="Z8" s="60">
        <f>ROUND(Y8*premie/2000,2)</f>
        <v>-1780.2</v>
      </c>
      <c r="AA8" s="60">
        <f>ROUND(Z8*0.21,2)</f>
        <v>-373.84</v>
      </c>
      <c r="AB8" s="58">
        <f>Z8+AA8</f>
        <v>-2154.04</v>
      </c>
      <c r="AD8" s="62"/>
      <c r="AE8" s="62"/>
    </row>
    <row r="9" spans="1:31" x14ac:dyDescent="0.25">
      <c r="A9" s="48" t="s">
        <v>35</v>
      </c>
      <c r="B9" s="49" t="str">
        <f>'[2]Verz waarde'!$B$8</f>
        <v>v Andelstraat 6/8</v>
      </c>
      <c r="C9" s="49" t="s">
        <v>36</v>
      </c>
      <c r="D9" s="49" t="s">
        <v>31</v>
      </c>
      <c r="E9" s="49" t="s">
        <v>37</v>
      </c>
      <c r="F9" s="50" t="s">
        <v>33</v>
      </c>
      <c r="G9" s="51">
        <v>32</v>
      </c>
      <c r="H9" s="52" t="s">
        <v>34</v>
      </c>
      <c r="I9" s="52" t="s">
        <v>34</v>
      </c>
      <c r="J9" s="53">
        <v>2.5000000000000001E-2</v>
      </c>
      <c r="K9" s="54">
        <f t="shared" ref="K9:K72" si="7">ROUNDUP(N9*108/105,-3)</f>
        <v>1620000</v>
      </c>
      <c r="L9" s="55">
        <f t="shared" ref="L9:L72" si="8">ROUNDUP(O9*103.5/101.6,-3)</f>
        <v>1478000</v>
      </c>
      <c r="M9" s="55">
        <f t="shared" si="0"/>
        <v>3098000</v>
      </c>
      <c r="N9" s="56">
        <v>1575000</v>
      </c>
      <c r="O9" s="57">
        <v>1450000</v>
      </c>
      <c r="P9" s="58">
        <f t="shared" si="1"/>
        <v>3025000</v>
      </c>
      <c r="Q9" s="56">
        <v>1578000</v>
      </c>
      <c r="R9" s="57">
        <v>663000</v>
      </c>
      <c r="S9" s="58">
        <f t="shared" si="2"/>
        <v>2241000</v>
      </c>
      <c r="T9" s="59">
        <f t="shared" si="3"/>
        <v>45000</v>
      </c>
      <c r="U9" s="60">
        <f t="shared" si="4"/>
        <v>28000</v>
      </c>
      <c r="V9" s="58">
        <f t="shared" si="5"/>
        <v>73000</v>
      </c>
      <c r="W9" s="59">
        <f t="shared" ref="W9:X62" si="9">N9-Q9</f>
        <v>-3000</v>
      </c>
      <c r="X9" s="60">
        <f t="shared" si="9"/>
        <v>787000</v>
      </c>
      <c r="Y9" s="60">
        <f t="shared" si="6"/>
        <v>784000</v>
      </c>
      <c r="Z9" s="60">
        <f t="shared" ref="Z9:Z36" si="10">ROUND(Y9*premie/2000,2)</f>
        <v>225.4</v>
      </c>
      <c r="AA9" s="60">
        <f t="shared" ref="AA9:AA72" si="11">ROUND(Z9*0.21,2)</f>
        <v>47.33</v>
      </c>
      <c r="AB9" s="58">
        <f t="shared" ref="AB9:AB72" si="12">Z9+AA9</f>
        <v>272.73</v>
      </c>
      <c r="AD9" s="62"/>
      <c r="AE9" s="62"/>
    </row>
    <row r="10" spans="1:31" x14ac:dyDescent="0.25">
      <c r="A10" s="48" t="s">
        <v>35</v>
      </c>
      <c r="B10" s="49" t="s">
        <v>38</v>
      </c>
      <c r="C10" s="49" t="s">
        <v>39</v>
      </c>
      <c r="D10" s="49"/>
      <c r="E10" s="49" t="s">
        <v>40</v>
      </c>
      <c r="F10" s="50"/>
      <c r="G10" s="51"/>
      <c r="H10" s="52"/>
      <c r="I10" s="52"/>
      <c r="J10" s="53"/>
      <c r="K10" s="54">
        <f t="shared" si="7"/>
        <v>0</v>
      </c>
      <c r="L10" s="55">
        <f t="shared" si="8"/>
        <v>2038000</v>
      </c>
      <c r="M10" s="55">
        <f t="shared" si="0"/>
        <v>2038000</v>
      </c>
      <c r="N10" s="56">
        <v>0</v>
      </c>
      <c r="O10" s="57">
        <v>2000000</v>
      </c>
      <c r="P10" s="58">
        <f t="shared" si="1"/>
        <v>2000000</v>
      </c>
      <c r="Q10" s="56">
        <v>0</v>
      </c>
      <c r="R10" s="57">
        <v>2415000</v>
      </c>
      <c r="S10" s="58">
        <f t="shared" si="2"/>
        <v>2415000</v>
      </c>
      <c r="T10" s="59">
        <f t="shared" si="3"/>
        <v>0</v>
      </c>
      <c r="U10" s="60">
        <f t="shared" si="4"/>
        <v>38000</v>
      </c>
      <c r="V10" s="58">
        <f t="shared" si="5"/>
        <v>38000</v>
      </c>
      <c r="W10" s="59">
        <f t="shared" si="9"/>
        <v>0</v>
      </c>
      <c r="X10" s="60">
        <f t="shared" si="9"/>
        <v>-415000</v>
      </c>
      <c r="Y10" s="60">
        <f t="shared" si="6"/>
        <v>-415000</v>
      </c>
      <c r="Z10" s="60">
        <f t="shared" si="10"/>
        <v>-119.31</v>
      </c>
      <c r="AA10" s="60">
        <f t="shared" si="11"/>
        <v>-25.06</v>
      </c>
      <c r="AB10" s="58">
        <f t="shared" si="12"/>
        <v>-144.37</v>
      </c>
      <c r="AD10" s="62"/>
      <c r="AE10" s="62"/>
    </row>
    <row r="11" spans="1:31" x14ac:dyDescent="0.25">
      <c r="A11" s="48" t="s">
        <v>41</v>
      </c>
      <c r="B11" s="49" t="s">
        <v>42</v>
      </c>
      <c r="C11" s="49" t="s">
        <v>43</v>
      </c>
      <c r="D11" s="49" t="s">
        <v>31</v>
      </c>
      <c r="E11" s="49" t="s">
        <v>44</v>
      </c>
      <c r="F11" s="50" t="s">
        <v>33</v>
      </c>
      <c r="G11" s="51"/>
      <c r="H11" s="52" t="s">
        <v>34</v>
      </c>
      <c r="I11" s="52"/>
      <c r="J11" s="53">
        <v>0</v>
      </c>
      <c r="K11" s="54">
        <f t="shared" si="7"/>
        <v>720000</v>
      </c>
      <c r="L11" s="55">
        <f t="shared" si="8"/>
        <v>0</v>
      </c>
      <c r="M11" s="55">
        <f t="shared" si="0"/>
        <v>720000</v>
      </c>
      <c r="N11" s="56">
        <v>700000</v>
      </c>
      <c r="O11" s="57">
        <v>0</v>
      </c>
      <c r="P11" s="58">
        <f t="shared" si="1"/>
        <v>700000</v>
      </c>
      <c r="Q11" s="56">
        <v>810000</v>
      </c>
      <c r="R11" s="57">
        <v>234000</v>
      </c>
      <c r="S11" s="58">
        <f t="shared" si="2"/>
        <v>1044000</v>
      </c>
      <c r="T11" s="59">
        <f t="shared" si="3"/>
        <v>20000</v>
      </c>
      <c r="U11" s="60">
        <f t="shared" si="4"/>
        <v>0</v>
      </c>
      <c r="V11" s="58">
        <f t="shared" si="5"/>
        <v>20000</v>
      </c>
      <c r="W11" s="59">
        <f t="shared" si="9"/>
        <v>-110000</v>
      </c>
      <c r="X11" s="60">
        <f t="shared" si="9"/>
        <v>-234000</v>
      </c>
      <c r="Y11" s="60">
        <f t="shared" si="6"/>
        <v>-344000</v>
      </c>
      <c r="Z11" s="60">
        <f t="shared" si="10"/>
        <v>-98.9</v>
      </c>
      <c r="AA11" s="60">
        <f t="shared" si="11"/>
        <v>-20.77</v>
      </c>
      <c r="AB11" s="58">
        <f t="shared" si="12"/>
        <v>-119.67</v>
      </c>
      <c r="AD11" s="62"/>
      <c r="AE11" s="62"/>
    </row>
    <row r="12" spans="1:31" x14ac:dyDescent="0.25">
      <c r="A12" s="48" t="s">
        <v>45</v>
      </c>
      <c r="B12" s="49" t="s">
        <v>46</v>
      </c>
      <c r="C12" s="49" t="s">
        <v>47</v>
      </c>
      <c r="D12" s="49" t="s">
        <v>48</v>
      </c>
      <c r="E12" s="49" t="s">
        <v>44</v>
      </c>
      <c r="F12" s="50" t="s">
        <v>33</v>
      </c>
      <c r="G12" s="51"/>
      <c r="H12" s="52" t="s">
        <v>34</v>
      </c>
      <c r="I12" s="52"/>
      <c r="J12" s="53">
        <v>0</v>
      </c>
      <c r="K12" s="54">
        <f t="shared" si="7"/>
        <v>268000</v>
      </c>
      <c r="L12" s="55">
        <f t="shared" si="8"/>
        <v>0</v>
      </c>
      <c r="M12" s="55">
        <f t="shared" si="0"/>
        <v>268000</v>
      </c>
      <c r="N12" s="56">
        <v>260000</v>
      </c>
      <c r="O12" s="57">
        <v>0</v>
      </c>
      <c r="P12" s="58">
        <f t="shared" si="1"/>
        <v>260000</v>
      </c>
      <c r="Q12" s="56">
        <v>404000</v>
      </c>
      <c r="R12" s="57">
        <v>62000</v>
      </c>
      <c r="S12" s="58">
        <f t="shared" si="2"/>
        <v>466000</v>
      </c>
      <c r="T12" s="59">
        <f t="shared" si="3"/>
        <v>8000</v>
      </c>
      <c r="U12" s="60">
        <f t="shared" si="4"/>
        <v>0</v>
      </c>
      <c r="V12" s="58">
        <f t="shared" si="5"/>
        <v>8000</v>
      </c>
      <c r="W12" s="59">
        <f t="shared" si="9"/>
        <v>-144000</v>
      </c>
      <c r="X12" s="60">
        <f t="shared" si="9"/>
        <v>-62000</v>
      </c>
      <c r="Y12" s="60">
        <f t="shared" si="6"/>
        <v>-206000</v>
      </c>
      <c r="Z12" s="60">
        <f t="shared" si="10"/>
        <v>-59.23</v>
      </c>
      <c r="AA12" s="60">
        <f t="shared" si="11"/>
        <v>-12.44</v>
      </c>
      <c r="AB12" s="58">
        <f t="shared" si="12"/>
        <v>-71.67</v>
      </c>
      <c r="AD12" s="62"/>
      <c r="AE12" s="62"/>
    </row>
    <row r="13" spans="1:31" ht="24" x14ac:dyDescent="0.25">
      <c r="A13" s="48" t="s">
        <v>49</v>
      </c>
      <c r="B13" s="49" t="s">
        <v>46</v>
      </c>
      <c r="C13" s="49"/>
      <c r="D13" s="49" t="s">
        <v>48</v>
      </c>
      <c r="E13" s="49" t="s">
        <v>50</v>
      </c>
      <c r="F13" s="50"/>
      <c r="G13" s="51"/>
      <c r="H13" s="52" t="s">
        <v>34</v>
      </c>
      <c r="I13" s="52"/>
      <c r="J13" s="53"/>
      <c r="K13" s="54">
        <f t="shared" si="7"/>
        <v>11000</v>
      </c>
      <c r="L13" s="55">
        <f t="shared" si="8"/>
        <v>0</v>
      </c>
      <c r="M13" s="55">
        <f t="shared" si="0"/>
        <v>11000</v>
      </c>
      <c r="N13" s="56">
        <v>10000</v>
      </c>
      <c r="O13" s="57">
        <v>0</v>
      </c>
      <c r="P13" s="58">
        <f t="shared" si="1"/>
        <v>10000</v>
      </c>
      <c r="Q13" s="56">
        <v>10000</v>
      </c>
      <c r="R13" s="57">
        <v>0</v>
      </c>
      <c r="S13" s="58">
        <f t="shared" si="2"/>
        <v>10000</v>
      </c>
      <c r="T13" s="59">
        <f t="shared" si="3"/>
        <v>1000</v>
      </c>
      <c r="U13" s="60">
        <f t="shared" si="4"/>
        <v>0</v>
      </c>
      <c r="V13" s="58">
        <f t="shared" si="5"/>
        <v>1000</v>
      </c>
      <c r="W13" s="59">
        <f t="shared" si="9"/>
        <v>0</v>
      </c>
      <c r="X13" s="60">
        <f t="shared" si="9"/>
        <v>0</v>
      </c>
      <c r="Y13" s="60">
        <f t="shared" si="6"/>
        <v>0</v>
      </c>
      <c r="Z13" s="60">
        <f t="shared" si="10"/>
        <v>0</v>
      </c>
      <c r="AA13" s="60">
        <f t="shared" si="11"/>
        <v>0</v>
      </c>
      <c r="AB13" s="58">
        <f t="shared" si="12"/>
        <v>0</v>
      </c>
      <c r="AD13" s="62"/>
      <c r="AE13" s="62"/>
    </row>
    <row r="14" spans="1:31" ht="24" x14ac:dyDescent="0.25">
      <c r="A14" s="48" t="s">
        <v>51</v>
      </c>
      <c r="B14" s="49" t="s">
        <v>52</v>
      </c>
      <c r="C14" s="49" t="s">
        <v>53</v>
      </c>
      <c r="D14" s="49" t="s">
        <v>54</v>
      </c>
      <c r="E14" s="49" t="s">
        <v>44</v>
      </c>
      <c r="F14" s="50" t="s">
        <v>33</v>
      </c>
      <c r="G14" s="51"/>
      <c r="H14" s="52" t="s">
        <v>34</v>
      </c>
      <c r="I14" s="52"/>
      <c r="J14" s="53">
        <v>0</v>
      </c>
      <c r="K14" s="54">
        <f t="shared" si="7"/>
        <v>278000</v>
      </c>
      <c r="L14" s="55">
        <f t="shared" si="8"/>
        <v>0</v>
      </c>
      <c r="M14" s="55">
        <f t="shared" si="0"/>
        <v>278000</v>
      </c>
      <c r="N14" s="56">
        <v>270000</v>
      </c>
      <c r="O14" s="57">
        <v>0</v>
      </c>
      <c r="P14" s="58">
        <f t="shared" si="1"/>
        <v>270000</v>
      </c>
      <c r="Q14" s="56">
        <v>284000</v>
      </c>
      <c r="R14" s="57">
        <v>111000</v>
      </c>
      <c r="S14" s="58">
        <f t="shared" si="2"/>
        <v>395000</v>
      </c>
      <c r="T14" s="59">
        <f t="shared" si="3"/>
        <v>8000</v>
      </c>
      <c r="U14" s="60">
        <f t="shared" si="4"/>
        <v>0</v>
      </c>
      <c r="V14" s="58">
        <f t="shared" si="5"/>
        <v>8000</v>
      </c>
      <c r="W14" s="59">
        <f t="shared" si="9"/>
        <v>-14000</v>
      </c>
      <c r="X14" s="60">
        <f t="shared" si="9"/>
        <v>-111000</v>
      </c>
      <c r="Y14" s="60">
        <f t="shared" si="6"/>
        <v>-125000</v>
      </c>
      <c r="Z14" s="60">
        <f t="shared" si="10"/>
        <v>-35.94</v>
      </c>
      <c r="AA14" s="60">
        <f t="shared" si="11"/>
        <v>-7.55</v>
      </c>
      <c r="AB14" s="58">
        <f t="shared" si="12"/>
        <v>-43.489999999999995</v>
      </c>
    </row>
    <row r="15" spans="1:31" x14ac:dyDescent="0.25">
      <c r="A15" s="48" t="s">
        <v>55</v>
      </c>
      <c r="B15" s="49" t="s">
        <v>56</v>
      </c>
      <c r="C15" s="49" t="s">
        <v>57</v>
      </c>
      <c r="D15" s="49" t="s">
        <v>58</v>
      </c>
      <c r="E15" s="49" t="s">
        <v>44</v>
      </c>
      <c r="F15" s="50" t="s">
        <v>33</v>
      </c>
      <c r="G15" s="51"/>
      <c r="H15" s="52" t="s">
        <v>34</v>
      </c>
      <c r="I15" s="52"/>
      <c r="J15" s="53">
        <v>0</v>
      </c>
      <c r="K15" s="54">
        <f t="shared" si="7"/>
        <v>510000</v>
      </c>
      <c r="L15" s="55">
        <f t="shared" si="8"/>
        <v>0</v>
      </c>
      <c r="M15" s="55">
        <f t="shared" si="0"/>
        <v>510000</v>
      </c>
      <c r="N15" s="56">
        <v>495000</v>
      </c>
      <c r="O15" s="57">
        <v>0</v>
      </c>
      <c r="P15" s="58">
        <f t="shared" si="1"/>
        <v>495000</v>
      </c>
      <c r="Q15" s="56">
        <v>530000</v>
      </c>
      <c r="R15" s="57">
        <v>136000</v>
      </c>
      <c r="S15" s="58">
        <f t="shared" si="2"/>
        <v>666000</v>
      </c>
      <c r="T15" s="59">
        <f t="shared" si="3"/>
        <v>15000</v>
      </c>
      <c r="U15" s="60">
        <f t="shared" si="4"/>
        <v>0</v>
      </c>
      <c r="V15" s="58">
        <f t="shared" si="5"/>
        <v>15000</v>
      </c>
      <c r="W15" s="59">
        <f t="shared" si="9"/>
        <v>-35000</v>
      </c>
      <c r="X15" s="60">
        <f t="shared" si="9"/>
        <v>-136000</v>
      </c>
      <c r="Y15" s="60">
        <f t="shared" si="6"/>
        <v>-171000</v>
      </c>
      <c r="Z15" s="60">
        <f t="shared" si="10"/>
        <v>-49.16</v>
      </c>
      <c r="AA15" s="60">
        <f t="shared" si="11"/>
        <v>-10.32</v>
      </c>
      <c r="AB15" s="58">
        <f t="shared" si="12"/>
        <v>-59.48</v>
      </c>
    </row>
    <row r="16" spans="1:31" ht="24" x14ac:dyDescent="0.25">
      <c r="A16" s="48" t="s">
        <v>59</v>
      </c>
      <c r="B16" s="49" t="s">
        <v>60</v>
      </c>
      <c r="C16" s="49" t="s">
        <v>61</v>
      </c>
      <c r="D16" s="49" t="s">
        <v>31</v>
      </c>
      <c r="E16" s="49" t="s">
        <v>62</v>
      </c>
      <c r="F16" s="50" t="s">
        <v>33</v>
      </c>
      <c r="G16" s="51"/>
      <c r="H16" s="52" t="s">
        <v>34</v>
      </c>
      <c r="I16" s="52"/>
      <c r="J16" s="53">
        <v>0</v>
      </c>
      <c r="K16" s="54">
        <f t="shared" si="7"/>
        <v>2094000</v>
      </c>
      <c r="L16" s="55">
        <f t="shared" si="8"/>
        <v>0</v>
      </c>
      <c r="M16" s="55">
        <f t="shared" si="0"/>
        <v>2094000</v>
      </c>
      <c r="N16" s="63">
        <v>2035000</v>
      </c>
      <c r="O16" s="57">
        <v>0</v>
      </c>
      <c r="P16" s="58">
        <f t="shared" si="1"/>
        <v>2035000</v>
      </c>
      <c r="Q16" s="63">
        <v>1863000</v>
      </c>
      <c r="R16" s="57">
        <v>0</v>
      </c>
      <c r="S16" s="58">
        <f t="shared" si="2"/>
        <v>1863000</v>
      </c>
      <c r="T16" s="59">
        <f t="shared" si="3"/>
        <v>59000</v>
      </c>
      <c r="U16" s="60">
        <f t="shared" si="4"/>
        <v>0</v>
      </c>
      <c r="V16" s="58">
        <f t="shared" si="5"/>
        <v>59000</v>
      </c>
      <c r="W16" s="59">
        <f t="shared" si="9"/>
        <v>172000</v>
      </c>
      <c r="X16" s="60">
        <f t="shared" si="9"/>
        <v>0</v>
      </c>
      <c r="Y16" s="60">
        <f t="shared" si="6"/>
        <v>172000</v>
      </c>
      <c r="Z16" s="60">
        <f t="shared" si="10"/>
        <v>49.45</v>
      </c>
      <c r="AA16" s="60">
        <f t="shared" si="11"/>
        <v>10.38</v>
      </c>
      <c r="AB16" s="58">
        <f t="shared" si="12"/>
        <v>59.830000000000005</v>
      </c>
    </row>
    <row r="17" spans="1:28" x14ac:dyDescent="0.25">
      <c r="A17" s="48" t="s">
        <v>63</v>
      </c>
      <c r="B17" s="49" t="s">
        <v>64</v>
      </c>
      <c r="C17" s="49"/>
      <c r="D17" s="49" t="s">
        <v>31</v>
      </c>
      <c r="E17" s="49" t="s">
        <v>65</v>
      </c>
      <c r="F17" s="50" t="s">
        <v>33</v>
      </c>
      <c r="G17" s="51"/>
      <c r="H17" s="52" t="s">
        <v>34</v>
      </c>
      <c r="I17" s="52"/>
      <c r="J17" s="53">
        <v>1</v>
      </c>
      <c r="K17" s="54">
        <f t="shared" si="7"/>
        <v>551000</v>
      </c>
      <c r="L17" s="55">
        <f t="shared" si="8"/>
        <v>0</v>
      </c>
      <c r="M17" s="55">
        <f t="shared" si="0"/>
        <v>551000</v>
      </c>
      <c r="N17" s="63">
        <v>535000</v>
      </c>
      <c r="O17" s="57">
        <v>0</v>
      </c>
      <c r="P17" s="58">
        <f t="shared" si="1"/>
        <v>535000</v>
      </c>
      <c r="Q17" s="63">
        <v>620000</v>
      </c>
      <c r="R17" s="57">
        <v>0</v>
      </c>
      <c r="S17" s="58">
        <f t="shared" si="2"/>
        <v>620000</v>
      </c>
      <c r="T17" s="59">
        <f t="shared" si="3"/>
        <v>16000</v>
      </c>
      <c r="U17" s="60">
        <f t="shared" si="4"/>
        <v>0</v>
      </c>
      <c r="V17" s="58">
        <f t="shared" si="5"/>
        <v>16000</v>
      </c>
      <c r="W17" s="59">
        <f t="shared" si="9"/>
        <v>-85000</v>
      </c>
      <c r="X17" s="60">
        <f t="shared" si="9"/>
        <v>0</v>
      </c>
      <c r="Y17" s="60">
        <f t="shared" si="6"/>
        <v>-85000</v>
      </c>
      <c r="Z17" s="60">
        <f t="shared" si="10"/>
        <v>-24.44</v>
      </c>
      <c r="AA17" s="60">
        <f t="shared" si="11"/>
        <v>-5.13</v>
      </c>
      <c r="AB17" s="58">
        <f t="shared" si="12"/>
        <v>-29.57</v>
      </c>
    </row>
    <row r="18" spans="1:28" x14ac:dyDescent="0.25">
      <c r="A18" s="48" t="s">
        <v>66</v>
      </c>
      <c r="B18" s="49" t="s">
        <v>67</v>
      </c>
      <c r="C18" s="49" t="s">
        <v>68</v>
      </c>
      <c r="D18" s="49" t="s">
        <v>48</v>
      </c>
      <c r="E18" s="49" t="s">
        <v>69</v>
      </c>
      <c r="F18" s="50" t="s">
        <v>33</v>
      </c>
      <c r="G18" s="51"/>
      <c r="H18" s="52" t="s">
        <v>34</v>
      </c>
      <c r="I18" s="52"/>
      <c r="J18" s="53">
        <v>1</v>
      </c>
      <c r="K18" s="54">
        <f t="shared" si="7"/>
        <v>278000</v>
      </c>
      <c r="L18" s="55">
        <f t="shared" si="8"/>
        <v>0</v>
      </c>
      <c r="M18" s="55">
        <f t="shared" si="0"/>
        <v>278000</v>
      </c>
      <c r="N18" s="63">
        <v>270000</v>
      </c>
      <c r="O18" s="57">
        <v>0</v>
      </c>
      <c r="P18" s="58">
        <f t="shared" si="1"/>
        <v>270000</v>
      </c>
      <c r="Q18" s="63">
        <v>415000</v>
      </c>
      <c r="R18" s="57">
        <v>0</v>
      </c>
      <c r="S18" s="58">
        <f t="shared" si="2"/>
        <v>415000</v>
      </c>
      <c r="T18" s="59">
        <f t="shared" si="3"/>
        <v>8000</v>
      </c>
      <c r="U18" s="60">
        <f t="shared" si="4"/>
        <v>0</v>
      </c>
      <c r="V18" s="58">
        <f t="shared" si="5"/>
        <v>8000</v>
      </c>
      <c r="W18" s="59">
        <f t="shared" si="9"/>
        <v>-145000</v>
      </c>
      <c r="X18" s="60">
        <f t="shared" si="9"/>
        <v>0</v>
      </c>
      <c r="Y18" s="60">
        <f t="shared" si="6"/>
        <v>-145000</v>
      </c>
      <c r="Z18" s="60">
        <f t="shared" si="10"/>
        <v>-41.69</v>
      </c>
      <c r="AA18" s="60">
        <f t="shared" si="11"/>
        <v>-8.75</v>
      </c>
      <c r="AB18" s="58">
        <f t="shared" si="12"/>
        <v>-50.44</v>
      </c>
    </row>
    <row r="19" spans="1:28" ht="24" x14ac:dyDescent="0.25">
      <c r="A19" s="48" t="s">
        <v>70</v>
      </c>
      <c r="B19" s="49" t="s">
        <v>71</v>
      </c>
      <c r="C19" s="49"/>
      <c r="D19" s="49" t="s">
        <v>54</v>
      </c>
      <c r="E19" s="49" t="s">
        <v>72</v>
      </c>
      <c r="F19" s="50" t="s">
        <v>33</v>
      </c>
      <c r="G19" s="51"/>
      <c r="H19" s="52" t="s">
        <v>34</v>
      </c>
      <c r="I19" s="52"/>
      <c r="J19" s="53">
        <v>1</v>
      </c>
      <c r="K19" s="54">
        <f t="shared" si="7"/>
        <v>242000</v>
      </c>
      <c r="L19" s="55">
        <f t="shared" si="8"/>
        <v>0</v>
      </c>
      <c r="M19" s="55">
        <f t="shared" si="0"/>
        <v>242000</v>
      </c>
      <c r="N19" s="63">
        <v>235000</v>
      </c>
      <c r="O19" s="57">
        <v>0</v>
      </c>
      <c r="P19" s="58">
        <f t="shared" si="1"/>
        <v>235000</v>
      </c>
      <c r="Q19" s="63">
        <v>430000</v>
      </c>
      <c r="R19" s="57">
        <v>0</v>
      </c>
      <c r="S19" s="58">
        <f t="shared" si="2"/>
        <v>430000</v>
      </c>
      <c r="T19" s="59">
        <f t="shared" si="3"/>
        <v>7000</v>
      </c>
      <c r="U19" s="60">
        <f t="shared" si="4"/>
        <v>0</v>
      </c>
      <c r="V19" s="58">
        <f t="shared" si="5"/>
        <v>7000</v>
      </c>
      <c r="W19" s="59">
        <f t="shared" si="9"/>
        <v>-195000</v>
      </c>
      <c r="X19" s="60">
        <f t="shared" si="9"/>
        <v>0</v>
      </c>
      <c r="Y19" s="60">
        <f t="shared" si="6"/>
        <v>-195000</v>
      </c>
      <c r="Z19" s="60">
        <f t="shared" si="10"/>
        <v>-56.06</v>
      </c>
      <c r="AA19" s="60">
        <f t="shared" si="11"/>
        <v>-11.77</v>
      </c>
      <c r="AB19" s="58">
        <f t="shared" si="12"/>
        <v>-67.83</v>
      </c>
    </row>
    <row r="20" spans="1:28" x14ac:dyDescent="0.25">
      <c r="A20" s="48" t="s">
        <v>73</v>
      </c>
      <c r="B20" s="49" t="s">
        <v>74</v>
      </c>
      <c r="C20" s="49" t="s">
        <v>75</v>
      </c>
      <c r="D20" s="49" t="s">
        <v>58</v>
      </c>
      <c r="E20" s="49" t="s">
        <v>76</v>
      </c>
      <c r="F20" s="50" t="s">
        <v>33</v>
      </c>
      <c r="G20" s="51">
        <v>25</v>
      </c>
      <c r="H20" s="52" t="s">
        <v>34</v>
      </c>
      <c r="I20" s="52" t="s">
        <v>34</v>
      </c>
      <c r="J20" s="53">
        <v>0</v>
      </c>
      <c r="K20" s="54">
        <f t="shared" si="7"/>
        <v>2916000</v>
      </c>
      <c r="L20" s="55">
        <f t="shared" si="8"/>
        <v>174000</v>
      </c>
      <c r="M20" s="55">
        <f t="shared" si="0"/>
        <v>3090000</v>
      </c>
      <c r="N20" s="63">
        <v>2835000</v>
      </c>
      <c r="O20" s="57">
        <v>170000</v>
      </c>
      <c r="P20" s="58">
        <f t="shared" si="1"/>
        <v>3005000</v>
      </c>
      <c r="Q20" s="63">
        <v>3697000</v>
      </c>
      <c r="R20" s="57">
        <v>136000</v>
      </c>
      <c r="S20" s="58">
        <f t="shared" si="2"/>
        <v>3833000</v>
      </c>
      <c r="T20" s="59">
        <f t="shared" si="3"/>
        <v>81000</v>
      </c>
      <c r="U20" s="60">
        <f t="shared" si="4"/>
        <v>4000</v>
      </c>
      <c r="V20" s="58">
        <f t="shared" si="5"/>
        <v>85000</v>
      </c>
      <c r="W20" s="59">
        <f t="shared" si="9"/>
        <v>-862000</v>
      </c>
      <c r="X20" s="60">
        <f t="shared" si="9"/>
        <v>34000</v>
      </c>
      <c r="Y20" s="60">
        <f t="shared" si="6"/>
        <v>-828000</v>
      </c>
      <c r="Z20" s="60">
        <f t="shared" si="10"/>
        <v>-238.05</v>
      </c>
      <c r="AA20" s="60">
        <f t="shared" si="11"/>
        <v>-49.99</v>
      </c>
      <c r="AB20" s="58">
        <f t="shared" si="12"/>
        <v>-288.04000000000002</v>
      </c>
    </row>
    <row r="21" spans="1:28" ht="24" x14ac:dyDescent="0.25">
      <c r="A21" s="48" t="s">
        <v>77</v>
      </c>
      <c r="B21" s="49" t="s">
        <v>78</v>
      </c>
      <c r="C21" s="49"/>
      <c r="D21" s="49" t="s">
        <v>54</v>
      </c>
      <c r="E21" s="49" t="s">
        <v>79</v>
      </c>
      <c r="F21" s="50" t="s">
        <v>33</v>
      </c>
      <c r="G21" s="51"/>
      <c r="H21" s="52" t="s">
        <v>80</v>
      </c>
      <c r="I21" s="52" t="s">
        <v>34</v>
      </c>
      <c r="J21" s="53">
        <v>0</v>
      </c>
      <c r="K21" s="54">
        <f t="shared" si="7"/>
        <v>849000</v>
      </c>
      <c r="L21" s="55">
        <f t="shared" si="8"/>
        <v>56000</v>
      </c>
      <c r="M21" s="55">
        <f t="shared" si="0"/>
        <v>905000</v>
      </c>
      <c r="N21" s="63">
        <v>825000</v>
      </c>
      <c r="O21" s="57">
        <v>54200</v>
      </c>
      <c r="P21" s="58">
        <f t="shared" si="1"/>
        <v>879200</v>
      </c>
      <c r="Q21" s="63">
        <v>1057000</v>
      </c>
      <c r="R21" s="57">
        <v>34000</v>
      </c>
      <c r="S21" s="58">
        <f t="shared" si="2"/>
        <v>1091000</v>
      </c>
      <c r="T21" s="59">
        <f t="shared" si="3"/>
        <v>24000</v>
      </c>
      <c r="U21" s="60">
        <f t="shared" si="4"/>
        <v>1800</v>
      </c>
      <c r="V21" s="58">
        <f t="shared" si="5"/>
        <v>25800</v>
      </c>
      <c r="W21" s="59">
        <f t="shared" si="9"/>
        <v>-232000</v>
      </c>
      <c r="X21" s="60">
        <f t="shared" si="9"/>
        <v>20200</v>
      </c>
      <c r="Y21" s="60">
        <f t="shared" si="6"/>
        <v>-211800</v>
      </c>
      <c r="Z21" s="60">
        <f t="shared" si="10"/>
        <v>-60.89</v>
      </c>
      <c r="AA21" s="60">
        <f t="shared" si="11"/>
        <v>-12.79</v>
      </c>
      <c r="AB21" s="58">
        <f t="shared" si="12"/>
        <v>-73.680000000000007</v>
      </c>
    </row>
    <row r="22" spans="1:28" x14ac:dyDescent="0.25">
      <c r="A22" s="48" t="s">
        <v>81</v>
      </c>
      <c r="B22" s="49" t="s">
        <v>82</v>
      </c>
      <c r="C22" s="49" t="s">
        <v>83</v>
      </c>
      <c r="D22" s="49" t="s">
        <v>31</v>
      </c>
      <c r="E22" s="49" t="s">
        <v>84</v>
      </c>
      <c r="F22" s="50" t="s">
        <v>33</v>
      </c>
      <c r="G22" s="51">
        <v>15</v>
      </c>
      <c r="H22" s="52" t="s">
        <v>34</v>
      </c>
      <c r="I22" s="52" t="s">
        <v>34</v>
      </c>
      <c r="J22" s="53">
        <v>0</v>
      </c>
      <c r="K22" s="54">
        <f t="shared" si="7"/>
        <v>1096000</v>
      </c>
      <c r="L22" s="55">
        <f t="shared" si="8"/>
        <v>602000</v>
      </c>
      <c r="M22" s="55">
        <f t="shared" si="0"/>
        <v>1698000</v>
      </c>
      <c r="N22" s="63">
        <v>1065000</v>
      </c>
      <c r="O22" s="57">
        <v>590000</v>
      </c>
      <c r="P22" s="58">
        <f t="shared" si="1"/>
        <v>1655000</v>
      </c>
      <c r="Q22" s="63">
        <v>1520000</v>
      </c>
      <c r="R22" s="57">
        <v>301000</v>
      </c>
      <c r="S22" s="58">
        <f t="shared" si="2"/>
        <v>1821000</v>
      </c>
      <c r="T22" s="59">
        <f t="shared" si="3"/>
        <v>31000</v>
      </c>
      <c r="U22" s="60">
        <f t="shared" si="4"/>
        <v>12000</v>
      </c>
      <c r="V22" s="58">
        <f t="shared" si="5"/>
        <v>43000</v>
      </c>
      <c r="W22" s="59">
        <f t="shared" si="9"/>
        <v>-455000</v>
      </c>
      <c r="X22" s="60">
        <f t="shared" si="9"/>
        <v>289000</v>
      </c>
      <c r="Y22" s="60">
        <f t="shared" si="6"/>
        <v>-166000</v>
      </c>
      <c r="Z22" s="60">
        <f t="shared" si="10"/>
        <v>-47.73</v>
      </c>
      <c r="AA22" s="60">
        <f t="shared" si="11"/>
        <v>-10.02</v>
      </c>
      <c r="AB22" s="58">
        <f t="shared" si="12"/>
        <v>-57.75</v>
      </c>
    </row>
    <row r="23" spans="1:28" x14ac:dyDescent="0.25">
      <c r="A23" s="48" t="s">
        <v>85</v>
      </c>
      <c r="B23" s="49" t="s">
        <v>86</v>
      </c>
      <c r="C23" s="49" t="s">
        <v>87</v>
      </c>
      <c r="D23" s="49" t="s">
        <v>58</v>
      </c>
      <c r="E23" s="49" t="s">
        <v>88</v>
      </c>
      <c r="F23" s="50" t="s">
        <v>33</v>
      </c>
      <c r="G23" s="51">
        <v>16</v>
      </c>
      <c r="H23" s="52" t="s">
        <v>34</v>
      </c>
      <c r="I23" s="52" t="s">
        <v>34</v>
      </c>
      <c r="J23" s="53">
        <v>0</v>
      </c>
      <c r="K23" s="54">
        <f t="shared" si="7"/>
        <v>700000</v>
      </c>
      <c r="L23" s="55">
        <f t="shared" si="8"/>
        <v>596000</v>
      </c>
      <c r="M23" s="55">
        <f t="shared" si="0"/>
        <v>1296000</v>
      </c>
      <c r="N23" s="63">
        <v>680000</v>
      </c>
      <c r="O23" s="57">
        <v>585000</v>
      </c>
      <c r="P23" s="58">
        <f t="shared" si="1"/>
        <v>1265000</v>
      </c>
      <c r="Q23" s="63">
        <v>605000</v>
      </c>
      <c r="R23" s="57">
        <v>246000</v>
      </c>
      <c r="S23" s="58">
        <f t="shared" si="2"/>
        <v>851000</v>
      </c>
      <c r="T23" s="59">
        <f t="shared" si="3"/>
        <v>20000</v>
      </c>
      <c r="U23" s="60">
        <f t="shared" si="4"/>
        <v>11000</v>
      </c>
      <c r="V23" s="58">
        <f t="shared" si="5"/>
        <v>31000</v>
      </c>
      <c r="W23" s="59">
        <f t="shared" si="9"/>
        <v>75000</v>
      </c>
      <c r="X23" s="60">
        <f t="shared" si="9"/>
        <v>339000</v>
      </c>
      <c r="Y23" s="60">
        <f t="shared" si="6"/>
        <v>414000</v>
      </c>
      <c r="Z23" s="60">
        <f t="shared" si="10"/>
        <v>119.03</v>
      </c>
      <c r="AA23" s="60">
        <f t="shared" si="11"/>
        <v>25</v>
      </c>
      <c r="AB23" s="58">
        <f t="shared" si="12"/>
        <v>144.03</v>
      </c>
    </row>
    <row r="24" spans="1:28" ht="22.15" customHeight="1" x14ac:dyDescent="0.25">
      <c r="A24" s="48" t="s">
        <v>89</v>
      </c>
      <c r="B24" s="49" t="s">
        <v>90</v>
      </c>
      <c r="C24" s="49"/>
      <c r="D24" s="49" t="s">
        <v>31</v>
      </c>
      <c r="E24" s="49" t="s">
        <v>91</v>
      </c>
      <c r="F24" s="50" t="s">
        <v>92</v>
      </c>
      <c r="G24" s="51"/>
      <c r="H24" s="52" t="s">
        <v>93</v>
      </c>
      <c r="I24" s="52"/>
      <c r="J24" s="53">
        <v>1</v>
      </c>
      <c r="K24" s="54">
        <f t="shared" si="7"/>
        <v>286000</v>
      </c>
      <c r="L24" s="55">
        <f t="shared" si="8"/>
        <v>0</v>
      </c>
      <c r="M24" s="55">
        <f t="shared" si="0"/>
        <v>286000</v>
      </c>
      <c r="N24" s="63">
        <v>278000</v>
      </c>
      <c r="O24" s="57">
        <v>0</v>
      </c>
      <c r="P24" s="58">
        <f t="shared" si="1"/>
        <v>278000</v>
      </c>
      <c r="Q24" s="63">
        <v>278000</v>
      </c>
      <c r="R24" s="57">
        <v>0</v>
      </c>
      <c r="S24" s="58">
        <f t="shared" si="2"/>
        <v>278000</v>
      </c>
      <c r="T24" s="59">
        <f t="shared" si="3"/>
        <v>8000</v>
      </c>
      <c r="U24" s="60">
        <f t="shared" si="4"/>
        <v>0</v>
      </c>
      <c r="V24" s="58">
        <f t="shared" si="5"/>
        <v>8000</v>
      </c>
      <c r="W24" s="59">
        <f t="shared" si="9"/>
        <v>0</v>
      </c>
      <c r="X24" s="60">
        <f t="shared" si="9"/>
        <v>0</v>
      </c>
      <c r="Y24" s="60">
        <f t="shared" si="6"/>
        <v>0</v>
      </c>
      <c r="Z24" s="60">
        <f t="shared" si="10"/>
        <v>0</v>
      </c>
      <c r="AA24" s="60">
        <f t="shared" si="11"/>
        <v>0</v>
      </c>
      <c r="AB24" s="58">
        <f t="shared" si="12"/>
        <v>0</v>
      </c>
    </row>
    <row r="25" spans="1:28" ht="12.6" customHeight="1" x14ac:dyDescent="0.25">
      <c r="A25" s="48" t="s">
        <v>89</v>
      </c>
      <c r="B25" s="49" t="s">
        <v>90</v>
      </c>
      <c r="C25" s="49"/>
      <c r="D25" s="49" t="s">
        <v>31</v>
      </c>
      <c r="E25" s="49" t="s">
        <v>94</v>
      </c>
      <c r="F25" s="50" t="s">
        <v>95</v>
      </c>
      <c r="G25" s="51"/>
      <c r="H25" s="52" t="s">
        <v>93</v>
      </c>
      <c r="I25" s="52"/>
      <c r="J25" s="53">
        <v>1</v>
      </c>
      <c r="K25" s="54">
        <f t="shared" si="7"/>
        <v>286000</v>
      </c>
      <c r="L25" s="55">
        <f t="shared" si="8"/>
        <v>0</v>
      </c>
      <c r="M25" s="55">
        <f t="shared" si="0"/>
        <v>286000</v>
      </c>
      <c r="N25" s="63">
        <v>278000</v>
      </c>
      <c r="O25" s="57">
        <v>0</v>
      </c>
      <c r="P25" s="58">
        <f t="shared" si="1"/>
        <v>278000</v>
      </c>
      <c r="Q25" s="63">
        <v>278000</v>
      </c>
      <c r="R25" s="57">
        <v>0</v>
      </c>
      <c r="S25" s="58">
        <f t="shared" si="2"/>
        <v>278000</v>
      </c>
      <c r="T25" s="59">
        <f t="shared" si="3"/>
        <v>8000</v>
      </c>
      <c r="U25" s="60">
        <f t="shared" si="4"/>
        <v>0</v>
      </c>
      <c r="V25" s="58">
        <f t="shared" si="5"/>
        <v>8000</v>
      </c>
      <c r="W25" s="59">
        <f t="shared" si="9"/>
        <v>0</v>
      </c>
      <c r="X25" s="60">
        <f t="shared" si="9"/>
        <v>0</v>
      </c>
      <c r="Y25" s="60">
        <f t="shared" si="6"/>
        <v>0</v>
      </c>
      <c r="Z25" s="60">
        <f t="shared" ref="Z25" si="13">ROUND(Y25*premie/2000,2)</f>
        <v>0</v>
      </c>
      <c r="AA25" s="60">
        <f t="shared" si="11"/>
        <v>0</v>
      </c>
      <c r="AB25" s="58">
        <f t="shared" si="12"/>
        <v>0</v>
      </c>
    </row>
    <row r="26" spans="1:28" ht="24" x14ac:dyDescent="0.25">
      <c r="A26" s="48" t="s">
        <v>89</v>
      </c>
      <c r="B26" s="49" t="s">
        <v>90</v>
      </c>
      <c r="C26" s="49"/>
      <c r="D26" s="49" t="s">
        <v>31</v>
      </c>
      <c r="E26" s="49" t="s">
        <v>96</v>
      </c>
      <c r="F26" s="50" t="s">
        <v>97</v>
      </c>
      <c r="G26" s="51"/>
      <c r="H26" s="52" t="s">
        <v>34</v>
      </c>
      <c r="I26" s="52"/>
      <c r="J26" s="53">
        <v>1</v>
      </c>
      <c r="K26" s="54">
        <f t="shared" si="7"/>
        <v>561000</v>
      </c>
      <c r="L26" s="55">
        <f t="shared" si="8"/>
        <v>0</v>
      </c>
      <c r="M26" s="55">
        <f t="shared" si="0"/>
        <v>561000</v>
      </c>
      <c r="N26" s="63">
        <v>545000</v>
      </c>
      <c r="O26" s="57">
        <v>0</v>
      </c>
      <c r="P26" s="58">
        <f t="shared" si="1"/>
        <v>545000</v>
      </c>
      <c r="Q26" s="63">
        <v>602000</v>
      </c>
      <c r="R26" s="57">
        <v>0</v>
      </c>
      <c r="S26" s="58">
        <f t="shared" si="2"/>
        <v>602000</v>
      </c>
      <c r="T26" s="59">
        <f t="shared" si="3"/>
        <v>16000</v>
      </c>
      <c r="U26" s="60">
        <f t="shared" si="4"/>
        <v>0</v>
      </c>
      <c r="V26" s="58">
        <f t="shared" si="5"/>
        <v>16000</v>
      </c>
      <c r="W26" s="59">
        <f t="shared" si="9"/>
        <v>-57000</v>
      </c>
      <c r="X26" s="60">
        <f t="shared" si="9"/>
        <v>0</v>
      </c>
      <c r="Y26" s="60">
        <f t="shared" si="6"/>
        <v>-57000</v>
      </c>
      <c r="Z26" s="60">
        <f t="shared" si="10"/>
        <v>-16.39</v>
      </c>
      <c r="AA26" s="60">
        <f t="shared" si="11"/>
        <v>-3.44</v>
      </c>
      <c r="AB26" s="58">
        <f t="shared" si="12"/>
        <v>-19.830000000000002</v>
      </c>
    </row>
    <row r="27" spans="1:28" x14ac:dyDescent="0.25">
      <c r="A27" s="48" t="s">
        <v>98</v>
      </c>
      <c r="B27" s="49" t="s">
        <v>99</v>
      </c>
      <c r="C27" s="49" t="s">
        <v>100</v>
      </c>
      <c r="D27" s="49" t="s">
        <v>58</v>
      </c>
      <c r="E27" s="49" t="s">
        <v>101</v>
      </c>
      <c r="F27" s="50" t="s">
        <v>33</v>
      </c>
      <c r="G27" s="51"/>
      <c r="H27" s="52" t="s">
        <v>34</v>
      </c>
      <c r="I27" s="52"/>
      <c r="J27" s="53">
        <v>1</v>
      </c>
      <c r="K27" s="54">
        <f t="shared" si="7"/>
        <v>715000</v>
      </c>
      <c r="L27" s="55">
        <f t="shared" si="8"/>
        <v>0</v>
      </c>
      <c r="M27" s="55">
        <f t="shared" si="0"/>
        <v>715000</v>
      </c>
      <c r="N27" s="63">
        <v>695000</v>
      </c>
      <c r="O27" s="57">
        <v>0</v>
      </c>
      <c r="P27" s="58">
        <f t="shared" si="1"/>
        <v>695000</v>
      </c>
      <c r="Q27" s="63">
        <v>753000</v>
      </c>
      <c r="R27" s="57">
        <v>0</v>
      </c>
      <c r="S27" s="58">
        <f t="shared" si="2"/>
        <v>753000</v>
      </c>
      <c r="T27" s="59">
        <f t="shared" si="3"/>
        <v>20000</v>
      </c>
      <c r="U27" s="60">
        <f t="shared" si="4"/>
        <v>0</v>
      </c>
      <c r="V27" s="58">
        <f t="shared" si="5"/>
        <v>20000</v>
      </c>
      <c r="W27" s="59">
        <f t="shared" si="9"/>
        <v>-58000</v>
      </c>
      <c r="X27" s="60">
        <f t="shared" si="9"/>
        <v>0</v>
      </c>
      <c r="Y27" s="60">
        <f t="shared" si="6"/>
        <v>-58000</v>
      </c>
      <c r="Z27" s="60">
        <f t="shared" si="10"/>
        <v>-16.68</v>
      </c>
      <c r="AA27" s="60">
        <f t="shared" si="11"/>
        <v>-3.5</v>
      </c>
      <c r="AB27" s="58">
        <f t="shared" si="12"/>
        <v>-20.18</v>
      </c>
    </row>
    <row r="28" spans="1:28" ht="24" x14ac:dyDescent="0.25">
      <c r="A28" s="48" t="s">
        <v>102</v>
      </c>
      <c r="B28" s="49" t="s">
        <v>103</v>
      </c>
      <c r="C28" s="49"/>
      <c r="D28" s="49" t="s">
        <v>54</v>
      </c>
      <c r="E28" s="49" t="s">
        <v>104</v>
      </c>
      <c r="F28" s="50" t="s">
        <v>33</v>
      </c>
      <c r="G28" s="51"/>
      <c r="H28" s="52" t="s">
        <v>34</v>
      </c>
      <c r="I28" s="52"/>
      <c r="J28" s="53">
        <v>0</v>
      </c>
      <c r="K28" s="54">
        <f t="shared" si="7"/>
        <v>1106000</v>
      </c>
      <c r="L28" s="55">
        <f t="shared" si="8"/>
        <v>0</v>
      </c>
      <c r="M28" s="55">
        <f t="shared" si="0"/>
        <v>1106000</v>
      </c>
      <c r="N28" s="63">
        <v>1075000</v>
      </c>
      <c r="O28" s="57">
        <v>0</v>
      </c>
      <c r="P28" s="58">
        <f t="shared" si="1"/>
        <v>1075000</v>
      </c>
      <c r="Q28" s="63">
        <v>1213000</v>
      </c>
      <c r="R28" s="57">
        <v>0</v>
      </c>
      <c r="S28" s="58">
        <f t="shared" si="2"/>
        <v>1213000</v>
      </c>
      <c r="T28" s="59">
        <f t="shared" si="3"/>
        <v>31000</v>
      </c>
      <c r="U28" s="60">
        <f t="shared" si="4"/>
        <v>0</v>
      </c>
      <c r="V28" s="58">
        <f t="shared" si="5"/>
        <v>31000</v>
      </c>
      <c r="W28" s="59">
        <f t="shared" si="9"/>
        <v>-138000</v>
      </c>
      <c r="X28" s="60">
        <f t="shared" si="9"/>
        <v>0</v>
      </c>
      <c r="Y28" s="60">
        <f t="shared" si="6"/>
        <v>-138000</v>
      </c>
      <c r="Z28" s="60">
        <f t="shared" si="10"/>
        <v>-39.68</v>
      </c>
      <c r="AA28" s="60">
        <f t="shared" si="11"/>
        <v>-8.33</v>
      </c>
      <c r="AB28" s="58">
        <f t="shared" si="12"/>
        <v>-48.01</v>
      </c>
    </row>
    <row r="29" spans="1:28" hidden="1" x14ac:dyDescent="0.25">
      <c r="A29" s="48"/>
      <c r="B29" s="49"/>
      <c r="C29" s="49"/>
      <c r="D29" s="49"/>
      <c r="E29" s="49"/>
      <c r="F29" s="50"/>
      <c r="G29" s="51"/>
      <c r="H29" s="52"/>
      <c r="I29" s="52"/>
      <c r="J29" s="53"/>
      <c r="K29" s="54">
        <f t="shared" si="7"/>
        <v>0</v>
      </c>
      <c r="L29" s="55">
        <f t="shared" si="8"/>
        <v>0</v>
      </c>
      <c r="M29" s="55">
        <f t="shared" si="0"/>
        <v>0</v>
      </c>
      <c r="N29" s="63">
        <v>0</v>
      </c>
      <c r="O29" s="57">
        <v>0</v>
      </c>
      <c r="P29" s="58">
        <f t="shared" si="1"/>
        <v>0</v>
      </c>
      <c r="Q29" s="63">
        <v>0</v>
      </c>
      <c r="R29" s="57">
        <v>0</v>
      </c>
      <c r="S29" s="58">
        <f t="shared" si="2"/>
        <v>0</v>
      </c>
      <c r="T29" s="59">
        <f t="shared" si="3"/>
        <v>0</v>
      </c>
      <c r="U29" s="60">
        <f t="shared" si="4"/>
        <v>0</v>
      </c>
      <c r="V29" s="58">
        <f t="shared" si="5"/>
        <v>0</v>
      </c>
      <c r="W29" s="59">
        <f t="shared" si="9"/>
        <v>0</v>
      </c>
      <c r="X29" s="60">
        <f t="shared" si="9"/>
        <v>0</v>
      </c>
      <c r="Y29" s="60">
        <f t="shared" si="6"/>
        <v>0</v>
      </c>
      <c r="Z29" s="60">
        <f t="shared" si="10"/>
        <v>0</v>
      </c>
      <c r="AA29" s="60">
        <f t="shared" si="11"/>
        <v>0</v>
      </c>
      <c r="AB29" s="58">
        <f t="shared" si="12"/>
        <v>0</v>
      </c>
    </row>
    <row r="30" spans="1:28" hidden="1" x14ac:dyDescent="0.25">
      <c r="A30" s="48"/>
      <c r="B30" s="49"/>
      <c r="C30" s="49"/>
      <c r="D30" s="49"/>
      <c r="E30" s="49"/>
      <c r="F30" s="50"/>
      <c r="G30" s="51"/>
      <c r="H30" s="52"/>
      <c r="I30" s="52"/>
      <c r="J30" s="53"/>
      <c r="K30" s="54">
        <f t="shared" si="7"/>
        <v>0</v>
      </c>
      <c r="L30" s="55">
        <f t="shared" si="8"/>
        <v>0</v>
      </c>
      <c r="M30" s="55">
        <f t="shared" si="0"/>
        <v>0</v>
      </c>
      <c r="N30" s="63">
        <v>0</v>
      </c>
      <c r="O30" s="57">
        <v>0</v>
      </c>
      <c r="P30" s="58">
        <f t="shared" si="1"/>
        <v>0</v>
      </c>
      <c r="Q30" s="63">
        <v>0</v>
      </c>
      <c r="R30" s="57">
        <v>0</v>
      </c>
      <c r="S30" s="58">
        <f t="shared" si="2"/>
        <v>0</v>
      </c>
      <c r="T30" s="59">
        <f t="shared" si="3"/>
        <v>0</v>
      </c>
      <c r="U30" s="60">
        <f t="shared" si="4"/>
        <v>0</v>
      </c>
      <c r="V30" s="58">
        <f t="shared" si="5"/>
        <v>0</v>
      </c>
      <c r="W30" s="59">
        <f t="shared" si="9"/>
        <v>0</v>
      </c>
      <c r="X30" s="60">
        <f t="shared" si="9"/>
        <v>0</v>
      </c>
      <c r="Y30" s="60">
        <f t="shared" si="6"/>
        <v>0</v>
      </c>
      <c r="Z30" s="60">
        <f t="shared" si="10"/>
        <v>0</v>
      </c>
      <c r="AA30" s="60">
        <f t="shared" si="11"/>
        <v>0</v>
      </c>
      <c r="AB30" s="58">
        <f t="shared" si="12"/>
        <v>0</v>
      </c>
    </row>
    <row r="31" spans="1:28" hidden="1" x14ac:dyDescent="0.25">
      <c r="A31" s="48"/>
      <c r="B31" s="49"/>
      <c r="C31" s="49"/>
      <c r="D31" s="49"/>
      <c r="E31" s="49"/>
      <c r="F31" s="50"/>
      <c r="G31" s="51"/>
      <c r="H31" s="52"/>
      <c r="I31" s="52"/>
      <c r="J31" s="53"/>
      <c r="K31" s="54">
        <f t="shared" si="7"/>
        <v>0</v>
      </c>
      <c r="L31" s="55">
        <f t="shared" si="8"/>
        <v>0</v>
      </c>
      <c r="M31" s="55">
        <f t="shared" si="0"/>
        <v>0</v>
      </c>
      <c r="N31" s="63">
        <v>0</v>
      </c>
      <c r="O31" s="57">
        <v>0</v>
      </c>
      <c r="P31" s="58">
        <f t="shared" si="1"/>
        <v>0</v>
      </c>
      <c r="Q31" s="63">
        <v>0</v>
      </c>
      <c r="R31" s="57">
        <v>0</v>
      </c>
      <c r="S31" s="58">
        <f t="shared" si="2"/>
        <v>0</v>
      </c>
      <c r="T31" s="59">
        <f t="shared" si="3"/>
        <v>0</v>
      </c>
      <c r="U31" s="60">
        <f t="shared" si="4"/>
        <v>0</v>
      </c>
      <c r="V31" s="58">
        <f t="shared" si="5"/>
        <v>0</v>
      </c>
      <c r="W31" s="59">
        <f t="shared" si="9"/>
        <v>0</v>
      </c>
      <c r="X31" s="60">
        <f t="shared" si="9"/>
        <v>0</v>
      </c>
      <c r="Y31" s="60">
        <f t="shared" si="6"/>
        <v>0</v>
      </c>
      <c r="Z31" s="60">
        <f t="shared" si="10"/>
        <v>0</v>
      </c>
      <c r="AA31" s="60">
        <f t="shared" si="11"/>
        <v>0</v>
      </c>
      <c r="AB31" s="58">
        <f t="shared" si="12"/>
        <v>0</v>
      </c>
    </row>
    <row r="32" spans="1:28" ht="24" x14ac:dyDescent="0.25">
      <c r="A32" s="48" t="s">
        <v>102</v>
      </c>
      <c r="B32" s="49" t="s">
        <v>105</v>
      </c>
      <c r="C32" s="49" t="s">
        <v>106</v>
      </c>
      <c r="D32" s="49" t="s">
        <v>54</v>
      </c>
      <c r="E32" s="49" t="s">
        <v>107</v>
      </c>
      <c r="F32" s="50" t="s">
        <v>108</v>
      </c>
      <c r="G32" s="51"/>
      <c r="H32" s="52" t="s">
        <v>34</v>
      </c>
      <c r="I32" s="52"/>
      <c r="J32" s="53">
        <v>0</v>
      </c>
      <c r="K32" s="54">
        <f t="shared" si="7"/>
        <v>880000</v>
      </c>
      <c r="L32" s="55">
        <f t="shared" si="8"/>
        <v>0</v>
      </c>
      <c r="M32" s="55">
        <f t="shared" si="0"/>
        <v>880000</v>
      </c>
      <c r="N32" s="63">
        <v>855000</v>
      </c>
      <c r="O32" s="57">
        <v>0</v>
      </c>
      <c r="P32" s="58">
        <f t="shared" si="1"/>
        <v>855000</v>
      </c>
      <c r="Q32" s="63">
        <v>760000</v>
      </c>
      <c r="R32" s="57">
        <v>0</v>
      </c>
      <c r="S32" s="58">
        <f t="shared" si="2"/>
        <v>760000</v>
      </c>
      <c r="T32" s="59">
        <f t="shared" si="3"/>
        <v>25000</v>
      </c>
      <c r="U32" s="60">
        <f t="shared" si="4"/>
        <v>0</v>
      </c>
      <c r="V32" s="58">
        <f t="shared" si="5"/>
        <v>25000</v>
      </c>
      <c r="W32" s="59">
        <f t="shared" si="9"/>
        <v>95000</v>
      </c>
      <c r="X32" s="60">
        <f t="shared" si="9"/>
        <v>0</v>
      </c>
      <c r="Y32" s="60">
        <f t="shared" si="6"/>
        <v>95000</v>
      </c>
      <c r="Z32" s="60">
        <f t="shared" si="10"/>
        <v>27.31</v>
      </c>
      <c r="AA32" s="60">
        <f t="shared" si="11"/>
        <v>5.74</v>
      </c>
      <c r="AB32" s="58">
        <f t="shared" si="12"/>
        <v>33.049999999999997</v>
      </c>
    </row>
    <row r="33" spans="1:28" x14ac:dyDescent="0.25">
      <c r="A33" s="48" t="s">
        <v>109</v>
      </c>
      <c r="B33" s="49" t="s">
        <v>110</v>
      </c>
      <c r="C33" s="49" t="s">
        <v>111</v>
      </c>
      <c r="D33" s="49" t="s">
        <v>58</v>
      </c>
      <c r="E33" s="49" t="s">
        <v>112</v>
      </c>
      <c r="F33" s="50" t="s">
        <v>33</v>
      </c>
      <c r="G33" s="51">
        <v>20</v>
      </c>
      <c r="H33" s="52" t="s">
        <v>34</v>
      </c>
      <c r="I33" s="52"/>
      <c r="J33" s="53">
        <v>1</v>
      </c>
      <c r="K33" s="54">
        <f t="shared" si="7"/>
        <v>1698000</v>
      </c>
      <c r="L33" s="55">
        <f t="shared" si="8"/>
        <v>0</v>
      </c>
      <c r="M33" s="55">
        <f t="shared" si="0"/>
        <v>1698000</v>
      </c>
      <c r="N33" s="63">
        <v>1650000</v>
      </c>
      <c r="O33" s="57">
        <v>0</v>
      </c>
      <c r="P33" s="58">
        <f t="shared" si="1"/>
        <v>1650000</v>
      </c>
      <c r="Q33" s="63">
        <v>2088000</v>
      </c>
      <c r="R33" s="57">
        <v>0</v>
      </c>
      <c r="S33" s="58">
        <f t="shared" si="2"/>
        <v>2088000</v>
      </c>
      <c r="T33" s="59">
        <f t="shared" si="3"/>
        <v>48000</v>
      </c>
      <c r="U33" s="60">
        <f t="shared" si="4"/>
        <v>0</v>
      </c>
      <c r="V33" s="58">
        <f t="shared" si="5"/>
        <v>48000</v>
      </c>
      <c r="W33" s="59">
        <f t="shared" si="9"/>
        <v>-438000</v>
      </c>
      <c r="X33" s="60">
        <f t="shared" si="9"/>
        <v>0</v>
      </c>
      <c r="Y33" s="60">
        <f t="shared" si="6"/>
        <v>-438000</v>
      </c>
      <c r="Z33" s="60">
        <f t="shared" si="10"/>
        <v>-125.93</v>
      </c>
      <c r="AA33" s="60">
        <f t="shared" si="11"/>
        <v>-26.45</v>
      </c>
      <c r="AB33" s="58">
        <f t="shared" si="12"/>
        <v>-152.38</v>
      </c>
    </row>
    <row r="34" spans="1:28" x14ac:dyDescent="0.25">
      <c r="A34" s="48" t="s">
        <v>109</v>
      </c>
      <c r="B34" s="49" t="s">
        <v>113</v>
      </c>
      <c r="C34" s="49" t="s">
        <v>114</v>
      </c>
      <c r="D34" s="49" t="s">
        <v>31</v>
      </c>
      <c r="E34" s="49" t="s">
        <v>115</v>
      </c>
      <c r="F34" s="50" t="s">
        <v>33</v>
      </c>
      <c r="G34" s="51"/>
      <c r="H34" s="52" t="s">
        <v>34</v>
      </c>
      <c r="I34" s="52"/>
      <c r="J34" s="53">
        <v>1</v>
      </c>
      <c r="K34" s="54">
        <f t="shared" si="7"/>
        <v>1152000</v>
      </c>
      <c r="L34" s="55">
        <f t="shared" si="8"/>
        <v>0</v>
      </c>
      <c r="M34" s="55">
        <f t="shared" si="0"/>
        <v>1152000</v>
      </c>
      <c r="N34" s="63">
        <v>1120000</v>
      </c>
      <c r="O34" s="57">
        <v>0</v>
      </c>
      <c r="P34" s="58">
        <f t="shared" si="1"/>
        <v>1120000</v>
      </c>
      <c r="Q34" s="63">
        <v>1830000</v>
      </c>
      <c r="R34" s="57">
        <v>0</v>
      </c>
      <c r="S34" s="58">
        <f t="shared" si="2"/>
        <v>1830000</v>
      </c>
      <c r="T34" s="59">
        <f t="shared" si="3"/>
        <v>32000</v>
      </c>
      <c r="U34" s="60">
        <f t="shared" si="4"/>
        <v>0</v>
      </c>
      <c r="V34" s="58">
        <f t="shared" si="5"/>
        <v>32000</v>
      </c>
      <c r="W34" s="59">
        <f t="shared" si="9"/>
        <v>-710000</v>
      </c>
      <c r="X34" s="60">
        <f t="shared" si="9"/>
        <v>0</v>
      </c>
      <c r="Y34" s="60">
        <f t="shared" si="6"/>
        <v>-710000</v>
      </c>
      <c r="Z34" s="60">
        <f t="shared" si="10"/>
        <v>-204.13</v>
      </c>
      <c r="AA34" s="60">
        <f t="shared" si="11"/>
        <v>-42.87</v>
      </c>
      <c r="AB34" s="58">
        <f t="shared" si="12"/>
        <v>-247</v>
      </c>
    </row>
    <row r="35" spans="1:28" ht="36" x14ac:dyDescent="0.25">
      <c r="A35" s="48" t="s">
        <v>116</v>
      </c>
      <c r="B35" s="49" t="s">
        <v>117</v>
      </c>
      <c r="C35" s="49" t="s">
        <v>83</v>
      </c>
      <c r="D35" s="49" t="s">
        <v>31</v>
      </c>
      <c r="E35" s="49" t="s">
        <v>118</v>
      </c>
      <c r="F35" s="50" t="s">
        <v>33</v>
      </c>
      <c r="G35" s="51">
        <v>25</v>
      </c>
      <c r="H35" s="52" t="s">
        <v>34</v>
      </c>
      <c r="I35" s="52" t="s">
        <v>34</v>
      </c>
      <c r="J35" s="53">
        <v>1</v>
      </c>
      <c r="K35" s="54">
        <f t="shared" si="7"/>
        <v>5786000</v>
      </c>
      <c r="L35" s="55">
        <f t="shared" si="8"/>
        <v>627000</v>
      </c>
      <c r="M35" s="55">
        <f t="shared" si="0"/>
        <v>6413000</v>
      </c>
      <c r="N35" s="63">
        <v>5625000</v>
      </c>
      <c r="O35" s="57">
        <v>615000</v>
      </c>
      <c r="P35" s="58">
        <f t="shared" si="1"/>
        <v>6240000</v>
      </c>
      <c r="Q35" s="63">
        <v>8348000</v>
      </c>
      <c r="R35" s="57">
        <v>614000</v>
      </c>
      <c r="S35" s="58">
        <f t="shared" si="2"/>
        <v>8962000</v>
      </c>
      <c r="T35" s="59">
        <f t="shared" si="3"/>
        <v>161000</v>
      </c>
      <c r="U35" s="60">
        <f t="shared" si="4"/>
        <v>12000</v>
      </c>
      <c r="V35" s="58">
        <f t="shared" si="5"/>
        <v>173000</v>
      </c>
      <c r="W35" s="59">
        <f t="shared" si="9"/>
        <v>-2723000</v>
      </c>
      <c r="X35" s="60">
        <f t="shared" si="9"/>
        <v>1000</v>
      </c>
      <c r="Y35" s="60">
        <f t="shared" si="6"/>
        <v>-2722000</v>
      </c>
      <c r="Z35" s="60">
        <f t="shared" si="10"/>
        <v>-782.58</v>
      </c>
      <c r="AA35" s="60">
        <f t="shared" si="11"/>
        <v>-164.34</v>
      </c>
      <c r="AB35" s="58">
        <f t="shared" si="12"/>
        <v>-946.92000000000007</v>
      </c>
    </row>
    <row r="36" spans="1:28" x14ac:dyDescent="0.25">
      <c r="A36" s="64">
        <v>66100700</v>
      </c>
      <c r="B36" s="49" t="s">
        <v>119</v>
      </c>
      <c r="C36" s="49" t="s">
        <v>120</v>
      </c>
      <c r="D36" s="49" t="s">
        <v>58</v>
      </c>
      <c r="E36" s="49" t="s">
        <v>121</v>
      </c>
      <c r="F36" s="50" t="s">
        <v>33</v>
      </c>
      <c r="G36" s="51"/>
      <c r="H36" s="52" t="s">
        <v>34</v>
      </c>
      <c r="I36" s="52"/>
      <c r="J36" s="53">
        <v>1</v>
      </c>
      <c r="K36" s="54">
        <f t="shared" si="7"/>
        <v>638000</v>
      </c>
      <c r="L36" s="55">
        <f t="shared" si="8"/>
        <v>0</v>
      </c>
      <c r="M36" s="55">
        <f t="shared" si="0"/>
        <v>638000</v>
      </c>
      <c r="N36" s="63">
        <v>620000</v>
      </c>
      <c r="O36" s="57">
        <v>0</v>
      </c>
      <c r="P36" s="58">
        <f t="shared" si="1"/>
        <v>620000</v>
      </c>
      <c r="Q36" s="63">
        <v>740000</v>
      </c>
      <c r="R36" s="57">
        <v>0</v>
      </c>
      <c r="S36" s="58">
        <f t="shared" si="2"/>
        <v>740000</v>
      </c>
      <c r="T36" s="59">
        <f t="shared" si="3"/>
        <v>18000</v>
      </c>
      <c r="U36" s="60">
        <f t="shared" si="4"/>
        <v>0</v>
      </c>
      <c r="V36" s="58">
        <f t="shared" si="5"/>
        <v>18000</v>
      </c>
      <c r="W36" s="59">
        <f t="shared" si="9"/>
        <v>-120000</v>
      </c>
      <c r="X36" s="60">
        <f t="shared" si="9"/>
        <v>0</v>
      </c>
      <c r="Y36" s="60">
        <f t="shared" si="6"/>
        <v>-120000</v>
      </c>
      <c r="Z36" s="60">
        <f t="shared" si="10"/>
        <v>-34.5</v>
      </c>
      <c r="AA36" s="60">
        <f t="shared" si="11"/>
        <v>-7.25</v>
      </c>
      <c r="AB36" s="58">
        <f t="shared" si="12"/>
        <v>-41.75</v>
      </c>
    </row>
    <row r="37" spans="1:28" ht="24" x14ac:dyDescent="0.25">
      <c r="A37" s="64">
        <v>67300100</v>
      </c>
      <c r="B37" s="49" t="s">
        <v>122</v>
      </c>
      <c r="C37" s="49" t="s">
        <v>36</v>
      </c>
      <c r="D37" s="49" t="s">
        <v>31</v>
      </c>
      <c r="E37" s="49" t="s">
        <v>123</v>
      </c>
      <c r="F37" s="50" t="s">
        <v>124</v>
      </c>
      <c r="G37" s="51"/>
      <c r="H37" s="52" t="s">
        <v>34</v>
      </c>
      <c r="I37" s="52" t="s">
        <v>125</v>
      </c>
      <c r="J37" s="53">
        <v>0</v>
      </c>
      <c r="K37" s="54">
        <f t="shared" si="7"/>
        <v>839000</v>
      </c>
      <c r="L37" s="55">
        <f t="shared" si="8"/>
        <v>0</v>
      </c>
      <c r="M37" s="55">
        <f t="shared" si="0"/>
        <v>839000</v>
      </c>
      <c r="N37" s="63">
        <v>815000</v>
      </c>
      <c r="O37" s="57">
        <v>0</v>
      </c>
      <c r="P37" s="58">
        <f t="shared" si="1"/>
        <v>815000</v>
      </c>
      <c r="Q37" s="63">
        <v>120000</v>
      </c>
      <c r="R37" s="57">
        <v>9000</v>
      </c>
      <c r="S37" s="58">
        <f t="shared" si="2"/>
        <v>129000</v>
      </c>
      <c r="T37" s="59">
        <f t="shared" si="3"/>
        <v>24000</v>
      </c>
      <c r="U37" s="60">
        <f t="shared" si="4"/>
        <v>0</v>
      </c>
      <c r="V37" s="58">
        <f t="shared" si="5"/>
        <v>24000</v>
      </c>
      <c r="W37" s="59">
        <f t="shared" si="9"/>
        <v>695000</v>
      </c>
      <c r="X37" s="60">
        <f t="shared" si="9"/>
        <v>-9000</v>
      </c>
      <c r="Y37" s="60">
        <f t="shared" si="6"/>
        <v>686000</v>
      </c>
      <c r="Z37" s="60">
        <f t="shared" ref="Z37:Z91" si="14">ROUND(Y37*premie/2000,2)</f>
        <v>197.23</v>
      </c>
      <c r="AA37" s="60">
        <f t="shared" si="11"/>
        <v>41.42</v>
      </c>
      <c r="AB37" s="58">
        <f t="shared" si="12"/>
        <v>238.64999999999998</v>
      </c>
    </row>
    <row r="38" spans="1:28" x14ac:dyDescent="0.25">
      <c r="A38" s="64">
        <v>67200000</v>
      </c>
      <c r="B38" s="49" t="s">
        <v>126</v>
      </c>
      <c r="C38" s="49"/>
      <c r="D38" s="49" t="s">
        <v>58</v>
      </c>
      <c r="E38" s="49" t="s">
        <v>127</v>
      </c>
      <c r="F38" s="50" t="s">
        <v>33</v>
      </c>
      <c r="G38" s="51"/>
      <c r="H38" s="52" t="s">
        <v>34</v>
      </c>
      <c r="I38" s="52" t="s">
        <v>34</v>
      </c>
      <c r="J38" s="53">
        <v>0</v>
      </c>
      <c r="K38" s="54">
        <f t="shared" si="7"/>
        <v>72000</v>
      </c>
      <c r="L38" s="55">
        <f t="shared" si="8"/>
        <v>57000</v>
      </c>
      <c r="M38" s="55">
        <f t="shared" si="0"/>
        <v>129000</v>
      </c>
      <c r="N38" s="63">
        <v>70000</v>
      </c>
      <c r="O38" s="57">
        <v>55000</v>
      </c>
      <c r="P38" s="58">
        <f t="shared" si="1"/>
        <v>125000</v>
      </c>
      <c r="Q38" s="63">
        <v>58000</v>
      </c>
      <c r="R38" s="57">
        <v>41000</v>
      </c>
      <c r="S38" s="58">
        <f t="shared" si="2"/>
        <v>99000</v>
      </c>
      <c r="T38" s="59">
        <f t="shared" si="3"/>
        <v>2000</v>
      </c>
      <c r="U38" s="60">
        <f t="shared" si="4"/>
        <v>2000</v>
      </c>
      <c r="V38" s="58">
        <f t="shared" si="5"/>
        <v>4000</v>
      </c>
      <c r="W38" s="59">
        <f t="shared" si="9"/>
        <v>12000</v>
      </c>
      <c r="X38" s="60">
        <f t="shared" si="9"/>
        <v>14000</v>
      </c>
      <c r="Y38" s="60">
        <f t="shared" si="6"/>
        <v>26000</v>
      </c>
      <c r="Z38" s="60">
        <f t="shared" si="14"/>
        <v>7.48</v>
      </c>
      <c r="AA38" s="60">
        <f t="shared" si="11"/>
        <v>1.57</v>
      </c>
      <c r="AB38" s="58">
        <f t="shared" si="12"/>
        <v>9.0500000000000007</v>
      </c>
    </row>
    <row r="39" spans="1:28" hidden="1" x14ac:dyDescent="0.25">
      <c r="A39" s="64"/>
      <c r="B39" s="49"/>
      <c r="C39" s="49"/>
      <c r="D39" s="49"/>
      <c r="E39" s="49"/>
      <c r="F39" s="50"/>
      <c r="G39" s="51"/>
      <c r="H39" s="52"/>
      <c r="I39" s="52"/>
      <c r="J39" s="53"/>
      <c r="K39" s="54">
        <f t="shared" si="7"/>
        <v>0</v>
      </c>
      <c r="L39" s="55">
        <f t="shared" si="8"/>
        <v>0</v>
      </c>
      <c r="M39" s="55">
        <f t="shared" si="0"/>
        <v>0</v>
      </c>
      <c r="N39" s="63">
        <v>0</v>
      </c>
      <c r="O39" s="57">
        <v>0</v>
      </c>
      <c r="P39" s="58">
        <f t="shared" si="1"/>
        <v>0</v>
      </c>
      <c r="Q39" s="63">
        <v>0</v>
      </c>
      <c r="R39" s="57">
        <v>0</v>
      </c>
      <c r="S39" s="58">
        <f t="shared" si="2"/>
        <v>0</v>
      </c>
      <c r="T39" s="59">
        <f t="shared" si="3"/>
        <v>0</v>
      </c>
      <c r="U39" s="60">
        <f t="shared" si="4"/>
        <v>0</v>
      </c>
      <c r="V39" s="58">
        <f t="shared" si="5"/>
        <v>0</v>
      </c>
      <c r="W39" s="59">
        <f t="shared" si="9"/>
        <v>0</v>
      </c>
      <c r="X39" s="60">
        <f t="shared" si="9"/>
        <v>0</v>
      </c>
      <c r="Y39" s="60">
        <f t="shared" si="6"/>
        <v>0</v>
      </c>
      <c r="Z39" s="60">
        <f t="shared" si="14"/>
        <v>0</v>
      </c>
      <c r="AA39" s="60">
        <f t="shared" si="11"/>
        <v>0</v>
      </c>
      <c r="AB39" s="58">
        <f t="shared" si="12"/>
        <v>0</v>
      </c>
    </row>
    <row r="40" spans="1:28" x14ac:dyDescent="0.25">
      <c r="A40" s="64">
        <v>67500200</v>
      </c>
      <c r="B40" s="49" t="s">
        <v>128</v>
      </c>
      <c r="C40" s="49" t="s">
        <v>129</v>
      </c>
      <c r="D40" s="49" t="s">
        <v>58</v>
      </c>
      <c r="E40" s="49" t="s">
        <v>130</v>
      </c>
      <c r="F40" s="50" t="s">
        <v>33</v>
      </c>
      <c r="G40" s="51"/>
      <c r="H40" s="52" t="s">
        <v>34</v>
      </c>
      <c r="I40" s="52" t="s">
        <v>34</v>
      </c>
      <c r="J40" s="53">
        <v>1</v>
      </c>
      <c r="K40" s="54">
        <f t="shared" si="7"/>
        <v>237000</v>
      </c>
      <c r="L40" s="55">
        <f t="shared" si="8"/>
        <v>22000</v>
      </c>
      <c r="M40" s="55">
        <f t="shared" si="0"/>
        <v>259000</v>
      </c>
      <c r="N40" s="63">
        <v>230000</v>
      </c>
      <c r="O40" s="57">
        <v>21000</v>
      </c>
      <c r="P40" s="58">
        <f t="shared" ref="P40:P64" si="15">SUM(N40:O40)</f>
        <v>251000</v>
      </c>
      <c r="Q40" s="63">
        <v>284000</v>
      </c>
      <c r="R40" s="57">
        <v>15000</v>
      </c>
      <c r="S40" s="58">
        <f t="shared" ref="S40:S64" si="16">SUM(Q40:R40)</f>
        <v>299000</v>
      </c>
      <c r="T40" s="59">
        <f t="shared" ref="T40:T73" si="17">K40-N40</f>
        <v>7000</v>
      </c>
      <c r="U40" s="60">
        <f t="shared" ref="U40:U73" si="18">L40-O40</f>
        <v>1000</v>
      </c>
      <c r="V40" s="58">
        <f t="shared" ref="V40:V64" si="19">SUM(T40:U40)</f>
        <v>8000</v>
      </c>
      <c r="W40" s="59">
        <f t="shared" si="9"/>
        <v>-54000</v>
      </c>
      <c r="X40" s="60">
        <f t="shared" si="9"/>
        <v>6000</v>
      </c>
      <c r="Y40" s="60">
        <f t="shared" ref="Y40:Y64" si="20">SUM(W40:X40)</f>
        <v>-48000</v>
      </c>
      <c r="Z40" s="60">
        <f t="shared" si="14"/>
        <v>-13.8</v>
      </c>
      <c r="AA40" s="60">
        <f t="shared" si="11"/>
        <v>-2.9</v>
      </c>
      <c r="AB40" s="58">
        <f t="shared" si="12"/>
        <v>-16.7</v>
      </c>
    </row>
    <row r="41" spans="1:28" x14ac:dyDescent="0.25">
      <c r="A41" s="48" t="s">
        <v>131</v>
      </c>
      <c r="B41" s="49" t="s">
        <v>132</v>
      </c>
      <c r="C41" s="49" t="s">
        <v>133</v>
      </c>
      <c r="D41" s="49" t="s">
        <v>31</v>
      </c>
      <c r="E41" s="49" t="s">
        <v>134</v>
      </c>
      <c r="F41" s="50" t="s">
        <v>33</v>
      </c>
      <c r="G41" s="51"/>
      <c r="H41" s="52" t="s">
        <v>34</v>
      </c>
      <c r="I41" s="52"/>
      <c r="J41" s="53">
        <v>1</v>
      </c>
      <c r="K41" s="54">
        <f t="shared" si="7"/>
        <v>0</v>
      </c>
      <c r="L41" s="55">
        <f t="shared" si="8"/>
        <v>0</v>
      </c>
      <c r="M41" s="55">
        <f t="shared" si="0"/>
        <v>0</v>
      </c>
      <c r="N41" s="63">
        <v>0</v>
      </c>
      <c r="O41" s="57">
        <v>0</v>
      </c>
      <c r="P41" s="58">
        <f t="shared" si="15"/>
        <v>0</v>
      </c>
      <c r="Q41" s="63">
        <v>208000</v>
      </c>
      <c r="R41" s="57">
        <v>0</v>
      </c>
      <c r="S41" s="58">
        <f t="shared" si="16"/>
        <v>208000</v>
      </c>
      <c r="T41" s="59">
        <f t="shared" si="17"/>
        <v>0</v>
      </c>
      <c r="U41" s="60">
        <f t="shared" si="18"/>
        <v>0</v>
      </c>
      <c r="V41" s="58">
        <f t="shared" si="19"/>
        <v>0</v>
      </c>
      <c r="W41" s="59">
        <f t="shared" si="9"/>
        <v>-208000</v>
      </c>
      <c r="X41" s="60">
        <f t="shared" si="9"/>
        <v>0</v>
      </c>
      <c r="Y41" s="60">
        <f t="shared" si="20"/>
        <v>-208000</v>
      </c>
      <c r="Z41" s="60">
        <f t="shared" si="14"/>
        <v>-59.8</v>
      </c>
      <c r="AA41" s="60">
        <f t="shared" si="11"/>
        <v>-12.56</v>
      </c>
      <c r="AB41" s="58">
        <f t="shared" si="12"/>
        <v>-72.36</v>
      </c>
    </row>
    <row r="42" spans="1:28" x14ac:dyDescent="0.25">
      <c r="A42" s="48" t="s">
        <v>135</v>
      </c>
      <c r="B42" s="49" t="s">
        <v>119</v>
      </c>
      <c r="C42" s="49" t="s">
        <v>120</v>
      </c>
      <c r="D42" s="49" t="s">
        <v>58</v>
      </c>
      <c r="E42" s="49" t="s">
        <v>136</v>
      </c>
      <c r="F42" s="50" t="s">
        <v>137</v>
      </c>
      <c r="G42" s="51"/>
      <c r="H42" s="52" t="s">
        <v>34</v>
      </c>
      <c r="I42" s="52"/>
      <c r="J42" s="53">
        <v>1</v>
      </c>
      <c r="K42" s="54">
        <f t="shared" si="7"/>
        <v>258000</v>
      </c>
      <c r="L42" s="55">
        <f t="shared" si="8"/>
        <v>0</v>
      </c>
      <c r="M42" s="55">
        <f t="shared" si="0"/>
        <v>258000</v>
      </c>
      <c r="N42" s="63">
        <v>250000</v>
      </c>
      <c r="O42" s="57">
        <v>0</v>
      </c>
      <c r="P42" s="58">
        <f t="shared" si="15"/>
        <v>250000</v>
      </c>
      <c r="Q42" s="63">
        <v>129000</v>
      </c>
      <c r="R42" s="57">
        <v>0</v>
      </c>
      <c r="S42" s="58">
        <f t="shared" si="16"/>
        <v>129000</v>
      </c>
      <c r="T42" s="59">
        <f t="shared" si="17"/>
        <v>8000</v>
      </c>
      <c r="U42" s="60">
        <f t="shared" si="18"/>
        <v>0</v>
      </c>
      <c r="V42" s="58">
        <f t="shared" si="19"/>
        <v>8000</v>
      </c>
      <c r="W42" s="59">
        <f t="shared" si="9"/>
        <v>121000</v>
      </c>
      <c r="X42" s="60">
        <f t="shared" si="9"/>
        <v>0</v>
      </c>
      <c r="Y42" s="60">
        <f t="shared" si="20"/>
        <v>121000</v>
      </c>
      <c r="Z42" s="60">
        <f t="shared" si="14"/>
        <v>34.79</v>
      </c>
      <c r="AA42" s="60">
        <f t="shared" si="11"/>
        <v>7.31</v>
      </c>
      <c r="AB42" s="58">
        <f t="shared" si="12"/>
        <v>42.1</v>
      </c>
    </row>
    <row r="43" spans="1:28" x14ac:dyDescent="0.25">
      <c r="A43" s="64">
        <v>66100500</v>
      </c>
      <c r="B43" s="49" t="s">
        <v>138</v>
      </c>
      <c r="C43" s="49" t="s">
        <v>139</v>
      </c>
      <c r="D43" s="49" t="s">
        <v>31</v>
      </c>
      <c r="E43" s="49" t="s">
        <v>140</v>
      </c>
      <c r="F43" s="50" t="s">
        <v>33</v>
      </c>
      <c r="G43" s="51"/>
      <c r="H43" s="52" t="s">
        <v>34</v>
      </c>
      <c r="I43" s="52" t="s">
        <v>93</v>
      </c>
      <c r="J43" s="53"/>
      <c r="K43" s="54">
        <f t="shared" si="7"/>
        <v>103000</v>
      </c>
      <c r="L43" s="55">
        <f t="shared" si="8"/>
        <v>5000</v>
      </c>
      <c r="M43" s="55">
        <f t="shared" si="0"/>
        <v>108000</v>
      </c>
      <c r="N43" s="63">
        <v>100000</v>
      </c>
      <c r="O43" s="57">
        <v>4000</v>
      </c>
      <c r="P43" s="58">
        <f t="shared" si="15"/>
        <v>104000</v>
      </c>
      <c r="Q43" s="63">
        <v>83000</v>
      </c>
      <c r="R43" s="57">
        <v>3000</v>
      </c>
      <c r="S43" s="58">
        <f t="shared" si="16"/>
        <v>86000</v>
      </c>
      <c r="T43" s="59">
        <f t="shared" si="17"/>
        <v>3000</v>
      </c>
      <c r="U43" s="60">
        <f t="shared" si="18"/>
        <v>1000</v>
      </c>
      <c r="V43" s="58">
        <f t="shared" si="19"/>
        <v>4000</v>
      </c>
      <c r="W43" s="59">
        <f t="shared" si="9"/>
        <v>17000</v>
      </c>
      <c r="X43" s="60">
        <f t="shared" si="9"/>
        <v>1000</v>
      </c>
      <c r="Y43" s="60">
        <f t="shared" si="20"/>
        <v>18000</v>
      </c>
      <c r="Z43" s="60">
        <f t="shared" si="14"/>
        <v>5.18</v>
      </c>
      <c r="AA43" s="60">
        <f t="shared" si="11"/>
        <v>1.0900000000000001</v>
      </c>
      <c r="AB43" s="58">
        <f t="shared" si="12"/>
        <v>6.27</v>
      </c>
    </row>
    <row r="44" spans="1:28" x14ac:dyDescent="0.25">
      <c r="A44" s="64">
        <v>67200000</v>
      </c>
      <c r="B44" s="49" t="s">
        <v>141</v>
      </c>
      <c r="C44" s="49"/>
      <c r="D44" s="49" t="s">
        <v>31</v>
      </c>
      <c r="E44" s="49" t="s">
        <v>127</v>
      </c>
      <c r="F44" s="50" t="s">
        <v>33</v>
      </c>
      <c r="G44" s="51"/>
      <c r="H44" s="52" t="s">
        <v>34</v>
      </c>
      <c r="I44" s="52" t="s">
        <v>34</v>
      </c>
      <c r="J44" s="53"/>
      <c r="K44" s="54">
        <f t="shared" si="7"/>
        <v>57000</v>
      </c>
      <c r="L44" s="55">
        <f t="shared" si="8"/>
        <v>46000</v>
      </c>
      <c r="M44" s="55">
        <f t="shared" si="0"/>
        <v>103000</v>
      </c>
      <c r="N44" s="63">
        <v>55000</v>
      </c>
      <c r="O44" s="57">
        <v>45000</v>
      </c>
      <c r="P44" s="58">
        <f t="shared" si="15"/>
        <v>100000</v>
      </c>
      <c r="Q44" s="63">
        <v>58000</v>
      </c>
      <c r="R44" s="57">
        <v>41000</v>
      </c>
      <c r="S44" s="58">
        <f t="shared" si="16"/>
        <v>99000</v>
      </c>
      <c r="T44" s="59">
        <f t="shared" si="17"/>
        <v>2000</v>
      </c>
      <c r="U44" s="60">
        <f t="shared" si="18"/>
        <v>1000</v>
      </c>
      <c r="V44" s="58">
        <f t="shared" si="19"/>
        <v>3000</v>
      </c>
      <c r="W44" s="59">
        <f t="shared" si="9"/>
        <v>-3000</v>
      </c>
      <c r="X44" s="60">
        <f t="shared" si="9"/>
        <v>4000</v>
      </c>
      <c r="Y44" s="60">
        <f t="shared" si="20"/>
        <v>1000</v>
      </c>
      <c r="Z44" s="60">
        <f t="shared" si="14"/>
        <v>0.28999999999999998</v>
      </c>
      <c r="AA44" s="60">
        <f t="shared" si="11"/>
        <v>0.06</v>
      </c>
      <c r="AB44" s="58">
        <f t="shared" si="12"/>
        <v>0.35</v>
      </c>
    </row>
    <row r="45" spans="1:28" x14ac:dyDescent="0.25">
      <c r="A45" s="64">
        <v>67300100</v>
      </c>
      <c r="B45" s="49" t="s">
        <v>122</v>
      </c>
      <c r="C45" s="49" t="s">
        <v>36</v>
      </c>
      <c r="D45" s="49" t="s">
        <v>31</v>
      </c>
      <c r="E45" s="49" t="s">
        <v>142</v>
      </c>
      <c r="F45" s="50"/>
      <c r="G45" s="51"/>
      <c r="H45" s="52"/>
      <c r="I45" s="52"/>
      <c r="J45" s="53"/>
      <c r="K45" s="54">
        <f t="shared" si="7"/>
        <v>0</v>
      </c>
      <c r="L45" s="55">
        <f t="shared" si="8"/>
        <v>0</v>
      </c>
      <c r="M45" s="55">
        <f t="shared" si="0"/>
        <v>0</v>
      </c>
      <c r="N45" s="63">
        <v>0</v>
      </c>
      <c r="O45" s="57">
        <v>0</v>
      </c>
      <c r="P45" s="58">
        <f t="shared" si="15"/>
        <v>0</v>
      </c>
      <c r="Q45" s="63">
        <v>773000</v>
      </c>
      <c r="R45" s="57">
        <v>0</v>
      </c>
      <c r="S45" s="58">
        <f t="shared" si="16"/>
        <v>773000</v>
      </c>
      <c r="T45" s="59">
        <f t="shared" si="17"/>
        <v>0</v>
      </c>
      <c r="U45" s="60">
        <f t="shared" si="18"/>
        <v>0</v>
      </c>
      <c r="V45" s="58">
        <f t="shared" si="19"/>
        <v>0</v>
      </c>
      <c r="W45" s="59">
        <f t="shared" si="9"/>
        <v>-773000</v>
      </c>
      <c r="X45" s="60">
        <f t="shared" si="9"/>
        <v>0</v>
      </c>
      <c r="Y45" s="60">
        <f t="shared" si="20"/>
        <v>-773000</v>
      </c>
      <c r="Z45" s="60">
        <f t="shared" si="14"/>
        <v>-222.24</v>
      </c>
      <c r="AA45" s="60">
        <f t="shared" si="11"/>
        <v>-46.67</v>
      </c>
      <c r="AB45" s="58">
        <f t="shared" si="12"/>
        <v>-268.91000000000003</v>
      </c>
    </row>
    <row r="46" spans="1:28" ht="12" customHeight="1" x14ac:dyDescent="0.25">
      <c r="A46" s="64">
        <v>67300100</v>
      </c>
      <c r="B46" s="49" t="s">
        <v>122</v>
      </c>
      <c r="C46" s="49" t="s">
        <v>36</v>
      </c>
      <c r="D46" s="49" t="s">
        <v>31</v>
      </c>
      <c r="E46" s="49" t="s">
        <v>143</v>
      </c>
      <c r="F46" s="50"/>
      <c r="G46" s="51"/>
      <c r="H46" s="52"/>
      <c r="I46" s="52"/>
      <c r="J46" s="53"/>
      <c r="K46" s="54">
        <f t="shared" si="7"/>
        <v>0</v>
      </c>
      <c r="L46" s="55">
        <f t="shared" si="8"/>
        <v>0</v>
      </c>
      <c r="M46" s="55">
        <f t="shared" ref="M46:M62" si="21">SUM(K46:L46)</f>
        <v>0</v>
      </c>
      <c r="N46" s="63">
        <v>0</v>
      </c>
      <c r="O46" s="57">
        <v>0</v>
      </c>
      <c r="P46" s="58">
        <f t="shared" si="15"/>
        <v>0</v>
      </c>
      <c r="Q46" s="63">
        <v>32000</v>
      </c>
      <c r="R46" s="57">
        <v>0</v>
      </c>
      <c r="S46" s="58">
        <f t="shared" si="16"/>
        <v>32000</v>
      </c>
      <c r="T46" s="59">
        <f t="shared" si="17"/>
        <v>0</v>
      </c>
      <c r="U46" s="60">
        <f t="shared" si="18"/>
        <v>0</v>
      </c>
      <c r="V46" s="58">
        <f t="shared" si="19"/>
        <v>0</v>
      </c>
      <c r="W46" s="59">
        <f t="shared" si="9"/>
        <v>-32000</v>
      </c>
      <c r="X46" s="60">
        <f t="shared" si="9"/>
        <v>0</v>
      </c>
      <c r="Y46" s="60">
        <f t="shared" si="20"/>
        <v>-32000</v>
      </c>
      <c r="Z46" s="60">
        <f t="shared" si="14"/>
        <v>-9.1999999999999993</v>
      </c>
      <c r="AA46" s="60">
        <f t="shared" si="11"/>
        <v>-1.93</v>
      </c>
      <c r="AB46" s="58">
        <f t="shared" si="12"/>
        <v>-11.129999999999999</v>
      </c>
    </row>
    <row r="47" spans="1:28" ht="12" customHeight="1" x14ac:dyDescent="0.25">
      <c r="A47" s="64">
        <v>67300100</v>
      </c>
      <c r="B47" s="49" t="s">
        <v>122</v>
      </c>
      <c r="C47" s="49" t="s">
        <v>36</v>
      </c>
      <c r="D47" s="49" t="s">
        <v>31</v>
      </c>
      <c r="E47" s="49" t="s">
        <v>144</v>
      </c>
      <c r="F47" s="50"/>
      <c r="G47" s="51"/>
      <c r="H47" s="52"/>
      <c r="I47" s="52"/>
      <c r="J47" s="53"/>
      <c r="K47" s="54">
        <f t="shared" si="7"/>
        <v>0</v>
      </c>
      <c r="L47" s="55">
        <f t="shared" si="8"/>
        <v>0</v>
      </c>
      <c r="M47" s="55">
        <f t="shared" si="21"/>
        <v>0</v>
      </c>
      <c r="N47" s="63">
        <v>0</v>
      </c>
      <c r="O47" s="57">
        <v>0</v>
      </c>
      <c r="P47" s="58">
        <f t="shared" si="15"/>
        <v>0</v>
      </c>
      <c r="Q47" s="63">
        <v>12000</v>
      </c>
      <c r="R47" s="57">
        <v>0</v>
      </c>
      <c r="S47" s="58">
        <f t="shared" si="16"/>
        <v>12000</v>
      </c>
      <c r="T47" s="59">
        <f t="shared" si="17"/>
        <v>0</v>
      </c>
      <c r="U47" s="60">
        <f t="shared" si="18"/>
        <v>0</v>
      </c>
      <c r="V47" s="58">
        <f t="shared" si="19"/>
        <v>0</v>
      </c>
      <c r="W47" s="59">
        <f t="shared" si="9"/>
        <v>-12000</v>
      </c>
      <c r="X47" s="60">
        <f t="shared" si="9"/>
        <v>0</v>
      </c>
      <c r="Y47" s="60">
        <f t="shared" si="20"/>
        <v>-12000</v>
      </c>
      <c r="Z47" s="60">
        <f t="shared" si="14"/>
        <v>-3.45</v>
      </c>
      <c r="AA47" s="60">
        <f t="shared" si="11"/>
        <v>-0.72</v>
      </c>
      <c r="AB47" s="58">
        <f t="shared" si="12"/>
        <v>-4.17</v>
      </c>
    </row>
    <row r="48" spans="1:28" ht="24.6" customHeight="1" x14ac:dyDescent="0.25">
      <c r="A48" s="64">
        <v>66100300</v>
      </c>
      <c r="B48" s="49" t="s">
        <v>145</v>
      </c>
      <c r="C48" s="49" t="s">
        <v>146</v>
      </c>
      <c r="D48" s="49" t="s">
        <v>48</v>
      </c>
      <c r="E48" s="49" t="s">
        <v>147</v>
      </c>
      <c r="F48" s="50" t="s">
        <v>148</v>
      </c>
      <c r="G48" s="51"/>
      <c r="H48" s="52" t="s">
        <v>34</v>
      </c>
      <c r="I48" s="52"/>
      <c r="J48" s="53"/>
      <c r="K48" s="54">
        <f t="shared" si="7"/>
        <v>2572000</v>
      </c>
      <c r="L48" s="55">
        <f t="shared" si="8"/>
        <v>0</v>
      </c>
      <c r="M48" s="55">
        <f t="shared" si="21"/>
        <v>2572000</v>
      </c>
      <c r="N48" s="63">
        <v>2500000</v>
      </c>
      <c r="O48" s="57">
        <v>0</v>
      </c>
      <c r="P48" s="58">
        <f t="shared" si="15"/>
        <v>2500000</v>
      </c>
      <c r="Q48" s="63">
        <v>2732000</v>
      </c>
      <c r="R48" s="57">
        <v>0</v>
      </c>
      <c r="S48" s="58">
        <f t="shared" si="16"/>
        <v>2732000</v>
      </c>
      <c r="T48" s="59">
        <f t="shared" si="17"/>
        <v>72000</v>
      </c>
      <c r="U48" s="60">
        <f t="shared" si="18"/>
        <v>0</v>
      </c>
      <c r="V48" s="58">
        <f t="shared" si="19"/>
        <v>72000</v>
      </c>
      <c r="W48" s="59">
        <f t="shared" si="9"/>
        <v>-232000</v>
      </c>
      <c r="X48" s="60">
        <f t="shared" si="9"/>
        <v>0</v>
      </c>
      <c r="Y48" s="60">
        <f t="shared" si="20"/>
        <v>-232000</v>
      </c>
      <c r="Z48" s="60">
        <f t="shared" si="14"/>
        <v>-66.7</v>
      </c>
      <c r="AA48" s="60">
        <f t="shared" si="11"/>
        <v>-14.01</v>
      </c>
      <c r="AB48" s="58">
        <f t="shared" si="12"/>
        <v>-80.710000000000008</v>
      </c>
    </row>
    <row r="49" spans="1:28" ht="12" customHeight="1" x14ac:dyDescent="0.25">
      <c r="A49" s="64">
        <v>66100700</v>
      </c>
      <c r="B49" s="49" t="s">
        <v>149</v>
      </c>
      <c r="C49" s="49" t="s">
        <v>150</v>
      </c>
      <c r="D49" s="49" t="s">
        <v>31</v>
      </c>
      <c r="E49" s="49" t="s">
        <v>151</v>
      </c>
      <c r="F49" s="50" t="s">
        <v>33</v>
      </c>
      <c r="G49" s="51"/>
      <c r="H49" s="52" t="s">
        <v>34</v>
      </c>
      <c r="I49" s="52"/>
      <c r="J49" s="53"/>
      <c r="K49" s="54">
        <f t="shared" si="7"/>
        <v>283000</v>
      </c>
      <c r="L49" s="55">
        <f t="shared" si="8"/>
        <v>0</v>
      </c>
      <c r="M49" s="55">
        <f t="shared" si="21"/>
        <v>283000</v>
      </c>
      <c r="N49" s="63">
        <v>275000</v>
      </c>
      <c r="O49" s="57">
        <v>0</v>
      </c>
      <c r="P49" s="58">
        <f t="shared" si="15"/>
        <v>275000</v>
      </c>
      <c r="Q49" s="63">
        <v>249000</v>
      </c>
      <c r="R49" s="57">
        <v>0</v>
      </c>
      <c r="S49" s="58">
        <f t="shared" si="16"/>
        <v>249000</v>
      </c>
      <c r="T49" s="59">
        <f t="shared" si="17"/>
        <v>8000</v>
      </c>
      <c r="U49" s="60">
        <f t="shared" si="18"/>
        <v>0</v>
      </c>
      <c r="V49" s="58">
        <f t="shared" si="19"/>
        <v>8000</v>
      </c>
      <c r="W49" s="59">
        <f t="shared" si="9"/>
        <v>26000</v>
      </c>
      <c r="X49" s="60">
        <f t="shared" si="9"/>
        <v>0</v>
      </c>
      <c r="Y49" s="60">
        <f t="shared" si="20"/>
        <v>26000</v>
      </c>
      <c r="Z49" s="60">
        <f t="shared" si="14"/>
        <v>7.48</v>
      </c>
      <c r="AA49" s="60">
        <f t="shared" si="11"/>
        <v>1.57</v>
      </c>
      <c r="AB49" s="58">
        <f>Z49+AA49</f>
        <v>9.0500000000000007</v>
      </c>
    </row>
    <row r="50" spans="1:28" ht="37.9" customHeight="1" x14ac:dyDescent="0.25">
      <c r="A50" s="64">
        <v>64200100</v>
      </c>
      <c r="B50" s="49" t="s">
        <v>152</v>
      </c>
      <c r="C50" s="49" t="s">
        <v>153</v>
      </c>
      <c r="D50" s="49" t="s">
        <v>31</v>
      </c>
      <c r="E50" s="49" t="s">
        <v>154</v>
      </c>
      <c r="F50" s="50" t="s">
        <v>33</v>
      </c>
      <c r="G50" s="51"/>
      <c r="H50" s="52" t="s">
        <v>34</v>
      </c>
      <c r="I50" s="52" t="s">
        <v>34</v>
      </c>
      <c r="J50" s="53"/>
      <c r="K50" s="54">
        <f t="shared" si="7"/>
        <v>6804000</v>
      </c>
      <c r="L50" s="55">
        <f t="shared" si="8"/>
        <v>841000</v>
      </c>
      <c r="M50" s="55">
        <f t="shared" si="21"/>
        <v>7645000</v>
      </c>
      <c r="N50" s="63">
        <v>6615000</v>
      </c>
      <c r="O50" s="57">
        <v>825000</v>
      </c>
      <c r="P50" s="58">
        <f t="shared" si="15"/>
        <v>7440000</v>
      </c>
      <c r="Q50" s="63">
        <v>8561000</v>
      </c>
      <c r="R50" s="57">
        <v>950000</v>
      </c>
      <c r="S50" s="58">
        <f t="shared" si="16"/>
        <v>9511000</v>
      </c>
      <c r="T50" s="59">
        <f t="shared" si="17"/>
        <v>189000</v>
      </c>
      <c r="U50" s="60">
        <f t="shared" si="18"/>
        <v>16000</v>
      </c>
      <c r="V50" s="58">
        <f t="shared" si="19"/>
        <v>205000</v>
      </c>
      <c r="W50" s="59">
        <f t="shared" si="9"/>
        <v>-1946000</v>
      </c>
      <c r="X50" s="60">
        <f t="shared" si="9"/>
        <v>-125000</v>
      </c>
      <c r="Y50" s="60">
        <f t="shared" si="20"/>
        <v>-2071000</v>
      </c>
      <c r="Z50" s="60">
        <f t="shared" si="14"/>
        <v>-595.41</v>
      </c>
      <c r="AA50" s="60">
        <f t="shared" si="11"/>
        <v>-125.04</v>
      </c>
      <c r="AB50" s="58">
        <f>Z50+AA50</f>
        <v>-720.44999999999993</v>
      </c>
    </row>
    <row r="51" spans="1:28" ht="58.9" customHeight="1" x14ac:dyDescent="0.25">
      <c r="A51" s="64">
        <v>65700400</v>
      </c>
      <c r="B51" s="49" t="s">
        <v>155</v>
      </c>
      <c r="C51" s="49" t="s">
        <v>156</v>
      </c>
      <c r="D51" s="49" t="s">
        <v>31</v>
      </c>
      <c r="E51" s="49" t="s">
        <v>157</v>
      </c>
      <c r="F51" s="50" t="s">
        <v>158</v>
      </c>
      <c r="G51" s="51"/>
      <c r="H51" s="52" t="s">
        <v>34</v>
      </c>
      <c r="I51" s="52"/>
      <c r="J51" s="53"/>
      <c r="K51" s="54">
        <f t="shared" si="7"/>
        <v>479000</v>
      </c>
      <c r="L51" s="55">
        <f t="shared" si="8"/>
        <v>0</v>
      </c>
      <c r="M51" s="55">
        <f t="shared" si="21"/>
        <v>479000</v>
      </c>
      <c r="N51" s="63">
        <v>465000</v>
      </c>
      <c r="O51" s="57">
        <v>0</v>
      </c>
      <c r="P51" s="58">
        <f t="shared" si="15"/>
        <v>465000</v>
      </c>
      <c r="Q51" s="63">
        <v>366000</v>
      </c>
      <c r="R51" s="57">
        <v>0</v>
      </c>
      <c r="S51" s="58">
        <f t="shared" si="16"/>
        <v>366000</v>
      </c>
      <c r="T51" s="59">
        <f t="shared" si="17"/>
        <v>14000</v>
      </c>
      <c r="U51" s="60">
        <f t="shared" si="18"/>
        <v>0</v>
      </c>
      <c r="V51" s="58">
        <f t="shared" si="19"/>
        <v>14000</v>
      </c>
      <c r="W51" s="59">
        <f t="shared" si="9"/>
        <v>99000</v>
      </c>
      <c r="X51" s="60">
        <f t="shared" si="9"/>
        <v>0</v>
      </c>
      <c r="Y51" s="60">
        <f t="shared" si="20"/>
        <v>99000</v>
      </c>
      <c r="Z51" s="60">
        <f t="shared" si="14"/>
        <v>28.46</v>
      </c>
      <c r="AA51" s="60">
        <f t="shared" si="11"/>
        <v>5.98</v>
      </c>
      <c r="AB51" s="58">
        <f t="shared" si="12"/>
        <v>34.44</v>
      </c>
    </row>
    <row r="52" spans="1:28" ht="12" customHeight="1" x14ac:dyDescent="0.25">
      <c r="A52" s="64">
        <v>60400810</v>
      </c>
      <c r="B52" s="49" t="s">
        <v>159</v>
      </c>
      <c r="C52" s="49" t="s">
        <v>160</v>
      </c>
      <c r="D52" s="49" t="s">
        <v>31</v>
      </c>
      <c r="E52" s="49" t="s">
        <v>161</v>
      </c>
      <c r="F52" s="50" t="s">
        <v>33</v>
      </c>
      <c r="G52" s="51"/>
      <c r="H52" s="52" t="s">
        <v>34</v>
      </c>
      <c r="I52" s="52" t="s">
        <v>34</v>
      </c>
      <c r="J52" s="53">
        <v>1</v>
      </c>
      <c r="K52" s="54">
        <f t="shared" si="7"/>
        <v>474000</v>
      </c>
      <c r="L52" s="55">
        <f t="shared" si="8"/>
        <v>179000</v>
      </c>
      <c r="M52" s="55">
        <f t="shared" si="21"/>
        <v>653000</v>
      </c>
      <c r="N52" s="63">
        <v>460000</v>
      </c>
      <c r="O52" s="57">
        <v>175000</v>
      </c>
      <c r="P52" s="58">
        <f t="shared" si="15"/>
        <v>635000</v>
      </c>
      <c r="Q52" s="63">
        <v>487000</v>
      </c>
      <c r="R52" s="57">
        <v>0</v>
      </c>
      <c r="S52" s="58">
        <f t="shared" si="16"/>
        <v>487000</v>
      </c>
      <c r="T52" s="59">
        <f t="shared" si="17"/>
        <v>14000</v>
      </c>
      <c r="U52" s="60">
        <f t="shared" si="18"/>
        <v>4000</v>
      </c>
      <c r="V52" s="58">
        <f t="shared" si="19"/>
        <v>18000</v>
      </c>
      <c r="W52" s="59">
        <f t="shared" si="9"/>
        <v>-27000</v>
      </c>
      <c r="X52" s="60">
        <f t="shared" si="9"/>
        <v>175000</v>
      </c>
      <c r="Y52" s="60">
        <f t="shared" si="20"/>
        <v>148000</v>
      </c>
      <c r="Z52" s="60">
        <f t="shared" si="14"/>
        <v>42.55</v>
      </c>
      <c r="AA52" s="60">
        <f t="shared" si="11"/>
        <v>8.94</v>
      </c>
      <c r="AB52" s="58">
        <f t="shared" si="12"/>
        <v>51.489999999999995</v>
      </c>
    </row>
    <row r="53" spans="1:28" ht="12" customHeight="1" x14ac:dyDescent="0.25">
      <c r="A53" s="64">
        <v>62400000</v>
      </c>
      <c r="B53" s="49" t="s">
        <v>162</v>
      </c>
      <c r="C53" s="49"/>
      <c r="D53" s="49" t="s">
        <v>31</v>
      </c>
      <c r="E53" s="49" t="s">
        <v>163</v>
      </c>
      <c r="F53" s="50" t="s">
        <v>164</v>
      </c>
      <c r="G53" s="51"/>
      <c r="H53" s="52" t="s">
        <v>34</v>
      </c>
      <c r="I53" s="52"/>
      <c r="J53" s="53" t="s">
        <v>165</v>
      </c>
      <c r="K53" s="54">
        <f t="shared" si="7"/>
        <v>654000</v>
      </c>
      <c r="L53" s="55">
        <f t="shared" si="8"/>
        <v>0</v>
      </c>
      <c r="M53" s="55">
        <f t="shared" si="21"/>
        <v>654000</v>
      </c>
      <c r="N53" s="63">
        <v>635000</v>
      </c>
      <c r="O53" s="57">
        <v>0</v>
      </c>
      <c r="P53" s="58">
        <f t="shared" si="15"/>
        <v>635000</v>
      </c>
      <c r="Q53" s="63">
        <v>712000</v>
      </c>
      <c r="R53" s="57">
        <v>0</v>
      </c>
      <c r="S53" s="58">
        <f t="shared" si="16"/>
        <v>712000</v>
      </c>
      <c r="T53" s="59">
        <f t="shared" si="17"/>
        <v>19000</v>
      </c>
      <c r="U53" s="60">
        <f t="shared" si="18"/>
        <v>0</v>
      </c>
      <c r="V53" s="58">
        <f t="shared" si="19"/>
        <v>19000</v>
      </c>
      <c r="W53" s="59">
        <f t="shared" si="9"/>
        <v>-77000</v>
      </c>
      <c r="X53" s="60">
        <f t="shared" si="9"/>
        <v>0</v>
      </c>
      <c r="Y53" s="60">
        <f t="shared" si="20"/>
        <v>-77000</v>
      </c>
      <c r="Z53" s="60">
        <f t="shared" si="14"/>
        <v>-22.14</v>
      </c>
      <c r="AA53" s="60">
        <f t="shared" si="11"/>
        <v>-4.6500000000000004</v>
      </c>
      <c r="AB53" s="58">
        <f t="shared" si="12"/>
        <v>-26.79</v>
      </c>
    </row>
    <row r="54" spans="1:28" ht="12" customHeight="1" x14ac:dyDescent="0.25">
      <c r="A54" s="64">
        <v>65700600</v>
      </c>
      <c r="B54" s="49" t="s">
        <v>166</v>
      </c>
      <c r="C54" s="49"/>
      <c r="D54" s="49" t="s">
        <v>31</v>
      </c>
      <c r="E54" s="49" t="s">
        <v>167</v>
      </c>
      <c r="F54" s="50" t="s">
        <v>168</v>
      </c>
      <c r="G54" s="51"/>
      <c r="H54" s="52" t="s">
        <v>34</v>
      </c>
      <c r="I54" s="52"/>
      <c r="J54" s="53"/>
      <c r="K54" s="54">
        <f t="shared" si="7"/>
        <v>36000</v>
      </c>
      <c r="L54" s="55">
        <f t="shared" si="8"/>
        <v>0</v>
      </c>
      <c r="M54" s="55">
        <f t="shared" si="21"/>
        <v>36000</v>
      </c>
      <c r="N54" s="63">
        <v>35000</v>
      </c>
      <c r="O54" s="57">
        <v>0</v>
      </c>
      <c r="P54" s="58">
        <f t="shared" si="15"/>
        <v>35000</v>
      </c>
      <c r="Q54" s="63">
        <v>15000</v>
      </c>
      <c r="R54" s="57">
        <v>5000</v>
      </c>
      <c r="S54" s="58">
        <f t="shared" si="16"/>
        <v>20000</v>
      </c>
      <c r="T54" s="59">
        <f t="shared" si="17"/>
        <v>1000</v>
      </c>
      <c r="U54" s="60">
        <f t="shared" si="18"/>
        <v>0</v>
      </c>
      <c r="V54" s="58">
        <f t="shared" si="19"/>
        <v>1000</v>
      </c>
      <c r="W54" s="59">
        <f t="shared" si="9"/>
        <v>20000</v>
      </c>
      <c r="X54" s="60">
        <f t="shared" si="9"/>
        <v>-5000</v>
      </c>
      <c r="Y54" s="60">
        <f t="shared" si="20"/>
        <v>15000</v>
      </c>
      <c r="Z54" s="60">
        <f t="shared" si="14"/>
        <v>4.3099999999999996</v>
      </c>
      <c r="AA54" s="60">
        <f t="shared" si="11"/>
        <v>0.91</v>
      </c>
      <c r="AB54" s="58">
        <f t="shared" si="12"/>
        <v>5.22</v>
      </c>
    </row>
    <row r="55" spans="1:28" ht="12" customHeight="1" x14ac:dyDescent="0.25">
      <c r="A55" s="64">
        <v>65700600</v>
      </c>
      <c r="B55" s="49" t="s">
        <v>169</v>
      </c>
      <c r="C55" s="49"/>
      <c r="D55" s="49"/>
      <c r="E55" s="49" t="s">
        <v>167</v>
      </c>
      <c r="F55" s="50"/>
      <c r="G55" s="51"/>
      <c r="H55" s="52" t="s">
        <v>34</v>
      </c>
      <c r="I55" s="52"/>
      <c r="J55" s="53"/>
      <c r="K55" s="54">
        <f t="shared" si="7"/>
        <v>11000</v>
      </c>
      <c r="L55" s="55">
        <f t="shared" si="8"/>
        <v>0</v>
      </c>
      <c r="M55" s="55">
        <f t="shared" si="21"/>
        <v>11000</v>
      </c>
      <c r="N55" s="63">
        <v>10000</v>
      </c>
      <c r="O55" s="57">
        <v>0</v>
      </c>
      <c r="P55" s="58">
        <f t="shared" si="15"/>
        <v>10000</v>
      </c>
      <c r="Q55" s="63">
        <v>9000</v>
      </c>
      <c r="R55" s="57">
        <v>0</v>
      </c>
      <c r="S55" s="58">
        <f t="shared" si="16"/>
        <v>9000</v>
      </c>
      <c r="T55" s="59">
        <f t="shared" si="17"/>
        <v>1000</v>
      </c>
      <c r="U55" s="60">
        <f t="shared" si="18"/>
        <v>0</v>
      </c>
      <c r="V55" s="58">
        <f t="shared" si="19"/>
        <v>1000</v>
      </c>
      <c r="W55" s="59">
        <f t="shared" si="9"/>
        <v>1000</v>
      </c>
      <c r="X55" s="60">
        <f t="shared" si="9"/>
        <v>0</v>
      </c>
      <c r="Y55" s="60">
        <f t="shared" si="20"/>
        <v>1000</v>
      </c>
      <c r="Z55" s="60">
        <f t="shared" si="14"/>
        <v>0.28999999999999998</v>
      </c>
      <c r="AA55" s="60">
        <f t="shared" si="11"/>
        <v>0.06</v>
      </c>
      <c r="AB55" s="58">
        <f t="shared" si="12"/>
        <v>0.35</v>
      </c>
    </row>
    <row r="56" spans="1:28" ht="24" customHeight="1" x14ac:dyDescent="0.25">
      <c r="A56" s="64">
        <v>68300700</v>
      </c>
      <c r="B56" s="49" t="s">
        <v>170</v>
      </c>
      <c r="C56" s="49"/>
      <c r="D56" s="49" t="s">
        <v>171</v>
      </c>
      <c r="E56" s="49" t="s">
        <v>172</v>
      </c>
      <c r="F56" s="50" t="s">
        <v>173</v>
      </c>
      <c r="G56" s="51"/>
      <c r="H56" s="52" t="s">
        <v>34</v>
      </c>
      <c r="I56" s="52"/>
      <c r="J56" s="53"/>
      <c r="K56" s="54">
        <f t="shared" si="7"/>
        <v>726000</v>
      </c>
      <c r="L56" s="55">
        <f t="shared" si="8"/>
        <v>0</v>
      </c>
      <c r="M56" s="55">
        <f t="shared" si="21"/>
        <v>726000</v>
      </c>
      <c r="N56" s="63">
        <v>705000</v>
      </c>
      <c r="O56" s="57">
        <v>0</v>
      </c>
      <c r="P56" s="58">
        <f t="shared" si="15"/>
        <v>705000</v>
      </c>
      <c r="Q56" s="63">
        <v>312000</v>
      </c>
      <c r="R56" s="57">
        <v>0</v>
      </c>
      <c r="S56" s="58">
        <f t="shared" si="16"/>
        <v>312000</v>
      </c>
      <c r="T56" s="59">
        <f t="shared" si="17"/>
        <v>21000</v>
      </c>
      <c r="U56" s="60">
        <f t="shared" si="18"/>
        <v>0</v>
      </c>
      <c r="V56" s="58">
        <f t="shared" si="19"/>
        <v>21000</v>
      </c>
      <c r="W56" s="59">
        <f t="shared" si="9"/>
        <v>393000</v>
      </c>
      <c r="X56" s="60">
        <f t="shared" si="9"/>
        <v>0</v>
      </c>
      <c r="Y56" s="60">
        <f t="shared" si="20"/>
        <v>393000</v>
      </c>
      <c r="Z56" s="60">
        <f t="shared" si="14"/>
        <v>112.99</v>
      </c>
      <c r="AA56" s="60">
        <f t="shared" si="11"/>
        <v>23.73</v>
      </c>
      <c r="AB56" s="58">
        <f t="shared" si="12"/>
        <v>136.72</v>
      </c>
    </row>
    <row r="57" spans="1:28" ht="12" customHeight="1" x14ac:dyDescent="0.25">
      <c r="A57" s="64">
        <v>65700500</v>
      </c>
      <c r="B57" s="49" t="s">
        <v>174</v>
      </c>
      <c r="C57" s="49"/>
      <c r="D57" s="49" t="s">
        <v>31</v>
      </c>
      <c r="E57" s="49" t="s">
        <v>175</v>
      </c>
      <c r="F57" s="50" t="s">
        <v>176</v>
      </c>
      <c r="G57" s="51"/>
      <c r="H57" s="52" t="s">
        <v>34</v>
      </c>
      <c r="I57" s="52"/>
      <c r="J57" s="53"/>
      <c r="K57" s="54">
        <f t="shared" si="7"/>
        <v>42000</v>
      </c>
      <c r="L57" s="55">
        <f t="shared" si="8"/>
        <v>0</v>
      </c>
      <c r="M57" s="55">
        <f t="shared" si="21"/>
        <v>42000</v>
      </c>
      <c r="N57" s="63">
        <v>40000</v>
      </c>
      <c r="O57" s="57">
        <v>0</v>
      </c>
      <c r="P57" s="58">
        <f t="shared" si="15"/>
        <v>40000</v>
      </c>
      <c r="Q57" s="63">
        <v>42000</v>
      </c>
      <c r="R57" s="57">
        <v>0</v>
      </c>
      <c r="S57" s="58">
        <f t="shared" si="16"/>
        <v>42000</v>
      </c>
      <c r="T57" s="59">
        <f t="shared" si="17"/>
        <v>2000</v>
      </c>
      <c r="U57" s="60">
        <f t="shared" si="18"/>
        <v>0</v>
      </c>
      <c r="V57" s="58">
        <f t="shared" si="19"/>
        <v>2000</v>
      </c>
      <c r="W57" s="59">
        <f t="shared" si="9"/>
        <v>-2000</v>
      </c>
      <c r="X57" s="60">
        <f t="shared" si="9"/>
        <v>0</v>
      </c>
      <c r="Y57" s="60">
        <f t="shared" si="20"/>
        <v>-2000</v>
      </c>
      <c r="Z57" s="60">
        <f t="shared" si="14"/>
        <v>-0.57999999999999996</v>
      </c>
      <c r="AA57" s="60">
        <f t="shared" si="11"/>
        <v>-0.12</v>
      </c>
      <c r="AB57" s="58">
        <f t="shared" si="12"/>
        <v>-0.7</v>
      </c>
    </row>
    <row r="58" spans="1:28" ht="12" customHeight="1" x14ac:dyDescent="0.25">
      <c r="A58" s="64">
        <v>65700500</v>
      </c>
      <c r="B58" s="49"/>
      <c r="C58" s="49"/>
      <c r="D58" s="49" t="s">
        <v>177</v>
      </c>
      <c r="E58" s="49" t="s">
        <v>178</v>
      </c>
      <c r="F58" s="50" t="s">
        <v>176</v>
      </c>
      <c r="G58" s="51"/>
      <c r="H58" s="52" t="s">
        <v>34</v>
      </c>
      <c r="I58" s="52"/>
      <c r="J58" s="53"/>
      <c r="K58" s="54">
        <f t="shared" si="7"/>
        <v>165000</v>
      </c>
      <c r="L58" s="55">
        <f t="shared" si="8"/>
        <v>0</v>
      </c>
      <c r="M58" s="55">
        <f t="shared" si="21"/>
        <v>165000</v>
      </c>
      <c r="N58" s="63">
        <v>160000</v>
      </c>
      <c r="O58" s="57">
        <v>0</v>
      </c>
      <c r="P58" s="58">
        <f t="shared" si="15"/>
        <v>160000</v>
      </c>
      <c r="Q58" s="63">
        <v>176000</v>
      </c>
      <c r="R58" s="57">
        <v>0</v>
      </c>
      <c r="S58" s="58">
        <f t="shared" si="16"/>
        <v>176000</v>
      </c>
      <c r="T58" s="59">
        <f t="shared" si="17"/>
        <v>5000</v>
      </c>
      <c r="U58" s="60">
        <f t="shared" si="18"/>
        <v>0</v>
      </c>
      <c r="V58" s="58">
        <f t="shared" si="19"/>
        <v>5000</v>
      </c>
      <c r="W58" s="59">
        <f t="shared" si="9"/>
        <v>-16000</v>
      </c>
      <c r="X58" s="60">
        <f t="shared" si="9"/>
        <v>0</v>
      </c>
      <c r="Y58" s="60">
        <f t="shared" si="20"/>
        <v>-16000</v>
      </c>
      <c r="Z58" s="60">
        <f t="shared" si="14"/>
        <v>-4.5999999999999996</v>
      </c>
      <c r="AA58" s="60">
        <f t="shared" si="11"/>
        <v>-0.97</v>
      </c>
      <c r="AB58" s="58">
        <f t="shared" si="12"/>
        <v>-5.5699999999999994</v>
      </c>
    </row>
    <row r="59" spans="1:28" ht="12" customHeight="1" x14ac:dyDescent="0.25">
      <c r="A59" s="64">
        <v>65700600</v>
      </c>
      <c r="B59" s="49" t="s">
        <v>179</v>
      </c>
      <c r="C59" s="49"/>
      <c r="D59" s="49" t="s">
        <v>58</v>
      </c>
      <c r="E59" s="49" t="s">
        <v>180</v>
      </c>
      <c r="F59" s="50"/>
      <c r="G59" s="51"/>
      <c r="H59" s="52" t="s">
        <v>34</v>
      </c>
      <c r="I59" s="52"/>
      <c r="J59" s="53"/>
      <c r="K59" s="54">
        <f t="shared" si="7"/>
        <v>21000</v>
      </c>
      <c r="L59" s="55">
        <f t="shared" si="8"/>
        <v>0</v>
      </c>
      <c r="M59" s="55">
        <f t="shared" si="21"/>
        <v>21000</v>
      </c>
      <c r="N59" s="63">
        <v>20000</v>
      </c>
      <c r="O59" s="57">
        <v>0</v>
      </c>
      <c r="P59" s="58">
        <f t="shared" si="15"/>
        <v>20000</v>
      </c>
      <c r="Q59" s="63">
        <v>21000</v>
      </c>
      <c r="R59" s="57">
        <v>0</v>
      </c>
      <c r="S59" s="58">
        <f t="shared" si="16"/>
        <v>21000</v>
      </c>
      <c r="T59" s="59">
        <f t="shared" si="17"/>
        <v>1000</v>
      </c>
      <c r="U59" s="60">
        <f t="shared" si="18"/>
        <v>0</v>
      </c>
      <c r="V59" s="58">
        <f t="shared" si="19"/>
        <v>1000</v>
      </c>
      <c r="W59" s="59">
        <f t="shared" si="9"/>
        <v>-1000</v>
      </c>
      <c r="X59" s="60">
        <f t="shared" si="9"/>
        <v>0</v>
      </c>
      <c r="Y59" s="60">
        <f t="shared" si="20"/>
        <v>-1000</v>
      </c>
      <c r="Z59" s="60">
        <f t="shared" si="14"/>
        <v>-0.28999999999999998</v>
      </c>
      <c r="AA59" s="60">
        <f t="shared" si="11"/>
        <v>-0.06</v>
      </c>
      <c r="AB59" s="58">
        <f t="shared" si="12"/>
        <v>-0.35</v>
      </c>
    </row>
    <row r="60" spans="1:28" ht="12" customHeight="1" x14ac:dyDescent="0.25">
      <c r="A60" s="64">
        <v>65700200</v>
      </c>
      <c r="B60" s="49" t="s">
        <v>181</v>
      </c>
      <c r="C60" s="49"/>
      <c r="D60" s="49" t="s">
        <v>31</v>
      </c>
      <c r="E60" s="49" t="s">
        <v>182</v>
      </c>
      <c r="F60" s="50"/>
      <c r="G60" s="51"/>
      <c r="H60" s="52" t="s">
        <v>34</v>
      </c>
      <c r="I60" s="52"/>
      <c r="J60" s="53"/>
      <c r="K60" s="54">
        <f t="shared" si="7"/>
        <v>36000</v>
      </c>
      <c r="L60" s="55">
        <f t="shared" si="8"/>
        <v>0</v>
      </c>
      <c r="M60" s="55">
        <f t="shared" si="21"/>
        <v>36000</v>
      </c>
      <c r="N60" s="63">
        <v>35000</v>
      </c>
      <c r="O60" s="57">
        <v>0</v>
      </c>
      <c r="P60" s="58">
        <f t="shared" si="15"/>
        <v>35000</v>
      </c>
      <c r="Q60" s="63">
        <v>19000</v>
      </c>
      <c r="R60" s="57">
        <v>0</v>
      </c>
      <c r="S60" s="58">
        <f t="shared" si="16"/>
        <v>19000</v>
      </c>
      <c r="T60" s="59">
        <f t="shared" si="17"/>
        <v>1000</v>
      </c>
      <c r="U60" s="60">
        <f t="shared" si="18"/>
        <v>0</v>
      </c>
      <c r="V60" s="58">
        <f t="shared" si="19"/>
        <v>1000</v>
      </c>
      <c r="W60" s="59">
        <f t="shared" si="9"/>
        <v>16000</v>
      </c>
      <c r="X60" s="60">
        <f t="shared" si="9"/>
        <v>0</v>
      </c>
      <c r="Y60" s="60">
        <f t="shared" si="20"/>
        <v>16000</v>
      </c>
      <c r="Z60" s="60">
        <f t="shared" si="14"/>
        <v>4.5999999999999996</v>
      </c>
      <c r="AA60" s="60">
        <f t="shared" si="11"/>
        <v>0.97</v>
      </c>
      <c r="AB60" s="58">
        <f t="shared" si="12"/>
        <v>5.5699999999999994</v>
      </c>
    </row>
    <row r="61" spans="1:28" ht="12" customHeight="1" x14ac:dyDescent="0.25">
      <c r="A61" s="64">
        <v>65700200</v>
      </c>
      <c r="B61" s="49" t="s">
        <v>183</v>
      </c>
      <c r="C61" s="49"/>
      <c r="D61" s="49" t="s">
        <v>54</v>
      </c>
      <c r="E61" s="49" t="s">
        <v>182</v>
      </c>
      <c r="F61" s="50"/>
      <c r="G61" s="51"/>
      <c r="H61" s="52" t="s">
        <v>34</v>
      </c>
      <c r="I61" s="52"/>
      <c r="J61" s="53"/>
      <c r="K61" s="54">
        <f t="shared" si="7"/>
        <v>36000</v>
      </c>
      <c r="L61" s="55">
        <f t="shared" si="8"/>
        <v>0</v>
      </c>
      <c r="M61" s="55">
        <f t="shared" si="21"/>
        <v>36000</v>
      </c>
      <c r="N61" s="63">
        <v>35000</v>
      </c>
      <c r="O61" s="57">
        <v>0</v>
      </c>
      <c r="P61" s="58">
        <f t="shared" si="15"/>
        <v>35000</v>
      </c>
      <c r="Q61" s="63">
        <v>13000</v>
      </c>
      <c r="R61" s="57">
        <v>0</v>
      </c>
      <c r="S61" s="58">
        <f t="shared" si="16"/>
        <v>13000</v>
      </c>
      <c r="T61" s="59">
        <f t="shared" si="17"/>
        <v>1000</v>
      </c>
      <c r="U61" s="60">
        <f t="shared" si="18"/>
        <v>0</v>
      </c>
      <c r="V61" s="58">
        <f t="shared" si="19"/>
        <v>1000</v>
      </c>
      <c r="W61" s="59">
        <f t="shared" si="9"/>
        <v>22000</v>
      </c>
      <c r="X61" s="60">
        <f t="shared" si="9"/>
        <v>0</v>
      </c>
      <c r="Y61" s="60">
        <f t="shared" si="20"/>
        <v>22000</v>
      </c>
      <c r="Z61" s="60">
        <f t="shared" si="14"/>
        <v>6.33</v>
      </c>
      <c r="AA61" s="60">
        <f t="shared" si="11"/>
        <v>1.33</v>
      </c>
      <c r="AB61" s="58">
        <f t="shared" si="12"/>
        <v>7.66</v>
      </c>
    </row>
    <row r="62" spans="1:28" ht="38.450000000000003" customHeight="1" x14ac:dyDescent="0.25">
      <c r="A62" s="64">
        <v>68300700</v>
      </c>
      <c r="B62" s="49" t="s">
        <v>184</v>
      </c>
      <c r="C62" s="49"/>
      <c r="D62" s="49" t="s">
        <v>31</v>
      </c>
      <c r="E62" s="49" t="s">
        <v>185</v>
      </c>
      <c r="F62" s="50"/>
      <c r="G62" s="51"/>
      <c r="H62" s="52" t="s">
        <v>34</v>
      </c>
      <c r="I62" s="52" t="s">
        <v>125</v>
      </c>
      <c r="J62" s="53"/>
      <c r="K62" s="54">
        <f t="shared" si="7"/>
        <v>515000</v>
      </c>
      <c r="L62" s="55">
        <f t="shared" si="8"/>
        <v>29000</v>
      </c>
      <c r="M62" s="55">
        <f t="shared" si="21"/>
        <v>544000</v>
      </c>
      <c r="N62" s="63">
        <v>500000</v>
      </c>
      <c r="O62" s="57">
        <v>28000</v>
      </c>
      <c r="P62" s="58">
        <f t="shared" si="15"/>
        <v>528000</v>
      </c>
      <c r="Q62" s="63">
        <v>294000</v>
      </c>
      <c r="R62" s="57">
        <v>713000</v>
      </c>
      <c r="S62" s="58">
        <f t="shared" si="16"/>
        <v>1007000</v>
      </c>
      <c r="T62" s="59">
        <f t="shared" si="17"/>
        <v>15000</v>
      </c>
      <c r="U62" s="60">
        <f t="shared" si="18"/>
        <v>1000</v>
      </c>
      <c r="V62" s="58">
        <f t="shared" si="19"/>
        <v>16000</v>
      </c>
      <c r="W62" s="59">
        <f t="shared" si="9"/>
        <v>206000</v>
      </c>
      <c r="X62" s="60">
        <f t="shared" si="9"/>
        <v>-685000</v>
      </c>
      <c r="Y62" s="60">
        <f t="shared" si="20"/>
        <v>-479000</v>
      </c>
      <c r="Z62" s="60">
        <f t="shared" si="14"/>
        <v>-137.71</v>
      </c>
      <c r="AA62" s="60">
        <f t="shared" si="11"/>
        <v>-28.92</v>
      </c>
      <c r="AB62" s="58">
        <f t="shared" si="12"/>
        <v>-166.63</v>
      </c>
    </row>
    <row r="63" spans="1:28" ht="27" customHeight="1" x14ac:dyDescent="0.25">
      <c r="A63" s="64">
        <v>66600000</v>
      </c>
      <c r="B63" s="49" t="s">
        <v>186</v>
      </c>
      <c r="C63" s="49"/>
      <c r="D63" s="49" t="s">
        <v>31</v>
      </c>
      <c r="E63" s="49" t="s">
        <v>187</v>
      </c>
      <c r="F63" s="50"/>
      <c r="G63" s="51"/>
      <c r="H63" s="52" t="s">
        <v>34</v>
      </c>
      <c r="I63" s="52"/>
      <c r="J63" s="53"/>
      <c r="K63" s="54">
        <f t="shared" si="7"/>
        <v>52000</v>
      </c>
      <c r="L63" s="55">
        <f t="shared" si="8"/>
        <v>0</v>
      </c>
      <c r="M63" s="55">
        <f t="shared" ref="M63" si="22">SUM(K63:L63)</f>
        <v>52000</v>
      </c>
      <c r="N63" s="63">
        <v>50000</v>
      </c>
      <c r="O63" s="57">
        <v>0</v>
      </c>
      <c r="P63" s="58">
        <f t="shared" si="15"/>
        <v>50000</v>
      </c>
      <c r="Q63" s="63">
        <v>55000</v>
      </c>
      <c r="R63" s="57">
        <v>0</v>
      </c>
      <c r="S63" s="58">
        <f t="shared" si="16"/>
        <v>55000</v>
      </c>
      <c r="T63" s="59">
        <f t="shared" si="17"/>
        <v>2000</v>
      </c>
      <c r="U63" s="60">
        <f t="shared" si="18"/>
        <v>0</v>
      </c>
      <c r="V63" s="58">
        <f t="shared" si="19"/>
        <v>2000</v>
      </c>
      <c r="W63" s="59">
        <f t="shared" ref="W63:X72" si="23">N63-Q63</f>
        <v>-5000</v>
      </c>
      <c r="X63" s="60">
        <f t="shared" si="23"/>
        <v>0</v>
      </c>
      <c r="Y63" s="60">
        <f t="shared" si="20"/>
        <v>-5000</v>
      </c>
      <c r="Z63" s="60">
        <f t="shared" ref="Z63" si="24">ROUND(Y63*premie/2000,2)</f>
        <v>-1.44</v>
      </c>
      <c r="AA63" s="60">
        <f t="shared" si="11"/>
        <v>-0.3</v>
      </c>
      <c r="AB63" s="58">
        <f t="shared" si="12"/>
        <v>-1.74</v>
      </c>
    </row>
    <row r="64" spans="1:28" ht="27" customHeight="1" x14ac:dyDescent="0.25">
      <c r="A64" s="64">
        <v>65700500</v>
      </c>
      <c r="B64" s="49" t="s">
        <v>188</v>
      </c>
      <c r="C64" s="49" t="s">
        <v>189</v>
      </c>
      <c r="D64" s="49" t="s">
        <v>31</v>
      </c>
      <c r="E64" s="49" t="s">
        <v>190</v>
      </c>
      <c r="F64" s="50" t="s">
        <v>33</v>
      </c>
      <c r="G64" s="51"/>
      <c r="H64" s="52"/>
      <c r="I64" s="52" t="s">
        <v>34</v>
      </c>
      <c r="J64" s="53"/>
      <c r="K64" s="54">
        <f t="shared" si="7"/>
        <v>0</v>
      </c>
      <c r="L64" s="55">
        <f t="shared" si="8"/>
        <v>41000</v>
      </c>
      <c r="M64" s="55">
        <f t="shared" ref="M64:M65" si="25">SUM(K64:L64)</f>
        <v>41000</v>
      </c>
      <c r="N64" s="63">
        <v>0</v>
      </c>
      <c r="O64" s="57">
        <v>40000</v>
      </c>
      <c r="P64" s="58">
        <f t="shared" si="15"/>
        <v>40000</v>
      </c>
      <c r="Q64" s="63">
        <v>0</v>
      </c>
      <c r="R64" s="57">
        <v>39000</v>
      </c>
      <c r="S64" s="58">
        <f t="shared" si="16"/>
        <v>39000</v>
      </c>
      <c r="T64" s="59">
        <f t="shared" si="17"/>
        <v>0</v>
      </c>
      <c r="U64" s="60">
        <f t="shared" si="18"/>
        <v>1000</v>
      </c>
      <c r="V64" s="58">
        <f t="shared" si="19"/>
        <v>1000</v>
      </c>
      <c r="W64" s="59">
        <f t="shared" si="23"/>
        <v>0</v>
      </c>
      <c r="X64" s="60">
        <f t="shared" si="23"/>
        <v>1000</v>
      </c>
      <c r="Y64" s="60">
        <f t="shared" si="20"/>
        <v>1000</v>
      </c>
      <c r="Z64" s="60">
        <f t="shared" ref="Z64" si="26">ROUND(Y64*premie/2000,2)</f>
        <v>0.28999999999999998</v>
      </c>
      <c r="AA64" s="60">
        <f t="shared" si="11"/>
        <v>0.06</v>
      </c>
      <c r="AB64" s="58">
        <f t="shared" si="12"/>
        <v>0.35</v>
      </c>
    </row>
    <row r="65" spans="1:28" ht="13.9" customHeight="1" x14ac:dyDescent="0.25">
      <c r="A65" s="64">
        <v>66600000</v>
      </c>
      <c r="B65" s="49" t="s">
        <v>191</v>
      </c>
      <c r="C65" s="49" t="s">
        <v>192</v>
      </c>
      <c r="D65" s="49" t="s">
        <v>31</v>
      </c>
      <c r="E65" s="49" t="s">
        <v>187</v>
      </c>
      <c r="F65" s="50"/>
      <c r="G65" s="51"/>
      <c r="H65" s="52" t="s">
        <v>34</v>
      </c>
      <c r="I65" s="52"/>
      <c r="J65" s="53"/>
      <c r="K65" s="54">
        <f t="shared" si="7"/>
        <v>62000</v>
      </c>
      <c r="L65" s="55">
        <f t="shared" si="8"/>
        <v>0</v>
      </c>
      <c r="M65" s="55">
        <f t="shared" si="25"/>
        <v>62000</v>
      </c>
      <c r="N65" s="63">
        <v>60000</v>
      </c>
      <c r="O65" s="57"/>
      <c r="P65" s="58">
        <f t="shared" ref="P65:P72" si="27">SUM(N65:O65)</f>
        <v>60000</v>
      </c>
      <c r="Q65" s="63">
        <v>0</v>
      </c>
      <c r="R65" s="57"/>
      <c r="S65" s="58">
        <f t="shared" ref="S65:S72" si="28">SUM(Q65:R65)</f>
        <v>0</v>
      </c>
      <c r="T65" s="59">
        <f t="shared" si="17"/>
        <v>2000</v>
      </c>
      <c r="U65" s="60">
        <f t="shared" si="18"/>
        <v>0</v>
      </c>
      <c r="V65" s="58">
        <f t="shared" ref="V65:V72" si="29">SUM(T65:U65)</f>
        <v>2000</v>
      </c>
      <c r="W65" s="59">
        <f t="shared" si="23"/>
        <v>60000</v>
      </c>
      <c r="X65" s="60">
        <f t="shared" si="23"/>
        <v>0</v>
      </c>
      <c r="Y65" s="60">
        <f t="shared" ref="Y65:Y72" si="30">SUM(W65:X65)</f>
        <v>60000</v>
      </c>
      <c r="Z65" s="60">
        <f t="shared" ref="Z65" si="31">ROUND(Y65*premie/2000,2)</f>
        <v>17.25</v>
      </c>
      <c r="AA65" s="60">
        <f t="shared" si="11"/>
        <v>3.62</v>
      </c>
      <c r="AB65" s="58">
        <f t="shared" si="12"/>
        <v>20.87</v>
      </c>
    </row>
    <row r="66" spans="1:28" ht="12.6" customHeight="1" x14ac:dyDescent="0.25">
      <c r="A66" s="64">
        <v>65700200</v>
      </c>
      <c r="B66" s="49" t="s">
        <v>193</v>
      </c>
      <c r="C66" s="49"/>
      <c r="D66" s="49" t="s">
        <v>58</v>
      </c>
      <c r="E66" s="49" t="s">
        <v>182</v>
      </c>
      <c r="F66" s="50"/>
      <c r="G66" s="51"/>
      <c r="H66" s="52" t="s">
        <v>93</v>
      </c>
      <c r="I66" s="52"/>
      <c r="J66" s="53"/>
      <c r="K66" s="54">
        <f t="shared" si="7"/>
        <v>11000</v>
      </c>
      <c r="L66" s="55">
        <f t="shared" si="8"/>
        <v>0</v>
      </c>
      <c r="M66" s="55">
        <f t="shared" ref="M66:M72" si="32">SUM(K66:L66)</f>
        <v>11000</v>
      </c>
      <c r="N66" s="63">
        <v>10000</v>
      </c>
      <c r="O66" s="57"/>
      <c r="P66" s="58">
        <f t="shared" si="27"/>
        <v>10000</v>
      </c>
      <c r="Q66" s="63">
        <v>0</v>
      </c>
      <c r="R66" s="57"/>
      <c r="S66" s="58">
        <f t="shared" si="28"/>
        <v>0</v>
      </c>
      <c r="T66" s="59">
        <f t="shared" si="17"/>
        <v>1000</v>
      </c>
      <c r="U66" s="60">
        <f t="shared" si="18"/>
        <v>0</v>
      </c>
      <c r="V66" s="58">
        <f t="shared" si="29"/>
        <v>1000</v>
      </c>
      <c r="W66" s="59">
        <f t="shared" si="23"/>
        <v>10000</v>
      </c>
      <c r="X66" s="60">
        <f t="shared" si="23"/>
        <v>0</v>
      </c>
      <c r="Y66" s="60">
        <f t="shared" si="30"/>
        <v>10000</v>
      </c>
      <c r="Z66" s="60">
        <f t="shared" ref="Z66:Z67" si="33">ROUND(Y66*premie/2000,2)</f>
        <v>2.88</v>
      </c>
      <c r="AA66" s="60">
        <f t="shared" si="11"/>
        <v>0.6</v>
      </c>
      <c r="AB66" s="58">
        <f t="shared" si="12"/>
        <v>3.48</v>
      </c>
    </row>
    <row r="67" spans="1:28" ht="12" customHeight="1" x14ac:dyDescent="0.25">
      <c r="A67" s="64"/>
      <c r="B67" s="49" t="s">
        <v>194</v>
      </c>
      <c r="C67" s="49"/>
      <c r="D67" s="49"/>
      <c r="E67" s="49"/>
      <c r="F67" s="50"/>
      <c r="G67" s="51"/>
      <c r="H67" s="52"/>
      <c r="I67" s="52"/>
      <c r="J67" s="53"/>
      <c r="K67" s="54">
        <f t="shared" si="7"/>
        <v>0</v>
      </c>
      <c r="L67" s="55">
        <f t="shared" si="8"/>
        <v>0</v>
      </c>
      <c r="M67" s="55">
        <f t="shared" si="32"/>
        <v>0</v>
      </c>
      <c r="N67" s="63">
        <v>0</v>
      </c>
      <c r="O67" s="57"/>
      <c r="P67" s="58">
        <f t="shared" si="27"/>
        <v>0</v>
      </c>
      <c r="Q67" s="63">
        <v>0</v>
      </c>
      <c r="R67" s="57"/>
      <c r="S67" s="58">
        <f t="shared" si="28"/>
        <v>0</v>
      </c>
      <c r="T67" s="59">
        <f t="shared" si="17"/>
        <v>0</v>
      </c>
      <c r="U67" s="60">
        <f t="shared" si="18"/>
        <v>0</v>
      </c>
      <c r="V67" s="58">
        <f t="shared" si="29"/>
        <v>0</v>
      </c>
      <c r="W67" s="59">
        <f t="shared" si="23"/>
        <v>0</v>
      </c>
      <c r="X67" s="60">
        <f t="shared" si="23"/>
        <v>0</v>
      </c>
      <c r="Y67" s="60">
        <f t="shared" si="30"/>
        <v>0</v>
      </c>
      <c r="Z67" s="60">
        <f t="shared" si="33"/>
        <v>0</v>
      </c>
      <c r="AA67" s="60">
        <f t="shared" si="11"/>
        <v>0</v>
      </c>
      <c r="AB67" s="58">
        <f t="shared" si="12"/>
        <v>0</v>
      </c>
    </row>
    <row r="68" spans="1:28" ht="13.15" customHeight="1" x14ac:dyDescent="0.25">
      <c r="A68" s="64"/>
      <c r="B68" s="49" t="s">
        <v>194</v>
      </c>
      <c r="C68" s="49"/>
      <c r="D68" s="49"/>
      <c r="E68" s="49"/>
      <c r="F68" s="50"/>
      <c r="G68" s="51"/>
      <c r="H68" s="52"/>
      <c r="I68" s="52"/>
      <c r="J68" s="53"/>
      <c r="K68" s="54">
        <f t="shared" si="7"/>
        <v>0</v>
      </c>
      <c r="L68" s="55">
        <f t="shared" si="8"/>
        <v>0</v>
      </c>
      <c r="M68" s="55">
        <f t="shared" si="32"/>
        <v>0</v>
      </c>
      <c r="N68" s="63">
        <v>0</v>
      </c>
      <c r="O68" s="57"/>
      <c r="P68" s="58">
        <f t="shared" si="27"/>
        <v>0</v>
      </c>
      <c r="Q68" s="63">
        <v>0</v>
      </c>
      <c r="R68" s="57"/>
      <c r="S68" s="58">
        <f t="shared" si="28"/>
        <v>0</v>
      </c>
      <c r="T68" s="59">
        <f t="shared" si="17"/>
        <v>0</v>
      </c>
      <c r="U68" s="60">
        <f t="shared" si="18"/>
        <v>0</v>
      </c>
      <c r="V68" s="58">
        <f t="shared" si="29"/>
        <v>0</v>
      </c>
      <c r="W68" s="59">
        <f t="shared" si="23"/>
        <v>0</v>
      </c>
      <c r="X68" s="60">
        <f t="shared" si="23"/>
        <v>0</v>
      </c>
      <c r="Y68" s="60">
        <f t="shared" si="30"/>
        <v>0</v>
      </c>
      <c r="Z68" s="60">
        <f t="shared" ref="Z68:Z71" si="34">ROUND(Y68*premie/2000,2)</f>
        <v>0</v>
      </c>
      <c r="AA68" s="60">
        <f t="shared" si="11"/>
        <v>0</v>
      </c>
      <c r="AB68" s="58">
        <f t="shared" si="12"/>
        <v>0</v>
      </c>
    </row>
    <row r="69" spans="1:28" ht="13.9" customHeight="1" x14ac:dyDescent="0.25">
      <c r="A69" s="64"/>
      <c r="B69" s="49" t="s">
        <v>194</v>
      </c>
      <c r="C69" s="49"/>
      <c r="D69" s="49"/>
      <c r="E69" s="49"/>
      <c r="F69" s="50"/>
      <c r="G69" s="51"/>
      <c r="H69" s="52"/>
      <c r="I69" s="52"/>
      <c r="J69" s="53"/>
      <c r="K69" s="54">
        <f t="shared" si="7"/>
        <v>0</v>
      </c>
      <c r="L69" s="55">
        <f t="shared" si="8"/>
        <v>0</v>
      </c>
      <c r="M69" s="55">
        <f t="shared" si="32"/>
        <v>0</v>
      </c>
      <c r="N69" s="63">
        <v>0</v>
      </c>
      <c r="O69" s="57"/>
      <c r="P69" s="58">
        <f t="shared" si="27"/>
        <v>0</v>
      </c>
      <c r="Q69" s="63">
        <v>0</v>
      </c>
      <c r="R69" s="57"/>
      <c r="S69" s="58">
        <f t="shared" si="28"/>
        <v>0</v>
      </c>
      <c r="T69" s="59">
        <f t="shared" si="17"/>
        <v>0</v>
      </c>
      <c r="U69" s="60">
        <f t="shared" si="18"/>
        <v>0</v>
      </c>
      <c r="V69" s="58">
        <f t="shared" si="29"/>
        <v>0</v>
      </c>
      <c r="W69" s="59">
        <f t="shared" si="23"/>
        <v>0</v>
      </c>
      <c r="X69" s="60">
        <f t="shared" si="23"/>
        <v>0</v>
      </c>
      <c r="Y69" s="60">
        <f t="shared" si="30"/>
        <v>0</v>
      </c>
      <c r="Z69" s="60">
        <f t="shared" si="34"/>
        <v>0</v>
      </c>
      <c r="AA69" s="60">
        <f t="shared" si="11"/>
        <v>0</v>
      </c>
      <c r="AB69" s="58">
        <f t="shared" si="12"/>
        <v>0</v>
      </c>
    </row>
    <row r="70" spans="1:28" ht="11.45" customHeight="1" x14ac:dyDescent="0.25">
      <c r="A70" s="64"/>
      <c r="B70" s="49" t="s">
        <v>194</v>
      </c>
      <c r="C70" s="49"/>
      <c r="D70" s="49"/>
      <c r="E70" s="49"/>
      <c r="F70" s="50"/>
      <c r="G70" s="51"/>
      <c r="H70" s="52"/>
      <c r="I70" s="52"/>
      <c r="J70" s="53"/>
      <c r="K70" s="54">
        <f t="shared" si="7"/>
        <v>0</v>
      </c>
      <c r="L70" s="55">
        <f t="shared" si="8"/>
        <v>0</v>
      </c>
      <c r="M70" s="55">
        <f t="shared" si="32"/>
        <v>0</v>
      </c>
      <c r="N70" s="63">
        <v>0</v>
      </c>
      <c r="O70" s="57"/>
      <c r="P70" s="58">
        <f t="shared" si="27"/>
        <v>0</v>
      </c>
      <c r="Q70" s="63">
        <v>0</v>
      </c>
      <c r="R70" s="57"/>
      <c r="S70" s="58">
        <f t="shared" si="28"/>
        <v>0</v>
      </c>
      <c r="T70" s="59">
        <f t="shared" si="17"/>
        <v>0</v>
      </c>
      <c r="U70" s="60">
        <f t="shared" si="18"/>
        <v>0</v>
      </c>
      <c r="V70" s="58">
        <f t="shared" si="29"/>
        <v>0</v>
      </c>
      <c r="W70" s="59">
        <f t="shared" si="23"/>
        <v>0</v>
      </c>
      <c r="X70" s="60">
        <f t="shared" si="23"/>
        <v>0</v>
      </c>
      <c r="Y70" s="60">
        <f t="shared" si="30"/>
        <v>0</v>
      </c>
      <c r="Z70" s="60">
        <f t="shared" si="34"/>
        <v>0</v>
      </c>
      <c r="AA70" s="60">
        <f t="shared" si="11"/>
        <v>0</v>
      </c>
      <c r="AB70" s="58">
        <f t="shared" si="12"/>
        <v>0</v>
      </c>
    </row>
    <row r="71" spans="1:28" ht="12" customHeight="1" x14ac:dyDescent="0.25">
      <c r="A71" s="64"/>
      <c r="B71" s="49" t="s">
        <v>194</v>
      </c>
      <c r="C71" s="49"/>
      <c r="D71" s="49"/>
      <c r="E71" s="49"/>
      <c r="F71" s="50"/>
      <c r="G71" s="51"/>
      <c r="H71" s="52"/>
      <c r="I71" s="52"/>
      <c r="J71" s="53"/>
      <c r="K71" s="54">
        <f t="shared" si="7"/>
        <v>0</v>
      </c>
      <c r="L71" s="55">
        <f t="shared" si="8"/>
        <v>0</v>
      </c>
      <c r="M71" s="55">
        <f t="shared" si="32"/>
        <v>0</v>
      </c>
      <c r="N71" s="63">
        <v>0</v>
      </c>
      <c r="O71" s="57"/>
      <c r="P71" s="58">
        <f t="shared" si="27"/>
        <v>0</v>
      </c>
      <c r="Q71" s="63">
        <v>0</v>
      </c>
      <c r="R71" s="57"/>
      <c r="S71" s="58">
        <f t="shared" si="28"/>
        <v>0</v>
      </c>
      <c r="T71" s="59">
        <f t="shared" si="17"/>
        <v>0</v>
      </c>
      <c r="U71" s="60">
        <f t="shared" si="18"/>
        <v>0</v>
      </c>
      <c r="V71" s="58">
        <f t="shared" si="29"/>
        <v>0</v>
      </c>
      <c r="W71" s="59">
        <f t="shared" si="23"/>
        <v>0</v>
      </c>
      <c r="X71" s="60">
        <f t="shared" si="23"/>
        <v>0</v>
      </c>
      <c r="Y71" s="60">
        <f t="shared" si="30"/>
        <v>0</v>
      </c>
      <c r="Z71" s="60">
        <f t="shared" si="34"/>
        <v>0</v>
      </c>
      <c r="AA71" s="60">
        <f t="shared" si="11"/>
        <v>0</v>
      </c>
      <c r="AB71" s="58">
        <f t="shared" si="12"/>
        <v>0</v>
      </c>
    </row>
    <row r="72" spans="1:28" ht="13.15" customHeight="1" x14ac:dyDescent="0.25">
      <c r="A72" s="64"/>
      <c r="B72" s="49" t="s">
        <v>194</v>
      </c>
      <c r="C72" s="49"/>
      <c r="D72" s="49"/>
      <c r="E72" s="49"/>
      <c r="F72" s="50"/>
      <c r="G72" s="51"/>
      <c r="H72" s="52"/>
      <c r="I72" s="52"/>
      <c r="J72" s="53"/>
      <c r="K72" s="54">
        <f t="shared" si="7"/>
        <v>0</v>
      </c>
      <c r="L72" s="55">
        <f t="shared" si="8"/>
        <v>0</v>
      </c>
      <c r="M72" s="55">
        <f t="shared" si="32"/>
        <v>0</v>
      </c>
      <c r="N72" s="63">
        <v>0</v>
      </c>
      <c r="O72" s="57"/>
      <c r="P72" s="58">
        <f t="shared" si="27"/>
        <v>0</v>
      </c>
      <c r="Q72" s="63">
        <v>0</v>
      </c>
      <c r="R72" s="57"/>
      <c r="S72" s="58">
        <f t="shared" si="28"/>
        <v>0</v>
      </c>
      <c r="T72" s="59">
        <f t="shared" si="17"/>
        <v>0</v>
      </c>
      <c r="U72" s="60">
        <f t="shared" si="18"/>
        <v>0</v>
      </c>
      <c r="V72" s="58">
        <f t="shared" si="29"/>
        <v>0</v>
      </c>
      <c r="W72" s="59">
        <f t="shared" si="23"/>
        <v>0</v>
      </c>
      <c r="X72" s="60">
        <f t="shared" si="23"/>
        <v>0</v>
      </c>
      <c r="Y72" s="60">
        <f t="shared" si="30"/>
        <v>0</v>
      </c>
      <c r="Z72" s="60">
        <f t="shared" ref="Z72" si="35">ROUND(Y72*premie/2000,2)</f>
        <v>0</v>
      </c>
      <c r="AA72" s="60">
        <f t="shared" si="11"/>
        <v>0</v>
      </c>
      <c r="AB72" s="58">
        <f t="shared" si="12"/>
        <v>0</v>
      </c>
    </row>
    <row r="73" spans="1:28" ht="12" customHeight="1" x14ac:dyDescent="0.25">
      <c r="A73" s="64"/>
      <c r="B73" s="49"/>
      <c r="C73" s="49"/>
      <c r="D73" s="65"/>
      <c r="E73" s="49"/>
      <c r="F73" s="50"/>
      <c r="G73" s="66"/>
      <c r="H73" s="52"/>
      <c r="I73" s="52"/>
      <c r="J73" s="53"/>
      <c r="K73" s="54">
        <f t="shared" ref="K73" si="36">ROUNDUP(N73*108/105,-3)</f>
        <v>0</v>
      </c>
      <c r="L73" s="55">
        <f t="shared" ref="L73" si="37">ROUNDUP(O73*103.5/101.6,-3)</f>
        <v>0</v>
      </c>
      <c r="M73" s="55"/>
      <c r="N73" s="63"/>
      <c r="O73" s="57"/>
      <c r="P73" s="58"/>
      <c r="Q73" s="63"/>
      <c r="R73" s="57"/>
      <c r="S73" s="58"/>
      <c r="T73" s="59">
        <f t="shared" si="17"/>
        <v>0</v>
      </c>
      <c r="U73" s="60">
        <f t="shared" si="18"/>
        <v>0</v>
      </c>
      <c r="V73" s="58"/>
      <c r="W73" s="59"/>
      <c r="X73" s="60"/>
      <c r="Y73" s="60"/>
      <c r="Z73" s="60"/>
      <c r="AA73" s="60"/>
      <c r="AB73" s="58"/>
    </row>
    <row r="74" spans="1:28" s="74" customFormat="1" ht="12.75" thickBot="1" x14ac:dyDescent="0.3">
      <c r="A74" s="68" t="s">
        <v>195</v>
      </c>
      <c r="B74" s="69"/>
      <c r="C74" s="70"/>
      <c r="D74" s="71"/>
      <c r="E74" s="69"/>
      <c r="F74" s="70"/>
      <c r="G74" s="69"/>
      <c r="H74" s="72"/>
      <c r="I74" s="72"/>
      <c r="J74" s="72"/>
      <c r="K74" s="73">
        <f t="shared" ref="K74" si="38">SUM(K8:K73)</f>
        <v>50586000</v>
      </c>
      <c r="L74" s="73">
        <f t="shared" ref="L74:P74" si="39">SUM(L8:L73)</f>
        <v>8737000</v>
      </c>
      <c r="M74" s="73">
        <f t="shared" si="39"/>
        <v>59323000</v>
      </c>
      <c r="N74" s="73">
        <f t="shared" si="39"/>
        <v>49161000</v>
      </c>
      <c r="O74" s="73">
        <f t="shared" si="39"/>
        <v>8567200</v>
      </c>
      <c r="P74" s="73">
        <f t="shared" si="39"/>
        <v>57728200</v>
      </c>
      <c r="Q74" s="73">
        <f>SUM(Q8:Q73)</f>
        <v>61208000</v>
      </c>
      <c r="R74" s="73">
        <f>SUM(R8:R73)</f>
        <v>10695000</v>
      </c>
      <c r="S74" s="73">
        <f>SUM(S8:S73)</f>
        <v>71903000</v>
      </c>
      <c r="T74" s="73">
        <f t="shared" ref="T74:AB74" si="40">SUM(T8:T73)</f>
        <v>1425000</v>
      </c>
      <c r="U74" s="73">
        <f t="shared" si="40"/>
        <v>169800</v>
      </c>
      <c r="V74" s="73">
        <f t="shared" si="40"/>
        <v>1594800</v>
      </c>
      <c r="W74" s="73">
        <f t="shared" si="40"/>
        <v>-12047000</v>
      </c>
      <c r="X74" s="73">
        <f t="shared" si="40"/>
        <v>-2127800</v>
      </c>
      <c r="Y74" s="73">
        <f t="shared" si="40"/>
        <v>-14174800</v>
      </c>
      <c r="Z74" s="73">
        <f t="shared" si="40"/>
        <v>-4075.2599999999998</v>
      </c>
      <c r="AA74" s="73">
        <f t="shared" si="40"/>
        <v>-855.78999999999962</v>
      </c>
      <c r="AB74" s="73">
        <f t="shared" si="40"/>
        <v>-4931.0499999999993</v>
      </c>
    </row>
    <row r="75" spans="1:28" ht="12.75" thickTop="1" x14ac:dyDescent="0.25">
      <c r="A75" s="64"/>
      <c r="B75" s="49"/>
      <c r="C75" s="75"/>
      <c r="D75" s="76"/>
      <c r="E75" s="49"/>
      <c r="F75" s="49"/>
      <c r="G75" s="77"/>
      <c r="H75" s="78"/>
      <c r="I75" s="78"/>
      <c r="J75" s="78"/>
      <c r="K75" s="59"/>
      <c r="L75" s="60"/>
      <c r="M75" s="60"/>
      <c r="N75" s="79"/>
      <c r="O75" s="80"/>
      <c r="P75" s="58"/>
      <c r="Q75" s="78"/>
      <c r="R75" s="60"/>
      <c r="S75" s="58"/>
      <c r="T75" s="59"/>
      <c r="U75" s="60"/>
      <c r="V75" s="58"/>
      <c r="W75" s="59"/>
      <c r="X75" s="60"/>
      <c r="Y75" s="60"/>
      <c r="Z75" s="60"/>
      <c r="AA75" s="60"/>
      <c r="AB75" s="58"/>
    </row>
    <row r="76" spans="1:28" x14ac:dyDescent="0.25">
      <c r="A76" s="64"/>
      <c r="B76" s="49"/>
      <c r="C76" s="75"/>
      <c r="D76" s="75"/>
      <c r="E76" s="49"/>
      <c r="F76" s="49"/>
      <c r="G76" s="77"/>
      <c r="H76" s="78"/>
      <c r="I76" s="78"/>
      <c r="J76" s="78"/>
      <c r="K76" s="59"/>
      <c r="L76" s="60"/>
      <c r="M76" s="60"/>
      <c r="N76" s="79"/>
      <c r="O76" s="80"/>
      <c r="P76" s="58"/>
      <c r="Q76" s="78"/>
      <c r="R76" s="60"/>
      <c r="S76" s="58"/>
      <c r="T76" s="59"/>
      <c r="U76" s="60"/>
      <c r="V76" s="58"/>
      <c r="W76" s="59"/>
      <c r="X76" s="60"/>
      <c r="Y76" s="60"/>
      <c r="Z76" s="60"/>
      <c r="AA76" s="60"/>
      <c r="AB76" s="58"/>
    </row>
    <row r="77" spans="1:28" s="21" customFormat="1" x14ac:dyDescent="0.25">
      <c r="A77" s="31" t="s">
        <v>196</v>
      </c>
      <c r="B77" s="32"/>
      <c r="C77" s="34"/>
      <c r="D77" s="34"/>
      <c r="E77" s="32"/>
      <c r="F77" s="32"/>
      <c r="G77" s="81"/>
      <c r="H77" s="36"/>
      <c r="I77" s="36"/>
      <c r="J77" s="36"/>
      <c r="K77" s="54">
        <f t="shared" ref="K77" si="41">ROUNDUP(N77*108/105,-3)</f>
        <v>0</v>
      </c>
      <c r="L77" s="55">
        <f t="shared" ref="L77" si="42">ROUNDUP(O77*103.5/101.6,-3)</f>
        <v>0</v>
      </c>
      <c r="M77" s="38"/>
      <c r="N77" s="39"/>
      <c r="O77" s="40"/>
      <c r="P77" s="41"/>
      <c r="Q77" s="42"/>
      <c r="R77" s="43"/>
      <c r="S77" s="41"/>
      <c r="T77" s="44"/>
      <c r="U77" s="43"/>
      <c r="V77" s="41"/>
      <c r="W77" s="44"/>
      <c r="X77" s="43"/>
      <c r="Y77" s="43"/>
      <c r="Z77" s="43"/>
      <c r="AA77" s="45"/>
      <c r="AB77" s="41"/>
    </row>
    <row r="78" spans="1:28" s="21" customFormat="1" x14ac:dyDescent="0.25">
      <c r="A78" s="31"/>
      <c r="B78" s="32"/>
      <c r="C78" s="34"/>
      <c r="D78" s="34"/>
      <c r="E78" s="32"/>
      <c r="F78" s="32"/>
      <c r="G78" s="81"/>
      <c r="H78" s="36"/>
      <c r="I78" s="36"/>
      <c r="J78" s="36"/>
      <c r="K78" s="54">
        <f t="shared" ref="K78:K102" si="43">ROUNDUP(N78*108/105,-3)</f>
        <v>0</v>
      </c>
      <c r="L78" s="55">
        <f t="shared" ref="L78:L102" si="44">ROUNDUP(O78*103.5/101.6,-3)</f>
        <v>0</v>
      </c>
      <c r="M78" s="38"/>
      <c r="N78" s="39"/>
      <c r="O78" s="40"/>
      <c r="P78" s="41"/>
      <c r="Q78" s="42"/>
      <c r="R78" s="43"/>
      <c r="S78" s="41"/>
      <c r="T78" s="44"/>
      <c r="U78" s="43"/>
      <c r="V78" s="41"/>
      <c r="W78" s="44"/>
      <c r="X78" s="43"/>
      <c r="Y78" s="43"/>
      <c r="Z78" s="43"/>
      <c r="AA78" s="45"/>
      <c r="AB78" s="41"/>
    </row>
    <row r="79" spans="1:28" x14ac:dyDescent="0.25">
      <c r="A79" s="48" t="s">
        <v>197</v>
      </c>
      <c r="B79" s="49" t="s">
        <v>198</v>
      </c>
      <c r="C79" s="75" t="s">
        <v>199</v>
      </c>
      <c r="D79" s="75" t="s">
        <v>58</v>
      </c>
      <c r="E79" s="49" t="s">
        <v>200</v>
      </c>
      <c r="F79" s="49" t="s">
        <v>33</v>
      </c>
      <c r="G79" s="82"/>
      <c r="H79" s="83" t="s">
        <v>34</v>
      </c>
      <c r="I79" s="83" t="s">
        <v>34</v>
      </c>
      <c r="J79" s="53">
        <v>1</v>
      </c>
      <c r="K79" s="54">
        <f t="shared" si="43"/>
        <v>1831000</v>
      </c>
      <c r="L79" s="55">
        <f t="shared" si="44"/>
        <v>281000</v>
      </c>
      <c r="M79" s="55">
        <f t="shared" ref="M79:M94" si="45">SUM(K79:L79)</f>
        <v>2112000</v>
      </c>
      <c r="N79" s="84">
        <v>1780000</v>
      </c>
      <c r="O79" s="85">
        <v>275000</v>
      </c>
      <c r="P79" s="58">
        <f>SUM(N79:O79)</f>
        <v>2055000</v>
      </c>
      <c r="Q79" s="78">
        <v>2391000</v>
      </c>
      <c r="R79" s="86">
        <v>504000</v>
      </c>
      <c r="S79" s="58">
        <f t="shared" ref="S79:S102" si="46">SUM(Q79:R79)</f>
        <v>2895000</v>
      </c>
      <c r="T79" s="59">
        <f t="shared" ref="T79:T102" si="47">K79-N79</f>
        <v>51000</v>
      </c>
      <c r="U79" s="60">
        <f t="shared" ref="U79:U102" si="48">L79-O79</f>
        <v>6000</v>
      </c>
      <c r="V79" s="58">
        <f t="shared" ref="V79:V101" si="49">SUM(T79:U79)</f>
        <v>57000</v>
      </c>
      <c r="W79" s="59">
        <f t="shared" ref="W79:X94" si="50">N79-Q79</f>
        <v>-611000</v>
      </c>
      <c r="X79" s="60">
        <f t="shared" si="50"/>
        <v>-229000</v>
      </c>
      <c r="Y79" s="60">
        <f t="shared" ref="Y79:Y101" si="51">SUM(W79:X79)</f>
        <v>-840000</v>
      </c>
      <c r="Z79" s="60">
        <f t="shared" ref="Z79:Z87" si="52">ROUND(Y79*premie/2000,2)</f>
        <v>-241.5</v>
      </c>
      <c r="AA79" s="60">
        <f t="shared" ref="AA79:AA101" si="53">ROUND(Z79*0.21,2)</f>
        <v>-50.72</v>
      </c>
      <c r="AB79" s="58">
        <f t="shared" ref="AB79:AB101" si="54">Z79+AA79</f>
        <v>-292.22000000000003</v>
      </c>
    </row>
    <row r="80" spans="1:28" hidden="1" x14ac:dyDescent="0.25">
      <c r="A80" s="48"/>
      <c r="B80" s="49"/>
      <c r="C80" s="75"/>
      <c r="D80" s="75"/>
      <c r="E80" s="49"/>
      <c r="F80" s="49"/>
      <c r="G80" s="82"/>
      <c r="H80" s="83"/>
      <c r="I80" s="83"/>
      <c r="J80" s="53">
        <v>1</v>
      </c>
      <c r="K80" s="54">
        <f t="shared" si="43"/>
        <v>0</v>
      </c>
      <c r="L80" s="55">
        <f t="shared" si="44"/>
        <v>0</v>
      </c>
      <c r="M80" s="55">
        <f t="shared" si="45"/>
        <v>0</v>
      </c>
      <c r="N80" s="78">
        <v>0</v>
      </c>
      <c r="O80" s="60">
        <v>0</v>
      </c>
      <c r="P80" s="58">
        <f>SUM(N80:O80)</f>
        <v>0</v>
      </c>
      <c r="Q80" s="78">
        <v>0</v>
      </c>
      <c r="R80" s="60">
        <v>0</v>
      </c>
      <c r="S80" s="58">
        <f t="shared" si="46"/>
        <v>0</v>
      </c>
      <c r="T80" s="59">
        <f t="shared" si="47"/>
        <v>0</v>
      </c>
      <c r="U80" s="60">
        <f t="shared" si="48"/>
        <v>0</v>
      </c>
      <c r="V80" s="58">
        <f t="shared" si="49"/>
        <v>0</v>
      </c>
      <c r="W80" s="59">
        <f t="shared" si="50"/>
        <v>0</v>
      </c>
      <c r="X80" s="60">
        <f t="shared" si="50"/>
        <v>0</v>
      </c>
      <c r="Y80" s="60">
        <f t="shared" si="51"/>
        <v>0</v>
      </c>
      <c r="Z80" s="60">
        <f t="shared" si="52"/>
        <v>0</v>
      </c>
      <c r="AA80" s="60">
        <f t="shared" si="53"/>
        <v>0</v>
      </c>
      <c r="AB80" s="58">
        <f t="shared" si="54"/>
        <v>0</v>
      </c>
    </row>
    <row r="81" spans="1:28" hidden="1" x14ac:dyDescent="0.25">
      <c r="A81" s="48"/>
      <c r="B81" s="49"/>
      <c r="C81" s="75"/>
      <c r="D81" s="75"/>
      <c r="E81" s="49"/>
      <c r="F81" s="49"/>
      <c r="G81" s="82"/>
      <c r="H81" s="83"/>
      <c r="I81" s="83"/>
      <c r="J81" s="53">
        <v>1</v>
      </c>
      <c r="K81" s="54">
        <f t="shared" si="43"/>
        <v>0</v>
      </c>
      <c r="L81" s="55">
        <f t="shared" si="44"/>
        <v>0</v>
      </c>
      <c r="M81" s="55">
        <f t="shared" si="45"/>
        <v>0</v>
      </c>
      <c r="N81" s="78">
        <v>0</v>
      </c>
      <c r="O81" s="60">
        <v>0</v>
      </c>
      <c r="P81" s="58">
        <f>SUM(N81:O81)</f>
        <v>0</v>
      </c>
      <c r="Q81" s="78">
        <v>0</v>
      </c>
      <c r="R81" s="60">
        <v>0</v>
      </c>
      <c r="S81" s="58">
        <f t="shared" si="46"/>
        <v>0</v>
      </c>
      <c r="T81" s="59">
        <f t="shared" si="47"/>
        <v>0</v>
      </c>
      <c r="U81" s="60">
        <f t="shared" si="48"/>
        <v>0</v>
      </c>
      <c r="V81" s="58">
        <f t="shared" si="49"/>
        <v>0</v>
      </c>
      <c r="W81" s="59">
        <f t="shared" si="50"/>
        <v>0</v>
      </c>
      <c r="X81" s="60">
        <f t="shared" si="50"/>
        <v>0</v>
      </c>
      <c r="Y81" s="60">
        <f t="shared" si="51"/>
        <v>0</v>
      </c>
      <c r="Z81" s="60">
        <f t="shared" si="52"/>
        <v>0</v>
      </c>
      <c r="AA81" s="60">
        <f t="shared" si="53"/>
        <v>0</v>
      </c>
      <c r="AB81" s="58">
        <f t="shared" si="54"/>
        <v>0</v>
      </c>
    </row>
    <row r="82" spans="1:28" x14ac:dyDescent="0.25">
      <c r="A82" s="48" t="s">
        <v>201</v>
      </c>
      <c r="B82" s="49" t="s">
        <v>202</v>
      </c>
      <c r="C82" s="75" t="s">
        <v>203</v>
      </c>
      <c r="D82" s="75" t="s">
        <v>58</v>
      </c>
      <c r="E82" s="49" t="s">
        <v>204</v>
      </c>
      <c r="F82" s="49" t="s">
        <v>33</v>
      </c>
      <c r="G82" s="82"/>
      <c r="H82" s="83" t="s">
        <v>34</v>
      </c>
      <c r="I82" s="83" t="s">
        <v>34</v>
      </c>
      <c r="J82" s="53">
        <v>1</v>
      </c>
      <c r="K82" s="54">
        <f t="shared" si="43"/>
        <v>2068000</v>
      </c>
      <c r="L82" s="55">
        <f t="shared" si="44"/>
        <v>393000</v>
      </c>
      <c r="M82" s="55">
        <f t="shared" si="45"/>
        <v>2461000</v>
      </c>
      <c r="N82" s="84">
        <v>2010000</v>
      </c>
      <c r="O82" s="87">
        <v>385000</v>
      </c>
      <c r="P82" s="58"/>
      <c r="Q82" s="78">
        <v>2372000</v>
      </c>
      <c r="R82" s="60">
        <v>449000</v>
      </c>
      <c r="S82" s="58">
        <f t="shared" si="46"/>
        <v>2821000</v>
      </c>
      <c r="T82" s="59">
        <f t="shared" si="47"/>
        <v>58000</v>
      </c>
      <c r="U82" s="60">
        <f t="shared" si="48"/>
        <v>8000</v>
      </c>
      <c r="V82" s="58">
        <f t="shared" si="49"/>
        <v>66000</v>
      </c>
      <c r="W82" s="59">
        <f t="shared" si="50"/>
        <v>-362000</v>
      </c>
      <c r="X82" s="60">
        <f t="shared" si="50"/>
        <v>-64000</v>
      </c>
      <c r="Y82" s="60">
        <f t="shared" si="51"/>
        <v>-426000</v>
      </c>
      <c r="Z82" s="60">
        <f t="shared" ref="Z82" si="55">ROUND(Y82*premie/2000,2)</f>
        <v>-122.48</v>
      </c>
      <c r="AA82" s="60">
        <f t="shared" si="53"/>
        <v>-25.72</v>
      </c>
      <c r="AB82" s="58">
        <f t="shared" si="54"/>
        <v>-148.19999999999999</v>
      </c>
    </row>
    <row r="83" spans="1:28" x14ac:dyDescent="0.25">
      <c r="A83" s="48" t="s">
        <v>201</v>
      </c>
      <c r="B83" s="49" t="s">
        <v>205</v>
      </c>
      <c r="C83" s="75" t="s">
        <v>206</v>
      </c>
      <c r="D83" s="75" t="s">
        <v>58</v>
      </c>
      <c r="E83" s="49" t="s">
        <v>207</v>
      </c>
      <c r="F83" s="49" t="s">
        <v>33</v>
      </c>
      <c r="G83" s="82"/>
      <c r="H83" s="83" t="s">
        <v>34</v>
      </c>
      <c r="I83" s="83" t="s">
        <v>34</v>
      </c>
      <c r="J83" s="53">
        <v>1</v>
      </c>
      <c r="K83" s="54">
        <f t="shared" si="43"/>
        <v>1883000</v>
      </c>
      <c r="L83" s="55">
        <f t="shared" si="44"/>
        <v>342000</v>
      </c>
      <c r="M83" s="55">
        <f t="shared" si="45"/>
        <v>2225000</v>
      </c>
      <c r="N83" s="84">
        <v>1830000</v>
      </c>
      <c r="O83" s="87">
        <v>335000</v>
      </c>
      <c r="P83" s="58">
        <f t="shared" ref="P83:P94" si="56">SUM(N83:O83)</f>
        <v>2165000</v>
      </c>
      <c r="Q83" s="78">
        <v>2122000</v>
      </c>
      <c r="R83" s="60">
        <v>491000</v>
      </c>
      <c r="S83" s="58">
        <f t="shared" si="46"/>
        <v>2613000</v>
      </c>
      <c r="T83" s="59">
        <f t="shared" si="47"/>
        <v>53000</v>
      </c>
      <c r="U83" s="60">
        <f t="shared" si="48"/>
        <v>7000</v>
      </c>
      <c r="V83" s="58">
        <f t="shared" si="49"/>
        <v>60000</v>
      </c>
      <c r="W83" s="59">
        <f t="shared" si="50"/>
        <v>-292000</v>
      </c>
      <c r="X83" s="60">
        <f t="shared" si="50"/>
        <v>-156000</v>
      </c>
      <c r="Y83" s="60">
        <f t="shared" si="51"/>
        <v>-448000</v>
      </c>
      <c r="Z83" s="60">
        <f t="shared" si="52"/>
        <v>-128.80000000000001</v>
      </c>
      <c r="AA83" s="60">
        <f t="shared" si="53"/>
        <v>-27.05</v>
      </c>
      <c r="AB83" s="58">
        <f t="shared" si="54"/>
        <v>-155.85000000000002</v>
      </c>
    </row>
    <row r="84" spans="1:28" hidden="1" x14ac:dyDescent="0.25">
      <c r="A84" s="48"/>
      <c r="B84" s="49"/>
      <c r="C84" s="75"/>
      <c r="D84" s="75"/>
      <c r="E84" s="49"/>
      <c r="F84" s="49"/>
      <c r="G84" s="82"/>
      <c r="H84" s="83"/>
      <c r="I84" s="83"/>
      <c r="J84" s="53"/>
      <c r="K84" s="54">
        <f t="shared" si="43"/>
        <v>0</v>
      </c>
      <c r="L84" s="55">
        <f t="shared" si="44"/>
        <v>0</v>
      </c>
      <c r="M84" s="55">
        <f t="shared" si="45"/>
        <v>0</v>
      </c>
      <c r="N84" s="78">
        <v>0</v>
      </c>
      <c r="O84" s="60">
        <v>0</v>
      </c>
      <c r="P84" s="58">
        <f t="shared" si="56"/>
        <v>0</v>
      </c>
      <c r="Q84" s="78">
        <v>0</v>
      </c>
      <c r="R84" s="60">
        <v>0</v>
      </c>
      <c r="S84" s="58">
        <f t="shared" si="46"/>
        <v>0</v>
      </c>
      <c r="T84" s="59">
        <f t="shared" si="47"/>
        <v>0</v>
      </c>
      <c r="U84" s="60">
        <f t="shared" si="48"/>
        <v>0</v>
      </c>
      <c r="V84" s="58">
        <f t="shared" si="49"/>
        <v>0</v>
      </c>
      <c r="W84" s="59">
        <f t="shared" si="50"/>
        <v>0</v>
      </c>
      <c r="X84" s="60">
        <f t="shared" si="50"/>
        <v>0</v>
      </c>
      <c r="Y84" s="60">
        <f t="shared" si="51"/>
        <v>0</v>
      </c>
      <c r="Z84" s="60">
        <f t="shared" si="52"/>
        <v>0</v>
      </c>
      <c r="AA84" s="60">
        <f t="shared" si="53"/>
        <v>0</v>
      </c>
      <c r="AB84" s="58">
        <f t="shared" si="54"/>
        <v>0</v>
      </c>
    </row>
    <row r="85" spans="1:28" hidden="1" x14ac:dyDescent="0.25">
      <c r="A85" s="48"/>
      <c r="B85" s="49"/>
      <c r="C85" s="75"/>
      <c r="D85" s="75"/>
      <c r="E85" s="49"/>
      <c r="F85" s="49"/>
      <c r="G85" s="82"/>
      <c r="H85" s="83"/>
      <c r="I85" s="83"/>
      <c r="J85" s="53"/>
      <c r="K85" s="54">
        <f t="shared" si="43"/>
        <v>0</v>
      </c>
      <c r="L85" s="55">
        <f t="shared" si="44"/>
        <v>0</v>
      </c>
      <c r="M85" s="55">
        <f t="shared" si="45"/>
        <v>0</v>
      </c>
      <c r="N85" s="78">
        <v>0</v>
      </c>
      <c r="O85" s="60">
        <v>0</v>
      </c>
      <c r="P85" s="58">
        <f t="shared" si="56"/>
        <v>0</v>
      </c>
      <c r="Q85" s="78">
        <v>0</v>
      </c>
      <c r="R85" s="60">
        <v>0</v>
      </c>
      <c r="S85" s="58">
        <f t="shared" si="46"/>
        <v>0</v>
      </c>
      <c r="T85" s="59">
        <f t="shared" si="47"/>
        <v>0</v>
      </c>
      <c r="U85" s="60">
        <f t="shared" si="48"/>
        <v>0</v>
      </c>
      <c r="V85" s="58">
        <f t="shared" si="49"/>
        <v>0</v>
      </c>
      <c r="W85" s="59">
        <f t="shared" si="50"/>
        <v>0</v>
      </c>
      <c r="X85" s="60">
        <f t="shared" si="50"/>
        <v>0</v>
      </c>
      <c r="Y85" s="60">
        <f t="shared" si="51"/>
        <v>0</v>
      </c>
      <c r="Z85" s="60">
        <f t="shared" si="52"/>
        <v>0</v>
      </c>
      <c r="AA85" s="60">
        <f t="shared" si="53"/>
        <v>0</v>
      </c>
      <c r="AB85" s="58">
        <f t="shared" si="54"/>
        <v>0</v>
      </c>
    </row>
    <row r="86" spans="1:28" ht="24" x14ac:dyDescent="0.25">
      <c r="A86" s="48" t="s">
        <v>201</v>
      </c>
      <c r="B86" s="49" t="s">
        <v>208</v>
      </c>
      <c r="C86" s="75" t="s">
        <v>209</v>
      </c>
      <c r="D86" s="75" t="s">
        <v>54</v>
      </c>
      <c r="E86" s="49" t="s">
        <v>210</v>
      </c>
      <c r="F86" s="49" t="s">
        <v>33</v>
      </c>
      <c r="G86" s="82"/>
      <c r="H86" s="83" t="s">
        <v>34</v>
      </c>
      <c r="I86" s="83" t="s">
        <v>34</v>
      </c>
      <c r="J86" s="53">
        <v>1</v>
      </c>
      <c r="K86" s="54">
        <f t="shared" si="43"/>
        <v>2371000</v>
      </c>
      <c r="L86" s="55">
        <f t="shared" si="44"/>
        <v>372000</v>
      </c>
      <c r="M86" s="55">
        <f t="shared" si="45"/>
        <v>2743000</v>
      </c>
      <c r="N86" s="84">
        <v>2305000</v>
      </c>
      <c r="O86" s="87">
        <v>365000</v>
      </c>
      <c r="P86" s="58">
        <f t="shared" si="56"/>
        <v>2670000</v>
      </c>
      <c r="Q86" s="78">
        <v>2674000</v>
      </c>
      <c r="R86" s="60">
        <v>410000</v>
      </c>
      <c r="S86" s="58">
        <f t="shared" si="46"/>
        <v>3084000</v>
      </c>
      <c r="T86" s="59">
        <f t="shared" si="47"/>
        <v>66000</v>
      </c>
      <c r="U86" s="60">
        <f t="shared" si="48"/>
        <v>7000</v>
      </c>
      <c r="V86" s="58">
        <f t="shared" si="49"/>
        <v>73000</v>
      </c>
      <c r="W86" s="59">
        <f t="shared" si="50"/>
        <v>-369000</v>
      </c>
      <c r="X86" s="60">
        <f t="shared" si="50"/>
        <v>-45000</v>
      </c>
      <c r="Y86" s="60">
        <f t="shared" si="51"/>
        <v>-414000</v>
      </c>
      <c r="Z86" s="60">
        <f t="shared" si="52"/>
        <v>-119.03</v>
      </c>
      <c r="AA86" s="60">
        <f t="shared" si="53"/>
        <v>-25</v>
      </c>
      <c r="AB86" s="58">
        <f t="shared" si="54"/>
        <v>-144.03</v>
      </c>
    </row>
    <row r="87" spans="1:28" x14ac:dyDescent="0.25">
      <c r="A87" s="48" t="s">
        <v>201</v>
      </c>
      <c r="B87" s="49" t="s">
        <v>211</v>
      </c>
      <c r="C87" s="75" t="s">
        <v>212</v>
      </c>
      <c r="D87" s="75" t="s">
        <v>48</v>
      </c>
      <c r="E87" s="49" t="s">
        <v>213</v>
      </c>
      <c r="F87" s="49" t="s">
        <v>33</v>
      </c>
      <c r="G87" s="82"/>
      <c r="H87" s="83" t="s">
        <v>34</v>
      </c>
      <c r="I87" s="83" t="s">
        <v>34</v>
      </c>
      <c r="J87" s="53">
        <v>1</v>
      </c>
      <c r="K87" s="54">
        <f t="shared" si="43"/>
        <v>2083000</v>
      </c>
      <c r="L87" s="55">
        <f t="shared" si="44"/>
        <v>357000</v>
      </c>
      <c r="M87" s="55">
        <f t="shared" si="45"/>
        <v>2440000</v>
      </c>
      <c r="N87" s="84">
        <v>2025000</v>
      </c>
      <c r="O87" s="87">
        <v>350000</v>
      </c>
      <c r="P87" s="58">
        <f t="shared" si="56"/>
        <v>2375000</v>
      </c>
      <c r="Q87" s="78">
        <v>2476000</v>
      </c>
      <c r="R87" s="60">
        <v>479000</v>
      </c>
      <c r="S87" s="58">
        <f t="shared" si="46"/>
        <v>2955000</v>
      </c>
      <c r="T87" s="59">
        <f t="shared" si="47"/>
        <v>58000</v>
      </c>
      <c r="U87" s="60">
        <f t="shared" si="48"/>
        <v>7000</v>
      </c>
      <c r="V87" s="58">
        <f t="shared" si="49"/>
        <v>65000</v>
      </c>
      <c r="W87" s="59">
        <f t="shared" si="50"/>
        <v>-451000</v>
      </c>
      <c r="X87" s="60">
        <f t="shared" si="50"/>
        <v>-129000</v>
      </c>
      <c r="Y87" s="60">
        <f t="shared" si="51"/>
        <v>-580000</v>
      </c>
      <c r="Z87" s="60">
        <f t="shared" si="52"/>
        <v>-166.75</v>
      </c>
      <c r="AA87" s="60">
        <f t="shared" si="53"/>
        <v>-35.020000000000003</v>
      </c>
      <c r="AB87" s="58">
        <f t="shared" si="54"/>
        <v>-201.77</v>
      </c>
    </row>
    <row r="88" spans="1:28" ht="12.75" x14ac:dyDescent="0.2">
      <c r="A88" s="48" t="s">
        <v>201</v>
      </c>
      <c r="B88" s="49" t="s">
        <v>214</v>
      </c>
      <c r="C88" s="50" t="s">
        <v>114</v>
      </c>
      <c r="D88" s="88" t="s">
        <v>31</v>
      </c>
      <c r="E88" s="88" t="s">
        <v>215</v>
      </c>
      <c r="F88" s="89" t="s">
        <v>33</v>
      </c>
      <c r="G88" s="90"/>
      <c r="H88" s="91" t="s">
        <v>34</v>
      </c>
      <c r="I88" s="91" t="s">
        <v>34</v>
      </c>
      <c r="J88" s="53">
        <v>1</v>
      </c>
      <c r="K88" s="54">
        <f t="shared" si="43"/>
        <v>1482000</v>
      </c>
      <c r="L88" s="55">
        <f t="shared" si="44"/>
        <v>225000</v>
      </c>
      <c r="M88" s="55">
        <f t="shared" si="45"/>
        <v>1707000</v>
      </c>
      <c r="N88" s="84">
        <v>1440000</v>
      </c>
      <c r="O88" s="87">
        <v>220000</v>
      </c>
      <c r="P88" s="58">
        <f t="shared" si="56"/>
        <v>1660000</v>
      </c>
      <c r="Q88" s="78">
        <v>1736000</v>
      </c>
      <c r="R88" s="60">
        <v>197000</v>
      </c>
      <c r="S88" s="58">
        <f t="shared" si="46"/>
        <v>1933000</v>
      </c>
      <c r="T88" s="59">
        <f t="shared" si="47"/>
        <v>42000</v>
      </c>
      <c r="U88" s="60">
        <f t="shared" si="48"/>
        <v>5000</v>
      </c>
      <c r="V88" s="58">
        <f t="shared" si="49"/>
        <v>47000</v>
      </c>
      <c r="W88" s="59">
        <f t="shared" si="50"/>
        <v>-296000</v>
      </c>
      <c r="X88" s="60">
        <f t="shared" si="50"/>
        <v>23000</v>
      </c>
      <c r="Y88" s="60">
        <f t="shared" si="51"/>
        <v>-273000</v>
      </c>
      <c r="Z88" s="60">
        <f t="shared" si="14"/>
        <v>-78.489999999999995</v>
      </c>
      <c r="AA88" s="60">
        <f t="shared" si="53"/>
        <v>-16.48</v>
      </c>
      <c r="AB88" s="58">
        <f t="shared" si="54"/>
        <v>-94.97</v>
      </c>
    </row>
    <row r="89" spans="1:28" ht="12" customHeight="1" x14ac:dyDescent="0.25">
      <c r="A89" s="48" t="s">
        <v>201</v>
      </c>
      <c r="B89" s="49" t="s">
        <v>216</v>
      </c>
      <c r="C89" s="75" t="s">
        <v>217</v>
      </c>
      <c r="D89" s="75" t="s">
        <v>31</v>
      </c>
      <c r="E89" s="49" t="s">
        <v>218</v>
      </c>
      <c r="F89" s="49" t="s">
        <v>33</v>
      </c>
      <c r="G89" s="82"/>
      <c r="H89" s="83" t="s">
        <v>34</v>
      </c>
      <c r="I89" s="83" t="s">
        <v>34</v>
      </c>
      <c r="J89" s="53">
        <v>1</v>
      </c>
      <c r="K89" s="54">
        <f t="shared" si="43"/>
        <v>1955000</v>
      </c>
      <c r="L89" s="55">
        <f t="shared" si="44"/>
        <v>403000</v>
      </c>
      <c r="M89" s="55">
        <f t="shared" si="45"/>
        <v>2358000</v>
      </c>
      <c r="N89" s="92">
        <v>1900000</v>
      </c>
      <c r="O89" s="93">
        <v>395000</v>
      </c>
      <c r="P89" s="58">
        <f t="shared" si="56"/>
        <v>2295000</v>
      </c>
      <c r="Q89" s="78">
        <v>2169000</v>
      </c>
      <c r="R89" s="60">
        <v>363000</v>
      </c>
      <c r="S89" s="58">
        <f t="shared" si="46"/>
        <v>2532000</v>
      </c>
      <c r="T89" s="59">
        <f t="shared" si="47"/>
        <v>55000</v>
      </c>
      <c r="U89" s="60">
        <f t="shared" si="48"/>
        <v>8000</v>
      </c>
      <c r="V89" s="58">
        <f t="shared" si="49"/>
        <v>63000</v>
      </c>
      <c r="W89" s="59">
        <f t="shared" si="50"/>
        <v>-269000</v>
      </c>
      <c r="X89" s="60">
        <f t="shared" si="50"/>
        <v>32000</v>
      </c>
      <c r="Y89" s="60">
        <f t="shared" si="51"/>
        <v>-237000</v>
      </c>
      <c r="Z89" s="60">
        <f t="shared" si="14"/>
        <v>-68.14</v>
      </c>
      <c r="AA89" s="60">
        <f t="shared" si="53"/>
        <v>-14.31</v>
      </c>
      <c r="AB89" s="58">
        <f t="shared" si="54"/>
        <v>-82.45</v>
      </c>
    </row>
    <row r="90" spans="1:28" ht="12" customHeight="1" x14ac:dyDescent="0.25">
      <c r="A90" s="48" t="s">
        <v>201</v>
      </c>
      <c r="B90" s="49" t="s">
        <v>216</v>
      </c>
      <c r="C90" s="75" t="s">
        <v>217</v>
      </c>
      <c r="D90" s="75" t="s">
        <v>31</v>
      </c>
      <c r="E90" s="49" t="s">
        <v>219</v>
      </c>
      <c r="F90" s="49"/>
      <c r="G90" s="82"/>
      <c r="H90" s="83"/>
      <c r="I90" s="83"/>
      <c r="J90" s="53">
        <v>1</v>
      </c>
      <c r="K90" s="54">
        <f t="shared" si="43"/>
        <v>0</v>
      </c>
      <c r="L90" s="55">
        <f t="shared" si="44"/>
        <v>0</v>
      </c>
      <c r="M90" s="55">
        <f t="shared" si="45"/>
        <v>0</v>
      </c>
      <c r="N90" s="78"/>
      <c r="O90" s="60">
        <v>0</v>
      </c>
      <c r="P90" s="58">
        <f t="shared" si="56"/>
        <v>0</v>
      </c>
      <c r="Q90" s="78">
        <v>101000</v>
      </c>
      <c r="R90" s="60">
        <v>0</v>
      </c>
      <c r="S90" s="58">
        <f t="shared" si="46"/>
        <v>101000</v>
      </c>
      <c r="T90" s="59">
        <f t="shared" si="47"/>
        <v>0</v>
      </c>
      <c r="U90" s="60">
        <f t="shared" si="48"/>
        <v>0</v>
      </c>
      <c r="V90" s="58">
        <f t="shared" si="49"/>
        <v>0</v>
      </c>
      <c r="W90" s="59">
        <f t="shared" si="50"/>
        <v>-101000</v>
      </c>
      <c r="X90" s="60">
        <f t="shared" si="50"/>
        <v>0</v>
      </c>
      <c r="Y90" s="60">
        <f t="shared" si="51"/>
        <v>-101000</v>
      </c>
      <c r="Z90" s="60">
        <f t="shared" ref="Z90" si="57">ROUND(Y90*premie/2000,2)</f>
        <v>-29.04</v>
      </c>
      <c r="AA90" s="60">
        <f t="shared" si="53"/>
        <v>-6.1</v>
      </c>
      <c r="AB90" s="58">
        <f t="shared" si="54"/>
        <v>-35.14</v>
      </c>
    </row>
    <row r="91" spans="1:28" ht="11.45" customHeight="1" x14ac:dyDescent="0.25">
      <c r="A91" s="64">
        <v>64200100</v>
      </c>
      <c r="B91" s="49" t="s">
        <v>220</v>
      </c>
      <c r="C91" s="75" t="s">
        <v>221</v>
      </c>
      <c r="D91" s="75" t="s">
        <v>31</v>
      </c>
      <c r="E91" s="49" t="s">
        <v>222</v>
      </c>
      <c r="F91" s="49" t="s">
        <v>33</v>
      </c>
      <c r="G91" s="82"/>
      <c r="H91" s="55" t="s">
        <v>34</v>
      </c>
      <c r="I91" s="55" t="s">
        <v>34</v>
      </c>
      <c r="J91" s="53">
        <v>1</v>
      </c>
      <c r="K91" s="54">
        <f t="shared" si="43"/>
        <v>3724000</v>
      </c>
      <c r="L91" s="55">
        <f t="shared" si="44"/>
        <v>663000</v>
      </c>
      <c r="M91" s="55">
        <f t="shared" si="45"/>
        <v>4387000</v>
      </c>
      <c r="N91" s="129">
        <v>3620000</v>
      </c>
      <c r="O91" s="129">
        <v>650000</v>
      </c>
      <c r="P91" s="58">
        <f t="shared" si="56"/>
        <v>4270000</v>
      </c>
      <c r="Q91" s="78">
        <v>2973000</v>
      </c>
      <c r="R91" s="60">
        <v>712000</v>
      </c>
      <c r="S91" s="58">
        <f t="shared" si="46"/>
        <v>3685000</v>
      </c>
      <c r="T91" s="59">
        <f t="shared" si="47"/>
        <v>104000</v>
      </c>
      <c r="U91" s="60">
        <f t="shared" si="48"/>
        <v>13000</v>
      </c>
      <c r="V91" s="58">
        <f t="shared" si="49"/>
        <v>117000</v>
      </c>
      <c r="W91" s="59">
        <f t="shared" si="50"/>
        <v>647000</v>
      </c>
      <c r="X91" s="60">
        <f t="shared" si="50"/>
        <v>-62000</v>
      </c>
      <c r="Y91" s="60">
        <f t="shared" si="51"/>
        <v>585000</v>
      </c>
      <c r="Z91" s="60">
        <f t="shared" si="14"/>
        <v>168.19</v>
      </c>
      <c r="AA91" s="60">
        <f t="shared" si="53"/>
        <v>35.32</v>
      </c>
      <c r="AB91" s="58">
        <f t="shared" si="54"/>
        <v>203.51</v>
      </c>
    </row>
    <row r="92" spans="1:28" ht="11.45" customHeight="1" x14ac:dyDescent="0.25">
      <c r="A92" s="64">
        <v>64200100</v>
      </c>
      <c r="B92" s="49" t="s">
        <v>220</v>
      </c>
      <c r="C92" s="75" t="s">
        <v>221</v>
      </c>
      <c r="D92" s="75" t="s">
        <v>31</v>
      </c>
      <c r="E92" s="49" t="s">
        <v>223</v>
      </c>
      <c r="F92" s="49" t="s">
        <v>33</v>
      </c>
      <c r="G92" s="82"/>
      <c r="H92" s="55" t="s">
        <v>34</v>
      </c>
      <c r="I92" s="55" t="s">
        <v>34</v>
      </c>
      <c r="J92" s="53">
        <v>1</v>
      </c>
      <c r="K92" s="54">
        <f t="shared" si="43"/>
        <v>0</v>
      </c>
      <c r="L92" s="55">
        <f t="shared" si="44"/>
        <v>0</v>
      </c>
      <c r="M92" s="55">
        <f t="shared" si="45"/>
        <v>0</v>
      </c>
      <c r="N92" s="129"/>
      <c r="O92" s="129"/>
      <c r="P92" s="58">
        <f t="shared" si="56"/>
        <v>0</v>
      </c>
      <c r="Q92" s="78">
        <v>549000</v>
      </c>
      <c r="R92" s="60">
        <v>0</v>
      </c>
      <c r="S92" s="58">
        <f t="shared" si="46"/>
        <v>549000</v>
      </c>
      <c r="T92" s="59">
        <f t="shared" si="47"/>
        <v>0</v>
      </c>
      <c r="U92" s="60">
        <f t="shared" si="48"/>
        <v>0</v>
      </c>
      <c r="V92" s="58">
        <f t="shared" si="49"/>
        <v>0</v>
      </c>
      <c r="W92" s="59">
        <f t="shared" si="50"/>
        <v>-549000</v>
      </c>
      <c r="X92" s="60">
        <f t="shared" si="50"/>
        <v>0</v>
      </c>
      <c r="Y92" s="60">
        <f t="shared" si="51"/>
        <v>-549000</v>
      </c>
      <c r="Z92" s="60">
        <f t="shared" ref="Z92:Z94" si="58">ROUND(Y92*premie/2000,2)</f>
        <v>-157.84</v>
      </c>
      <c r="AA92" s="60">
        <f t="shared" si="53"/>
        <v>-33.15</v>
      </c>
      <c r="AB92" s="58">
        <f t="shared" si="54"/>
        <v>-190.99</v>
      </c>
    </row>
    <row r="93" spans="1:28" ht="11.45" customHeight="1" x14ac:dyDescent="0.25">
      <c r="A93" s="64">
        <v>64200100</v>
      </c>
      <c r="B93" s="49" t="s">
        <v>220</v>
      </c>
      <c r="C93" s="75" t="s">
        <v>221</v>
      </c>
      <c r="D93" s="75" t="s">
        <v>31</v>
      </c>
      <c r="E93" s="49" t="s">
        <v>224</v>
      </c>
      <c r="F93" s="49" t="s">
        <v>33</v>
      </c>
      <c r="G93" s="82"/>
      <c r="H93" s="55" t="s">
        <v>34</v>
      </c>
      <c r="I93" s="55" t="s">
        <v>34</v>
      </c>
      <c r="J93" s="53">
        <v>1</v>
      </c>
      <c r="K93" s="54">
        <f t="shared" si="43"/>
        <v>0</v>
      </c>
      <c r="L93" s="55">
        <f t="shared" si="44"/>
        <v>0</v>
      </c>
      <c r="M93" s="55">
        <f t="shared" si="45"/>
        <v>0</v>
      </c>
      <c r="N93" s="129"/>
      <c r="O93" s="129"/>
      <c r="P93" s="58">
        <f t="shared" si="56"/>
        <v>0</v>
      </c>
      <c r="Q93" s="78">
        <v>487000</v>
      </c>
      <c r="R93" s="60">
        <v>0</v>
      </c>
      <c r="S93" s="58">
        <f t="shared" si="46"/>
        <v>487000</v>
      </c>
      <c r="T93" s="59">
        <f t="shared" si="47"/>
        <v>0</v>
      </c>
      <c r="U93" s="60">
        <f t="shared" si="48"/>
        <v>0</v>
      </c>
      <c r="V93" s="58">
        <f t="shared" si="49"/>
        <v>0</v>
      </c>
      <c r="W93" s="59">
        <f t="shared" si="50"/>
        <v>-487000</v>
      </c>
      <c r="X93" s="60">
        <f t="shared" si="50"/>
        <v>0</v>
      </c>
      <c r="Y93" s="60">
        <f t="shared" si="51"/>
        <v>-487000</v>
      </c>
      <c r="Z93" s="60">
        <f t="shared" si="58"/>
        <v>-140.01</v>
      </c>
      <c r="AA93" s="60">
        <f t="shared" si="53"/>
        <v>-29.4</v>
      </c>
      <c r="AB93" s="58">
        <f t="shared" si="54"/>
        <v>-169.41</v>
      </c>
    </row>
    <row r="94" spans="1:28" ht="10.9" customHeight="1" x14ac:dyDescent="0.25">
      <c r="A94" s="64">
        <v>64200100</v>
      </c>
      <c r="B94" s="49" t="s">
        <v>225</v>
      </c>
      <c r="C94" s="75"/>
      <c r="D94" s="75"/>
      <c r="E94" s="49"/>
      <c r="F94" s="49"/>
      <c r="G94" s="82"/>
      <c r="H94" s="55"/>
      <c r="I94" s="55" t="s">
        <v>34</v>
      </c>
      <c r="J94" s="53">
        <v>1</v>
      </c>
      <c r="K94" s="54">
        <f t="shared" si="43"/>
        <v>0</v>
      </c>
      <c r="L94" s="55">
        <f t="shared" si="44"/>
        <v>892000</v>
      </c>
      <c r="M94" s="55">
        <f t="shared" si="45"/>
        <v>892000</v>
      </c>
      <c r="N94" s="63">
        <v>0</v>
      </c>
      <c r="O94" s="57">
        <v>875000</v>
      </c>
      <c r="P94" s="58">
        <f t="shared" si="56"/>
        <v>875000</v>
      </c>
      <c r="Q94" s="63">
        <v>0</v>
      </c>
      <c r="R94" s="57"/>
      <c r="S94" s="58">
        <f t="shared" si="46"/>
        <v>0</v>
      </c>
      <c r="T94" s="59">
        <f t="shared" si="47"/>
        <v>0</v>
      </c>
      <c r="U94" s="60">
        <f t="shared" si="48"/>
        <v>17000</v>
      </c>
      <c r="V94" s="58">
        <f t="shared" si="49"/>
        <v>17000</v>
      </c>
      <c r="W94" s="59">
        <f t="shared" si="50"/>
        <v>0</v>
      </c>
      <c r="X94" s="60">
        <f t="shared" si="50"/>
        <v>875000</v>
      </c>
      <c r="Y94" s="60">
        <f t="shared" si="51"/>
        <v>875000</v>
      </c>
      <c r="Z94" s="60">
        <f t="shared" si="58"/>
        <v>251.56</v>
      </c>
      <c r="AA94" s="60">
        <f t="shared" si="53"/>
        <v>52.83</v>
      </c>
      <c r="AB94" s="58">
        <f t="shared" si="54"/>
        <v>304.39</v>
      </c>
    </row>
    <row r="95" spans="1:28" ht="12.6" customHeight="1" x14ac:dyDescent="0.25">
      <c r="A95" s="64"/>
      <c r="B95" s="49" t="s">
        <v>194</v>
      </c>
      <c r="C95" s="49"/>
      <c r="D95" s="49"/>
      <c r="E95" s="49"/>
      <c r="F95" s="50"/>
      <c r="G95" s="51"/>
      <c r="H95" s="52"/>
      <c r="I95" s="52"/>
      <c r="J95" s="53"/>
      <c r="K95" s="54">
        <f t="shared" si="43"/>
        <v>0</v>
      </c>
      <c r="L95" s="55">
        <f t="shared" si="44"/>
        <v>0</v>
      </c>
      <c r="M95" s="55">
        <f t="shared" ref="M95:M96" si="59">SUM(K95:L95)</f>
        <v>0</v>
      </c>
      <c r="N95" s="63">
        <v>0</v>
      </c>
      <c r="O95" s="57"/>
      <c r="P95" s="58">
        <f t="shared" ref="P95:P101" si="60">SUM(N95:O95)</f>
        <v>0</v>
      </c>
      <c r="Q95" s="63">
        <v>0</v>
      </c>
      <c r="R95" s="57"/>
      <c r="S95" s="58">
        <f t="shared" si="46"/>
        <v>0</v>
      </c>
      <c r="T95" s="59">
        <f t="shared" si="47"/>
        <v>0</v>
      </c>
      <c r="U95" s="60">
        <f t="shared" si="48"/>
        <v>0</v>
      </c>
      <c r="V95" s="58">
        <f t="shared" si="49"/>
        <v>0</v>
      </c>
      <c r="W95" s="59">
        <f t="shared" ref="W95:X101" si="61">N95-Q95</f>
        <v>0</v>
      </c>
      <c r="X95" s="60">
        <f t="shared" si="61"/>
        <v>0</v>
      </c>
      <c r="Y95" s="60">
        <f t="shared" si="51"/>
        <v>0</v>
      </c>
      <c r="Z95" s="60">
        <f t="shared" ref="Z95:Z96" si="62">ROUND(Y95*premie/2000,2)</f>
        <v>0</v>
      </c>
      <c r="AA95" s="60">
        <f t="shared" si="53"/>
        <v>0</v>
      </c>
      <c r="AB95" s="58">
        <f t="shared" si="54"/>
        <v>0</v>
      </c>
    </row>
    <row r="96" spans="1:28" ht="12.6" customHeight="1" x14ac:dyDescent="0.25">
      <c r="A96" s="64"/>
      <c r="B96" s="49" t="s">
        <v>194</v>
      </c>
      <c r="C96" s="49"/>
      <c r="D96" s="49"/>
      <c r="E96" s="49"/>
      <c r="F96" s="50"/>
      <c r="G96" s="51"/>
      <c r="H96" s="52"/>
      <c r="I96" s="52"/>
      <c r="J96" s="53"/>
      <c r="K96" s="54">
        <f t="shared" si="43"/>
        <v>0</v>
      </c>
      <c r="L96" s="55">
        <f t="shared" si="44"/>
        <v>0</v>
      </c>
      <c r="M96" s="55">
        <f t="shared" si="59"/>
        <v>0</v>
      </c>
      <c r="N96" s="63">
        <v>0</v>
      </c>
      <c r="O96" s="57"/>
      <c r="P96" s="58">
        <f t="shared" si="60"/>
        <v>0</v>
      </c>
      <c r="Q96" s="63">
        <v>0</v>
      </c>
      <c r="R96" s="57"/>
      <c r="S96" s="58">
        <f t="shared" si="46"/>
        <v>0</v>
      </c>
      <c r="T96" s="59">
        <f t="shared" si="47"/>
        <v>0</v>
      </c>
      <c r="U96" s="60">
        <f t="shared" si="48"/>
        <v>0</v>
      </c>
      <c r="V96" s="58">
        <f t="shared" si="49"/>
        <v>0</v>
      </c>
      <c r="W96" s="59">
        <f t="shared" si="61"/>
        <v>0</v>
      </c>
      <c r="X96" s="60">
        <f t="shared" si="61"/>
        <v>0</v>
      </c>
      <c r="Y96" s="60">
        <f t="shared" si="51"/>
        <v>0</v>
      </c>
      <c r="Z96" s="60">
        <f t="shared" si="62"/>
        <v>0</v>
      </c>
      <c r="AA96" s="60">
        <f t="shared" si="53"/>
        <v>0</v>
      </c>
      <c r="AB96" s="58">
        <f t="shared" si="54"/>
        <v>0</v>
      </c>
    </row>
    <row r="97" spans="1:28" ht="12" customHeight="1" x14ac:dyDescent="0.25">
      <c r="A97" s="64"/>
      <c r="B97" s="49" t="s">
        <v>194</v>
      </c>
      <c r="C97" s="49"/>
      <c r="D97" s="49"/>
      <c r="E97" s="49"/>
      <c r="F97" s="50"/>
      <c r="G97" s="51"/>
      <c r="H97" s="52"/>
      <c r="I97" s="52"/>
      <c r="J97" s="53"/>
      <c r="K97" s="54">
        <f t="shared" si="43"/>
        <v>0</v>
      </c>
      <c r="L97" s="55">
        <f t="shared" si="44"/>
        <v>0</v>
      </c>
      <c r="M97" s="55">
        <f t="shared" ref="M97:M101" si="63">SUM(K97:L97)</f>
        <v>0</v>
      </c>
      <c r="N97" s="63">
        <v>0</v>
      </c>
      <c r="O97" s="57"/>
      <c r="P97" s="58">
        <f t="shared" si="60"/>
        <v>0</v>
      </c>
      <c r="Q97" s="63">
        <v>0</v>
      </c>
      <c r="R97" s="57"/>
      <c r="S97" s="58">
        <f t="shared" si="46"/>
        <v>0</v>
      </c>
      <c r="T97" s="59">
        <f t="shared" si="47"/>
        <v>0</v>
      </c>
      <c r="U97" s="60">
        <f t="shared" si="48"/>
        <v>0</v>
      </c>
      <c r="V97" s="58">
        <f t="shared" si="49"/>
        <v>0</v>
      </c>
      <c r="W97" s="59">
        <f t="shared" si="61"/>
        <v>0</v>
      </c>
      <c r="X97" s="60">
        <f t="shared" si="61"/>
        <v>0</v>
      </c>
      <c r="Y97" s="60">
        <f t="shared" si="51"/>
        <v>0</v>
      </c>
      <c r="Z97" s="60">
        <f t="shared" ref="Z97:Z100" si="64">ROUND(Y97*premie/2000,2)</f>
        <v>0</v>
      </c>
      <c r="AA97" s="60">
        <f t="shared" si="53"/>
        <v>0</v>
      </c>
      <c r="AB97" s="58">
        <f t="shared" si="54"/>
        <v>0</v>
      </c>
    </row>
    <row r="98" spans="1:28" ht="10.9" customHeight="1" x14ac:dyDescent="0.25">
      <c r="A98" s="64"/>
      <c r="B98" s="49" t="s">
        <v>194</v>
      </c>
      <c r="C98" s="49"/>
      <c r="D98" s="49"/>
      <c r="E98" s="49"/>
      <c r="F98" s="50"/>
      <c r="G98" s="51"/>
      <c r="H98" s="52"/>
      <c r="I98" s="52"/>
      <c r="J98" s="53"/>
      <c r="K98" s="54">
        <f t="shared" si="43"/>
        <v>0</v>
      </c>
      <c r="L98" s="55">
        <f t="shared" si="44"/>
        <v>0</v>
      </c>
      <c r="M98" s="55">
        <f t="shared" si="63"/>
        <v>0</v>
      </c>
      <c r="N98" s="63">
        <v>0</v>
      </c>
      <c r="O98" s="57"/>
      <c r="P98" s="58">
        <f t="shared" si="60"/>
        <v>0</v>
      </c>
      <c r="Q98" s="63">
        <v>0</v>
      </c>
      <c r="R98" s="57"/>
      <c r="S98" s="58">
        <f t="shared" si="46"/>
        <v>0</v>
      </c>
      <c r="T98" s="59">
        <f t="shared" si="47"/>
        <v>0</v>
      </c>
      <c r="U98" s="60">
        <f t="shared" si="48"/>
        <v>0</v>
      </c>
      <c r="V98" s="58">
        <f t="shared" si="49"/>
        <v>0</v>
      </c>
      <c r="W98" s="59">
        <f t="shared" si="61"/>
        <v>0</v>
      </c>
      <c r="X98" s="60">
        <f t="shared" si="61"/>
        <v>0</v>
      </c>
      <c r="Y98" s="60">
        <f t="shared" si="51"/>
        <v>0</v>
      </c>
      <c r="Z98" s="60">
        <f t="shared" si="64"/>
        <v>0</v>
      </c>
      <c r="AA98" s="60">
        <f t="shared" si="53"/>
        <v>0</v>
      </c>
      <c r="AB98" s="58">
        <f t="shared" si="54"/>
        <v>0</v>
      </c>
    </row>
    <row r="99" spans="1:28" ht="12.6" customHeight="1" x14ac:dyDescent="0.25">
      <c r="A99" s="64"/>
      <c r="B99" s="49" t="s">
        <v>194</v>
      </c>
      <c r="C99" s="49"/>
      <c r="D99" s="49"/>
      <c r="E99" s="49"/>
      <c r="F99" s="50"/>
      <c r="G99" s="51"/>
      <c r="H99" s="52"/>
      <c r="I99" s="52"/>
      <c r="J99" s="53"/>
      <c r="K99" s="54">
        <f t="shared" si="43"/>
        <v>0</v>
      </c>
      <c r="L99" s="55">
        <f t="shared" si="44"/>
        <v>0</v>
      </c>
      <c r="M99" s="55">
        <f t="shared" si="63"/>
        <v>0</v>
      </c>
      <c r="N99" s="63">
        <v>0</v>
      </c>
      <c r="O99" s="57"/>
      <c r="P99" s="58">
        <f t="shared" si="60"/>
        <v>0</v>
      </c>
      <c r="Q99" s="63">
        <v>0</v>
      </c>
      <c r="R99" s="57"/>
      <c r="S99" s="58">
        <f t="shared" si="46"/>
        <v>0</v>
      </c>
      <c r="T99" s="59">
        <f t="shared" si="47"/>
        <v>0</v>
      </c>
      <c r="U99" s="60">
        <f t="shared" si="48"/>
        <v>0</v>
      </c>
      <c r="V99" s="58">
        <f t="shared" si="49"/>
        <v>0</v>
      </c>
      <c r="W99" s="59">
        <f t="shared" si="61"/>
        <v>0</v>
      </c>
      <c r="X99" s="60">
        <f t="shared" si="61"/>
        <v>0</v>
      </c>
      <c r="Y99" s="60">
        <f t="shared" si="51"/>
        <v>0</v>
      </c>
      <c r="Z99" s="60">
        <f t="shared" si="64"/>
        <v>0</v>
      </c>
      <c r="AA99" s="60">
        <f t="shared" si="53"/>
        <v>0</v>
      </c>
      <c r="AB99" s="58">
        <f t="shared" si="54"/>
        <v>0</v>
      </c>
    </row>
    <row r="100" spans="1:28" ht="12.6" customHeight="1" x14ac:dyDescent="0.25">
      <c r="A100" s="64"/>
      <c r="B100" s="49" t="s">
        <v>194</v>
      </c>
      <c r="C100" s="49"/>
      <c r="D100" s="49"/>
      <c r="E100" s="49"/>
      <c r="F100" s="50"/>
      <c r="G100" s="51"/>
      <c r="H100" s="52"/>
      <c r="I100" s="52"/>
      <c r="J100" s="53"/>
      <c r="K100" s="54">
        <f t="shared" si="43"/>
        <v>0</v>
      </c>
      <c r="L100" s="55">
        <f t="shared" si="44"/>
        <v>0</v>
      </c>
      <c r="M100" s="55">
        <f t="shared" si="63"/>
        <v>0</v>
      </c>
      <c r="N100" s="63">
        <v>0</v>
      </c>
      <c r="O100" s="57"/>
      <c r="P100" s="58">
        <f t="shared" si="60"/>
        <v>0</v>
      </c>
      <c r="Q100" s="63">
        <v>0</v>
      </c>
      <c r="R100" s="57"/>
      <c r="S100" s="58">
        <f t="shared" si="46"/>
        <v>0</v>
      </c>
      <c r="T100" s="59">
        <f t="shared" si="47"/>
        <v>0</v>
      </c>
      <c r="U100" s="60">
        <f t="shared" si="48"/>
        <v>0</v>
      </c>
      <c r="V100" s="58">
        <f t="shared" si="49"/>
        <v>0</v>
      </c>
      <c r="W100" s="59">
        <f t="shared" si="61"/>
        <v>0</v>
      </c>
      <c r="X100" s="60">
        <f t="shared" si="61"/>
        <v>0</v>
      </c>
      <c r="Y100" s="60">
        <f t="shared" si="51"/>
        <v>0</v>
      </c>
      <c r="Z100" s="60">
        <f t="shared" si="64"/>
        <v>0</v>
      </c>
      <c r="AA100" s="60">
        <f t="shared" si="53"/>
        <v>0</v>
      </c>
      <c r="AB100" s="58">
        <f t="shared" si="54"/>
        <v>0</v>
      </c>
    </row>
    <row r="101" spans="1:28" ht="12" customHeight="1" x14ac:dyDescent="0.25">
      <c r="A101" s="64"/>
      <c r="B101" s="49" t="s">
        <v>194</v>
      </c>
      <c r="C101" s="49"/>
      <c r="D101" s="49"/>
      <c r="E101" s="49"/>
      <c r="F101" s="50"/>
      <c r="G101" s="51"/>
      <c r="H101" s="52"/>
      <c r="I101" s="52"/>
      <c r="J101" s="53"/>
      <c r="K101" s="54">
        <f t="shared" si="43"/>
        <v>0</v>
      </c>
      <c r="L101" s="55">
        <f t="shared" si="44"/>
        <v>0</v>
      </c>
      <c r="M101" s="55">
        <f t="shared" si="63"/>
        <v>0</v>
      </c>
      <c r="N101" s="63">
        <v>0</v>
      </c>
      <c r="O101" s="57"/>
      <c r="P101" s="58">
        <f t="shared" si="60"/>
        <v>0</v>
      </c>
      <c r="Q101" s="63">
        <v>0</v>
      </c>
      <c r="R101" s="57"/>
      <c r="S101" s="58">
        <f t="shared" si="46"/>
        <v>0</v>
      </c>
      <c r="T101" s="59">
        <f t="shared" si="47"/>
        <v>0</v>
      </c>
      <c r="U101" s="60">
        <f t="shared" si="48"/>
        <v>0</v>
      </c>
      <c r="V101" s="58">
        <f t="shared" si="49"/>
        <v>0</v>
      </c>
      <c r="W101" s="59">
        <f t="shared" si="61"/>
        <v>0</v>
      </c>
      <c r="X101" s="60">
        <f t="shared" si="61"/>
        <v>0</v>
      </c>
      <c r="Y101" s="60">
        <f t="shared" si="51"/>
        <v>0</v>
      </c>
      <c r="Z101" s="60">
        <f t="shared" ref="Z101" si="65">ROUND(Y101*premie/2000,2)</f>
        <v>0</v>
      </c>
      <c r="AA101" s="60">
        <f t="shared" si="53"/>
        <v>0</v>
      </c>
      <c r="AB101" s="58">
        <f t="shared" si="54"/>
        <v>0</v>
      </c>
    </row>
    <row r="102" spans="1:28" x14ac:dyDescent="0.25">
      <c r="A102" s="64"/>
      <c r="B102" s="49"/>
      <c r="C102" s="75"/>
      <c r="D102" s="94"/>
      <c r="E102" s="49"/>
      <c r="F102" s="49"/>
      <c r="G102" s="95"/>
      <c r="H102" s="67"/>
      <c r="I102" s="67"/>
      <c r="J102" s="53"/>
      <c r="K102" s="54">
        <f t="shared" si="43"/>
        <v>0</v>
      </c>
      <c r="L102" s="55">
        <f t="shared" si="44"/>
        <v>0</v>
      </c>
      <c r="M102" s="67"/>
      <c r="N102" s="56"/>
      <c r="O102" s="86"/>
      <c r="P102" s="58">
        <f>SUM(N102:O102)</f>
        <v>0</v>
      </c>
      <c r="Q102" s="78"/>
      <c r="R102" s="60"/>
      <c r="S102" s="58">
        <f t="shared" si="46"/>
        <v>0</v>
      </c>
      <c r="T102" s="59">
        <f t="shared" si="47"/>
        <v>0</v>
      </c>
      <c r="U102" s="60">
        <f t="shared" si="48"/>
        <v>0</v>
      </c>
      <c r="V102" s="58">
        <f>SUM(T102:U102)</f>
        <v>0</v>
      </c>
      <c r="W102" s="59"/>
      <c r="X102" s="60"/>
      <c r="Y102" s="60"/>
      <c r="Z102" s="60"/>
      <c r="AA102" s="60"/>
      <c r="AB102" s="58"/>
    </row>
    <row r="103" spans="1:28" s="74" customFormat="1" ht="12.75" thickBot="1" x14ac:dyDescent="0.3">
      <c r="A103" s="68" t="s">
        <v>226</v>
      </c>
      <c r="B103" s="69"/>
      <c r="C103" s="70"/>
      <c r="D103" s="70"/>
      <c r="E103" s="69"/>
      <c r="F103" s="69"/>
      <c r="G103" s="96"/>
      <c r="H103" s="97"/>
      <c r="I103" s="97"/>
      <c r="J103" s="97"/>
      <c r="K103" s="73">
        <f t="shared" ref="K103:AB103" si="66">SUM(K79:K102)</f>
        <v>17397000</v>
      </c>
      <c r="L103" s="72">
        <f t="shared" si="66"/>
        <v>3928000</v>
      </c>
      <c r="M103" s="72">
        <f t="shared" si="66"/>
        <v>21325000</v>
      </c>
      <c r="N103" s="73">
        <f t="shared" si="66"/>
        <v>16910000</v>
      </c>
      <c r="O103" s="73">
        <f t="shared" si="66"/>
        <v>3850000</v>
      </c>
      <c r="P103" s="98">
        <f t="shared" si="66"/>
        <v>18365000</v>
      </c>
      <c r="Q103" s="73">
        <f t="shared" si="66"/>
        <v>20050000</v>
      </c>
      <c r="R103" s="72">
        <f t="shared" si="66"/>
        <v>3605000</v>
      </c>
      <c r="S103" s="98">
        <f t="shared" si="66"/>
        <v>23655000</v>
      </c>
      <c r="T103" s="73">
        <f t="shared" si="66"/>
        <v>487000</v>
      </c>
      <c r="U103" s="72">
        <f t="shared" si="66"/>
        <v>78000</v>
      </c>
      <c r="V103" s="98">
        <f t="shared" si="66"/>
        <v>565000</v>
      </c>
      <c r="W103" s="73">
        <f t="shared" si="66"/>
        <v>-3140000</v>
      </c>
      <c r="X103" s="99">
        <f t="shared" si="66"/>
        <v>245000</v>
      </c>
      <c r="Y103" s="72">
        <f t="shared" si="66"/>
        <v>-2895000</v>
      </c>
      <c r="Z103" s="72">
        <f t="shared" si="66"/>
        <v>-832.32999999999993</v>
      </c>
      <c r="AA103" s="72">
        <f t="shared" si="66"/>
        <v>-174.8</v>
      </c>
      <c r="AB103" s="98">
        <f t="shared" si="66"/>
        <v>-1007.1300000000002</v>
      </c>
    </row>
    <row r="104" spans="1:28" s="74" customFormat="1" ht="12.75" thickTop="1" x14ac:dyDescent="0.25">
      <c r="A104" s="100"/>
      <c r="B104" s="101"/>
      <c r="C104" s="101"/>
      <c r="D104" s="102"/>
      <c r="E104" s="101"/>
      <c r="F104" s="101"/>
      <c r="G104" s="101"/>
      <c r="H104" s="103"/>
      <c r="I104" s="103"/>
      <c r="J104" s="104"/>
      <c r="K104" s="105"/>
      <c r="L104" s="104"/>
      <c r="M104" s="104"/>
      <c r="N104" s="106"/>
      <c r="O104" s="106"/>
      <c r="P104" s="107"/>
      <c r="Q104" s="105"/>
      <c r="R104" s="104"/>
      <c r="S104" s="107"/>
      <c r="T104" s="105"/>
      <c r="U104" s="104"/>
      <c r="V104" s="107"/>
      <c r="W104" s="105"/>
      <c r="X104" s="104"/>
      <c r="Y104" s="104"/>
      <c r="Z104" s="104"/>
      <c r="AA104" s="104"/>
      <c r="AB104" s="107"/>
    </row>
    <row r="105" spans="1:28" s="74" customFormat="1" x14ac:dyDescent="0.25">
      <c r="A105" s="100"/>
      <c r="B105" s="101"/>
      <c r="C105" s="101"/>
      <c r="D105" s="108"/>
      <c r="E105" s="101"/>
      <c r="F105" s="101"/>
      <c r="G105" s="101"/>
      <c r="H105" s="109"/>
      <c r="I105" s="109"/>
      <c r="J105" s="104"/>
      <c r="K105" s="110"/>
      <c r="L105" s="111"/>
      <c r="M105" s="111"/>
      <c r="N105" s="106"/>
      <c r="O105" s="106"/>
      <c r="P105" s="107"/>
      <c r="Q105" s="105"/>
      <c r="R105" s="104"/>
      <c r="S105" s="107"/>
      <c r="T105" s="105"/>
      <c r="U105" s="104"/>
      <c r="V105" s="107"/>
      <c r="W105" s="105"/>
      <c r="X105" s="104"/>
      <c r="Y105" s="104"/>
      <c r="Z105" s="104"/>
      <c r="AA105" s="104"/>
      <c r="AB105" s="107"/>
    </row>
    <row r="106" spans="1:28" s="74" customFormat="1" ht="12.75" thickBot="1" x14ac:dyDescent="0.3">
      <c r="A106" s="68" t="s">
        <v>227</v>
      </c>
      <c r="B106" s="69"/>
      <c r="C106" s="70"/>
      <c r="D106" s="71"/>
      <c r="E106" s="69"/>
      <c r="F106" s="112"/>
      <c r="G106" s="112"/>
      <c r="H106" s="72"/>
      <c r="I106" s="72"/>
      <c r="J106" s="97"/>
      <c r="K106" s="73">
        <f t="shared" ref="K106:AB106" si="67">SUM(K74+K103)</f>
        <v>67983000</v>
      </c>
      <c r="L106" s="72">
        <f t="shared" si="67"/>
        <v>12665000</v>
      </c>
      <c r="M106" s="72">
        <f t="shared" si="67"/>
        <v>80648000</v>
      </c>
      <c r="N106" s="113">
        <f t="shared" si="67"/>
        <v>66071000</v>
      </c>
      <c r="O106" s="114">
        <f t="shared" si="67"/>
        <v>12417200</v>
      </c>
      <c r="P106" s="98">
        <f t="shared" si="67"/>
        <v>76093200</v>
      </c>
      <c r="Q106" s="73">
        <f t="shared" si="67"/>
        <v>81258000</v>
      </c>
      <c r="R106" s="72">
        <f t="shared" si="67"/>
        <v>14300000</v>
      </c>
      <c r="S106" s="98">
        <f t="shared" si="67"/>
        <v>95558000</v>
      </c>
      <c r="T106" s="73">
        <f t="shared" si="67"/>
        <v>1912000</v>
      </c>
      <c r="U106" s="72">
        <f t="shared" si="67"/>
        <v>247800</v>
      </c>
      <c r="V106" s="98">
        <f t="shared" si="67"/>
        <v>2159800</v>
      </c>
      <c r="W106" s="73">
        <f t="shared" si="67"/>
        <v>-15187000</v>
      </c>
      <c r="X106" s="99">
        <f t="shared" si="67"/>
        <v>-1882800</v>
      </c>
      <c r="Y106" s="72">
        <f t="shared" si="67"/>
        <v>-17069800</v>
      </c>
      <c r="Z106" s="72">
        <f t="shared" si="67"/>
        <v>-4907.59</v>
      </c>
      <c r="AA106" s="72">
        <f t="shared" si="67"/>
        <v>-1030.5899999999997</v>
      </c>
      <c r="AB106" s="98">
        <f t="shared" si="67"/>
        <v>-5938.1799999999994</v>
      </c>
    </row>
    <row r="107" spans="1:28" s="74" customFormat="1" ht="12.75" thickTop="1" x14ac:dyDescent="0.25">
      <c r="A107" s="115"/>
      <c r="B107" s="116"/>
      <c r="C107" s="116"/>
      <c r="D107" s="116"/>
      <c r="E107" s="116"/>
      <c r="F107" s="116"/>
      <c r="G107" s="11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</row>
    <row r="108" spans="1:28" s="74" customFormat="1" hidden="1" x14ac:dyDescent="0.25">
      <c r="A108" s="117" t="s">
        <v>0</v>
      </c>
      <c r="B108" s="116"/>
      <c r="C108" s="116"/>
      <c r="D108" s="116"/>
      <c r="E108" s="116" t="s">
        <v>228</v>
      </c>
      <c r="F108" s="116"/>
      <c r="G108" s="11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</row>
    <row r="109" spans="1:28" s="74" customFormat="1" hidden="1" x14ac:dyDescent="0.25">
      <c r="A109" s="117" t="s">
        <v>0</v>
      </c>
      <c r="B109" s="116"/>
      <c r="C109" s="116"/>
      <c r="D109" s="116"/>
      <c r="E109" s="116"/>
      <c r="F109" s="116"/>
      <c r="G109" s="11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</row>
    <row r="110" spans="1:28" s="74" customFormat="1" hidden="1" x14ac:dyDescent="0.25">
      <c r="A110" s="117" t="s">
        <v>0</v>
      </c>
      <c r="B110" s="116"/>
      <c r="C110" s="116"/>
      <c r="D110" s="116"/>
      <c r="E110" s="116" t="s">
        <v>229</v>
      </c>
      <c r="F110" s="116"/>
      <c r="G110" s="11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</row>
    <row r="111" spans="1:28" s="74" customFormat="1" hidden="1" x14ac:dyDescent="0.25">
      <c r="A111" s="117" t="s">
        <v>0</v>
      </c>
      <c r="B111" s="116"/>
      <c r="C111" s="116"/>
      <c r="D111" s="116"/>
      <c r="E111" s="118" t="s">
        <v>230</v>
      </c>
      <c r="F111" s="116"/>
      <c r="G111" s="11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</row>
    <row r="112" spans="1:28" hidden="1" x14ac:dyDescent="0.25">
      <c r="A112" s="119" t="s">
        <v>0</v>
      </c>
      <c r="V112" s="104"/>
      <c r="W112" s="104"/>
    </row>
    <row r="113" spans="1:7" hidden="1" x14ac:dyDescent="0.25">
      <c r="A113" s="119" t="s">
        <v>0</v>
      </c>
      <c r="E113" s="116" t="s">
        <v>231</v>
      </c>
    </row>
    <row r="114" spans="1:7" hidden="1" x14ac:dyDescent="0.25">
      <c r="A114" s="119" t="s">
        <v>0</v>
      </c>
      <c r="E114" s="118" t="s">
        <v>232</v>
      </c>
    </row>
    <row r="115" spans="1:7" hidden="1" x14ac:dyDescent="0.25"/>
    <row r="116" spans="1:7" hidden="1" x14ac:dyDescent="0.25">
      <c r="E116" s="116" t="s">
        <v>233</v>
      </c>
    </row>
    <row r="117" spans="1:7" hidden="1" x14ac:dyDescent="0.25">
      <c r="E117" s="118" t="s">
        <v>234</v>
      </c>
    </row>
    <row r="118" spans="1:7" hidden="1" x14ac:dyDescent="0.25">
      <c r="E118" s="118" t="s">
        <v>235</v>
      </c>
    </row>
    <row r="119" spans="1:7" hidden="1" x14ac:dyDescent="0.25"/>
    <row r="120" spans="1:7" hidden="1" x14ac:dyDescent="0.25">
      <c r="E120" s="116" t="s">
        <v>236</v>
      </c>
    </row>
    <row r="121" spans="1:7" hidden="1" x14ac:dyDescent="0.25">
      <c r="E121" s="118" t="s">
        <v>237</v>
      </c>
    </row>
    <row r="122" spans="1:7" hidden="1" x14ac:dyDescent="0.25">
      <c r="E122" s="118"/>
    </row>
    <row r="123" spans="1:7" hidden="1" x14ac:dyDescent="0.25">
      <c r="B123" s="123"/>
      <c r="C123" s="123"/>
      <c r="D123" s="123"/>
      <c r="E123" s="124" t="s">
        <v>238</v>
      </c>
      <c r="F123" s="123"/>
      <c r="G123" s="123"/>
    </row>
    <row r="124" spans="1:7" hidden="1" x14ac:dyDescent="0.25"/>
    <row r="125" spans="1:7" hidden="1" x14ac:dyDescent="0.25">
      <c r="E125" s="125" t="s">
        <v>239</v>
      </c>
    </row>
    <row r="126" spans="1:7" hidden="1" x14ac:dyDescent="0.25">
      <c r="E126" s="118" t="s">
        <v>240</v>
      </c>
    </row>
    <row r="127" spans="1:7" x14ac:dyDescent="0.25">
      <c r="E127" s="126" t="s">
        <v>0</v>
      </c>
    </row>
  </sheetData>
  <protectedRanges>
    <protectedRange sqref="N79:O102" name="Range1"/>
  </protectedRanges>
  <mergeCells count="7">
    <mergeCell ref="T4:V4"/>
    <mergeCell ref="W4:AB4"/>
    <mergeCell ref="N91:N93"/>
    <mergeCell ref="O91:O93"/>
    <mergeCell ref="K4:M4"/>
    <mergeCell ref="N4:P4"/>
    <mergeCell ref="Q4:S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Bestand d.d. 1 januari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 Chugh</dc:creator>
  <cp:lastModifiedBy>Ilona Kerbusch</cp:lastModifiedBy>
  <dcterms:created xsi:type="dcterms:W3CDTF">2021-03-03T10:07:42Z</dcterms:created>
  <dcterms:modified xsi:type="dcterms:W3CDTF">2021-10-07T10:33:17Z</dcterms:modified>
</cp:coreProperties>
</file>