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autoCompressPictures="0"/>
  <xr:revisionPtr revIDLastSave="432" documentId="14_{98B51DCD-030A-4768-8329-F6FD75423A98}" xr6:coauthVersionLast="47" xr6:coauthVersionMax="47" xr10:uidLastSave="{CF94B804-8225-4BBB-9B1F-5E5DF186213D}"/>
  <bookViews>
    <workbookView xWindow="28680" yWindow="-120" windowWidth="29040" windowHeight="17640" tabRatio="852" activeTab="2" xr2:uid="{00000000-000D-0000-FFFF-FFFF00000000}"/>
  </bookViews>
  <sheets>
    <sheet name="Totale kosten" sheetId="39" r:id="rId1"/>
    <sheet name="Security services" sheetId="40" r:id="rId2"/>
    <sheet name="Connectiviteit" sheetId="38" r:id="rId3"/>
    <sheet name="Specificatie" sheetId="41" r:id="rId4"/>
    <sheet name="Groeimogelijkheid per bedrijf" sheetId="35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0" l="1"/>
  <c r="F15" i="40"/>
  <c r="F26" i="40"/>
  <c r="G28" i="38"/>
  <c r="G30" i="38"/>
  <c r="G31" i="38"/>
  <c r="G33" i="38"/>
  <c r="G34" i="38"/>
  <c r="G27" i="38"/>
  <c r="D28" i="38"/>
  <c r="D30" i="38"/>
  <c r="D31" i="38"/>
  <c r="D33" i="38"/>
  <c r="D34" i="38"/>
  <c r="D27" i="38"/>
  <c r="P4" i="38"/>
  <c r="P5" i="38"/>
  <c r="P6" i="38"/>
  <c r="P7" i="38"/>
  <c r="P8" i="38"/>
  <c r="P9" i="38"/>
  <c r="P10" i="38"/>
  <c r="P11" i="38"/>
  <c r="P12" i="38"/>
  <c r="P13" i="38"/>
  <c r="P14" i="38"/>
  <c r="P15" i="38"/>
  <c r="P16" i="38"/>
  <c r="P3" i="38"/>
  <c r="M4" i="38"/>
  <c r="M5" i="38"/>
  <c r="M6" i="38"/>
  <c r="M7" i="38"/>
  <c r="M8" i="38"/>
  <c r="M9" i="38"/>
  <c r="M10" i="38"/>
  <c r="M11" i="38"/>
  <c r="M12" i="38"/>
  <c r="M13" i="38"/>
  <c r="M14" i="38"/>
  <c r="M15" i="38"/>
  <c r="M16" i="38"/>
  <c r="M3" i="38"/>
  <c r="E35" i="38"/>
  <c r="B35" i="38"/>
  <c r="F30" i="40"/>
  <c r="G30" i="40" s="1"/>
  <c r="F31" i="40"/>
  <c r="G31" i="40" s="1"/>
  <c r="G15" i="40"/>
  <c r="F16" i="40"/>
  <c r="G16" i="40" s="1"/>
  <c r="F17" i="40"/>
  <c r="G17" i="40" s="1"/>
  <c r="F18" i="40"/>
  <c r="G18" i="40" s="1"/>
  <c r="F19" i="40"/>
  <c r="G19" i="40" s="1"/>
  <c r="F20" i="40"/>
  <c r="G20" i="40" s="1"/>
  <c r="F21" i="40"/>
  <c r="G21" i="40" s="1"/>
  <c r="G35" i="38" l="1"/>
  <c r="D35" i="38"/>
  <c r="F29" i="40"/>
  <c r="G29" i="40" s="1"/>
  <c r="G28" i="40"/>
  <c r="F27" i="40"/>
  <c r="G27" i="40" s="1"/>
  <c r="G26" i="40"/>
  <c r="F7" i="40"/>
  <c r="G7" i="40" s="1"/>
  <c r="F8" i="40"/>
  <c r="G8" i="40" s="1"/>
  <c r="G32" i="40" l="1"/>
  <c r="F36" i="40" s="1"/>
  <c r="B6" i="39" s="1"/>
  <c r="F14" i="40" l="1"/>
  <c r="G14" i="40" s="1"/>
  <c r="F13" i="40"/>
  <c r="G13" i="40" s="1"/>
  <c r="F6" i="40"/>
  <c r="G6" i="40" s="1"/>
  <c r="F5" i="40"/>
  <c r="G5" i="40" s="1"/>
  <c r="G22" i="40" l="1"/>
  <c r="E36" i="40" s="1"/>
  <c r="G9" i="40"/>
  <c r="D36" i="40" s="1"/>
  <c r="B4" i="39" s="1"/>
  <c r="B5" i="39" l="1"/>
  <c r="B16" i="39" s="1"/>
  <c r="G36" i="40"/>
  <c r="K17" i="38"/>
  <c r="N17" i="38"/>
  <c r="B7" i="39" l="1"/>
  <c r="M17" i="38"/>
  <c r="N21" i="38" s="1"/>
  <c r="B10" i="39" s="1"/>
  <c r="P17" i="38"/>
  <c r="O21" i="38" s="1"/>
  <c r="B11" i="39" s="1"/>
  <c r="B17" i="39" s="1"/>
  <c r="J71" i="35"/>
  <c r="L71" i="35"/>
  <c r="F71" i="35"/>
  <c r="H71" i="35" s="1"/>
  <c r="J70" i="35"/>
  <c r="L70" i="35"/>
  <c r="F70" i="35"/>
  <c r="H70" i="35" s="1"/>
  <c r="J69" i="35"/>
  <c r="L69" i="35"/>
  <c r="F69" i="35"/>
  <c r="H69" i="35" s="1"/>
  <c r="J68" i="35"/>
  <c r="L68" i="35"/>
  <c r="F68" i="35"/>
  <c r="H68" i="35" s="1"/>
  <c r="J67" i="35"/>
  <c r="L67" i="35"/>
  <c r="F67" i="35"/>
  <c r="H67" i="35" s="1"/>
  <c r="J66" i="35"/>
  <c r="L66" i="35"/>
  <c r="F66" i="35"/>
  <c r="H66" i="35" s="1"/>
  <c r="J65" i="35"/>
  <c r="L65" i="35"/>
  <c r="F65" i="35"/>
  <c r="H65" i="35" s="1"/>
  <c r="J63" i="35"/>
  <c r="L63" i="35"/>
  <c r="F63" i="35"/>
  <c r="H63" i="35" s="1"/>
  <c r="J62" i="35"/>
  <c r="L62" i="35" s="1"/>
  <c r="F62" i="35"/>
  <c r="H62" i="35" s="1"/>
  <c r="J61" i="35"/>
  <c r="L61" i="35" s="1"/>
  <c r="F61" i="35"/>
  <c r="H61" i="35" s="1"/>
  <c r="J60" i="35"/>
  <c r="L60" i="35" s="1"/>
  <c r="F60" i="35"/>
  <c r="H60" i="35" s="1"/>
  <c r="J59" i="35"/>
  <c r="L59" i="35" s="1"/>
  <c r="F59" i="35"/>
  <c r="H59" i="35" s="1"/>
  <c r="J58" i="35"/>
  <c r="L58" i="35" s="1"/>
  <c r="F58" i="35"/>
  <c r="H58" i="35" s="1"/>
  <c r="J57" i="35"/>
  <c r="L57" i="35" s="1"/>
  <c r="F57" i="35"/>
  <c r="H57" i="35" s="1"/>
  <c r="J55" i="35"/>
  <c r="L55" i="35" s="1"/>
  <c r="F55" i="35"/>
  <c r="H55" i="35" s="1"/>
  <c r="J54" i="35"/>
  <c r="L54" i="35" s="1"/>
  <c r="F54" i="35"/>
  <c r="H54" i="35" s="1"/>
  <c r="J53" i="35"/>
  <c r="L53" i="35" s="1"/>
  <c r="F53" i="35"/>
  <c r="H53" i="35" s="1"/>
  <c r="J52" i="35"/>
  <c r="L52" i="35" s="1"/>
  <c r="F52" i="35"/>
  <c r="H52" i="35" s="1"/>
  <c r="J51" i="35"/>
  <c r="L51" i="35" s="1"/>
  <c r="F51" i="35"/>
  <c r="H51" i="35" s="1"/>
  <c r="J50" i="35"/>
  <c r="L50" i="35" s="1"/>
  <c r="F50" i="35"/>
  <c r="H50" i="35" s="1"/>
  <c r="J48" i="35"/>
  <c r="L48" i="35" s="1"/>
  <c r="F48" i="35"/>
  <c r="H48" i="35" s="1"/>
  <c r="J47" i="35"/>
  <c r="L47" i="35" s="1"/>
  <c r="F47" i="35"/>
  <c r="H47" i="35" s="1"/>
  <c r="J46" i="35"/>
  <c r="L46" i="35" s="1"/>
  <c r="F46" i="35"/>
  <c r="H46" i="35" s="1"/>
  <c r="J45" i="35"/>
  <c r="L45" i="35" s="1"/>
  <c r="F45" i="35"/>
  <c r="H45" i="35" s="1"/>
  <c r="J44" i="35"/>
  <c r="L44" i="35" s="1"/>
  <c r="F44" i="35"/>
  <c r="H44" i="35" s="1"/>
  <c r="J43" i="35"/>
  <c r="L43" i="35" s="1"/>
  <c r="F43" i="35"/>
  <c r="H43" i="35" s="1"/>
  <c r="J41" i="35"/>
  <c r="L41" i="35" s="1"/>
  <c r="F41" i="35"/>
  <c r="H41" i="35" s="1"/>
  <c r="J40" i="35"/>
  <c r="L40" i="35" s="1"/>
  <c r="F40" i="35"/>
  <c r="H40" i="35" s="1"/>
  <c r="J39" i="35"/>
  <c r="L39" i="35" s="1"/>
  <c r="F39" i="35"/>
  <c r="H39" i="35" s="1"/>
  <c r="J38" i="35"/>
  <c r="L38" i="35" s="1"/>
  <c r="F38" i="35"/>
  <c r="H38" i="35" s="1"/>
  <c r="J37" i="35"/>
  <c r="L37" i="35" s="1"/>
  <c r="F37" i="35"/>
  <c r="H37" i="35" s="1"/>
  <c r="J36" i="35"/>
  <c r="L36" i="35" s="1"/>
  <c r="F36" i="35"/>
  <c r="H36" i="35" s="1"/>
  <c r="J34" i="35"/>
  <c r="L34" i="35" s="1"/>
  <c r="F34" i="35"/>
  <c r="H34" i="35" s="1"/>
  <c r="J33" i="35"/>
  <c r="L33" i="35" s="1"/>
  <c r="F33" i="35"/>
  <c r="H33" i="35" s="1"/>
  <c r="J32" i="35"/>
  <c r="L32" i="35" s="1"/>
  <c r="F32" i="35"/>
  <c r="H32" i="35" s="1"/>
  <c r="J31" i="35"/>
  <c r="L31" i="35" s="1"/>
  <c r="F31" i="35"/>
  <c r="H31" i="35" s="1"/>
  <c r="J30" i="35"/>
  <c r="L30" i="35" s="1"/>
  <c r="F30" i="35"/>
  <c r="H30" i="35" s="1"/>
  <c r="J29" i="35"/>
  <c r="L29" i="35" s="1"/>
  <c r="F29" i="35"/>
  <c r="H29" i="35" s="1"/>
  <c r="J27" i="35"/>
  <c r="L27" i="35" s="1"/>
  <c r="F27" i="35"/>
  <c r="H27" i="35" s="1"/>
  <c r="J26" i="35"/>
  <c r="L26" i="35" s="1"/>
  <c r="F26" i="35"/>
  <c r="H26" i="35" s="1"/>
  <c r="J25" i="35"/>
  <c r="L25" i="35" s="1"/>
  <c r="F25" i="35"/>
  <c r="H25" i="35" s="1"/>
  <c r="J24" i="35"/>
  <c r="L24" i="35" s="1"/>
  <c r="F24" i="35"/>
  <c r="H24" i="35" s="1"/>
  <c r="J23" i="35"/>
  <c r="L23" i="35" s="1"/>
  <c r="F23" i="35"/>
  <c r="H23" i="35" s="1"/>
  <c r="J22" i="35"/>
  <c r="L22" i="35" s="1"/>
  <c r="F22" i="35"/>
  <c r="H22" i="35" s="1"/>
  <c r="J20" i="35"/>
  <c r="L20" i="35" s="1"/>
  <c r="F20" i="35"/>
  <c r="H20" i="35" s="1"/>
  <c r="J19" i="35"/>
  <c r="L19" i="35" s="1"/>
  <c r="F19" i="35"/>
  <c r="H19" i="35" s="1"/>
  <c r="J18" i="35"/>
  <c r="L18" i="35" s="1"/>
  <c r="F18" i="35"/>
  <c r="H18" i="35" s="1"/>
  <c r="J17" i="35"/>
  <c r="L17" i="35" s="1"/>
  <c r="F17" i="35"/>
  <c r="H17" i="35" s="1"/>
  <c r="J16" i="35"/>
  <c r="L16" i="35" s="1"/>
  <c r="F16" i="35"/>
  <c r="H16" i="35" s="1"/>
  <c r="J15" i="35"/>
  <c r="L15" i="35" s="1"/>
  <c r="F15" i="35"/>
  <c r="H15" i="35" s="1"/>
  <c r="J112" i="35"/>
  <c r="L112" i="35" s="1"/>
  <c r="F112" i="35"/>
  <c r="H112" i="35" s="1"/>
  <c r="J111" i="35"/>
  <c r="L111" i="35" s="1"/>
  <c r="F111" i="35"/>
  <c r="H111" i="35" s="1"/>
  <c r="J110" i="35"/>
  <c r="L110" i="35" s="1"/>
  <c r="F110" i="35"/>
  <c r="H110" i="35" s="1"/>
  <c r="J109" i="35"/>
  <c r="L109" i="35" s="1"/>
  <c r="F109" i="35"/>
  <c r="H109" i="35" s="1"/>
  <c r="J99" i="35"/>
  <c r="L99" i="35" s="1"/>
  <c r="F99" i="35"/>
  <c r="H99" i="35" s="1"/>
  <c r="J98" i="35"/>
  <c r="L98" i="35" s="1"/>
  <c r="F98" i="35"/>
  <c r="H98" i="35" s="1"/>
  <c r="J97" i="35"/>
  <c r="L97" i="35" s="1"/>
  <c r="F97" i="35"/>
  <c r="H97" i="35" s="1"/>
  <c r="J96" i="35"/>
  <c r="L96" i="35" s="1"/>
  <c r="F96" i="35"/>
  <c r="H96" i="35" s="1"/>
  <c r="J94" i="35"/>
  <c r="L94" i="35" s="1"/>
  <c r="J93" i="35"/>
  <c r="L93" i="35" s="1"/>
  <c r="J92" i="35"/>
  <c r="L92" i="35" s="1"/>
  <c r="J91" i="35"/>
  <c r="L91" i="35" s="1"/>
  <c r="J90" i="35"/>
  <c r="L90" i="35" s="1"/>
  <c r="F88" i="35"/>
  <c r="H88" i="35" s="1"/>
  <c r="F87" i="35"/>
  <c r="H87" i="35" s="1"/>
  <c r="F86" i="35"/>
  <c r="H86" i="35" s="1"/>
  <c r="F85" i="35"/>
  <c r="H85" i="35" s="1"/>
  <c r="F84" i="35"/>
  <c r="H84" i="35" s="1"/>
  <c r="F83" i="35"/>
  <c r="H83" i="35" s="1"/>
  <c r="F82" i="35"/>
  <c r="H82" i="35" s="1"/>
  <c r="F8" i="35"/>
  <c r="H8" i="35" s="1"/>
  <c r="F9" i="35"/>
  <c r="H9" i="35" s="1"/>
  <c r="F10" i="35"/>
  <c r="H10" i="35" s="1"/>
  <c r="F11" i="35"/>
  <c r="H11" i="35" s="1"/>
  <c r="F12" i="35"/>
  <c r="H12" i="35" s="1"/>
  <c r="F13" i="35"/>
  <c r="H13" i="35" s="1"/>
  <c r="F73" i="35"/>
  <c r="H73" i="35" s="1"/>
  <c r="F74" i="35"/>
  <c r="H74" i="35" s="1"/>
  <c r="F76" i="35"/>
  <c r="H76" i="35" s="1"/>
  <c r="F77" i="35"/>
  <c r="H77" i="35" s="1"/>
  <c r="F78" i="35"/>
  <c r="H78" i="35" s="1"/>
  <c r="F79" i="35"/>
  <c r="H79" i="35" s="1"/>
  <c r="F81" i="35"/>
  <c r="H81" i="35" s="1"/>
  <c r="J74" i="35"/>
  <c r="L74" i="35" s="1"/>
  <c r="J73" i="35"/>
  <c r="L73" i="35" s="1"/>
  <c r="J13" i="35"/>
  <c r="L13" i="35" s="1"/>
  <c r="J12" i="35"/>
  <c r="L12" i="35" s="1"/>
  <c r="J11" i="35"/>
  <c r="L11" i="35" s="1"/>
  <c r="J10" i="35"/>
  <c r="L10" i="35" s="1"/>
  <c r="J9" i="35"/>
  <c r="L9" i="35" s="1"/>
  <c r="J8" i="35"/>
  <c r="B12" i="39" l="1"/>
  <c r="B15" i="39"/>
  <c r="B18" i="39" s="1"/>
  <c r="P21" i="38"/>
  <c r="H100" i="35"/>
  <c r="H102" i="35" s="1"/>
  <c r="F100" i="35"/>
  <c r="L8" i="35"/>
  <c r="L100" i="35" s="1"/>
  <c r="L102" i="35" s="1"/>
  <c r="H104" i="35" s="1"/>
  <c r="J100" i="35"/>
</calcChain>
</file>

<file path=xl/sharedStrings.xml><?xml version="1.0" encoding="utf-8"?>
<sst xmlns="http://schemas.openxmlformats.org/spreadsheetml/2006/main" count="346" uniqueCount="163">
  <si>
    <t>Eenmalige kosten / investeringskosten</t>
  </si>
  <si>
    <t>Totaal</t>
  </si>
  <si>
    <t>Ondertekening tekenbevoegde</t>
  </si>
  <si>
    <t>Naam:</t>
  </si>
  <si>
    <t>Functie:</t>
  </si>
  <si>
    <t>Plaats:</t>
  </si>
  <si>
    <t>Datum:</t>
  </si>
  <si>
    <t>Aantal</t>
  </si>
  <si>
    <t>Totaal bruto per jaar</t>
  </si>
  <si>
    <t>Totaal netto per jaar</t>
  </si>
  <si>
    <t>Projectmanagement</t>
  </si>
  <si>
    <t>TCO (Total Cost of Ownership) voor 3 jaar  (voor direct vergelijk)</t>
  </si>
  <si>
    <t>Prijstabel - Telefonie platform</t>
  </si>
  <si>
    <t>Investering</t>
  </si>
  <si>
    <t>Operationeel</t>
  </si>
  <si>
    <t>Apparatuur 
/ Software</t>
  </si>
  <si>
    <t>Installatie/
Configuratie</t>
  </si>
  <si>
    <t>Totaal bruto Investering</t>
  </si>
  <si>
    <t>Kortings%</t>
  </si>
  <si>
    <t>Totaal netto Investering</t>
  </si>
  <si>
    <t>Maandelijkse kosten per eenheid</t>
  </si>
  <si>
    <t>1. Profielen</t>
  </si>
  <si>
    <t>licentie</t>
  </si>
  <si>
    <t>2. Apparatuur &amp; programmatuur</t>
  </si>
  <si>
    <t>Vaste toestellen standaard</t>
  </si>
  <si>
    <t>Vast-mobiel integratie</t>
  </si>
  <si>
    <t>koppeling</t>
  </si>
  <si>
    <t>3. Documentatie &amp; training</t>
  </si>
  <si>
    <t>Beheerdocumentatie platform (nederlands)</t>
  </si>
  <si>
    <t>hardkopie</t>
  </si>
  <si>
    <t>Handleiding functioneel beheer (nederlands)</t>
  </si>
  <si>
    <t>4. Projectkosten</t>
  </si>
  <si>
    <t>5. Operationele support kosten</t>
  </si>
  <si>
    <t>6. Overige kosten (te specificeren)</t>
  </si>
  <si>
    <t>Investeringskosten</t>
  </si>
  <si>
    <t>Operationele kosten per jaar</t>
  </si>
  <si>
    <t>7. Optioneel (weegt niet mee in TCO)</t>
  </si>
  <si>
    <t>Locatie</t>
  </si>
  <si>
    <t>Eenheid</t>
  </si>
  <si>
    <t>Holding</t>
  </si>
  <si>
    <t>Vaste licenties</t>
  </si>
  <si>
    <t>Mobiele licenties</t>
  </si>
  <si>
    <t>Vast/mobiel licenties</t>
  </si>
  <si>
    <t>toestel+doorkiesnr.</t>
  </si>
  <si>
    <t>Vaste toestellen uitgebreid</t>
  </si>
  <si>
    <t>DECT koppeling</t>
  </si>
  <si>
    <t>TSBV Apeldoorn</t>
  </si>
  <si>
    <t>Oude Lenferink BV Coevorden</t>
  </si>
  <si>
    <t>Oude Lenferink BV Hardenberg</t>
  </si>
  <si>
    <t>Ter Steege Handel</t>
  </si>
  <si>
    <t>Pirisol</t>
  </si>
  <si>
    <t>TS Materieel / Wildvank</t>
  </si>
  <si>
    <t>Reginox</t>
  </si>
  <si>
    <t>DECT toestellen</t>
  </si>
  <si>
    <t>DECT zenders</t>
  </si>
  <si>
    <t xml:space="preserve">Bouwmaat - Per bouwmaat (11) aantallen hetzelfde </t>
  </si>
  <si>
    <t>Aansluiting / oplossing voor huidige faxen</t>
  </si>
  <si>
    <t>faxen</t>
  </si>
  <si>
    <t xml:space="preserve">Training functioneel beheer </t>
  </si>
  <si>
    <t>mdw's</t>
  </si>
  <si>
    <t>Training bedienpost</t>
  </si>
  <si>
    <t>Projectleiding</t>
  </si>
  <si>
    <t>Consultancy</t>
  </si>
  <si>
    <t>Engineering</t>
  </si>
  <si>
    <t xml:space="preserve">Implementatie telefoniesysteem  </t>
  </si>
  <si>
    <t>Testen</t>
  </si>
  <si>
    <t xml:space="preserve">Implementatie </t>
  </si>
  <si>
    <t>Afkoppelen oude apparatuur</t>
  </si>
  <si>
    <t xml:space="preserve">Project Manager </t>
  </si>
  <si>
    <t>uur</t>
  </si>
  <si>
    <t xml:space="preserve">Consultant </t>
  </si>
  <si>
    <t xml:space="preserve">Engineer </t>
  </si>
  <si>
    <t xml:space="preserve">Architect </t>
  </si>
  <si>
    <t>Koppeling met MS Outlook/office</t>
  </si>
  <si>
    <t>Koppeling met Active Directory</t>
  </si>
  <si>
    <t>groepen</t>
  </si>
  <si>
    <t>Vergadertoestel</t>
  </si>
  <si>
    <t>ACD groepen</t>
  </si>
  <si>
    <t>Straat</t>
  </si>
  <si>
    <t xml:space="preserve">Postcode </t>
  </si>
  <si>
    <t>Plaats</t>
  </si>
  <si>
    <t>eenmalig</t>
  </si>
  <si>
    <t>operationeel</t>
  </si>
  <si>
    <t>totaal looptijd</t>
  </si>
  <si>
    <t>Huisnr</t>
  </si>
  <si>
    <t>Totaal voor 5 jaar</t>
  </si>
  <si>
    <t>beheer</t>
  </si>
  <si>
    <t>Product</t>
  </si>
  <si>
    <t>Leverings- en installatiekosten</t>
  </si>
  <si>
    <t>korting</t>
  </si>
  <si>
    <t>Netto prijs</t>
  </si>
  <si>
    <t>Naslag</t>
  </si>
  <si>
    <t>bekabelingswerkzaamheden</t>
  </si>
  <si>
    <t>Bruto prijs per stuk</t>
  </si>
  <si>
    <t>korting per stuk</t>
  </si>
  <si>
    <t>Netto prijs per stuk</t>
  </si>
  <si>
    <t>omschrijving</t>
  </si>
  <si>
    <t>aantal (eenheden/uren)</t>
  </si>
  <si>
    <t>Bruto prijs</t>
  </si>
  <si>
    <t>Licenties</t>
  </si>
  <si>
    <t>Operationele kosten</t>
  </si>
  <si>
    <t>licenties</t>
  </si>
  <si>
    <t>service</t>
  </si>
  <si>
    <t>Eenmalige kosten</t>
  </si>
  <si>
    <t>Maandelijkse kosten</t>
  </si>
  <si>
    <t>levering- installatiekosten</t>
  </si>
  <si>
    <t>jaren</t>
  </si>
  <si>
    <t>Inschriijver</t>
  </si>
  <si>
    <t>instructie/training servicedesk</t>
  </si>
  <si>
    <t>changes</t>
  </si>
  <si>
    <t>Totaal per maand</t>
  </si>
  <si>
    <t>Subtotaal voor 5 jaar</t>
  </si>
  <si>
    <t>Verzamelstaat</t>
  </si>
  <si>
    <t>Subtotaal</t>
  </si>
  <si>
    <t>Subtotaat</t>
  </si>
  <si>
    <t>Bruto</t>
  </si>
  <si>
    <t>Korting</t>
  </si>
  <si>
    <t>Netto</t>
  </si>
  <si>
    <t>Maandelijkse kosten (exploitatie)</t>
  </si>
  <si>
    <t>Eenmalige kosten (investeringen)</t>
  </si>
  <si>
    <t>Onderliggende provider</t>
  </si>
  <si>
    <t>Segeerssingel</t>
  </si>
  <si>
    <t>Oranjeweg</t>
  </si>
  <si>
    <t>Stromenweg</t>
  </si>
  <si>
    <t>Kroegorstraat</t>
  </si>
  <si>
    <t>Quistenburg</t>
  </si>
  <si>
    <t>Ondernemersweg</t>
  </si>
  <si>
    <t>Middelburg</t>
  </si>
  <si>
    <t>Goes</t>
  </si>
  <si>
    <t>Oostburg</t>
  </si>
  <si>
    <t>Hulst</t>
  </si>
  <si>
    <t>Hoek</t>
  </si>
  <si>
    <t>4337 LG</t>
  </si>
  <si>
    <t>4461 LR</t>
  </si>
  <si>
    <t>4335 JR</t>
  </si>
  <si>
    <t>Borssele</t>
  </si>
  <si>
    <t>4454 PZ</t>
  </si>
  <si>
    <t>Globe</t>
  </si>
  <si>
    <t>4561 PK</t>
  </si>
  <si>
    <t>Datacenter koppeling</t>
  </si>
  <si>
    <t xml:space="preserve">Segeerssingel (redundant) </t>
  </si>
  <si>
    <t>Leverancier</t>
  </si>
  <si>
    <t>Centrale internetverbinding</t>
  </si>
  <si>
    <t>Express route naar Azure</t>
  </si>
  <si>
    <t>Overboeking</t>
  </si>
  <si>
    <t>Terneuzen</t>
  </si>
  <si>
    <t>Bandbreedte Mbit/s</t>
  </si>
  <si>
    <t>Routercapaciteit Mbit/s</t>
  </si>
  <si>
    <t>4501WD</t>
  </si>
  <si>
    <t>Optionele bandbreedtes VPN</t>
  </si>
  <si>
    <t>Optionele bandbreedtes internetconnectiviteit</t>
  </si>
  <si>
    <t>Soort verbinding (bv. Glas)</t>
  </si>
  <si>
    <t xml:space="preserve"> </t>
  </si>
  <si>
    <t>Optioneel (telt niet mee in totale kosten)</t>
  </si>
  <si>
    <t>Security Services</t>
  </si>
  <si>
    <t>Connectiviteit</t>
  </si>
  <si>
    <t>Security services</t>
  </si>
  <si>
    <t>Maandelijkse kosten over 5 jaar</t>
  </si>
  <si>
    <t>Maandelijks kosten over 5 jaar</t>
  </si>
  <si>
    <t>maandelijkse kosten over 5 jaar</t>
  </si>
  <si>
    <t>4542NJ</t>
  </si>
  <si>
    <t xml:space="preserve">Westerscheldetunnelweg </t>
  </si>
  <si>
    <t>4538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</si>
</sst>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&quot;€&quot;\ #,##0.00"/>
    <numFmt numFmtId="166" formatCode="#,##0_ ;[Red]\-#,##0\ "/>
    <numFmt numFmtId="167" formatCode="#,##0_ ;\-#,##0\ 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2" tint="-0.89999084444715716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theme="3" tint="-0.499984740745262"/>
      <name val="Arial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theme="5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4">
    <xf numFmtId="0" fontId="0" fillId="0" borderId="0" xfId="0"/>
    <xf numFmtId="0" fontId="1" fillId="0" borderId="7" xfId="0" applyFont="1" applyBorder="1"/>
    <xf numFmtId="0" fontId="1" fillId="0" borderId="5" xfId="0" applyFont="1" applyBorder="1"/>
    <xf numFmtId="0" fontId="0" fillId="0" borderId="0" xfId="0" applyProtection="1">
      <protection locked="0"/>
    </xf>
    <xf numFmtId="164" fontId="12" fillId="0" borderId="0" xfId="2" applyFont="1" applyProtection="1">
      <protection locked="0"/>
    </xf>
    <xf numFmtId="0" fontId="12" fillId="0" borderId="0" xfId="0" applyFont="1" applyProtection="1">
      <protection locked="0"/>
    </xf>
    <xf numFmtId="164" fontId="9" fillId="4" borderId="31" xfId="2" applyFont="1" applyFill="1" applyBorder="1" applyAlignment="1" applyProtection="1">
      <alignment vertical="center"/>
      <protection locked="0"/>
    </xf>
    <xf numFmtId="164" fontId="14" fillId="8" borderId="28" xfId="2" applyFont="1" applyFill="1" applyBorder="1" applyAlignment="1" applyProtection="1">
      <alignment vertical="center"/>
      <protection locked="0"/>
    </xf>
    <xf numFmtId="164" fontId="14" fillId="0" borderId="28" xfId="2" applyFont="1" applyFill="1" applyBorder="1" applyAlignment="1" applyProtection="1">
      <alignment vertical="center"/>
    </xf>
    <xf numFmtId="9" fontId="14" fillId="8" borderId="28" xfId="51" applyFont="1" applyFill="1" applyBorder="1" applyAlignment="1" applyProtection="1">
      <alignment vertical="center"/>
      <protection locked="0"/>
    </xf>
    <xf numFmtId="164" fontId="14" fillId="0" borderId="29" xfId="2" applyFont="1" applyFill="1" applyBorder="1" applyAlignment="1" applyProtection="1">
      <alignment vertical="center"/>
    </xf>
    <xf numFmtId="164" fontId="14" fillId="8" borderId="27" xfId="2" applyFont="1" applyFill="1" applyBorder="1" applyAlignment="1" applyProtection="1">
      <alignment vertical="center"/>
      <protection locked="0"/>
    </xf>
    <xf numFmtId="164" fontId="14" fillId="4" borderId="22" xfId="2" applyFont="1" applyFill="1" applyBorder="1" applyAlignment="1" applyProtection="1">
      <alignment horizontal="right" vertical="center"/>
      <protection locked="0"/>
    </xf>
    <xf numFmtId="164" fontId="14" fillId="8" borderId="1" xfId="2" applyFont="1" applyFill="1" applyBorder="1" applyAlignment="1" applyProtection="1">
      <alignment vertical="center"/>
      <protection locked="0"/>
    </xf>
    <xf numFmtId="164" fontId="14" fillId="0" borderId="1" xfId="2" applyFont="1" applyFill="1" applyBorder="1" applyAlignment="1" applyProtection="1">
      <alignment vertical="center"/>
    </xf>
    <xf numFmtId="164" fontId="14" fillId="0" borderId="23" xfId="2" applyFont="1" applyFill="1" applyBorder="1" applyAlignment="1" applyProtection="1">
      <alignment vertical="center"/>
    </xf>
    <xf numFmtId="164" fontId="14" fillId="8" borderId="22" xfId="2" applyFont="1" applyFill="1" applyBorder="1" applyAlignment="1" applyProtection="1">
      <alignment vertical="center"/>
      <protection locked="0"/>
    </xf>
    <xf numFmtId="164" fontId="14" fillId="0" borderId="33" xfId="2" applyFont="1" applyFill="1" applyBorder="1" applyAlignment="1" applyProtection="1">
      <alignment vertical="center"/>
    </xf>
    <xf numFmtId="164" fontId="9" fillId="4" borderId="32" xfId="2" applyFont="1" applyFill="1" applyBorder="1" applyAlignment="1" applyProtection="1">
      <alignment vertical="center"/>
      <protection locked="0"/>
    </xf>
    <xf numFmtId="164" fontId="9" fillId="4" borderId="3" xfId="2" applyFont="1" applyFill="1" applyBorder="1" applyAlignment="1" applyProtection="1">
      <alignment vertical="center"/>
      <protection locked="0"/>
    </xf>
    <xf numFmtId="164" fontId="9" fillId="4" borderId="3" xfId="2" applyFont="1" applyFill="1" applyBorder="1" applyAlignment="1" applyProtection="1">
      <alignment vertical="center"/>
    </xf>
    <xf numFmtId="9" fontId="9" fillId="4" borderId="3" xfId="51" applyFont="1" applyFill="1" applyBorder="1" applyAlignment="1" applyProtection="1">
      <alignment vertical="center"/>
      <protection locked="0"/>
    </xf>
    <xf numFmtId="164" fontId="9" fillId="4" borderId="31" xfId="2" applyFont="1" applyFill="1" applyBorder="1" applyAlignment="1" applyProtection="1">
      <alignment vertical="center"/>
    </xf>
    <xf numFmtId="164" fontId="14" fillId="0" borderId="4" xfId="2" applyFont="1" applyFill="1" applyBorder="1" applyAlignment="1" applyProtection="1">
      <alignment vertical="center"/>
    </xf>
    <xf numFmtId="164" fontId="14" fillId="0" borderId="5" xfId="2" applyFont="1" applyFill="1" applyBorder="1" applyAlignment="1" applyProtection="1">
      <alignment vertical="center"/>
    </xf>
    <xf numFmtId="164" fontId="14" fillId="4" borderId="22" xfId="2" applyFont="1" applyFill="1" applyBorder="1" applyAlignment="1" applyProtection="1">
      <alignment vertical="center"/>
      <protection locked="0"/>
    </xf>
    <xf numFmtId="164" fontId="14" fillId="4" borderId="4" xfId="2" applyFont="1" applyFill="1" applyBorder="1" applyAlignment="1" applyProtection="1">
      <alignment vertical="center"/>
    </xf>
    <xf numFmtId="9" fontId="14" fillId="4" borderId="1" xfId="51" applyFont="1" applyFill="1" applyBorder="1" applyAlignment="1" applyProtection="1">
      <alignment vertical="center"/>
      <protection locked="0"/>
    </xf>
    <xf numFmtId="164" fontId="14" fillId="4" borderId="23" xfId="2" applyFont="1" applyFill="1" applyBorder="1" applyAlignment="1" applyProtection="1">
      <alignment vertical="center"/>
    </xf>
    <xf numFmtId="164" fontId="14" fillId="4" borderId="24" xfId="2" applyFont="1" applyFill="1" applyBorder="1" applyAlignment="1" applyProtection="1">
      <alignment horizontal="right" vertical="center"/>
      <protection locked="0"/>
    </xf>
    <xf numFmtId="164" fontId="14" fillId="4" borderId="18" xfId="2" applyFont="1" applyFill="1" applyBorder="1" applyAlignment="1" applyProtection="1">
      <alignment horizontal="right" vertical="center"/>
      <protection locked="0"/>
    </xf>
    <xf numFmtId="9" fontId="15" fillId="4" borderId="3" xfId="51" applyFont="1" applyFill="1" applyBorder="1" applyAlignment="1" applyProtection="1">
      <alignment vertical="center"/>
      <protection locked="0"/>
    </xf>
    <xf numFmtId="164" fontId="14" fillId="4" borderId="5" xfId="2" applyFont="1" applyFill="1" applyBorder="1" applyAlignment="1" applyProtection="1">
      <alignment horizontal="right" vertical="center"/>
      <protection locked="0"/>
    </xf>
    <xf numFmtId="164" fontId="14" fillId="4" borderId="5" xfId="2" applyFont="1" applyFill="1" applyBorder="1" applyAlignment="1" applyProtection="1">
      <alignment vertical="center"/>
    </xf>
    <xf numFmtId="165" fontId="14" fillId="4" borderId="1" xfId="0" applyNumberFormat="1" applyFont="1" applyFill="1" applyBorder="1" applyAlignment="1" applyProtection="1">
      <alignment vertical="center"/>
      <protection locked="0"/>
    </xf>
    <xf numFmtId="164" fontId="14" fillId="4" borderId="1" xfId="2" applyFont="1" applyFill="1" applyBorder="1" applyAlignment="1" applyProtection="1">
      <alignment horizontal="right" vertical="center"/>
      <protection locked="0"/>
    </xf>
    <xf numFmtId="164" fontId="14" fillId="4" borderId="1" xfId="2" applyFont="1" applyFill="1" applyBorder="1" applyAlignment="1" applyProtection="1">
      <alignment vertical="center"/>
    </xf>
    <xf numFmtId="164" fontId="9" fillId="0" borderId="34" xfId="2" applyFont="1" applyFill="1" applyBorder="1" applyAlignment="1" applyProtection="1">
      <alignment vertical="center"/>
      <protection locked="0"/>
    </xf>
    <xf numFmtId="164" fontId="9" fillId="0" borderId="35" xfId="2" applyFont="1" applyFill="1" applyBorder="1" applyAlignment="1" applyProtection="1">
      <alignment vertical="center"/>
      <protection locked="0"/>
    </xf>
    <xf numFmtId="164" fontId="9" fillId="0" borderId="35" xfId="2" applyFont="1" applyFill="1" applyBorder="1" applyAlignment="1" applyProtection="1">
      <alignment vertical="center"/>
    </xf>
    <xf numFmtId="165" fontId="9" fillId="0" borderId="35" xfId="0" applyNumberFormat="1" applyFont="1" applyFill="1" applyBorder="1" applyAlignment="1" applyProtection="1">
      <alignment vertical="center"/>
    </xf>
    <xf numFmtId="164" fontId="9" fillId="0" borderId="36" xfId="2" applyFont="1" applyFill="1" applyBorder="1" applyAlignment="1" applyProtection="1">
      <alignment vertical="center"/>
    </xf>
    <xf numFmtId="164" fontId="9" fillId="0" borderId="34" xfId="2" applyFont="1" applyFill="1" applyBorder="1" applyAlignment="1" applyProtection="1">
      <alignment vertical="center"/>
    </xf>
    <xf numFmtId="164" fontId="16" fillId="0" borderId="0" xfId="2" applyFont="1" applyProtection="1">
      <protection locked="0"/>
    </xf>
    <xf numFmtId="0" fontId="16" fillId="0" borderId="0" xfId="0" applyFont="1" applyProtection="1">
      <protection locked="0"/>
    </xf>
    <xf numFmtId="164" fontId="9" fillId="4" borderId="1" xfId="2" applyFont="1" applyFill="1" applyBorder="1" applyAlignment="1" applyProtection="1">
      <alignment vertical="center"/>
    </xf>
    <xf numFmtId="164" fontId="9" fillId="4" borderId="1" xfId="2" applyFont="1" applyFill="1" applyBorder="1" applyAlignment="1" applyProtection="1">
      <alignment horizontal="right" vertical="center"/>
    </xf>
    <xf numFmtId="164" fontId="17" fillId="0" borderId="0" xfId="2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164" fontId="17" fillId="0" borderId="0" xfId="2" applyFont="1" applyFill="1" applyBorder="1" applyAlignment="1" applyProtection="1">
      <alignment horizontal="right" vertical="center"/>
      <protection locked="0"/>
    </xf>
    <xf numFmtId="165" fontId="17" fillId="0" borderId="0" xfId="0" applyNumberFormat="1" applyFont="1" applyFill="1" applyBorder="1" applyAlignment="1" applyProtection="1">
      <alignment horizontal="right" vertical="center"/>
      <protection locked="0"/>
    </xf>
    <xf numFmtId="164" fontId="14" fillId="0" borderId="0" xfId="2" applyFont="1" applyProtection="1">
      <protection locked="0"/>
    </xf>
    <xf numFmtId="0" fontId="14" fillId="0" borderId="0" xfId="0" applyFont="1" applyProtection="1">
      <protection locked="0"/>
    </xf>
    <xf numFmtId="164" fontId="18" fillId="0" borderId="0" xfId="2" applyFont="1" applyProtection="1">
      <protection locked="0"/>
    </xf>
    <xf numFmtId="0" fontId="18" fillId="0" borderId="0" xfId="0" applyFont="1" applyProtection="1">
      <protection locked="0"/>
    </xf>
    <xf numFmtId="9" fontId="14" fillId="8" borderId="1" xfId="51" applyFont="1" applyFill="1" applyBorder="1" applyAlignment="1" applyProtection="1">
      <alignment vertical="center"/>
    </xf>
    <xf numFmtId="164" fontId="14" fillId="8" borderId="22" xfId="2" applyFont="1" applyFill="1" applyBorder="1" applyAlignment="1" applyProtection="1">
      <alignment vertical="center"/>
    </xf>
    <xf numFmtId="164" fontId="14" fillId="2" borderId="22" xfId="2" applyFont="1" applyFill="1" applyBorder="1" applyAlignment="1" applyProtection="1">
      <alignment horizontal="right" vertical="center"/>
      <protection locked="0"/>
    </xf>
    <xf numFmtId="0" fontId="8" fillId="4" borderId="3" xfId="0" applyFont="1" applyFill="1" applyBorder="1" applyAlignment="1"/>
    <xf numFmtId="0" fontId="8" fillId="4" borderId="4" xfId="0" applyFont="1" applyFill="1" applyBorder="1" applyAlignment="1"/>
    <xf numFmtId="0" fontId="19" fillId="0" borderId="0" xfId="0" applyFont="1" applyAlignment="1" applyProtection="1">
      <protection locked="0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1" fillId="0" borderId="12" xfId="0" applyFont="1" applyFill="1" applyBorder="1" applyAlignment="1" applyProtection="1">
      <protection locked="0"/>
    </xf>
    <xf numFmtId="0" fontId="22" fillId="0" borderId="12" xfId="0" applyFont="1" applyFill="1" applyBorder="1" applyProtection="1">
      <protection locked="0"/>
    </xf>
    <xf numFmtId="0" fontId="16" fillId="0" borderId="12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24" fillId="0" borderId="27" xfId="0" quotePrefix="1" applyFont="1" applyFill="1" applyBorder="1" applyAlignment="1" applyProtection="1">
      <alignment vertical="center"/>
      <protection locked="0"/>
    </xf>
    <xf numFmtId="3" fontId="6" fillId="0" borderId="28" xfId="0" applyNumberFormat="1" applyFont="1" applyFill="1" applyBorder="1" applyAlignment="1" applyProtection="1">
      <alignment horizontal="center" vertical="center"/>
      <protection locked="0"/>
    </xf>
    <xf numFmtId="3" fontId="14" fillId="0" borderId="37" xfId="0" applyNumberFormat="1" applyFont="1" applyFill="1" applyBorder="1" applyAlignment="1" applyProtection="1">
      <alignment horizontal="center" vertical="center"/>
      <protection locked="0"/>
    </xf>
    <xf numFmtId="0" fontId="24" fillId="0" borderId="22" xfId="0" quotePrefix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4" xfId="0" quotePrefix="1" applyFont="1" applyBorder="1" applyAlignment="1" applyProtection="1">
      <alignment vertical="center"/>
      <protection locked="0"/>
    </xf>
    <xf numFmtId="3" fontId="6" fillId="0" borderId="38" xfId="0" quotePrefix="1" applyNumberFormat="1" applyFont="1" applyFill="1" applyBorder="1" applyAlignment="1" applyProtection="1">
      <alignment horizontal="center" vertical="center"/>
      <protection locked="0"/>
    </xf>
    <xf numFmtId="164" fontId="14" fillId="8" borderId="34" xfId="2" applyFont="1" applyFill="1" applyBorder="1" applyAlignment="1" applyProtection="1">
      <alignment vertical="center"/>
      <protection locked="0"/>
    </xf>
    <xf numFmtId="164" fontId="14" fillId="8" borderId="38" xfId="2" applyFont="1" applyFill="1" applyBorder="1" applyAlignment="1" applyProtection="1">
      <alignment vertical="center"/>
      <protection locked="0"/>
    </xf>
    <xf numFmtId="164" fontId="14" fillId="0" borderId="38" xfId="2" applyFont="1" applyFill="1" applyBorder="1" applyAlignment="1" applyProtection="1">
      <alignment vertical="center"/>
    </xf>
    <xf numFmtId="9" fontId="14" fillId="8" borderId="38" xfId="51" applyFont="1" applyFill="1" applyBorder="1" applyAlignment="1" applyProtection="1">
      <alignment vertical="center"/>
      <protection locked="0"/>
    </xf>
    <xf numFmtId="0" fontId="14" fillId="0" borderId="1" xfId="0" applyFont="1" applyFill="1" applyBorder="1" applyProtection="1"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2" xfId="0" quotePrefix="1" applyFont="1" applyBorder="1" applyAlignment="1" applyProtection="1">
      <alignment horizontal="center" vertical="center"/>
      <protection locked="0"/>
    </xf>
    <xf numFmtId="0" fontId="6" fillId="0" borderId="38" xfId="0" quotePrefix="1" applyFont="1" applyFill="1" applyBorder="1" applyAlignment="1" applyProtection="1">
      <alignment horizontal="center" vertical="center"/>
      <protection locked="0"/>
    </xf>
    <xf numFmtId="0" fontId="14" fillId="0" borderId="38" xfId="0" quotePrefix="1" applyFont="1" applyFill="1" applyBorder="1" applyAlignment="1" applyProtection="1">
      <alignment horizontal="center" vertical="center"/>
      <protection locked="0"/>
    </xf>
    <xf numFmtId="0" fontId="14" fillId="0" borderId="5" xfId="0" quotePrefix="1" applyFont="1" applyBorder="1" applyAlignment="1" applyProtection="1">
      <alignment vertical="center"/>
      <protection locked="0"/>
    </xf>
    <xf numFmtId="3" fontId="6" fillId="0" borderId="5" xfId="0" quotePrefix="1" applyNumberFormat="1" applyFont="1" applyFill="1" applyBorder="1" applyAlignment="1" applyProtection="1">
      <alignment horizontal="center" vertical="center"/>
      <protection locked="0"/>
    </xf>
    <xf numFmtId="3" fontId="14" fillId="0" borderId="11" xfId="0" quotePrefix="1" applyNumberFormat="1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 applyProtection="1">
      <alignment vertical="center"/>
      <protection locked="0"/>
    </xf>
    <xf numFmtId="3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14" fillId="0" borderId="2" xfId="0" quotePrefix="1" applyNumberFormat="1" applyFont="1" applyBorder="1" applyAlignment="1" applyProtection="1">
      <alignment horizontal="center" vertical="center"/>
      <protection locked="0"/>
    </xf>
    <xf numFmtId="3" fontId="14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6" fillId="8" borderId="5" xfId="0" quotePrefix="1" applyFont="1" applyFill="1" applyBorder="1" applyAlignment="1" applyProtection="1">
      <alignment vertical="center"/>
      <protection locked="0"/>
    </xf>
    <xf numFmtId="0" fontId="14" fillId="8" borderId="11" xfId="0" quotePrefix="1" applyFont="1" applyFill="1" applyBorder="1" applyAlignment="1" applyProtection="1">
      <alignment horizontal="center" vertical="center"/>
      <protection locked="0"/>
    </xf>
    <xf numFmtId="0" fontId="6" fillId="8" borderId="1" xfId="0" quotePrefix="1" applyFont="1" applyFill="1" applyBorder="1" applyAlignment="1" applyProtection="1">
      <alignment vertical="center"/>
      <protection locked="0"/>
    </xf>
    <xf numFmtId="0" fontId="14" fillId="8" borderId="2" xfId="0" quotePrefix="1" applyFont="1" applyFill="1" applyBorder="1" applyAlignment="1" applyProtection="1">
      <alignment horizontal="center" vertical="center"/>
      <protection locked="0"/>
    </xf>
    <xf numFmtId="0" fontId="25" fillId="0" borderId="1" xfId="0" quotePrefix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6" fillId="7" borderId="1" xfId="0" quotePrefix="1" applyFont="1" applyFill="1" applyBorder="1" applyAlignment="1" applyProtection="1">
      <alignment horizontal="center" vertical="center"/>
      <protection locked="0"/>
    </xf>
    <xf numFmtId="0" fontId="14" fillId="0" borderId="11" xfId="0" quotePrefix="1" applyFont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 applyProtection="1">
      <alignment vertical="center"/>
      <protection locked="0"/>
    </xf>
    <xf numFmtId="0" fontId="14" fillId="8" borderId="5" xfId="0" quotePrefix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vertical="center"/>
      <protection locked="0"/>
    </xf>
    <xf numFmtId="0" fontId="23" fillId="4" borderId="1" xfId="0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0" quotePrefix="1" applyFont="1" applyFill="1" applyBorder="1" applyAlignment="1" applyProtection="1">
      <alignment vertical="center"/>
      <protection locked="0"/>
    </xf>
    <xf numFmtId="0" fontId="14" fillId="0" borderId="24" xfId="0" quotePrefix="1" applyFont="1" applyBorder="1" applyAlignment="1" applyProtection="1">
      <alignment vertical="center"/>
      <protection locked="0"/>
    </xf>
    <xf numFmtId="3" fontId="6" fillId="0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22" xfId="0" quotePrefix="1" applyFont="1" applyBorder="1" applyAlignment="1" applyProtection="1">
      <alignment vertical="center"/>
      <protection locked="0"/>
    </xf>
    <xf numFmtId="3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/>
    <xf numFmtId="0" fontId="9" fillId="6" borderId="8" xfId="0" applyFont="1" applyFill="1" applyBorder="1" applyAlignment="1" applyProtection="1">
      <alignment horizontal="center" vertical="center"/>
      <protection locked="0"/>
    </xf>
    <xf numFmtId="0" fontId="23" fillId="6" borderId="9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164" fontId="9" fillId="6" borderId="26" xfId="2" applyFont="1" applyFill="1" applyBorder="1" applyAlignment="1" applyProtection="1">
      <alignment vertical="center"/>
      <protection locked="0"/>
    </xf>
    <xf numFmtId="164" fontId="9" fillId="6" borderId="9" xfId="2" applyFont="1" applyFill="1" applyBorder="1" applyAlignment="1" applyProtection="1">
      <alignment vertical="center"/>
      <protection locked="0"/>
    </xf>
    <xf numFmtId="0" fontId="9" fillId="6" borderId="9" xfId="0" applyFont="1" applyFill="1" applyBorder="1" applyAlignment="1" applyProtection="1">
      <alignment vertical="center"/>
      <protection locked="0"/>
    </xf>
    <xf numFmtId="164" fontId="9" fillId="6" borderId="39" xfId="2" applyFont="1" applyFill="1" applyBorder="1" applyAlignment="1" applyProtection="1">
      <alignment vertical="center"/>
      <protection locked="0"/>
    </xf>
    <xf numFmtId="0" fontId="14" fillId="0" borderId="40" xfId="0" quotePrefix="1" applyFont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vertical="center"/>
      <protection locked="0"/>
    </xf>
    <xf numFmtId="0" fontId="23" fillId="4" borderId="12" xfId="0" applyFont="1" applyFill="1" applyBorder="1" applyAlignment="1" applyProtection="1">
      <alignment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164" fontId="9" fillId="4" borderId="25" xfId="2" applyFont="1" applyFill="1" applyBorder="1" applyAlignment="1" applyProtection="1">
      <alignment vertical="center"/>
      <protection locked="0"/>
    </xf>
    <xf numFmtId="164" fontId="9" fillId="4" borderId="12" xfId="2" applyFont="1" applyFill="1" applyBorder="1" applyAlignment="1" applyProtection="1">
      <alignment vertical="center"/>
      <protection locked="0"/>
    </xf>
    <xf numFmtId="164" fontId="9" fillId="4" borderId="12" xfId="2" applyFont="1" applyFill="1" applyBorder="1" applyAlignment="1" applyProtection="1">
      <alignment vertical="center"/>
    </xf>
    <xf numFmtId="9" fontId="9" fillId="4" borderId="12" xfId="51" applyFont="1" applyFill="1" applyBorder="1" applyAlignment="1" applyProtection="1">
      <alignment vertical="center"/>
      <protection locked="0"/>
    </xf>
    <xf numFmtId="164" fontId="9" fillId="4" borderId="41" xfId="2" applyFont="1" applyFill="1" applyBorder="1" applyAlignment="1" applyProtection="1">
      <alignment vertical="center"/>
    </xf>
    <xf numFmtId="0" fontId="9" fillId="6" borderId="8" xfId="0" quotePrefix="1" applyFont="1" applyFill="1" applyBorder="1" applyAlignment="1" applyProtection="1">
      <alignment horizontal="center" vertical="center"/>
      <protection locked="0"/>
    </xf>
    <xf numFmtId="164" fontId="14" fillId="0" borderId="37" xfId="2" applyFont="1" applyFill="1" applyBorder="1" applyAlignment="1" applyProtection="1">
      <alignment vertical="center"/>
    </xf>
    <xf numFmtId="164" fontId="14" fillId="0" borderId="2" xfId="2" applyFont="1" applyFill="1" applyBorder="1" applyAlignment="1" applyProtection="1">
      <alignment vertical="center"/>
    </xf>
    <xf numFmtId="164" fontId="14" fillId="0" borderId="40" xfId="2" applyFont="1" applyFill="1" applyBorder="1" applyAlignment="1" applyProtection="1">
      <alignment vertical="center"/>
    </xf>
    <xf numFmtId="0" fontId="9" fillId="6" borderId="8" xfId="0" quotePrefix="1" applyFont="1" applyFill="1" applyBorder="1" applyAlignment="1" applyProtection="1">
      <alignment horizontal="left" vertical="center"/>
      <protection locked="0"/>
    </xf>
    <xf numFmtId="9" fontId="14" fillId="8" borderId="1" xfId="51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3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vertical="center"/>
    </xf>
    <xf numFmtId="0" fontId="7" fillId="4" borderId="42" xfId="0" applyFont="1" applyFill="1" applyBorder="1" applyAlignment="1" applyProtection="1">
      <alignment horizontal="left" vertical="center"/>
    </xf>
    <xf numFmtId="0" fontId="5" fillId="0" borderId="24" xfId="0" applyFont="1" applyBorder="1" applyProtection="1"/>
    <xf numFmtId="0" fontId="5" fillId="0" borderId="22" xfId="0" applyFont="1" applyBorder="1" applyProtection="1"/>
    <xf numFmtId="0" fontId="1" fillId="0" borderId="14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Border="1"/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3" xfId="0" applyFont="1" applyFill="1" applyBorder="1" applyAlignment="1" applyProtection="1">
      <alignment vertical="center"/>
      <protection locked="0"/>
    </xf>
    <xf numFmtId="0" fontId="4" fillId="4" borderId="46" xfId="0" applyFont="1" applyFill="1" applyBorder="1" applyAlignment="1" applyProtection="1">
      <alignment horizontal="right" vertical="center"/>
    </xf>
    <xf numFmtId="8" fontId="5" fillId="0" borderId="0" xfId="53" applyNumberFormat="1" applyFont="1" applyFill="1" applyBorder="1" applyAlignment="1" applyProtection="1">
      <alignment horizontal="right"/>
    </xf>
    <xf numFmtId="0" fontId="4" fillId="11" borderId="42" xfId="0" applyFont="1" applyFill="1" applyBorder="1" applyAlignment="1" applyProtection="1">
      <alignment vertical="center"/>
    </xf>
    <xf numFmtId="0" fontId="4" fillId="11" borderId="46" xfId="0" applyFont="1" applyFill="1" applyBorder="1" applyAlignment="1" applyProtection="1">
      <alignment horizontal="right" vertical="center"/>
    </xf>
    <xf numFmtId="0" fontId="7" fillId="11" borderId="42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4" fillId="0" borderId="15" xfId="0" applyFont="1" applyBorder="1" applyAlignment="1" applyProtection="1"/>
    <xf numFmtId="0" fontId="4" fillId="0" borderId="16" xfId="0" applyFont="1" applyBorder="1" applyAlignment="1" applyProtection="1"/>
    <xf numFmtId="0" fontId="4" fillId="0" borderId="17" xfId="0" applyFont="1" applyBorder="1" applyAlignment="1" applyProtection="1"/>
    <xf numFmtId="0" fontId="4" fillId="0" borderId="22" xfId="0" applyFont="1" applyBorder="1" applyProtection="1"/>
    <xf numFmtId="0" fontId="4" fillId="0" borderId="4" xfId="0" applyFont="1" applyBorder="1" applyProtection="1"/>
    <xf numFmtId="0" fontId="4" fillId="0" borderId="1" xfId="0" applyFont="1" applyBorder="1" applyAlignment="1" applyProtection="1">
      <alignment horizontal="right"/>
    </xf>
    <xf numFmtId="0" fontId="4" fillId="0" borderId="23" xfId="0" applyFont="1" applyBorder="1" applyAlignment="1" applyProtection="1">
      <alignment horizontal="right"/>
    </xf>
    <xf numFmtId="167" fontId="29" fillId="2" borderId="1" xfId="53" applyNumberFormat="1" applyFont="1" applyFill="1" applyBorder="1" applyAlignment="1" applyProtection="1">
      <alignment horizontal="right"/>
    </xf>
    <xf numFmtId="0" fontId="28" fillId="5" borderId="38" xfId="0" applyFont="1" applyFill="1" applyBorder="1" applyProtection="1"/>
    <xf numFmtId="8" fontId="28" fillId="5" borderId="33" xfId="0" applyNumberFormat="1" applyFont="1" applyFill="1" applyBorder="1" applyProtection="1"/>
    <xf numFmtId="0" fontId="28" fillId="0" borderId="0" xfId="0" applyFont="1" applyBorder="1" applyProtection="1"/>
    <xf numFmtId="0" fontId="28" fillId="0" borderId="0" xfId="0" applyFont="1" applyBorder="1" applyAlignment="1" applyProtection="1">
      <alignment horizontal="center"/>
    </xf>
    <xf numFmtId="167" fontId="29" fillId="0" borderId="1" xfId="53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167" fontId="29" fillId="0" borderId="0" xfId="53" applyNumberFormat="1" applyFont="1" applyFill="1" applyBorder="1" applyAlignment="1" applyProtection="1">
      <alignment horizontal="right"/>
    </xf>
    <xf numFmtId="8" fontId="5" fillId="0" borderId="0" xfId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28" fillId="5" borderId="48" xfId="0" applyFont="1" applyFill="1" applyBorder="1" applyProtection="1"/>
    <xf numFmtId="0" fontId="28" fillId="5" borderId="27" xfId="0" applyFont="1" applyFill="1" applyBorder="1" applyAlignment="1" applyProtection="1">
      <alignment horizontal="center"/>
    </xf>
    <xf numFmtId="0" fontId="28" fillId="5" borderId="28" xfId="0" applyFont="1" applyFill="1" applyBorder="1" applyAlignment="1" applyProtection="1">
      <alignment horizontal="right"/>
    </xf>
    <xf numFmtId="0" fontId="28" fillId="5" borderId="29" xfId="0" applyFont="1" applyFill="1" applyBorder="1" applyAlignment="1" applyProtection="1">
      <alignment horizontal="right"/>
    </xf>
    <xf numFmtId="0" fontId="17" fillId="5" borderId="34" xfId="0" applyFont="1" applyFill="1" applyBorder="1" applyAlignment="1" applyProtection="1">
      <alignment horizontal="center" vertical="center"/>
    </xf>
    <xf numFmtId="0" fontId="5" fillId="2" borderId="1" xfId="0" applyFont="1" applyFill="1" applyBorder="1" applyProtection="1"/>
    <xf numFmtId="166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164" fontId="5" fillId="0" borderId="0" xfId="2" applyFont="1" applyFill="1" applyBorder="1" applyAlignment="1" applyProtection="1">
      <alignment horizontal="right" vertical="center"/>
      <protection locked="0"/>
    </xf>
    <xf numFmtId="9" fontId="5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protection locked="0"/>
    </xf>
    <xf numFmtId="166" fontId="5" fillId="0" borderId="0" xfId="0" applyNumberFormat="1" applyFont="1" applyBorder="1" applyAlignment="1" applyProtection="1">
      <alignment horizontal="center"/>
      <protection locked="0"/>
    </xf>
    <xf numFmtId="8" fontId="5" fillId="0" borderId="0" xfId="0" applyNumberFormat="1" applyFont="1" applyBorder="1" applyAlignment="1" applyProtection="1">
      <alignment horizontal="right"/>
      <protection locked="0"/>
    </xf>
    <xf numFmtId="8" fontId="8" fillId="9" borderId="45" xfId="0" applyNumberFormat="1" applyFont="1" applyFill="1" applyBorder="1" applyAlignment="1" applyProtection="1">
      <alignment horizontal="right" vertical="top" wrapText="1"/>
    </xf>
    <xf numFmtId="8" fontId="5" fillId="0" borderId="0" xfId="0" applyNumberFormat="1" applyFont="1" applyBorder="1" applyAlignment="1" applyProtection="1">
      <alignment horizontal="right"/>
    </xf>
    <xf numFmtId="8" fontId="8" fillId="9" borderId="43" xfId="0" applyNumberFormat="1" applyFont="1" applyFill="1" applyBorder="1" applyAlignment="1" applyProtection="1">
      <alignment horizontal="right" vertical="top" wrapText="1"/>
    </xf>
    <xf numFmtId="8" fontId="8" fillId="9" borderId="44" xfId="0" applyNumberFormat="1" applyFont="1" applyFill="1" applyBorder="1" applyAlignment="1" applyProtection="1">
      <alignment horizontal="right" vertical="top" wrapText="1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5" fillId="0" borderId="5" xfId="0" applyFont="1" applyFill="1" applyBorder="1" applyProtection="1"/>
    <xf numFmtId="0" fontId="5" fillId="0" borderId="5" xfId="0" applyFont="1" applyFill="1" applyBorder="1" applyAlignment="1" applyProtection="1">
      <alignment horizontal="left"/>
    </xf>
    <xf numFmtId="3" fontId="6" fillId="0" borderId="5" xfId="0" applyNumberFormat="1" applyFont="1" applyBorder="1" applyAlignment="1" applyProtection="1">
      <alignment horizontal="center"/>
    </xf>
    <xf numFmtId="166" fontId="5" fillId="0" borderId="5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/>
    </xf>
    <xf numFmtId="17" fontId="5" fillId="0" borderId="1" xfId="0" applyNumberFormat="1" applyFont="1" applyFill="1" applyBorder="1" applyAlignment="1" applyProtection="1">
      <alignment horizontal="left"/>
    </xf>
    <xf numFmtId="166" fontId="17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/>
    </xf>
    <xf numFmtId="0" fontId="7" fillId="5" borderId="34" xfId="0" applyFont="1" applyFill="1" applyBorder="1" applyProtection="1"/>
    <xf numFmtId="0" fontId="7" fillId="5" borderId="50" xfId="0" applyFont="1" applyFill="1" applyBorder="1" applyProtection="1"/>
    <xf numFmtId="8" fontId="8" fillId="9" borderId="43" xfId="0" applyNumberFormat="1" applyFont="1" applyFill="1" applyBorder="1" applyAlignment="1" applyProtection="1">
      <alignment horizontal="center" vertical="top" wrapText="1"/>
    </xf>
    <xf numFmtId="8" fontId="8" fillId="9" borderId="44" xfId="0" applyNumberFormat="1" applyFont="1" applyFill="1" applyBorder="1" applyAlignment="1" applyProtection="1">
      <alignment horizontal="center" vertical="top" wrapText="1"/>
    </xf>
    <xf numFmtId="8" fontId="8" fillId="9" borderId="45" xfId="0" applyNumberFormat="1" applyFont="1" applyFill="1" applyBorder="1" applyAlignment="1" applyProtection="1">
      <alignment horizontal="center" vertical="top" wrapText="1"/>
    </xf>
    <xf numFmtId="0" fontId="8" fillId="10" borderId="55" xfId="0" applyFont="1" applyFill="1" applyBorder="1" applyAlignment="1" applyProtection="1">
      <alignment vertical="top"/>
    </xf>
    <xf numFmtId="0" fontId="8" fillId="10" borderId="52" xfId="0" applyFont="1" applyFill="1" applyBorder="1" applyAlignment="1" applyProtection="1">
      <alignment vertical="top"/>
    </xf>
    <xf numFmtId="166" fontId="8" fillId="9" borderId="52" xfId="0" applyNumberFormat="1" applyFont="1" applyFill="1" applyBorder="1" applyAlignment="1" applyProtection="1">
      <alignment vertical="top" wrapText="1"/>
    </xf>
    <xf numFmtId="166" fontId="8" fillId="9" borderId="55" xfId="0" applyNumberFormat="1" applyFont="1" applyFill="1" applyBorder="1" applyAlignment="1" applyProtection="1">
      <alignment horizontal="center" vertical="top" wrapText="1"/>
    </xf>
    <xf numFmtId="166" fontId="8" fillId="9" borderId="55" xfId="0" applyNumberFormat="1" applyFont="1" applyFill="1" applyBorder="1" applyAlignment="1" applyProtection="1">
      <alignment horizontal="center" vertical="top" wrapText="1"/>
    </xf>
    <xf numFmtId="166" fontId="8" fillId="9" borderId="52" xfId="0" applyNumberFormat="1" applyFont="1" applyFill="1" applyBorder="1" applyAlignment="1" applyProtection="1">
      <alignment horizontal="center" vertical="top" wrapText="1"/>
    </xf>
    <xf numFmtId="20" fontId="5" fillId="0" borderId="5" xfId="0" applyNumberFormat="1" applyFont="1" applyFill="1" applyBorder="1" applyAlignment="1" applyProtection="1">
      <alignment horizontal="center" vertical="center"/>
      <protection locked="0"/>
    </xf>
    <xf numFmtId="2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4" fontId="5" fillId="2" borderId="1" xfId="53" applyNumberFormat="1" applyFont="1" applyFill="1" applyBorder="1" applyAlignment="1" applyProtection="1">
      <alignment horizontal="right"/>
    </xf>
    <xf numFmtId="44" fontId="5" fillId="3" borderId="1" xfId="53" applyNumberFormat="1" applyFont="1" applyFill="1" applyBorder="1" applyAlignment="1" applyProtection="1">
      <alignment horizontal="right"/>
    </xf>
    <xf numFmtId="44" fontId="5" fillId="3" borderId="23" xfId="53" applyNumberFormat="1" applyFont="1" applyFill="1" applyBorder="1" applyAlignment="1" applyProtection="1">
      <alignment horizontal="right"/>
    </xf>
    <xf numFmtId="44" fontId="5" fillId="2" borderId="1" xfId="1" applyNumberFormat="1" applyFont="1" applyFill="1" applyBorder="1" applyAlignment="1" applyProtection="1">
      <alignment horizontal="right"/>
    </xf>
    <xf numFmtId="44" fontId="28" fillId="5" borderId="49" xfId="0" applyNumberFormat="1" applyFont="1" applyFill="1" applyBorder="1" applyProtection="1"/>
    <xf numFmtId="44" fontId="17" fillId="5" borderId="38" xfId="0" applyNumberFormat="1" applyFont="1" applyFill="1" applyBorder="1" applyAlignment="1" applyProtection="1">
      <alignment vertical="center"/>
    </xf>
    <xf numFmtId="44" fontId="7" fillId="5" borderId="38" xfId="0" applyNumberFormat="1" applyFont="1" applyFill="1" applyBorder="1" applyAlignment="1" applyProtection="1">
      <alignment vertical="center"/>
    </xf>
    <xf numFmtId="44" fontId="7" fillId="5" borderId="33" xfId="0" applyNumberFormat="1" applyFont="1" applyFill="1" applyBorder="1" applyAlignment="1" applyProtection="1">
      <alignment vertical="center"/>
    </xf>
    <xf numFmtId="44" fontId="27" fillId="2" borderId="24" xfId="2" applyNumberFormat="1" applyFont="1" applyFill="1" applyBorder="1" applyAlignment="1" applyProtection="1">
      <alignment horizontal="right" vertical="center" wrapText="1"/>
      <protection locked="0"/>
    </xf>
    <xf numFmtId="44" fontId="27" fillId="2" borderId="5" xfId="2" applyNumberFormat="1" applyFont="1" applyFill="1" applyBorder="1" applyAlignment="1" applyProtection="1">
      <alignment horizontal="right" vertical="center" wrapText="1"/>
      <protection locked="0"/>
    </xf>
    <xf numFmtId="44" fontId="27" fillId="0" borderId="30" xfId="2" applyNumberFormat="1" applyFont="1" applyFill="1" applyBorder="1" applyAlignment="1" applyProtection="1">
      <alignment horizontal="right" vertical="center" wrapText="1"/>
    </xf>
    <xf numFmtId="44" fontId="27" fillId="3" borderId="30" xfId="2" applyNumberFormat="1" applyFont="1" applyFill="1" applyBorder="1" applyAlignment="1" applyProtection="1">
      <alignment horizontal="right" vertical="center" wrapText="1"/>
    </xf>
    <xf numFmtId="44" fontId="27" fillId="2" borderId="22" xfId="2" applyNumberFormat="1" applyFont="1" applyFill="1" applyBorder="1" applyAlignment="1" applyProtection="1">
      <alignment horizontal="right" vertical="center" wrapText="1"/>
      <protection locked="0"/>
    </xf>
    <xf numFmtId="44" fontId="27" fillId="2" borderId="1" xfId="2" applyNumberFormat="1" applyFont="1" applyFill="1" applyBorder="1" applyAlignment="1" applyProtection="1">
      <alignment horizontal="right" vertical="center" wrapText="1"/>
      <protection locked="0"/>
    </xf>
    <xf numFmtId="44" fontId="27" fillId="0" borderId="23" xfId="2" applyNumberFormat="1" applyFont="1" applyFill="1" applyBorder="1" applyAlignment="1" applyProtection="1">
      <alignment horizontal="right" vertical="center" wrapText="1"/>
    </xf>
    <xf numFmtId="44" fontId="27" fillId="3" borderId="23" xfId="2" applyNumberFormat="1" applyFont="1" applyFill="1" applyBorder="1" applyAlignment="1" applyProtection="1">
      <alignment horizontal="right" vertical="center" wrapText="1"/>
    </xf>
    <xf numFmtId="166" fontId="5" fillId="4" borderId="0" xfId="0" applyNumberFormat="1" applyFont="1" applyFill="1" applyBorder="1" applyAlignment="1" applyProtection="1">
      <alignment horizontal="center"/>
    </xf>
    <xf numFmtId="166" fontId="5" fillId="4" borderId="0" xfId="0" applyNumberFormat="1" applyFont="1" applyFill="1" applyBorder="1" applyAlignment="1" applyProtection="1">
      <alignment horizontal="center"/>
      <protection locked="0"/>
    </xf>
    <xf numFmtId="8" fontId="5" fillId="4" borderId="0" xfId="0" applyNumberFormat="1" applyFont="1" applyFill="1" applyBorder="1" applyAlignment="1" applyProtection="1">
      <alignment horizontal="right"/>
      <protection locked="0"/>
    </xf>
    <xf numFmtId="8" fontId="5" fillId="0" borderId="0" xfId="0" applyNumberFormat="1" applyFont="1" applyFill="1" applyBorder="1" applyAlignment="1" applyProtection="1">
      <alignment horizontal="right"/>
    </xf>
    <xf numFmtId="8" fontId="5" fillId="0" borderId="0" xfId="0" applyNumberFormat="1" applyFont="1" applyFill="1" applyBorder="1" applyAlignment="1" applyProtection="1">
      <alignment horizontal="right"/>
      <protection locked="0"/>
    </xf>
    <xf numFmtId="8" fontId="8" fillId="4" borderId="43" xfId="0" applyNumberFormat="1" applyFont="1" applyFill="1" applyBorder="1" applyAlignment="1" applyProtection="1">
      <alignment horizontal="center" vertical="top" wrapText="1"/>
    </xf>
    <xf numFmtId="8" fontId="8" fillId="4" borderId="44" xfId="0" applyNumberFormat="1" applyFont="1" applyFill="1" applyBorder="1" applyAlignment="1" applyProtection="1">
      <alignment horizontal="center" vertical="top" wrapText="1"/>
    </xf>
    <xf numFmtId="8" fontId="8" fillId="4" borderId="45" xfId="0" applyNumberFormat="1" applyFont="1" applyFill="1" applyBorder="1" applyAlignment="1" applyProtection="1">
      <alignment horizontal="center" vertical="top" wrapText="1"/>
    </xf>
    <xf numFmtId="44" fontId="27" fillId="2" borderId="4" xfId="2" applyNumberFormat="1" applyFont="1" applyFill="1" applyBorder="1" applyAlignment="1" applyProtection="1">
      <alignment horizontal="right" vertical="center" wrapText="1"/>
      <protection locked="0"/>
    </xf>
    <xf numFmtId="0" fontId="8" fillId="4" borderId="57" xfId="0" applyFont="1" applyFill="1" applyBorder="1" applyProtection="1"/>
    <xf numFmtId="0" fontId="5" fillId="4" borderId="58" xfId="0" applyFont="1" applyFill="1" applyBorder="1" applyProtection="1"/>
    <xf numFmtId="0" fontId="5" fillId="0" borderId="58" xfId="0" applyFont="1" applyFill="1" applyBorder="1" applyAlignment="1" applyProtection="1">
      <alignment horizontal="center"/>
    </xf>
    <xf numFmtId="0" fontId="5" fillId="0" borderId="58" xfId="0" applyFont="1" applyBorder="1" applyAlignment="1" applyProtection="1">
      <alignment horizontal="center"/>
    </xf>
    <xf numFmtId="0" fontId="5" fillId="0" borderId="59" xfId="0" applyFont="1" applyBorder="1" applyProtection="1"/>
    <xf numFmtId="0" fontId="5" fillId="0" borderId="60" xfId="0" applyFont="1" applyBorder="1" applyProtection="1"/>
    <xf numFmtId="44" fontId="5" fillId="0" borderId="30" xfId="53" applyNumberFormat="1" applyFont="1" applyBorder="1" applyAlignment="1" applyProtection="1">
      <alignment horizontal="right"/>
    </xf>
    <xf numFmtId="44" fontId="5" fillId="0" borderId="23" xfId="53" applyNumberFormat="1" applyFont="1" applyBorder="1" applyAlignment="1" applyProtection="1">
      <alignment horizontal="right"/>
    </xf>
    <xf numFmtId="44" fontId="7" fillId="4" borderId="47" xfId="53" applyNumberFormat="1" applyFont="1" applyFill="1" applyBorder="1" applyAlignment="1" applyProtection="1">
      <alignment horizontal="right" vertical="center"/>
    </xf>
    <xf numFmtId="44" fontId="7" fillId="11" borderId="47" xfId="53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wrapText="1"/>
    </xf>
    <xf numFmtId="0" fontId="1" fillId="0" borderId="1" xfId="0" applyFont="1" applyBorder="1" applyProtection="1"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5" fillId="2" borderId="22" xfId="0" applyFont="1" applyFill="1" applyBorder="1" applyProtection="1"/>
    <xf numFmtId="0" fontId="8" fillId="4" borderId="1" xfId="0" applyFont="1" applyFill="1" applyBorder="1" applyProtection="1">
      <protection locked="0"/>
    </xf>
    <xf numFmtId="0" fontId="30" fillId="0" borderId="1" xfId="0" applyFont="1" applyBorder="1" applyProtection="1">
      <protection locked="0"/>
    </xf>
    <xf numFmtId="0" fontId="8" fillId="4" borderId="43" xfId="0" applyFont="1" applyFill="1" applyBorder="1" applyAlignment="1" applyProtection="1">
      <alignment horizontal="center" vertical="top"/>
    </xf>
    <xf numFmtId="0" fontId="8" fillId="4" borderId="44" xfId="0" applyFont="1" applyFill="1" applyBorder="1" applyAlignment="1" applyProtection="1">
      <alignment horizontal="center" vertical="top"/>
    </xf>
    <xf numFmtId="0" fontId="8" fillId="4" borderId="45" xfId="0" applyFont="1" applyFill="1" applyBorder="1" applyAlignment="1" applyProtection="1">
      <alignment horizontal="center" vertical="top"/>
    </xf>
    <xf numFmtId="44" fontId="17" fillId="5" borderId="56" xfId="0" applyNumberFormat="1" applyFont="1" applyFill="1" applyBorder="1" applyAlignment="1" applyProtection="1">
      <alignment horizontal="right" vertical="center"/>
    </xf>
    <xf numFmtId="44" fontId="17" fillId="5" borderId="35" xfId="0" applyNumberFormat="1" applyFont="1" applyFill="1" applyBorder="1" applyAlignment="1" applyProtection="1">
      <alignment horizontal="right" vertical="center"/>
    </xf>
    <xf numFmtId="44" fontId="17" fillId="5" borderId="28" xfId="0" applyNumberFormat="1" applyFont="1" applyFill="1" applyBorder="1" applyAlignment="1" applyProtection="1">
      <alignment horizontal="center" vertical="center"/>
    </xf>
    <xf numFmtId="44" fontId="17" fillId="5" borderId="38" xfId="0" applyNumberFormat="1" applyFont="1" applyFill="1" applyBorder="1" applyAlignment="1" applyProtection="1">
      <alignment horizontal="center" vertical="center"/>
    </xf>
    <xf numFmtId="44" fontId="17" fillId="5" borderId="28" xfId="0" applyNumberFormat="1" applyFont="1" applyFill="1" applyBorder="1" applyAlignment="1" applyProtection="1">
      <alignment horizontal="right" vertical="center"/>
    </xf>
    <xf numFmtId="44" fontId="17" fillId="5" borderId="38" xfId="0" applyNumberFormat="1" applyFont="1" applyFill="1" applyBorder="1" applyAlignment="1" applyProtection="1">
      <alignment horizontal="right" vertical="center"/>
    </xf>
    <xf numFmtId="44" fontId="7" fillId="5" borderId="28" xfId="0" applyNumberFormat="1" applyFont="1" applyFill="1" applyBorder="1" applyAlignment="1" applyProtection="1">
      <alignment horizontal="right" vertical="center"/>
    </xf>
    <xf numFmtId="44" fontId="7" fillId="5" borderId="38" xfId="0" applyNumberFormat="1" applyFont="1" applyFill="1" applyBorder="1" applyAlignment="1" applyProtection="1">
      <alignment horizontal="right" vertical="center"/>
    </xf>
    <xf numFmtId="44" fontId="7" fillId="5" borderId="29" xfId="0" applyNumberFormat="1" applyFont="1" applyFill="1" applyBorder="1" applyAlignment="1" applyProtection="1">
      <alignment horizontal="right" vertical="center"/>
    </xf>
    <xf numFmtId="44" fontId="7" fillId="5" borderId="33" xfId="0" applyNumberFormat="1" applyFont="1" applyFill="1" applyBorder="1" applyAlignment="1" applyProtection="1">
      <alignment horizontal="right" vertical="center"/>
    </xf>
    <xf numFmtId="0" fontId="8" fillId="9" borderId="53" xfId="0" applyFont="1" applyFill="1" applyBorder="1" applyAlignment="1" applyProtection="1">
      <alignment horizontal="center" vertical="top"/>
    </xf>
    <xf numFmtId="0" fontId="8" fillId="9" borderId="51" xfId="0" applyFont="1" applyFill="1" applyBorder="1" applyAlignment="1" applyProtection="1">
      <alignment horizontal="center" vertical="top"/>
    </xf>
    <xf numFmtId="0" fontId="8" fillId="9" borderId="54" xfId="0" applyFont="1" applyFill="1" applyBorder="1" applyAlignment="1" applyProtection="1">
      <alignment horizontal="center" vertical="top"/>
    </xf>
    <xf numFmtId="0" fontId="8" fillId="10" borderId="55" xfId="0" applyFont="1" applyFill="1" applyBorder="1" applyAlignment="1" applyProtection="1">
      <alignment horizontal="center" vertical="top"/>
    </xf>
    <xf numFmtId="0" fontId="8" fillId="10" borderId="52" xfId="0" applyFont="1" applyFill="1" applyBorder="1" applyAlignment="1" applyProtection="1">
      <alignment horizontal="center" vertical="top"/>
    </xf>
    <xf numFmtId="0" fontId="8" fillId="4" borderId="55" xfId="0" applyFont="1" applyFill="1" applyBorder="1" applyAlignment="1" applyProtection="1">
      <alignment horizontal="center" vertical="top" wrapText="1"/>
    </xf>
    <xf numFmtId="0" fontId="8" fillId="4" borderId="52" xfId="0" applyFont="1" applyFill="1" applyBorder="1" applyAlignment="1" applyProtection="1">
      <alignment horizontal="center" vertical="top" wrapText="1"/>
    </xf>
    <xf numFmtId="166" fontId="8" fillId="9" borderId="55" xfId="0" applyNumberFormat="1" applyFont="1" applyFill="1" applyBorder="1" applyAlignment="1" applyProtection="1">
      <alignment horizontal="center" vertical="top" wrapText="1"/>
    </xf>
    <xf numFmtId="166" fontId="8" fillId="9" borderId="52" xfId="0" applyNumberFormat="1" applyFont="1" applyFill="1" applyBorder="1" applyAlignment="1" applyProtection="1">
      <alignment horizontal="center" vertical="top" wrapText="1"/>
    </xf>
    <xf numFmtId="44" fontId="17" fillId="5" borderId="27" xfId="0" applyNumberFormat="1" applyFont="1" applyFill="1" applyBorder="1" applyAlignment="1" applyProtection="1">
      <alignment horizontal="right" vertical="center"/>
    </xf>
    <xf numFmtId="44" fontId="17" fillId="5" borderId="34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164" fontId="9" fillId="4" borderId="6" xfId="2" applyFont="1" applyFill="1" applyBorder="1" applyAlignment="1" applyProtection="1">
      <alignment horizontal="center" vertical="center" wrapText="1"/>
      <protection locked="0"/>
    </xf>
    <xf numFmtId="164" fontId="9" fillId="4" borderId="7" xfId="2" applyFont="1" applyFill="1" applyBorder="1" applyAlignment="1" applyProtection="1">
      <alignment horizontal="center" vertical="center" wrapText="1"/>
      <protection locked="0"/>
    </xf>
    <xf numFmtId="164" fontId="9" fillId="4" borderId="5" xfId="2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3" xfId="0" applyFont="1" applyFill="1" applyBorder="1" applyAlignment="1" applyProtection="1">
      <alignment vertical="center"/>
      <protection locked="0"/>
    </xf>
    <xf numFmtId="0" fontId="9" fillId="4" borderId="4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</xf>
    <xf numFmtId="0" fontId="17" fillId="5" borderId="8" xfId="0" applyFont="1" applyFill="1" applyBorder="1" applyAlignment="1" applyProtection="1">
      <alignment horizontal="left" vertical="center"/>
      <protection locked="0"/>
    </xf>
    <xf numFmtId="0" fontId="17" fillId="5" borderId="9" xfId="0" applyFont="1" applyFill="1" applyBorder="1" applyAlignment="1" applyProtection="1">
      <alignment horizontal="left" vertical="center"/>
      <protection locked="0"/>
    </xf>
    <xf numFmtId="0" fontId="17" fillId="5" borderId="10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 applyProtection="1">
      <alignment horizontal="left" vertical="center"/>
      <protection locked="0"/>
    </xf>
    <xf numFmtId="0" fontId="17" fillId="5" borderId="12" xfId="0" applyFont="1" applyFill="1" applyBorder="1" applyAlignment="1" applyProtection="1">
      <alignment horizontal="left" vertical="center"/>
      <protection locked="0"/>
    </xf>
    <xf numFmtId="0" fontId="17" fillId="5" borderId="13" xfId="0" applyFont="1" applyFill="1" applyBorder="1" applyAlignment="1" applyProtection="1">
      <alignment horizontal="left" vertical="center"/>
      <protection locked="0"/>
    </xf>
    <xf numFmtId="164" fontId="17" fillId="5" borderId="6" xfId="2" applyFont="1" applyFill="1" applyBorder="1" applyAlignment="1" applyProtection="1">
      <alignment horizontal="right" vertical="center"/>
    </xf>
    <xf numFmtId="164" fontId="17" fillId="5" borderId="5" xfId="2" applyFont="1" applyFill="1" applyBorder="1" applyAlignment="1" applyProtection="1">
      <alignment horizontal="right" vertic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3" fillId="4" borderId="27" xfId="0" applyFont="1" applyFill="1" applyBorder="1" applyAlignment="1" applyProtection="1">
      <alignment horizontal="center"/>
      <protection locked="0"/>
    </xf>
    <xf numFmtId="0" fontId="13" fillId="4" borderId="28" xfId="0" applyFont="1" applyFill="1" applyBorder="1" applyAlignment="1" applyProtection="1">
      <alignment horizontal="center"/>
      <protection locked="0"/>
    </xf>
    <xf numFmtId="0" fontId="13" fillId="4" borderId="29" xfId="0" applyFont="1" applyFill="1" applyBorder="1" applyAlignment="1" applyProtection="1">
      <alignment horizontal="center"/>
      <protection locked="0"/>
    </xf>
    <xf numFmtId="0" fontId="13" fillId="4" borderId="15" xfId="0" applyFont="1" applyFill="1" applyBorder="1" applyAlignment="1" applyProtection="1">
      <alignment horizontal="center"/>
      <protection locked="0"/>
    </xf>
    <xf numFmtId="0" fontId="13" fillId="4" borderId="16" xfId="0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vertical="center"/>
      <protection locked="0"/>
    </xf>
    <xf numFmtId="0" fontId="9" fillId="4" borderId="5" xfId="0" applyFont="1" applyFill="1" applyBorder="1" applyAlignment="1" applyProtection="1">
      <alignment vertical="center"/>
      <protection locked="0"/>
    </xf>
    <xf numFmtId="0" fontId="23" fillId="4" borderId="6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164" fontId="9" fillId="4" borderId="20" xfId="2" applyFont="1" applyFill="1" applyBorder="1" applyAlignment="1" applyProtection="1">
      <alignment horizontal="center" vertical="center" wrapText="1"/>
      <protection locked="0"/>
    </xf>
    <xf numFmtId="164" fontId="9" fillId="4" borderId="24" xfId="2" applyFont="1" applyFill="1" applyBorder="1" applyAlignment="1" applyProtection="1">
      <alignment horizontal="center" vertical="center"/>
      <protection locked="0"/>
    </xf>
    <xf numFmtId="164" fontId="9" fillId="4" borderId="14" xfId="2" applyFont="1" applyFill="1" applyBorder="1" applyAlignment="1" applyProtection="1">
      <alignment horizontal="center" vertical="center" wrapText="1"/>
      <protection locked="0"/>
    </xf>
    <xf numFmtId="164" fontId="9" fillId="4" borderId="11" xfId="2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164" fontId="9" fillId="4" borderId="21" xfId="2" applyFont="1" applyFill="1" applyBorder="1" applyAlignment="1" applyProtection="1">
      <alignment horizontal="center" vertical="center" wrapText="1"/>
      <protection locked="0"/>
    </xf>
    <xf numFmtId="164" fontId="9" fillId="4" borderId="30" xfId="2" applyFont="1" applyFill="1" applyBorder="1" applyAlignment="1" applyProtection="1">
      <alignment horizontal="center" vertical="center" wrapText="1"/>
      <protection locked="0"/>
    </xf>
    <xf numFmtId="164" fontId="9" fillId="4" borderId="18" xfId="2" applyFont="1" applyFill="1" applyBorder="1" applyAlignment="1" applyProtection="1">
      <alignment horizontal="center" vertical="center" wrapText="1"/>
      <protection locked="0"/>
    </xf>
    <xf numFmtId="164" fontId="9" fillId="4" borderId="24" xfId="2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164" fontId="9" fillId="4" borderId="19" xfId="2" applyFont="1" applyFill="1" applyBorder="1" applyAlignment="1" applyProtection="1">
      <alignment horizontal="center" vertical="center" wrapText="1"/>
      <protection locked="0"/>
    </xf>
  </cellXfs>
  <cellStyles count="63">
    <cellStyle name="Gevolgde hyperlink" xfId="22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50" builtinId="9" hidden="1"/>
    <cellStyle name="Gevolgde hyperlink" xfId="48" builtinId="9" hidden="1"/>
    <cellStyle name="Gevolgde hyperlink" xfId="40" builtinId="9" hidden="1"/>
    <cellStyle name="Gevolgde hyperlink" xfId="32" builtinId="9" hidden="1"/>
    <cellStyle name="Gevolgde hyperlink" xfId="24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6" builtinId="9" hidden="1"/>
    <cellStyle name="Gevolgde hyperlink" xfId="10" builtinId="9" hidden="1"/>
    <cellStyle name="Gevolgde hyperlink" xfId="8" builtinId="9" hidden="1"/>
    <cellStyle name="Gevolgde hyperlink" xfId="4" builtinId="9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49" builtinId="8" hidden="1"/>
    <cellStyle name="Hyperlink" xfId="45" builtinId="8" hidden="1"/>
    <cellStyle name="Hyperlink" xfId="37" builtinId="8" hidden="1"/>
    <cellStyle name="Hyperlink" xfId="17" builtinId="8" hidden="1"/>
    <cellStyle name="Hyperlink" xfId="19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2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Komma 2" xfId="54" xr:uid="{00000000-0005-0000-0000-000031000000}"/>
    <cellStyle name="Komma 2 2" xfId="60" xr:uid="{00000000-0005-0000-0000-000032000000}"/>
    <cellStyle name="Komma 3" xfId="57" xr:uid="{00000000-0005-0000-0000-000033000000}"/>
    <cellStyle name="Procent" xfId="1" builtinId="5"/>
    <cellStyle name="Procent 2" xfId="51" xr:uid="{00000000-0005-0000-0000-000035000000}"/>
    <cellStyle name="Standaard" xfId="0" builtinId="0"/>
    <cellStyle name="Valuta" xfId="2" builtinId="4"/>
    <cellStyle name="Valuta 2" xfId="53" xr:uid="{00000000-0005-0000-0000-000038000000}"/>
    <cellStyle name="Valuta 2 2" xfId="56" xr:uid="{00000000-0005-0000-0000-000039000000}"/>
    <cellStyle name="Valuta 2 2 2" xfId="62" xr:uid="{00000000-0005-0000-0000-00003A000000}"/>
    <cellStyle name="Valuta 2 3" xfId="59" xr:uid="{00000000-0005-0000-0000-00003B000000}"/>
    <cellStyle name="Valuta 3" xfId="52" xr:uid="{00000000-0005-0000-0000-00003C000000}"/>
    <cellStyle name="Valuta 3 2" xfId="55" xr:uid="{00000000-0005-0000-0000-00003D000000}"/>
    <cellStyle name="Valuta 3 2 2" xfId="61" xr:uid="{00000000-0005-0000-0000-00003E000000}"/>
    <cellStyle name="Valuta 3 3" xfId="58" xr:uid="{00000000-0005-0000-0000-00003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7729612</xdr:colOff>
      <xdr:row>23</xdr:row>
      <xdr:rowOff>9525</xdr:rowOff>
    </xdr:from>
    <xdr:to>
      <xdr:col>6</xdr:col>
      <xdr:colOff>0</xdr:colOff>
      <xdr:row>27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8EA720F7-0D9E-4A8D-8B92-4D9DB96CFEED}"/>
            </a:ext>
          </a:extLst>
        </xdr:cNvPr>
        <xdr:cNvSpPr txBox="1"/>
      </xdr:nvSpPr>
      <xdr:spPr>
        <a:xfrm>
          <a:off x="7327657" y="21442680"/>
          <a:ext cx="3311768" cy="72390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7729612</xdr:colOff>
      <xdr:row>45</xdr:row>
      <xdr:rowOff>9525</xdr:rowOff>
    </xdr:from>
    <xdr:to>
      <xdr:col>6</xdr:col>
      <xdr:colOff>0</xdr:colOff>
      <xdr:row>49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7FFB53-D36B-4F33-BE24-953B4E1FC6ED}"/>
            </a:ext>
          </a:extLst>
        </xdr:cNvPr>
        <xdr:cNvSpPr txBox="1"/>
      </xdr:nvSpPr>
      <xdr:spPr>
        <a:xfrm>
          <a:off x="8061082" y="4288155"/>
          <a:ext cx="1416293" cy="72390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7729612</xdr:colOff>
      <xdr:row>45</xdr:row>
      <xdr:rowOff>9525</xdr:rowOff>
    </xdr:from>
    <xdr:to>
      <xdr:col>7</xdr:col>
      <xdr:colOff>0</xdr:colOff>
      <xdr:row>49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3AA306E-4281-49C6-AE92-E604AEC6C6CC}"/>
            </a:ext>
          </a:extLst>
        </xdr:cNvPr>
        <xdr:cNvSpPr txBox="1"/>
      </xdr:nvSpPr>
      <xdr:spPr>
        <a:xfrm>
          <a:off x="8061082" y="4288155"/>
          <a:ext cx="1416293" cy="72390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114</xdr:row>
      <xdr:rowOff>0</xdr:rowOff>
    </xdr:from>
    <xdr:to>
      <xdr:col>5</xdr:col>
      <xdr:colOff>0</xdr:colOff>
      <xdr:row>118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76775" y="10639425"/>
          <a:ext cx="18669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  <xdr:twoCellAnchor>
    <xdr:from>
      <xdr:col>3</xdr:col>
      <xdr:colOff>0</xdr:colOff>
      <xdr:row>114</xdr:row>
      <xdr:rowOff>0</xdr:rowOff>
    </xdr:from>
    <xdr:to>
      <xdr:col>5</xdr:col>
      <xdr:colOff>0</xdr:colOff>
      <xdr:row>118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676775" y="10639425"/>
          <a:ext cx="18669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8"/>
  <sheetViews>
    <sheetView showGridLines="0" zoomScaleNormal="100" workbookViewId="0">
      <selection activeCell="E26" sqref="E26:F26"/>
    </sheetView>
  </sheetViews>
  <sheetFormatPr defaultColWidth="9.109375" defaultRowHeight="14.4" x14ac:dyDescent="0.3"/>
  <cols>
    <col min="1" max="1" width="32.109375" style="164" bestFit="1" customWidth="1"/>
    <col min="2" max="2" width="15.6640625" style="165" customWidth="1"/>
    <col min="3" max="3" width="15.6640625" style="164" customWidth="1"/>
    <col min="4" max="4" width="23.21875" style="164" customWidth="1"/>
    <col min="5" max="5" width="30.88671875" style="164" customWidth="1"/>
    <col min="6" max="6" width="20.6640625" style="164" customWidth="1"/>
    <col min="7" max="16384" width="9.109375" style="164"/>
  </cols>
  <sheetData>
    <row r="2" spans="1:6" ht="15" thickBot="1" x14ac:dyDescent="0.35"/>
    <row r="3" spans="1:6" ht="15" thickBot="1" x14ac:dyDescent="0.35">
      <c r="A3" s="148" t="s">
        <v>154</v>
      </c>
      <c r="B3" s="159" t="s">
        <v>107</v>
      </c>
    </row>
    <row r="4" spans="1:6" x14ac:dyDescent="0.3">
      <c r="A4" s="150" t="s">
        <v>0</v>
      </c>
      <c r="B4" s="264">
        <f>'Security services'!D36</f>
        <v>0</v>
      </c>
    </row>
    <row r="5" spans="1:6" x14ac:dyDescent="0.3">
      <c r="A5" s="150" t="s">
        <v>88</v>
      </c>
      <c r="B5" s="264">
        <f>'Security services'!E36</f>
        <v>0</v>
      </c>
    </row>
    <row r="6" spans="1:6" ht="15" thickBot="1" x14ac:dyDescent="0.35">
      <c r="A6" s="151" t="s">
        <v>157</v>
      </c>
      <c r="B6" s="265">
        <f>'Security services'!F36</f>
        <v>0</v>
      </c>
    </row>
    <row r="7" spans="1:6" ht="15" thickBot="1" x14ac:dyDescent="0.35">
      <c r="A7" s="149" t="s">
        <v>111</v>
      </c>
      <c r="B7" s="266">
        <f>B4+B5+(B6)</f>
        <v>0</v>
      </c>
    </row>
    <row r="8" spans="1:6" ht="15" thickBot="1" x14ac:dyDescent="0.35"/>
    <row r="9" spans="1:6" ht="15" thickBot="1" x14ac:dyDescent="0.35">
      <c r="A9" s="148" t="s">
        <v>155</v>
      </c>
      <c r="B9" s="159" t="s">
        <v>107</v>
      </c>
    </row>
    <row r="10" spans="1:6" x14ac:dyDescent="0.3">
      <c r="A10" s="150" t="s">
        <v>0</v>
      </c>
      <c r="B10" s="264">
        <f>Connectiviteit!N21</f>
        <v>0</v>
      </c>
    </row>
    <row r="11" spans="1:6" ht="15" thickBot="1" x14ac:dyDescent="0.35">
      <c r="A11" s="151" t="s">
        <v>158</v>
      </c>
      <c r="B11" s="265">
        <f>Connectiviteit!O21</f>
        <v>0</v>
      </c>
    </row>
    <row r="12" spans="1:6" ht="15" thickBot="1" x14ac:dyDescent="0.35">
      <c r="A12" s="149" t="s">
        <v>111</v>
      </c>
      <c r="B12" s="266">
        <f>B10+(B11)</f>
        <v>0</v>
      </c>
    </row>
    <row r="13" spans="1:6" ht="15" thickBot="1" x14ac:dyDescent="0.35"/>
    <row r="14" spans="1:6" ht="15" thickBot="1" x14ac:dyDescent="0.35">
      <c r="A14" s="161" t="s">
        <v>112</v>
      </c>
      <c r="B14" s="162" t="s">
        <v>107</v>
      </c>
    </row>
    <row r="15" spans="1:6" x14ac:dyDescent="0.3">
      <c r="A15" s="150" t="s">
        <v>0</v>
      </c>
      <c r="B15" s="264">
        <f>B4+B10</f>
        <v>0</v>
      </c>
    </row>
    <row r="16" spans="1:6" x14ac:dyDescent="0.3">
      <c r="A16" s="150" t="s">
        <v>88</v>
      </c>
      <c r="B16" s="264">
        <f>SUM(B5)</f>
        <v>0</v>
      </c>
      <c r="F16" s="164" t="s">
        <v>152</v>
      </c>
    </row>
    <row r="17" spans="1:6" ht="15" thickBot="1" x14ac:dyDescent="0.35">
      <c r="A17" s="151" t="s">
        <v>159</v>
      </c>
      <c r="B17" s="265">
        <f>SUM(B6,B11)</f>
        <v>0</v>
      </c>
    </row>
    <row r="18" spans="1:6" ht="15" thickBot="1" x14ac:dyDescent="0.35">
      <c r="A18" s="163" t="s">
        <v>85</v>
      </c>
      <c r="B18" s="267">
        <f>B15+B16+(B17)</f>
        <v>0</v>
      </c>
    </row>
    <row r="22" spans="1:6" x14ac:dyDescent="0.3">
      <c r="D22"/>
      <c r="E22"/>
      <c r="F22" s="268"/>
    </row>
    <row r="23" spans="1:6" x14ac:dyDescent="0.3">
      <c r="D23" s="273" t="s">
        <v>2</v>
      </c>
      <c r="E23" s="273"/>
      <c r="F23" s="273"/>
    </row>
    <row r="24" spans="1:6" x14ac:dyDescent="0.3">
      <c r="D24" s="269" t="s">
        <v>3</v>
      </c>
      <c r="E24" s="274"/>
      <c r="F24" s="274"/>
    </row>
    <row r="25" spans="1:6" x14ac:dyDescent="0.3">
      <c r="D25" s="269" t="s">
        <v>4</v>
      </c>
      <c r="E25" s="274"/>
      <c r="F25" s="274"/>
    </row>
    <row r="26" spans="1:6" x14ac:dyDescent="0.3">
      <c r="D26" s="269" t="s">
        <v>5</v>
      </c>
      <c r="E26" s="274" t="s">
        <v>152</v>
      </c>
      <c r="F26" s="274"/>
    </row>
    <row r="27" spans="1:6" x14ac:dyDescent="0.3">
      <c r="D27" s="269" t="s">
        <v>6</v>
      </c>
      <c r="E27" s="274"/>
      <c r="F27" s="274"/>
    </row>
    <row r="28" spans="1:6" x14ac:dyDescent="0.3">
      <c r="D28" s="270"/>
      <c r="E28" s="271"/>
      <c r="F28" s="268"/>
    </row>
  </sheetData>
  <sheetProtection algorithmName="SHA-512" hashValue="yHor5ETzcdmRnWp4gt4V2FGK/VrHqTBaq4gY2K8lM/bKLYwy5VS71DcU/Le58KjY7r1QzF4OWXi0bR4T1clfig==" saltValue="vCpGVyY577jNPGkuRyUsfQ==" spinCount="100000" sheet="1" objects="1" scenarios="1" selectLockedCells="1"/>
  <mergeCells count="5">
    <mergeCell ref="D23:F23"/>
    <mergeCell ref="E24:F24"/>
    <mergeCell ref="E25:F25"/>
    <mergeCell ref="E26:F26"/>
    <mergeCell ref="E27:F27"/>
  </mergeCells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AC44-A8F0-46AB-AE04-E678799D4D00}">
  <sheetPr>
    <pageSetUpPr fitToPage="1"/>
  </sheetPr>
  <dimension ref="A1:J51"/>
  <sheetViews>
    <sheetView showGridLines="0" zoomScaleNormal="100" workbookViewId="0">
      <selection activeCell="H20" sqref="H20"/>
    </sheetView>
  </sheetViews>
  <sheetFormatPr defaultColWidth="8.88671875" defaultRowHeight="15" customHeight="1" x14ac:dyDescent="0.2"/>
  <cols>
    <col min="1" max="1" width="32.109375" style="166" customWidth="1"/>
    <col min="2" max="2" width="24.88671875" style="166" customWidth="1"/>
    <col min="3" max="3" width="21.5546875" style="166" customWidth="1"/>
    <col min="4" max="4" width="18.109375" style="166" customWidth="1"/>
    <col min="5" max="5" width="21.5546875" style="166" customWidth="1"/>
    <col min="6" max="7" width="19.5546875" style="166" customWidth="1"/>
    <col min="8" max="8" width="21.5546875" style="166" customWidth="1"/>
    <col min="9" max="9" width="15.6640625" style="166" customWidth="1"/>
    <col min="10" max="10" width="17.109375" style="167" customWidth="1"/>
    <col min="11" max="12" width="8.88671875" style="166"/>
    <col min="13" max="16" width="10.88671875" style="166" customWidth="1"/>
    <col min="17" max="16384" width="8.88671875" style="166"/>
  </cols>
  <sheetData>
    <row r="1" spans="1:10" ht="11.4" x14ac:dyDescent="0.2"/>
    <row r="2" spans="1:10" ht="15" customHeight="1" thickBot="1" x14ac:dyDescent="0.25"/>
    <row r="3" spans="1:10" ht="15" customHeight="1" x14ac:dyDescent="0.25">
      <c r="A3" s="170" t="s">
        <v>156</v>
      </c>
      <c r="B3" s="171"/>
      <c r="C3" s="171" t="s">
        <v>103</v>
      </c>
      <c r="D3" s="171"/>
      <c r="E3" s="171"/>
      <c r="F3" s="171"/>
      <c r="G3" s="172"/>
    </row>
    <row r="4" spans="1:10" ht="15" customHeight="1" x14ac:dyDescent="0.25">
      <c r="A4" s="173" t="s">
        <v>87</v>
      </c>
      <c r="B4" s="174" t="s">
        <v>96</v>
      </c>
      <c r="C4" s="175" t="s">
        <v>97</v>
      </c>
      <c r="D4" s="175" t="s">
        <v>93</v>
      </c>
      <c r="E4" s="175" t="s">
        <v>94</v>
      </c>
      <c r="F4" s="175" t="s">
        <v>95</v>
      </c>
      <c r="G4" s="176" t="s">
        <v>1</v>
      </c>
    </row>
    <row r="5" spans="1:10" ht="15" customHeight="1" x14ac:dyDescent="0.2">
      <c r="A5" s="272"/>
      <c r="B5" s="192"/>
      <c r="C5" s="177"/>
      <c r="D5" s="233">
        <v>0</v>
      </c>
      <c r="E5" s="236">
        <v>0</v>
      </c>
      <c r="F5" s="234">
        <f>D5-E5</f>
        <v>0</v>
      </c>
      <c r="G5" s="235">
        <f>F5*C5</f>
        <v>0</v>
      </c>
    </row>
    <row r="6" spans="1:10" ht="15" customHeight="1" x14ac:dyDescent="0.2">
      <c r="A6" s="272"/>
      <c r="B6" s="192"/>
      <c r="C6" s="177"/>
      <c r="D6" s="233">
        <v>0</v>
      </c>
      <c r="E6" s="236">
        <v>0</v>
      </c>
      <c r="F6" s="234">
        <f t="shared" ref="F6" si="0">D6-E6</f>
        <v>0</v>
      </c>
      <c r="G6" s="235">
        <f t="shared" ref="G6" si="1">F6*C6</f>
        <v>0</v>
      </c>
    </row>
    <row r="7" spans="1:10" ht="15" customHeight="1" x14ac:dyDescent="0.2">
      <c r="A7" s="272"/>
      <c r="B7" s="192"/>
      <c r="C7" s="177"/>
      <c r="D7" s="233">
        <v>0</v>
      </c>
      <c r="E7" s="236">
        <v>0</v>
      </c>
      <c r="F7" s="234">
        <f t="shared" ref="F7:F8" si="2">D7-E7</f>
        <v>0</v>
      </c>
      <c r="G7" s="235">
        <f t="shared" ref="G7:G8" si="3">F7*C7</f>
        <v>0</v>
      </c>
    </row>
    <row r="8" spans="1:10" ht="15" customHeight="1" x14ac:dyDescent="0.2">
      <c r="A8" s="272"/>
      <c r="B8" s="192"/>
      <c r="C8" s="177"/>
      <c r="D8" s="233">
        <v>0</v>
      </c>
      <c r="E8" s="236">
        <v>0</v>
      </c>
      <c r="F8" s="234">
        <f t="shared" si="2"/>
        <v>0</v>
      </c>
      <c r="G8" s="235">
        <f t="shared" si="3"/>
        <v>0</v>
      </c>
    </row>
    <row r="9" spans="1:10" s="180" customFormat="1" ht="15" customHeight="1" thickBot="1" x14ac:dyDescent="0.3">
      <c r="A9" s="219" t="s">
        <v>113</v>
      </c>
      <c r="B9" s="178"/>
      <c r="C9" s="178"/>
      <c r="D9" s="178"/>
      <c r="E9" s="178"/>
      <c r="F9" s="178"/>
      <c r="G9" s="179">
        <f>SUM(G5:G8)</f>
        <v>0</v>
      </c>
      <c r="J9" s="181"/>
    </row>
    <row r="10" spans="1:10" ht="15" customHeight="1" thickBot="1" x14ac:dyDescent="0.25"/>
    <row r="11" spans="1:10" ht="15" customHeight="1" x14ac:dyDescent="0.25">
      <c r="A11" s="170" t="s">
        <v>88</v>
      </c>
      <c r="B11" s="171"/>
      <c r="C11" s="171" t="s">
        <v>103</v>
      </c>
      <c r="D11" s="171"/>
      <c r="E11" s="171"/>
      <c r="F11" s="171"/>
      <c r="G11" s="172"/>
    </row>
    <row r="12" spans="1:10" ht="15" customHeight="1" x14ac:dyDescent="0.25">
      <c r="A12" s="173" t="s">
        <v>87</v>
      </c>
      <c r="B12" s="174" t="s">
        <v>96</v>
      </c>
      <c r="C12" s="175"/>
      <c r="D12" s="175" t="s">
        <v>98</v>
      </c>
      <c r="E12" s="175" t="s">
        <v>89</v>
      </c>
      <c r="F12" s="175" t="s">
        <v>90</v>
      </c>
      <c r="G12" s="176" t="s">
        <v>1</v>
      </c>
    </row>
    <row r="13" spans="1:10" ht="15" customHeight="1" x14ac:dyDescent="0.2">
      <c r="A13" s="151" t="s">
        <v>88</v>
      </c>
      <c r="B13" s="192"/>
      <c r="C13" s="182"/>
      <c r="D13" s="233">
        <v>0</v>
      </c>
      <c r="E13" s="236">
        <v>0</v>
      </c>
      <c r="F13" s="234">
        <f>D13-E13</f>
        <v>0</v>
      </c>
      <c r="G13" s="235">
        <f>F13</f>
        <v>0</v>
      </c>
      <c r="H13" s="166" t="s">
        <v>152</v>
      </c>
    </row>
    <row r="14" spans="1:10" ht="15" customHeight="1" x14ac:dyDescent="0.2">
      <c r="A14" s="151" t="s">
        <v>92</v>
      </c>
      <c r="B14" s="192"/>
      <c r="C14" s="182"/>
      <c r="D14" s="233">
        <v>0</v>
      </c>
      <c r="E14" s="236">
        <v>0</v>
      </c>
      <c r="F14" s="234">
        <f>D14-E14</f>
        <v>0</v>
      </c>
      <c r="G14" s="235">
        <f t="shared" ref="G14:G15" si="4">F14</f>
        <v>0</v>
      </c>
    </row>
    <row r="15" spans="1:10" ht="15" customHeight="1" x14ac:dyDescent="0.2">
      <c r="A15" s="151" t="s">
        <v>10</v>
      </c>
      <c r="B15" s="192"/>
      <c r="C15" s="182"/>
      <c r="D15" s="233">
        <v>0</v>
      </c>
      <c r="E15" s="236">
        <v>0</v>
      </c>
      <c r="F15" s="234">
        <f>D15-E15</f>
        <v>0</v>
      </c>
      <c r="G15" s="235">
        <f t="shared" si="4"/>
        <v>0</v>
      </c>
    </row>
    <row r="16" spans="1:10" ht="15" customHeight="1" x14ac:dyDescent="0.2">
      <c r="A16" s="151" t="s">
        <v>91</v>
      </c>
      <c r="B16" s="192"/>
      <c r="C16" s="182"/>
      <c r="D16" s="233">
        <v>0</v>
      </c>
      <c r="E16" s="236">
        <v>0</v>
      </c>
      <c r="F16" s="234">
        <f t="shared" ref="F16:F21" si="5">D16-E16</f>
        <v>0</v>
      </c>
      <c r="G16" s="235">
        <f t="shared" ref="G16:G21" si="6">F16</f>
        <v>0</v>
      </c>
    </row>
    <row r="17" spans="1:10" ht="15" customHeight="1" x14ac:dyDescent="0.2">
      <c r="A17" s="151" t="s">
        <v>108</v>
      </c>
      <c r="B17" s="192"/>
      <c r="C17" s="182"/>
      <c r="D17" s="233">
        <v>0</v>
      </c>
      <c r="E17" s="236">
        <v>0</v>
      </c>
      <c r="F17" s="234">
        <f t="shared" si="5"/>
        <v>0</v>
      </c>
      <c r="G17" s="235">
        <f t="shared" si="6"/>
        <v>0</v>
      </c>
    </row>
    <row r="18" spans="1:10" ht="15" customHeight="1" x14ac:dyDescent="0.2">
      <c r="A18" s="151" t="s">
        <v>99</v>
      </c>
      <c r="B18" s="192"/>
      <c r="C18" s="182"/>
      <c r="D18" s="233">
        <v>0</v>
      </c>
      <c r="E18" s="236">
        <v>0</v>
      </c>
      <c r="F18" s="234">
        <f t="shared" si="5"/>
        <v>0</v>
      </c>
      <c r="G18" s="235">
        <f t="shared" si="6"/>
        <v>0</v>
      </c>
    </row>
    <row r="19" spans="1:10" ht="15" customHeight="1" x14ac:dyDescent="0.2">
      <c r="A19" s="151" t="s">
        <v>109</v>
      </c>
      <c r="B19" s="192"/>
      <c r="C19" s="182"/>
      <c r="D19" s="233">
        <v>0</v>
      </c>
      <c r="E19" s="236">
        <v>0</v>
      </c>
      <c r="F19" s="234">
        <f t="shared" si="5"/>
        <v>0</v>
      </c>
      <c r="G19" s="235">
        <f t="shared" si="6"/>
        <v>0</v>
      </c>
    </row>
    <row r="20" spans="1:10" ht="15" customHeight="1" x14ac:dyDescent="0.2">
      <c r="A20" s="151"/>
      <c r="B20" s="192"/>
      <c r="C20" s="182"/>
      <c r="D20" s="233">
        <v>0</v>
      </c>
      <c r="E20" s="236">
        <v>0</v>
      </c>
      <c r="F20" s="234">
        <f t="shared" si="5"/>
        <v>0</v>
      </c>
      <c r="G20" s="235">
        <f t="shared" si="6"/>
        <v>0</v>
      </c>
    </row>
    <row r="21" spans="1:10" ht="15" customHeight="1" x14ac:dyDescent="0.2">
      <c r="A21" s="151"/>
      <c r="B21" s="192"/>
      <c r="C21" s="182"/>
      <c r="D21" s="233">
        <v>0</v>
      </c>
      <c r="E21" s="236">
        <v>0</v>
      </c>
      <c r="F21" s="234">
        <f t="shared" si="5"/>
        <v>0</v>
      </c>
      <c r="G21" s="235">
        <f t="shared" si="6"/>
        <v>0</v>
      </c>
    </row>
    <row r="22" spans="1:10" s="180" customFormat="1" ht="15" customHeight="1" thickBot="1" x14ac:dyDescent="0.3">
      <c r="A22" s="219" t="s">
        <v>113</v>
      </c>
      <c r="B22" s="178"/>
      <c r="C22" s="178"/>
      <c r="D22" s="178"/>
      <c r="E22" s="178"/>
      <c r="F22" s="178"/>
      <c r="G22" s="179">
        <f>SUM(G13:G21)</f>
        <v>0</v>
      </c>
      <c r="J22" s="181"/>
    </row>
    <row r="23" spans="1:10" s="183" customFormat="1" ht="15" customHeight="1" thickBot="1" x14ac:dyDescent="0.25">
      <c r="C23" s="184"/>
      <c r="D23" s="160"/>
      <c r="E23" s="185"/>
      <c r="F23" s="160"/>
      <c r="G23" s="160"/>
      <c r="J23" s="186"/>
    </row>
    <row r="24" spans="1:10" ht="15" customHeight="1" x14ac:dyDescent="0.25">
      <c r="A24" s="170" t="s">
        <v>100</v>
      </c>
      <c r="B24" s="171"/>
      <c r="C24" s="171" t="s">
        <v>104</v>
      </c>
      <c r="D24" s="171"/>
      <c r="E24" s="171"/>
      <c r="F24" s="171"/>
      <c r="G24" s="172"/>
    </row>
    <row r="25" spans="1:10" ht="15" customHeight="1" x14ac:dyDescent="0.25">
      <c r="A25" s="151"/>
      <c r="B25" s="174" t="s">
        <v>96</v>
      </c>
      <c r="C25" s="175" t="s">
        <v>97</v>
      </c>
      <c r="D25" s="175" t="s">
        <v>93</v>
      </c>
      <c r="E25" s="175" t="s">
        <v>94</v>
      </c>
      <c r="F25" s="175" t="s">
        <v>95</v>
      </c>
      <c r="G25" s="176" t="s">
        <v>110</v>
      </c>
    </row>
    <row r="26" spans="1:10" ht="15" customHeight="1" x14ac:dyDescent="0.2">
      <c r="A26" s="151" t="s">
        <v>86</v>
      </c>
      <c r="B26" s="192"/>
      <c r="C26" s="177"/>
      <c r="D26" s="233">
        <v>0</v>
      </c>
      <c r="E26" s="236">
        <v>0</v>
      </c>
      <c r="F26" s="234">
        <f>D26-E26</f>
        <v>0</v>
      </c>
      <c r="G26" s="235">
        <f>F26*C26</f>
        <v>0</v>
      </c>
    </row>
    <row r="27" spans="1:10" ht="15" customHeight="1" x14ac:dyDescent="0.2">
      <c r="A27" s="151" t="s">
        <v>102</v>
      </c>
      <c r="B27" s="192"/>
      <c r="C27" s="177"/>
      <c r="D27" s="233">
        <v>0</v>
      </c>
      <c r="E27" s="236">
        <v>0</v>
      </c>
      <c r="F27" s="234">
        <f t="shared" ref="F27" si="7">D27-E27</f>
        <v>0</v>
      </c>
      <c r="G27" s="235">
        <f t="shared" ref="G27" si="8">F27*C27</f>
        <v>0</v>
      </c>
    </row>
    <row r="28" spans="1:10" ht="15" customHeight="1" x14ac:dyDescent="0.2">
      <c r="A28" s="151" t="s">
        <v>101</v>
      </c>
      <c r="B28" s="192"/>
      <c r="C28" s="177"/>
      <c r="D28" s="233">
        <v>0</v>
      </c>
      <c r="E28" s="236">
        <v>0</v>
      </c>
      <c r="F28" s="234">
        <f>D28-E28</f>
        <v>0</v>
      </c>
      <c r="G28" s="235">
        <f t="shared" ref="G28:G29" si="9">F28*C28</f>
        <v>0</v>
      </c>
    </row>
    <row r="29" spans="1:10" ht="15" customHeight="1" x14ac:dyDescent="0.2">
      <c r="A29" s="151" t="s">
        <v>109</v>
      </c>
      <c r="B29" s="192"/>
      <c r="C29" s="177"/>
      <c r="D29" s="233">
        <v>0</v>
      </c>
      <c r="E29" s="236">
        <v>0</v>
      </c>
      <c r="F29" s="234">
        <f t="shared" ref="F29" si="10">D29-E29</f>
        <v>0</v>
      </c>
      <c r="G29" s="235">
        <f t="shared" si="9"/>
        <v>0</v>
      </c>
    </row>
    <row r="30" spans="1:10" ht="15" customHeight="1" x14ac:dyDescent="0.2">
      <c r="A30" s="151"/>
      <c r="B30" s="192"/>
      <c r="C30" s="177"/>
      <c r="D30" s="233">
        <v>0</v>
      </c>
      <c r="E30" s="236">
        <v>0</v>
      </c>
      <c r="F30" s="234">
        <f t="shared" ref="F30:F31" si="11">D30-E30</f>
        <v>0</v>
      </c>
      <c r="G30" s="235">
        <f t="shared" ref="G30:G31" si="12">F30*C30</f>
        <v>0</v>
      </c>
    </row>
    <row r="31" spans="1:10" ht="15" customHeight="1" x14ac:dyDescent="0.2">
      <c r="A31" s="151"/>
      <c r="B31" s="192"/>
      <c r="C31" s="177"/>
      <c r="D31" s="233">
        <v>0</v>
      </c>
      <c r="E31" s="236">
        <v>0</v>
      </c>
      <c r="F31" s="234">
        <f t="shared" si="11"/>
        <v>0</v>
      </c>
      <c r="G31" s="235">
        <f t="shared" si="12"/>
        <v>0</v>
      </c>
    </row>
    <row r="32" spans="1:10" ht="15" customHeight="1" thickBot="1" x14ac:dyDescent="0.3">
      <c r="A32" s="220" t="s">
        <v>114</v>
      </c>
      <c r="B32" s="187"/>
      <c r="C32" s="187"/>
      <c r="D32" s="187"/>
      <c r="E32" s="187"/>
      <c r="F32" s="187"/>
      <c r="G32" s="237">
        <f>SUM(G26:G31)</f>
        <v>0</v>
      </c>
    </row>
    <row r="34" spans="3:7" ht="15" customHeight="1" thickBot="1" x14ac:dyDescent="0.25"/>
    <row r="35" spans="3:7" ht="15" customHeight="1" x14ac:dyDescent="0.2">
      <c r="C35" s="188" t="s">
        <v>106</v>
      </c>
      <c r="D35" s="189" t="s">
        <v>81</v>
      </c>
      <c r="E35" s="189" t="s">
        <v>105</v>
      </c>
      <c r="F35" s="189" t="s">
        <v>82</v>
      </c>
      <c r="G35" s="190" t="s">
        <v>83</v>
      </c>
    </row>
    <row r="36" spans="3:7" ht="15" customHeight="1" thickBot="1" x14ac:dyDescent="0.25">
      <c r="C36" s="191">
        <v>5</v>
      </c>
      <c r="D36" s="238">
        <f>G9</f>
        <v>0</v>
      </c>
      <c r="E36" s="238">
        <f>G22</f>
        <v>0</v>
      </c>
      <c r="F36" s="239">
        <f>G32*12*C36</f>
        <v>0</v>
      </c>
      <c r="G36" s="240">
        <f>SUM(D36:F36)</f>
        <v>0</v>
      </c>
    </row>
    <row r="43" spans="3:7" ht="15" customHeight="1" x14ac:dyDescent="0.3">
      <c r="C43" s="164"/>
      <c r="D43" s="164"/>
      <c r="E43" s="164"/>
      <c r="F43" s="164"/>
    </row>
    <row r="44" spans="3:7" ht="15" customHeight="1" x14ac:dyDescent="0.3">
      <c r="C44" s="164"/>
      <c r="D44"/>
      <c r="E44"/>
      <c r="F44" s="268"/>
    </row>
    <row r="45" spans="3:7" ht="15" customHeight="1" x14ac:dyDescent="0.3">
      <c r="C45" s="164"/>
      <c r="D45" s="273" t="s">
        <v>2</v>
      </c>
      <c r="E45" s="273"/>
      <c r="F45" s="273"/>
    </row>
    <row r="46" spans="3:7" ht="15" customHeight="1" x14ac:dyDescent="0.3">
      <c r="C46" s="164"/>
      <c r="D46" s="269" t="s">
        <v>3</v>
      </c>
      <c r="E46" s="274"/>
      <c r="F46" s="274"/>
    </row>
    <row r="47" spans="3:7" ht="15" customHeight="1" x14ac:dyDescent="0.3">
      <c r="C47" s="164"/>
      <c r="D47" s="269" t="s">
        <v>4</v>
      </c>
      <c r="E47" s="274"/>
      <c r="F47" s="274"/>
    </row>
    <row r="48" spans="3:7" ht="15" customHeight="1" x14ac:dyDescent="0.3">
      <c r="C48" s="164"/>
      <c r="D48" s="269" t="s">
        <v>5</v>
      </c>
      <c r="E48" s="274" t="s">
        <v>152</v>
      </c>
      <c r="F48" s="274"/>
    </row>
    <row r="49" spans="3:6" ht="15" customHeight="1" x14ac:dyDescent="0.3">
      <c r="C49" s="164"/>
      <c r="D49" s="269" t="s">
        <v>6</v>
      </c>
      <c r="E49" s="274"/>
      <c r="F49" s="274"/>
    </row>
    <row r="50" spans="3:6" ht="15" customHeight="1" x14ac:dyDescent="0.3">
      <c r="C50" s="164"/>
      <c r="D50" s="270"/>
      <c r="E50" s="271"/>
      <c r="F50" s="268"/>
    </row>
    <row r="51" spans="3:6" ht="15" customHeight="1" x14ac:dyDescent="0.3">
      <c r="C51" s="164"/>
      <c r="D51" s="164"/>
      <c r="E51" s="164"/>
      <c r="F51" s="164"/>
    </row>
  </sheetData>
  <sheetProtection algorithmName="SHA-512" hashValue="m7/18H6DKO/lWbrPQSSclaeQ3ESE/NnoScd1tF0FhBV0Xn3MpAirFqwaosnw0c4ptnJnoKZNk173mhgqQvyGqg==" saltValue="7Xr6gxcY2M4S3NJx/Lfnfw==" spinCount="100000" sheet="1" objects="1" scenarios="1"/>
  <protectedRanges>
    <protectedRange sqref="A5:E8 B13:B21 D13:E21 B26:E31 D45:F49" name="Bereik1"/>
  </protectedRanges>
  <mergeCells count="5">
    <mergeCell ref="D45:F45"/>
    <mergeCell ref="E46:F46"/>
    <mergeCell ref="E47:F47"/>
    <mergeCell ref="E48:F48"/>
    <mergeCell ref="E49:F49"/>
  </mergeCells>
  <pageMargins left="0.7" right="0.7" top="0.75" bottom="0.75" header="0.3" footer="0.3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51"/>
  <sheetViews>
    <sheetView showGridLines="0"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K25" sqref="K25"/>
    </sheetView>
  </sheetViews>
  <sheetFormatPr defaultColWidth="8.88671875" defaultRowHeight="15" customHeight="1" x14ac:dyDescent="0.2"/>
  <cols>
    <col min="1" max="1" width="36.5546875" style="166" bestFit="1" customWidth="1"/>
    <col min="2" max="2" width="21.5546875" style="166" customWidth="1"/>
    <col min="3" max="3" width="11" style="166" customWidth="1"/>
    <col min="4" max="4" width="13.44140625" style="166" customWidth="1"/>
    <col min="5" max="5" width="16.109375" style="166" customWidth="1"/>
    <col min="6" max="6" width="16.44140625" style="166" customWidth="1"/>
    <col min="7" max="7" width="17" style="218" customWidth="1"/>
    <col min="8" max="9" width="19.109375" style="201" customWidth="1"/>
    <col min="10" max="10" width="16.6640625" style="201" customWidth="1"/>
    <col min="11" max="12" width="10.6640625" style="202" customWidth="1"/>
    <col min="13" max="13" width="10.6640625" style="204" customWidth="1"/>
    <col min="14" max="15" width="10.6640625" style="202" customWidth="1"/>
    <col min="16" max="16" width="10.6640625" style="204" customWidth="1"/>
    <col min="17" max="20" width="8.88671875" style="194"/>
    <col min="21" max="24" width="10.88671875" style="195" customWidth="1"/>
    <col min="25" max="16384" width="8.88671875" style="195"/>
  </cols>
  <sheetData>
    <row r="1" spans="1:21" s="208" customFormat="1" ht="38.25" customHeight="1" thickBot="1" x14ac:dyDescent="0.35">
      <c r="A1" s="224" t="s">
        <v>37</v>
      </c>
      <c r="B1" s="291" t="s">
        <v>78</v>
      </c>
      <c r="C1" s="291" t="s">
        <v>84</v>
      </c>
      <c r="D1" s="291" t="s">
        <v>79</v>
      </c>
      <c r="E1" s="291" t="s">
        <v>80</v>
      </c>
      <c r="F1" s="293" t="s">
        <v>146</v>
      </c>
      <c r="G1" s="228" t="s">
        <v>147</v>
      </c>
      <c r="H1" s="228" t="s">
        <v>144</v>
      </c>
      <c r="I1" s="295" t="s">
        <v>151</v>
      </c>
      <c r="J1" s="227" t="s">
        <v>120</v>
      </c>
      <c r="K1" s="288" t="s">
        <v>119</v>
      </c>
      <c r="L1" s="289"/>
      <c r="M1" s="290"/>
      <c r="N1" s="288" t="s">
        <v>118</v>
      </c>
      <c r="O1" s="289"/>
      <c r="P1" s="290"/>
      <c r="Q1" s="207"/>
      <c r="R1" s="207"/>
      <c r="S1" s="207"/>
      <c r="T1" s="207"/>
    </row>
    <row r="2" spans="1:21" s="208" customFormat="1" ht="19.5" customHeight="1" thickBot="1" x14ac:dyDescent="0.35">
      <c r="A2" s="225"/>
      <c r="B2" s="292"/>
      <c r="C2" s="292"/>
      <c r="D2" s="292"/>
      <c r="E2" s="292"/>
      <c r="F2" s="294"/>
      <c r="G2" s="229"/>
      <c r="H2" s="229"/>
      <c r="I2" s="296"/>
      <c r="J2" s="226"/>
      <c r="K2" s="221" t="s">
        <v>115</v>
      </c>
      <c r="L2" s="222" t="s">
        <v>116</v>
      </c>
      <c r="M2" s="223" t="s">
        <v>117</v>
      </c>
      <c r="N2" s="205" t="s">
        <v>115</v>
      </c>
      <c r="O2" s="206" t="s">
        <v>116</v>
      </c>
      <c r="P2" s="203" t="s">
        <v>117</v>
      </c>
      <c r="Q2" s="207"/>
      <c r="R2" s="207"/>
      <c r="S2" s="207"/>
      <c r="T2" s="207"/>
    </row>
    <row r="3" spans="1:21" ht="15" customHeight="1" x14ac:dyDescent="0.2">
      <c r="A3" s="209" t="s">
        <v>140</v>
      </c>
      <c r="B3" s="209" t="s">
        <v>121</v>
      </c>
      <c r="C3" s="210">
        <v>10</v>
      </c>
      <c r="D3" s="209" t="s">
        <v>132</v>
      </c>
      <c r="E3" s="209" t="s">
        <v>127</v>
      </c>
      <c r="F3" s="211">
        <v>1000</v>
      </c>
      <c r="G3" s="212">
        <v>10000</v>
      </c>
      <c r="H3" s="230">
        <v>4.2361111111111106E-2</v>
      </c>
      <c r="I3" s="193"/>
      <c r="J3" s="193"/>
      <c r="K3" s="241">
        <v>0</v>
      </c>
      <c r="L3" s="242">
        <v>0</v>
      </c>
      <c r="M3" s="243">
        <f>K3-L3</f>
        <v>0</v>
      </c>
      <c r="N3" s="241">
        <v>0</v>
      </c>
      <c r="O3" s="242">
        <v>0</v>
      </c>
      <c r="P3" s="244">
        <f>N3-O3</f>
        <v>0</v>
      </c>
      <c r="U3" s="194"/>
    </row>
    <row r="4" spans="1:21" ht="15" customHeight="1" x14ac:dyDescent="0.25">
      <c r="A4" s="209" t="s">
        <v>140</v>
      </c>
      <c r="B4" s="209" t="s">
        <v>121</v>
      </c>
      <c r="C4" s="210">
        <v>10</v>
      </c>
      <c r="D4" s="209" t="s">
        <v>132</v>
      </c>
      <c r="E4" s="209" t="s">
        <v>127</v>
      </c>
      <c r="F4" s="213">
        <v>1000</v>
      </c>
      <c r="G4" s="214">
        <v>10000</v>
      </c>
      <c r="H4" s="231">
        <v>4.2361111111111106E-2</v>
      </c>
      <c r="I4" s="196"/>
      <c r="J4" s="196"/>
      <c r="K4" s="241">
        <v>0</v>
      </c>
      <c r="L4" s="242">
        <v>0</v>
      </c>
      <c r="M4" s="243">
        <f t="shared" ref="M4:M16" si="0">K4-L4</f>
        <v>0</v>
      </c>
      <c r="N4" s="241">
        <v>0</v>
      </c>
      <c r="O4" s="242">
        <v>0</v>
      </c>
      <c r="P4" s="244">
        <f t="shared" ref="P4:P16" si="1">N4-O4</f>
        <v>0</v>
      </c>
      <c r="Q4" s="197"/>
      <c r="U4" s="194"/>
    </row>
    <row r="5" spans="1:21" ht="15" customHeight="1" x14ac:dyDescent="0.2">
      <c r="A5" s="168" t="s">
        <v>123</v>
      </c>
      <c r="B5" s="168" t="s">
        <v>123</v>
      </c>
      <c r="C5" s="169">
        <v>5</v>
      </c>
      <c r="D5" s="168" t="s">
        <v>134</v>
      </c>
      <c r="E5" s="168" t="s">
        <v>127</v>
      </c>
      <c r="F5" s="213">
        <v>1000</v>
      </c>
      <c r="G5" s="214">
        <v>10000</v>
      </c>
      <c r="H5" s="231">
        <v>4.2361111111111106E-2</v>
      </c>
      <c r="I5" s="196"/>
      <c r="J5" s="196"/>
      <c r="K5" s="241">
        <v>0</v>
      </c>
      <c r="L5" s="242">
        <v>0</v>
      </c>
      <c r="M5" s="243">
        <f t="shared" si="0"/>
        <v>0</v>
      </c>
      <c r="N5" s="241">
        <v>0</v>
      </c>
      <c r="O5" s="242">
        <v>0</v>
      </c>
      <c r="P5" s="244">
        <f t="shared" si="1"/>
        <v>0</v>
      </c>
      <c r="U5" s="194"/>
    </row>
    <row r="6" spans="1:21" ht="15" customHeight="1" x14ac:dyDescent="0.25">
      <c r="A6" s="168" t="s">
        <v>122</v>
      </c>
      <c r="B6" s="168" t="s">
        <v>122</v>
      </c>
      <c r="C6" s="169">
        <v>100</v>
      </c>
      <c r="D6" s="168" t="s">
        <v>133</v>
      </c>
      <c r="E6" s="168" t="s">
        <v>128</v>
      </c>
      <c r="F6" s="213">
        <v>100</v>
      </c>
      <c r="G6" s="214">
        <v>1000</v>
      </c>
      <c r="H6" s="231">
        <v>4.8611111111111112E-2</v>
      </c>
      <c r="I6" s="196"/>
      <c r="J6" s="196"/>
      <c r="K6" s="241">
        <v>0</v>
      </c>
      <c r="L6" s="242">
        <v>0</v>
      </c>
      <c r="M6" s="243">
        <f t="shared" si="0"/>
        <v>0</v>
      </c>
      <c r="N6" s="241">
        <v>0</v>
      </c>
      <c r="O6" s="242">
        <v>0</v>
      </c>
      <c r="P6" s="244">
        <f t="shared" si="1"/>
        <v>0</v>
      </c>
      <c r="Q6" s="197"/>
      <c r="U6" s="194"/>
    </row>
    <row r="7" spans="1:21" ht="15" customHeight="1" x14ac:dyDescent="0.25">
      <c r="A7" s="168" t="s">
        <v>124</v>
      </c>
      <c r="B7" s="168" t="s">
        <v>124</v>
      </c>
      <c r="C7" s="169">
        <v>4</v>
      </c>
      <c r="D7" s="168" t="s">
        <v>162</v>
      </c>
      <c r="E7" s="168" t="s">
        <v>145</v>
      </c>
      <c r="F7" s="213">
        <v>100</v>
      </c>
      <c r="G7" s="214">
        <v>1000</v>
      </c>
      <c r="H7" s="231">
        <v>4.8611111111111112E-2</v>
      </c>
      <c r="I7" s="196"/>
      <c r="J7" s="196"/>
      <c r="K7" s="241">
        <v>0</v>
      </c>
      <c r="L7" s="242">
        <v>0</v>
      </c>
      <c r="M7" s="243">
        <f t="shared" si="0"/>
        <v>0</v>
      </c>
      <c r="N7" s="241">
        <v>0</v>
      </c>
      <c r="O7" s="242">
        <v>0</v>
      </c>
      <c r="P7" s="244">
        <f t="shared" si="1"/>
        <v>0</v>
      </c>
      <c r="Q7" s="197"/>
      <c r="U7" s="194"/>
    </row>
    <row r="8" spans="1:21" ht="15" customHeight="1" x14ac:dyDescent="0.25">
      <c r="A8" s="168" t="s">
        <v>125</v>
      </c>
      <c r="B8" s="168" t="s">
        <v>125</v>
      </c>
      <c r="C8" s="169">
        <v>3</v>
      </c>
      <c r="D8" s="168" t="s">
        <v>136</v>
      </c>
      <c r="E8" s="168" t="s">
        <v>135</v>
      </c>
      <c r="F8" s="213">
        <v>100</v>
      </c>
      <c r="G8" s="214">
        <v>1000</v>
      </c>
      <c r="H8" s="231">
        <v>4.8611111111111112E-2</v>
      </c>
      <c r="I8" s="196"/>
      <c r="J8" s="196"/>
      <c r="K8" s="241">
        <v>0</v>
      </c>
      <c r="L8" s="242">
        <v>0</v>
      </c>
      <c r="M8" s="243">
        <f t="shared" si="0"/>
        <v>0</v>
      </c>
      <c r="N8" s="241">
        <v>0</v>
      </c>
      <c r="O8" s="242">
        <v>0</v>
      </c>
      <c r="P8" s="244">
        <f t="shared" si="1"/>
        <v>0</v>
      </c>
      <c r="Q8" s="197"/>
      <c r="U8" s="194"/>
    </row>
    <row r="9" spans="1:21" ht="15" customHeight="1" x14ac:dyDescent="0.2">
      <c r="A9" s="168" t="s">
        <v>126</v>
      </c>
      <c r="B9" s="168" t="s">
        <v>126</v>
      </c>
      <c r="C9" s="169">
        <v>100</v>
      </c>
      <c r="D9" s="168" t="s">
        <v>148</v>
      </c>
      <c r="E9" s="168" t="s">
        <v>129</v>
      </c>
      <c r="F9" s="215">
        <v>100</v>
      </c>
      <c r="G9" s="214">
        <v>1000</v>
      </c>
      <c r="H9" s="231">
        <v>4.8611111111111112E-2</v>
      </c>
      <c r="I9" s="196"/>
      <c r="J9" s="196"/>
      <c r="K9" s="241">
        <v>0</v>
      </c>
      <c r="L9" s="242">
        <v>0</v>
      </c>
      <c r="M9" s="243">
        <f t="shared" si="0"/>
        <v>0</v>
      </c>
      <c r="N9" s="241">
        <v>0</v>
      </c>
      <c r="O9" s="242">
        <v>0</v>
      </c>
      <c r="P9" s="244">
        <f t="shared" si="1"/>
        <v>0</v>
      </c>
    </row>
    <row r="10" spans="1:21" ht="15" customHeight="1" x14ac:dyDescent="0.2">
      <c r="A10" s="168" t="s">
        <v>137</v>
      </c>
      <c r="B10" s="168" t="s">
        <v>137</v>
      </c>
      <c r="C10" s="169">
        <v>2</v>
      </c>
      <c r="D10" s="168" t="s">
        <v>138</v>
      </c>
      <c r="E10" s="168" t="s">
        <v>130</v>
      </c>
      <c r="F10" s="213">
        <v>100</v>
      </c>
      <c r="G10" s="214">
        <v>1000</v>
      </c>
      <c r="H10" s="231">
        <v>4.8611111111111112E-2</v>
      </c>
      <c r="I10" s="196"/>
      <c r="J10" s="196"/>
      <c r="K10" s="241">
        <v>0</v>
      </c>
      <c r="L10" s="242">
        <v>0</v>
      </c>
      <c r="M10" s="243">
        <f t="shared" si="0"/>
        <v>0</v>
      </c>
      <c r="N10" s="241">
        <v>0</v>
      </c>
      <c r="O10" s="242">
        <v>0</v>
      </c>
      <c r="P10" s="244">
        <f t="shared" si="1"/>
        <v>0</v>
      </c>
    </row>
    <row r="11" spans="1:21" ht="15" customHeight="1" x14ac:dyDescent="0.2">
      <c r="A11" s="168" t="s">
        <v>161</v>
      </c>
      <c r="B11" s="168" t="s">
        <v>161</v>
      </c>
      <c r="C11" s="169">
        <v>1</v>
      </c>
      <c r="D11" s="168" t="s">
        <v>160</v>
      </c>
      <c r="E11" s="168" t="s">
        <v>131</v>
      </c>
      <c r="F11" s="213">
        <v>50</v>
      </c>
      <c r="G11" s="214">
        <v>1000</v>
      </c>
      <c r="H11" s="231">
        <v>4.8611111111111112E-2</v>
      </c>
      <c r="I11" s="196"/>
      <c r="J11" s="196"/>
      <c r="K11" s="241">
        <v>0</v>
      </c>
      <c r="L11" s="242">
        <v>0</v>
      </c>
      <c r="M11" s="243">
        <f t="shared" si="0"/>
        <v>0</v>
      </c>
      <c r="N11" s="241">
        <v>0</v>
      </c>
      <c r="O11" s="242">
        <v>0</v>
      </c>
      <c r="P11" s="244">
        <f t="shared" si="1"/>
        <v>0</v>
      </c>
      <c r="Q11" s="198"/>
      <c r="R11" s="199"/>
      <c r="S11" s="198"/>
      <c r="U11" s="194"/>
    </row>
    <row r="12" spans="1:21" ht="15" customHeight="1" x14ac:dyDescent="0.2">
      <c r="A12" s="168" t="s">
        <v>139</v>
      </c>
      <c r="B12" s="168"/>
      <c r="C12" s="169"/>
      <c r="D12" s="168"/>
      <c r="E12" s="168" t="s">
        <v>141</v>
      </c>
      <c r="F12" s="213"/>
      <c r="G12" s="214"/>
      <c r="H12" s="232"/>
      <c r="I12" s="196"/>
      <c r="J12" s="196"/>
      <c r="K12" s="241">
        <v>0</v>
      </c>
      <c r="L12" s="242">
        <v>0</v>
      </c>
      <c r="M12" s="243">
        <f t="shared" si="0"/>
        <v>0</v>
      </c>
      <c r="N12" s="241">
        <v>0</v>
      </c>
      <c r="O12" s="242">
        <v>0</v>
      </c>
      <c r="P12" s="244">
        <f t="shared" si="1"/>
        <v>0</v>
      </c>
    </row>
    <row r="13" spans="1:21" ht="15" customHeight="1" x14ac:dyDescent="0.25">
      <c r="A13" s="168" t="s">
        <v>139</v>
      </c>
      <c r="B13" s="168"/>
      <c r="C13" s="216"/>
      <c r="D13" s="168"/>
      <c r="E13" s="168" t="s">
        <v>141</v>
      </c>
      <c r="F13" s="215"/>
      <c r="G13" s="214"/>
      <c r="H13" s="232"/>
      <c r="I13" s="196"/>
      <c r="J13" s="196"/>
      <c r="K13" s="241">
        <v>0</v>
      </c>
      <c r="L13" s="242">
        <v>0</v>
      </c>
      <c r="M13" s="243">
        <f t="shared" si="0"/>
        <v>0</v>
      </c>
      <c r="N13" s="241">
        <v>0</v>
      </c>
      <c r="O13" s="242">
        <v>0</v>
      </c>
      <c r="P13" s="244">
        <f t="shared" si="1"/>
        <v>0</v>
      </c>
      <c r="Q13" s="197"/>
      <c r="U13" s="194"/>
    </row>
    <row r="14" spans="1:21" ht="15" customHeight="1" x14ac:dyDescent="0.2">
      <c r="A14" s="168" t="s">
        <v>142</v>
      </c>
      <c r="B14" s="168"/>
      <c r="C14" s="169"/>
      <c r="D14" s="168"/>
      <c r="E14" s="168"/>
      <c r="F14" s="213">
        <v>1000</v>
      </c>
      <c r="G14" s="214">
        <v>10000</v>
      </c>
      <c r="H14" s="232"/>
      <c r="I14" s="196"/>
      <c r="J14" s="196"/>
      <c r="K14" s="241">
        <v>0</v>
      </c>
      <c r="L14" s="242">
        <v>0</v>
      </c>
      <c r="M14" s="243">
        <f t="shared" si="0"/>
        <v>0</v>
      </c>
      <c r="N14" s="241">
        <v>0</v>
      </c>
      <c r="O14" s="242">
        <v>0</v>
      </c>
      <c r="P14" s="244">
        <f t="shared" si="1"/>
        <v>0</v>
      </c>
    </row>
    <row r="15" spans="1:21" ht="15" customHeight="1" x14ac:dyDescent="0.2">
      <c r="A15" s="168" t="s">
        <v>143</v>
      </c>
      <c r="B15" s="168"/>
      <c r="C15" s="169"/>
      <c r="D15" s="168"/>
      <c r="E15" s="168"/>
      <c r="F15" s="213">
        <v>500</v>
      </c>
      <c r="G15" s="214">
        <v>10000</v>
      </c>
      <c r="H15" s="232"/>
      <c r="I15" s="196"/>
      <c r="J15" s="196"/>
      <c r="K15" s="241">
        <v>0</v>
      </c>
      <c r="L15" s="242">
        <v>0</v>
      </c>
      <c r="M15" s="243">
        <f t="shared" si="0"/>
        <v>0</v>
      </c>
      <c r="N15" s="241">
        <v>0</v>
      </c>
      <c r="O15" s="242">
        <v>0</v>
      </c>
      <c r="P15" s="244">
        <f t="shared" si="1"/>
        <v>0</v>
      </c>
    </row>
    <row r="16" spans="1:21" ht="15" customHeight="1" thickBot="1" x14ac:dyDescent="0.3">
      <c r="A16" s="168"/>
      <c r="B16" s="168"/>
      <c r="C16" s="169"/>
      <c r="D16" s="168"/>
      <c r="E16" s="168"/>
      <c r="F16" s="213"/>
      <c r="G16" s="214"/>
      <c r="H16" s="232"/>
      <c r="I16" s="196"/>
      <c r="J16" s="196"/>
      <c r="K16" s="241">
        <v>0</v>
      </c>
      <c r="L16" s="242">
        <v>0</v>
      </c>
      <c r="M16" s="243">
        <f t="shared" si="0"/>
        <v>0</v>
      </c>
      <c r="N16" s="241">
        <v>0</v>
      </c>
      <c r="O16" s="242">
        <v>0</v>
      </c>
      <c r="P16" s="244">
        <f t="shared" si="1"/>
        <v>0</v>
      </c>
      <c r="Q16" s="197"/>
      <c r="R16" s="197"/>
      <c r="S16" s="197"/>
      <c r="T16" s="197"/>
      <c r="U16" s="200"/>
    </row>
    <row r="17" spans="1:20" s="166" customFormat="1" ht="15" customHeight="1" x14ac:dyDescent="0.2">
      <c r="A17" s="183"/>
      <c r="B17" s="183"/>
      <c r="C17" s="183"/>
      <c r="D17" s="183"/>
      <c r="E17" s="183"/>
      <c r="G17" s="217"/>
      <c r="H17" s="217"/>
      <c r="I17" s="217"/>
      <c r="J17" s="217"/>
      <c r="K17" s="297">
        <f>SUM(K3:K16)</f>
        <v>0</v>
      </c>
      <c r="L17" s="280"/>
      <c r="M17" s="282">
        <f>SUM(M3:M16)</f>
        <v>0</v>
      </c>
      <c r="N17" s="284">
        <f>SUM(N3:N16)</f>
        <v>0</v>
      </c>
      <c r="O17" s="284"/>
      <c r="P17" s="286">
        <f>SUM(P3:P16)</f>
        <v>0</v>
      </c>
      <c r="Q17" s="183"/>
      <c r="R17" s="183"/>
      <c r="S17" s="183"/>
      <c r="T17" s="183"/>
    </row>
    <row r="18" spans="1:20" s="166" customFormat="1" ht="15" customHeight="1" thickBot="1" x14ac:dyDescent="0.25">
      <c r="A18" s="183"/>
      <c r="B18" s="183"/>
      <c r="C18" s="183"/>
      <c r="D18" s="183"/>
      <c r="E18" s="183"/>
      <c r="G18" s="217"/>
      <c r="H18" s="217"/>
      <c r="I18" s="217"/>
      <c r="J18" s="217"/>
      <c r="K18" s="298"/>
      <c r="L18" s="281"/>
      <c r="M18" s="283"/>
      <c r="N18" s="285"/>
      <c r="O18" s="285"/>
      <c r="P18" s="287"/>
      <c r="Q18" s="183"/>
      <c r="R18" s="183"/>
      <c r="S18" s="183"/>
      <c r="T18" s="183"/>
    </row>
    <row r="19" spans="1:20" s="166" customFormat="1" ht="15" customHeight="1" thickBot="1" x14ac:dyDescent="0.25">
      <c r="A19" s="183"/>
      <c r="B19" s="183"/>
      <c r="C19" s="183"/>
      <c r="D19" s="183"/>
      <c r="E19" s="183"/>
      <c r="G19" s="167"/>
      <c r="H19" s="167"/>
      <c r="I19" s="167"/>
      <c r="J19" s="167"/>
      <c r="Q19" s="183"/>
      <c r="R19" s="183"/>
      <c r="S19" s="183"/>
      <c r="T19" s="183"/>
    </row>
    <row r="20" spans="1:20" s="166" customFormat="1" ht="15" customHeight="1" x14ac:dyDescent="0.2">
      <c r="A20" s="183"/>
      <c r="B20" s="183"/>
      <c r="C20" s="183"/>
      <c r="D20" s="183"/>
      <c r="E20" s="183"/>
      <c r="G20" s="218"/>
      <c r="H20" s="218"/>
      <c r="I20" s="218"/>
      <c r="J20" s="218"/>
      <c r="K20" s="204"/>
      <c r="L20" s="204"/>
      <c r="M20" s="188" t="s">
        <v>106</v>
      </c>
      <c r="N20" s="189" t="s">
        <v>81</v>
      </c>
      <c r="O20" s="189" t="s">
        <v>82</v>
      </c>
      <c r="P20" s="190" t="s">
        <v>83</v>
      </c>
      <c r="Q20" s="183"/>
      <c r="R20" s="183"/>
      <c r="S20" s="183"/>
      <c r="T20" s="183"/>
    </row>
    <row r="21" spans="1:20" s="166" customFormat="1" ht="15" customHeight="1" thickBot="1" x14ac:dyDescent="0.25">
      <c r="A21" s="183"/>
      <c r="B21" s="183"/>
      <c r="C21" s="183"/>
      <c r="D21" s="183"/>
      <c r="E21" s="183"/>
      <c r="G21" s="218"/>
      <c r="H21" s="218"/>
      <c r="I21" s="218"/>
      <c r="J21" s="218"/>
      <c r="K21" s="204"/>
      <c r="L21" s="204"/>
      <c r="M21" s="191">
        <v>5</v>
      </c>
      <c r="N21" s="238">
        <f>M17</f>
        <v>0</v>
      </c>
      <c r="O21" s="239">
        <f>P17*12*M21</f>
        <v>0</v>
      </c>
      <c r="P21" s="240">
        <f>SUM(N21:O21)</f>
        <v>0</v>
      </c>
      <c r="Q21" s="183"/>
      <c r="R21" s="183"/>
      <c r="S21" s="183"/>
      <c r="T21" s="183"/>
    </row>
    <row r="22" spans="1:20" s="166" customFormat="1" ht="15" customHeight="1" x14ac:dyDescent="0.2">
      <c r="A22" s="183"/>
      <c r="G22" s="218"/>
      <c r="H22" s="218" t="s">
        <v>152</v>
      </c>
      <c r="I22" s="218"/>
      <c r="J22" s="218"/>
      <c r="K22" s="204"/>
      <c r="L22" s="204"/>
      <c r="M22" s="204"/>
      <c r="Q22" s="183"/>
      <c r="R22" s="183"/>
      <c r="S22" s="183"/>
      <c r="T22" s="183"/>
    </row>
    <row r="23" spans="1:20" s="166" customFormat="1" ht="15" customHeight="1" x14ac:dyDescent="0.2">
      <c r="A23" s="183"/>
      <c r="G23" s="218"/>
      <c r="H23" s="218"/>
      <c r="I23" s="218"/>
      <c r="J23" s="218"/>
      <c r="K23" s="204"/>
      <c r="L23" s="204"/>
      <c r="M23" s="204"/>
      <c r="Q23" s="183"/>
      <c r="R23" s="183"/>
      <c r="S23" s="183"/>
      <c r="T23" s="183"/>
    </row>
    <row r="24" spans="1:20" s="166" customFormat="1" ht="15" customHeight="1" thickBot="1" x14ac:dyDescent="0.25">
      <c r="A24" s="183"/>
      <c r="G24" s="218"/>
      <c r="H24" s="218"/>
      <c r="I24" s="218"/>
      <c r="J24" s="218"/>
      <c r="K24" s="204"/>
      <c r="L24" s="204"/>
      <c r="M24" s="204"/>
      <c r="Q24" s="183"/>
      <c r="R24" s="183"/>
      <c r="S24" s="183"/>
      <c r="T24" s="183"/>
    </row>
    <row r="25" spans="1:20" s="183" customFormat="1" ht="15" customHeight="1" thickBot="1" x14ac:dyDescent="0.3">
      <c r="A25" s="258" t="s">
        <v>153</v>
      </c>
      <c r="B25" s="275" t="s">
        <v>119</v>
      </c>
      <c r="C25" s="276"/>
      <c r="D25" s="277"/>
      <c r="E25" s="275" t="s">
        <v>118</v>
      </c>
      <c r="F25" s="276"/>
      <c r="G25" s="277"/>
      <c r="H25" s="252"/>
      <c r="I25" s="252"/>
      <c r="J25" s="252"/>
      <c r="K25" s="252"/>
    </row>
    <row r="26" spans="1:20" s="183" customFormat="1" ht="15" customHeight="1" thickBot="1" x14ac:dyDescent="0.25">
      <c r="A26" s="259" t="s">
        <v>149</v>
      </c>
      <c r="B26" s="255" t="s">
        <v>115</v>
      </c>
      <c r="C26" s="255" t="s">
        <v>116</v>
      </c>
      <c r="D26" s="256" t="s">
        <v>117</v>
      </c>
      <c r="E26" s="254" t="s">
        <v>115</v>
      </c>
      <c r="F26" s="255" t="s">
        <v>116</v>
      </c>
      <c r="G26" s="256" t="s">
        <v>117</v>
      </c>
      <c r="H26" s="252"/>
      <c r="I26" s="252"/>
      <c r="J26" s="252"/>
    </row>
    <row r="27" spans="1:20" s="166" customFormat="1" ht="15" customHeight="1" x14ac:dyDescent="0.2">
      <c r="A27" s="260">
        <v>200</v>
      </c>
      <c r="B27" s="257">
        <v>0</v>
      </c>
      <c r="C27" s="246">
        <v>0</v>
      </c>
      <c r="D27" s="247">
        <f>B27-C27</f>
        <v>0</v>
      </c>
      <c r="E27" s="245">
        <v>0</v>
      </c>
      <c r="F27" s="246">
        <v>0</v>
      </c>
      <c r="G27" s="248">
        <f>E27-F27</f>
        <v>0</v>
      </c>
      <c r="H27" s="204"/>
      <c r="I27" s="204"/>
      <c r="J27" s="204"/>
      <c r="K27" s="183"/>
      <c r="L27" s="183"/>
      <c r="M27" s="183"/>
      <c r="N27" s="183"/>
    </row>
    <row r="28" spans="1:20" ht="15" customHeight="1" x14ac:dyDescent="0.2">
      <c r="A28" s="261">
        <v>500</v>
      </c>
      <c r="B28" s="257">
        <v>0</v>
      </c>
      <c r="C28" s="246">
        <v>0</v>
      </c>
      <c r="D28" s="247">
        <f t="shared" ref="D28:D34" si="2">B28-C28</f>
        <v>0</v>
      </c>
      <c r="E28" s="245">
        <v>0</v>
      </c>
      <c r="F28" s="246">
        <v>0</v>
      </c>
      <c r="G28" s="248">
        <f t="shared" ref="G28:G34" si="3">E28-F28</f>
        <v>0</v>
      </c>
      <c r="H28" s="204"/>
      <c r="I28" s="202"/>
      <c r="J28" s="202"/>
      <c r="K28" s="204"/>
      <c r="L28" s="194"/>
      <c r="M28" s="194"/>
      <c r="N28" s="194"/>
      <c r="O28" s="194"/>
      <c r="P28" s="195"/>
      <c r="Q28" s="195"/>
      <c r="R28" s="195"/>
      <c r="S28" s="195"/>
      <c r="T28" s="195"/>
    </row>
    <row r="29" spans="1:20" s="194" customFormat="1" ht="15" customHeight="1" x14ac:dyDescent="0.2">
      <c r="A29" s="259" t="s">
        <v>150</v>
      </c>
      <c r="B29" s="249"/>
      <c r="C29" s="250"/>
      <c r="D29" s="250"/>
      <c r="E29" s="250"/>
      <c r="F29" s="251"/>
      <c r="G29" s="251"/>
      <c r="H29" s="252"/>
      <c r="I29" s="253"/>
      <c r="J29" s="253"/>
      <c r="K29" s="252"/>
    </row>
    <row r="30" spans="1:20" ht="15" customHeight="1" x14ac:dyDescent="0.2">
      <c r="A30" s="261">
        <v>2000</v>
      </c>
      <c r="B30" s="257">
        <v>0</v>
      </c>
      <c r="C30" s="246">
        <v>0</v>
      </c>
      <c r="D30" s="247">
        <f t="shared" si="2"/>
        <v>0</v>
      </c>
      <c r="E30" s="245">
        <v>0</v>
      </c>
      <c r="F30" s="246">
        <v>0</v>
      </c>
      <c r="G30" s="248">
        <f t="shared" si="3"/>
        <v>0</v>
      </c>
      <c r="H30" s="204"/>
      <c r="I30" s="202"/>
      <c r="J30" s="202"/>
      <c r="K30" s="204"/>
      <c r="L30" s="194"/>
      <c r="M30" s="194"/>
      <c r="N30" s="194"/>
      <c r="O30" s="194"/>
      <c r="P30" s="195"/>
      <c r="Q30" s="195"/>
      <c r="R30" s="195"/>
      <c r="S30" s="195"/>
      <c r="T30" s="195"/>
    </row>
    <row r="31" spans="1:20" ht="15" customHeight="1" x14ac:dyDescent="0.2">
      <c r="A31" s="261">
        <v>5000</v>
      </c>
      <c r="B31" s="257">
        <v>0</v>
      </c>
      <c r="C31" s="246">
        <v>0</v>
      </c>
      <c r="D31" s="247">
        <f t="shared" si="2"/>
        <v>0</v>
      </c>
      <c r="E31" s="245">
        <v>0</v>
      </c>
      <c r="F31" s="246">
        <v>0</v>
      </c>
      <c r="G31" s="248">
        <f t="shared" si="3"/>
        <v>0</v>
      </c>
      <c r="H31" s="204"/>
      <c r="I31" s="202"/>
      <c r="J31" s="202"/>
      <c r="K31" s="204"/>
      <c r="L31" s="194"/>
      <c r="M31" s="194"/>
      <c r="N31" s="194"/>
      <c r="O31" s="194"/>
      <c r="P31" s="195"/>
      <c r="Q31" s="195"/>
      <c r="R31" s="195"/>
      <c r="S31" s="195"/>
      <c r="T31" s="195"/>
    </row>
    <row r="32" spans="1:20" s="194" customFormat="1" ht="15" customHeight="1" x14ac:dyDescent="0.2">
      <c r="A32" s="259" t="s">
        <v>143</v>
      </c>
      <c r="B32" s="249"/>
      <c r="C32" s="250"/>
      <c r="D32" s="250"/>
      <c r="E32" s="250"/>
      <c r="F32" s="251"/>
      <c r="G32" s="251"/>
      <c r="H32" s="252"/>
      <c r="I32" s="253"/>
      <c r="J32" s="253"/>
      <c r="K32" s="252"/>
    </row>
    <row r="33" spans="1:20" ht="15" customHeight="1" x14ac:dyDescent="0.2">
      <c r="A33" s="261">
        <v>1000</v>
      </c>
      <c r="B33" s="257">
        <v>0</v>
      </c>
      <c r="C33" s="246">
        <v>0</v>
      </c>
      <c r="D33" s="247">
        <f t="shared" si="2"/>
        <v>0</v>
      </c>
      <c r="E33" s="245">
        <v>0</v>
      </c>
      <c r="F33" s="246">
        <v>0</v>
      </c>
      <c r="G33" s="248">
        <f t="shared" si="3"/>
        <v>0</v>
      </c>
      <c r="H33" s="204"/>
      <c r="I33" s="202"/>
      <c r="J33" s="202"/>
      <c r="K33" s="204"/>
      <c r="L33" s="194"/>
      <c r="M33" s="194"/>
      <c r="N33" s="194"/>
      <c r="O33" s="194"/>
      <c r="P33" s="195"/>
      <c r="Q33" s="195"/>
      <c r="R33" s="195"/>
      <c r="S33" s="195"/>
      <c r="T33" s="195"/>
    </row>
    <row r="34" spans="1:20" ht="15" customHeight="1" thickBot="1" x14ac:dyDescent="0.25">
      <c r="A34" s="261">
        <v>2000</v>
      </c>
      <c r="B34" s="257">
        <v>0</v>
      </c>
      <c r="C34" s="246">
        <v>0</v>
      </c>
      <c r="D34" s="247">
        <f t="shared" si="2"/>
        <v>0</v>
      </c>
      <c r="E34" s="245">
        <v>0</v>
      </c>
      <c r="F34" s="246">
        <v>0</v>
      </c>
      <c r="G34" s="248">
        <f t="shared" si="3"/>
        <v>0</v>
      </c>
      <c r="H34" s="204"/>
      <c r="I34" s="202"/>
      <c r="J34" s="202"/>
      <c r="K34" s="204"/>
      <c r="L34" s="194"/>
      <c r="M34" s="194"/>
      <c r="N34" s="194"/>
      <c r="O34" s="194"/>
      <c r="P34" s="195"/>
      <c r="Q34" s="195"/>
      <c r="R34" s="195"/>
      <c r="S34" s="195"/>
      <c r="T34" s="195"/>
    </row>
    <row r="35" spans="1:20" ht="15" customHeight="1" x14ac:dyDescent="0.2">
      <c r="A35" s="262"/>
      <c r="B35" s="278">
        <f>SUM(B27:B34)</f>
        <v>0</v>
      </c>
      <c r="C35" s="280"/>
      <c r="D35" s="282">
        <f>SUM(D27:D34)</f>
        <v>0</v>
      </c>
      <c r="E35" s="284">
        <f>SUM(E27:E34)</f>
        <v>0</v>
      </c>
      <c r="F35" s="284"/>
      <c r="G35" s="286">
        <f>SUM(G27:G34)</f>
        <v>0</v>
      </c>
    </row>
    <row r="36" spans="1:20" ht="15" customHeight="1" thickBot="1" x14ac:dyDescent="0.25">
      <c r="A36" s="263"/>
      <c r="B36" s="279"/>
      <c r="C36" s="281"/>
      <c r="D36" s="283"/>
      <c r="E36" s="285"/>
      <c r="F36" s="285"/>
      <c r="G36" s="287"/>
    </row>
    <row r="37" spans="1:20" ht="15" customHeight="1" x14ac:dyDescent="0.2">
      <c r="C37" s="166" t="s">
        <v>152</v>
      </c>
    </row>
    <row r="43" spans="1:20" ht="15" customHeight="1" x14ac:dyDescent="0.3">
      <c r="D43" s="164"/>
      <c r="E43" s="164"/>
      <c r="F43" s="164"/>
      <c r="G43" s="164"/>
    </row>
    <row r="44" spans="1:20" ht="15" customHeight="1" x14ac:dyDescent="0.3">
      <c r="D44" s="164"/>
      <c r="E44"/>
      <c r="F44"/>
      <c r="G44" s="268"/>
    </row>
    <row r="45" spans="1:20" ht="15" customHeight="1" x14ac:dyDescent="0.3">
      <c r="D45" s="164"/>
      <c r="E45" s="273" t="s">
        <v>2</v>
      </c>
      <c r="F45" s="273"/>
      <c r="G45" s="273"/>
    </row>
    <row r="46" spans="1:20" ht="15" customHeight="1" x14ac:dyDescent="0.3">
      <c r="D46" s="164"/>
      <c r="E46" s="269" t="s">
        <v>3</v>
      </c>
      <c r="F46" s="274"/>
      <c r="G46" s="274"/>
    </row>
    <row r="47" spans="1:20" ht="15" customHeight="1" x14ac:dyDescent="0.3">
      <c r="D47" s="164"/>
      <c r="E47" s="269" t="s">
        <v>4</v>
      </c>
      <c r="F47" s="274"/>
      <c r="G47" s="274"/>
    </row>
    <row r="48" spans="1:20" ht="15" customHeight="1" x14ac:dyDescent="0.3">
      <c r="D48" s="164"/>
      <c r="E48" s="269" t="s">
        <v>5</v>
      </c>
      <c r="F48" s="274" t="s">
        <v>152</v>
      </c>
      <c r="G48" s="274"/>
    </row>
    <row r="49" spans="4:7" ht="15" customHeight="1" x14ac:dyDescent="0.3">
      <c r="D49" s="164"/>
      <c r="E49" s="269" t="s">
        <v>6</v>
      </c>
      <c r="F49" s="274"/>
      <c r="G49" s="274"/>
    </row>
    <row r="50" spans="4:7" ht="15" customHeight="1" x14ac:dyDescent="0.3">
      <c r="D50" s="164"/>
      <c r="E50" s="270"/>
      <c r="F50" s="271"/>
      <c r="G50" s="268"/>
    </row>
    <row r="51" spans="4:7" ht="15" customHeight="1" x14ac:dyDescent="0.3">
      <c r="D51" s="164"/>
      <c r="E51" s="164"/>
      <c r="F51" s="164"/>
      <c r="G51" s="164"/>
    </row>
  </sheetData>
  <sheetProtection algorithmName="SHA-512" hashValue="w1GrX0tueW2sgHuTXi60qwyATxAvctqES2MVWN6COlrgtIwp9hx2yGLAvz9TWoXTYgJmsD2hRFvaMOlg1G3+MA==" saltValue="3Cwq7IJL8aI5mGquhPpPLw==" spinCount="100000" sheet="1" objects="1" scenarios="1"/>
  <sortState xmlns:xlrd2="http://schemas.microsoft.com/office/spreadsheetml/2017/richdata2" ref="A3:U16">
    <sortCondition ref="E3:E16"/>
    <sortCondition ref="B3:B16"/>
  </sortState>
  <mergeCells count="27">
    <mergeCell ref="P17:P18"/>
    <mergeCell ref="K17:K18"/>
    <mergeCell ref="L17:L18"/>
    <mergeCell ref="M17:M18"/>
    <mergeCell ref="N17:N18"/>
    <mergeCell ref="O17:O18"/>
    <mergeCell ref="K1:M1"/>
    <mergeCell ref="N1:P1"/>
    <mergeCell ref="B1:B2"/>
    <mergeCell ref="C1:C2"/>
    <mergeCell ref="D1:D2"/>
    <mergeCell ref="E1:E2"/>
    <mergeCell ref="F1:F2"/>
    <mergeCell ref="I1:I2"/>
    <mergeCell ref="B25:D25"/>
    <mergeCell ref="E25:G25"/>
    <mergeCell ref="B35:B36"/>
    <mergeCell ref="C35:C36"/>
    <mergeCell ref="D35:D36"/>
    <mergeCell ref="E35:E36"/>
    <mergeCell ref="F35:F36"/>
    <mergeCell ref="G35:G36"/>
    <mergeCell ref="E45:G45"/>
    <mergeCell ref="F46:G46"/>
    <mergeCell ref="F47:G47"/>
    <mergeCell ref="F48:G48"/>
    <mergeCell ref="F49:G49"/>
  </mergeCells>
  <pageMargins left="0.7" right="0.7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2108-D6ED-4D76-B3BA-7AA737E1B694}">
  <dimension ref="A1"/>
  <sheetViews>
    <sheetView workbookViewId="0">
      <selection activeCell="G34" sqref="G34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18"/>
  <sheetViews>
    <sheetView zoomScale="90" zoomScaleNormal="90" zoomScalePageLayoutView="90" workbookViewId="0">
      <pane ySplit="1" topLeftCell="A2" activePane="bottomLeft" state="frozen"/>
      <selection pane="bottomLeft" activeCell="K22" sqref="K22"/>
    </sheetView>
  </sheetViews>
  <sheetFormatPr defaultColWidth="9.109375" defaultRowHeight="13.8" x14ac:dyDescent="0.25"/>
  <cols>
    <col min="1" max="1" width="45" style="44" customWidth="1"/>
    <col min="2" max="2" width="8.33203125" style="110" customWidth="1"/>
    <col min="3" max="3" width="16.6640625" style="111" bestFit="1" customWidth="1"/>
    <col min="4" max="6" width="14" style="43" customWidth="1"/>
    <col min="7" max="7" width="14" style="44" customWidth="1"/>
    <col min="8" max="10" width="14" style="43" customWidth="1"/>
    <col min="11" max="11" width="14" style="44" customWidth="1"/>
    <col min="12" max="12" width="14" style="43" customWidth="1"/>
    <col min="13" max="13" width="13.33203125" style="44" customWidth="1"/>
    <col min="14" max="20" width="13" style="44" customWidth="1"/>
    <col min="21" max="16384" width="9.109375" style="44"/>
  </cols>
  <sheetData>
    <row r="1" spans="1:12" s="5" customFormat="1" ht="18" thickBot="1" x14ac:dyDescent="0.35">
      <c r="A1" s="60" t="s">
        <v>12</v>
      </c>
      <c r="B1" s="61"/>
      <c r="C1" s="62"/>
      <c r="D1" s="4"/>
      <c r="E1" s="4"/>
      <c r="F1" s="4"/>
      <c r="H1" s="4"/>
      <c r="I1" s="4"/>
      <c r="J1" s="4"/>
      <c r="L1" s="4"/>
    </row>
    <row r="2" spans="1:12" ht="15" customHeight="1" x14ac:dyDescent="0.35">
      <c r="A2" s="63"/>
      <c r="B2" s="64"/>
      <c r="C2" s="65"/>
      <c r="D2" s="320" t="s">
        <v>13</v>
      </c>
      <c r="E2" s="321"/>
      <c r="F2" s="321"/>
      <c r="G2" s="321"/>
      <c r="H2" s="322"/>
      <c r="I2" s="323" t="s">
        <v>14</v>
      </c>
      <c r="J2" s="324"/>
      <c r="K2" s="324"/>
      <c r="L2" s="325"/>
    </row>
    <row r="3" spans="1:12" ht="24" customHeight="1" x14ac:dyDescent="0.25">
      <c r="A3" s="326"/>
      <c r="B3" s="329" t="s">
        <v>7</v>
      </c>
      <c r="C3" s="66"/>
      <c r="D3" s="332" t="s">
        <v>15</v>
      </c>
      <c r="E3" s="334" t="s">
        <v>16</v>
      </c>
      <c r="F3" s="304" t="s">
        <v>17</v>
      </c>
      <c r="G3" s="336" t="s">
        <v>18</v>
      </c>
      <c r="H3" s="338" t="s">
        <v>19</v>
      </c>
      <c r="I3" s="340" t="s">
        <v>20</v>
      </c>
      <c r="J3" s="303" t="s">
        <v>8</v>
      </c>
      <c r="K3" s="342" t="s">
        <v>18</v>
      </c>
      <c r="L3" s="343" t="s">
        <v>9</v>
      </c>
    </row>
    <row r="4" spans="1:12" ht="14.25" customHeight="1" x14ac:dyDescent="0.25">
      <c r="A4" s="327"/>
      <c r="B4" s="330"/>
      <c r="C4" s="67" t="s">
        <v>38</v>
      </c>
      <c r="D4" s="332"/>
      <c r="E4" s="334"/>
      <c r="F4" s="304"/>
      <c r="G4" s="336"/>
      <c r="H4" s="338"/>
      <c r="I4" s="332"/>
      <c r="J4" s="304"/>
      <c r="K4" s="336"/>
      <c r="L4" s="338"/>
    </row>
    <row r="5" spans="1:12" ht="15" customHeight="1" x14ac:dyDescent="0.25">
      <c r="A5" s="328"/>
      <c r="B5" s="331"/>
      <c r="C5" s="68"/>
      <c r="D5" s="333"/>
      <c r="E5" s="335"/>
      <c r="F5" s="305"/>
      <c r="G5" s="337"/>
      <c r="H5" s="339"/>
      <c r="I5" s="341"/>
      <c r="J5" s="305"/>
      <c r="K5" s="337"/>
      <c r="L5" s="339"/>
    </row>
    <row r="6" spans="1:12" ht="15" customHeight="1" x14ac:dyDescent="0.25">
      <c r="A6" s="157" t="s">
        <v>21</v>
      </c>
      <c r="B6" s="69"/>
      <c r="C6" s="70"/>
      <c r="D6" s="18"/>
      <c r="E6" s="19"/>
      <c r="F6" s="19"/>
      <c r="G6" s="158"/>
      <c r="H6" s="6"/>
      <c r="I6" s="18"/>
      <c r="J6" s="19"/>
      <c r="K6" s="158"/>
      <c r="L6" s="6"/>
    </row>
    <row r="7" spans="1:12" ht="14.4" thickBot="1" x14ac:dyDescent="0.3">
      <c r="A7" s="124" t="s">
        <v>39</v>
      </c>
      <c r="B7" s="125"/>
      <c r="C7" s="126"/>
      <c r="D7" s="127"/>
      <c r="E7" s="128"/>
      <c r="F7" s="128"/>
      <c r="G7" s="129"/>
      <c r="H7" s="130"/>
      <c r="I7" s="127"/>
      <c r="J7" s="128"/>
      <c r="K7" s="129"/>
      <c r="L7" s="130"/>
    </row>
    <row r="8" spans="1:12" x14ac:dyDescent="0.25">
      <c r="A8" s="71" t="s">
        <v>40</v>
      </c>
      <c r="B8" s="72">
        <v>27</v>
      </c>
      <c r="C8" s="73" t="s">
        <v>22</v>
      </c>
      <c r="D8" s="11">
        <v>0</v>
      </c>
      <c r="E8" s="7">
        <v>0</v>
      </c>
      <c r="F8" s="8">
        <f>(E8*B8)+(B8*D8)</f>
        <v>0</v>
      </c>
      <c r="G8" s="9">
        <v>0</v>
      </c>
      <c r="H8" s="10">
        <f t="shared" ref="H8:H11" si="0">(1-G8)*F8</f>
        <v>0</v>
      </c>
      <c r="I8" s="11">
        <v>0</v>
      </c>
      <c r="J8" s="8">
        <f t="shared" ref="J8:J11" si="1">12*B8*I8</f>
        <v>0</v>
      </c>
      <c r="K8" s="9">
        <v>0</v>
      </c>
      <c r="L8" s="10">
        <f t="shared" ref="L8:L11" si="2">(1-K8)*J8</f>
        <v>0</v>
      </c>
    </row>
    <row r="9" spans="1:12" ht="15" customHeight="1" x14ac:dyDescent="0.25">
      <c r="A9" s="74" t="s">
        <v>41</v>
      </c>
      <c r="B9" s="75">
        <v>45</v>
      </c>
      <c r="C9" s="147" t="s">
        <v>22</v>
      </c>
      <c r="D9" s="16">
        <v>0</v>
      </c>
      <c r="E9" s="13">
        <v>0</v>
      </c>
      <c r="F9" s="14">
        <f t="shared" ref="F9:F13" si="3">(E9*B9)+(B9*D9)</f>
        <v>0</v>
      </c>
      <c r="G9" s="145">
        <v>0</v>
      </c>
      <c r="H9" s="15">
        <f t="shared" si="0"/>
        <v>0</v>
      </c>
      <c r="I9" s="16">
        <v>0</v>
      </c>
      <c r="J9" s="14">
        <f t="shared" si="1"/>
        <v>0</v>
      </c>
      <c r="K9" s="145">
        <v>0</v>
      </c>
      <c r="L9" s="15">
        <f t="shared" si="2"/>
        <v>0</v>
      </c>
    </row>
    <row r="10" spans="1:12" ht="15" customHeight="1" x14ac:dyDescent="0.25">
      <c r="A10" s="74" t="s">
        <v>42</v>
      </c>
      <c r="B10" s="75">
        <v>18</v>
      </c>
      <c r="C10" s="147" t="s">
        <v>22</v>
      </c>
      <c r="D10" s="16">
        <v>0</v>
      </c>
      <c r="E10" s="13">
        <v>0</v>
      </c>
      <c r="F10" s="14">
        <f t="shared" si="3"/>
        <v>0</v>
      </c>
      <c r="G10" s="145">
        <v>0</v>
      </c>
      <c r="H10" s="15">
        <f t="shared" si="0"/>
        <v>0</v>
      </c>
      <c r="I10" s="16">
        <v>0</v>
      </c>
      <c r="J10" s="14">
        <f t="shared" si="1"/>
        <v>0</v>
      </c>
      <c r="K10" s="145">
        <v>0</v>
      </c>
      <c r="L10" s="15">
        <f t="shared" si="2"/>
        <v>0</v>
      </c>
    </row>
    <row r="11" spans="1:12" ht="15" customHeight="1" x14ac:dyDescent="0.25">
      <c r="A11" s="74" t="s">
        <v>24</v>
      </c>
      <c r="B11" s="75">
        <v>45</v>
      </c>
      <c r="C11" s="84" t="s">
        <v>43</v>
      </c>
      <c r="D11" s="16">
        <v>0</v>
      </c>
      <c r="E11" s="13">
        <v>0</v>
      </c>
      <c r="F11" s="14">
        <f t="shared" si="3"/>
        <v>0</v>
      </c>
      <c r="G11" s="145">
        <v>0</v>
      </c>
      <c r="H11" s="15">
        <f t="shared" si="0"/>
        <v>0</v>
      </c>
      <c r="I11" s="16">
        <v>0</v>
      </c>
      <c r="J11" s="14">
        <f t="shared" si="1"/>
        <v>0</v>
      </c>
      <c r="K11" s="145">
        <v>0</v>
      </c>
      <c r="L11" s="15">
        <f t="shared" si="2"/>
        <v>0</v>
      </c>
    </row>
    <row r="12" spans="1:12" ht="15" customHeight="1" x14ac:dyDescent="0.25">
      <c r="A12" s="121" t="s">
        <v>44</v>
      </c>
      <c r="B12" s="91">
        <v>0</v>
      </c>
      <c r="C12" s="84" t="s">
        <v>43</v>
      </c>
      <c r="D12" s="16">
        <v>0</v>
      </c>
      <c r="E12" s="13">
        <v>0</v>
      </c>
      <c r="F12" s="14">
        <f t="shared" si="3"/>
        <v>0</v>
      </c>
      <c r="G12" s="145">
        <v>0</v>
      </c>
      <c r="H12" s="15">
        <f>(1-G12)*F12</f>
        <v>0</v>
      </c>
      <c r="I12" s="16">
        <v>0</v>
      </c>
      <c r="J12" s="14">
        <f t="shared" ref="J12:J13" si="4">B12*I12*12</f>
        <v>0</v>
      </c>
      <c r="K12" s="145">
        <v>0</v>
      </c>
      <c r="L12" s="15">
        <f>(1-K12)*J12</f>
        <v>0</v>
      </c>
    </row>
    <row r="13" spans="1:12" ht="14.4" thickBot="1" x14ac:dyDescent="0.3">
      <c r="A13" s="76" t="s">
        <v>45</v>
      </c>
      <c r="B13" s="77">
        <v>0</v>
      </c>
      <c r="C13" s="131" t="s">
        <v>26</v>
      </c>
      <c r="D13" s="78">
        <v>0</v>
      </c>
      <c r="E13" s="79">
        <v>0</v>
      </c>
      <c r="F13" s="80">
        <f t="shared" si="3"/>
        <v>0</v>
      </c>
      <c r="G13" s="81">
        <v>0</v>
      </c>
      <c r="H13" s="17">
        <f t="shared" ref="H13" si="5">(1-G13)*F13</f>
        <v>0</v>
      </c>
      <c r="I13" s="78">
        <v>0</v>
      </c>
      <c r="J13" s="80">
        <f t="shared" si="4"/>
        <v>0</v>
      </c>
      <c r="K13" s="81">
        <v>0</v>
      </c>
      <c r="L13" s="17">
        <f t="shared" ref="L13" si="6">(1-K13)*J13</f>
        <v>0</v>
      </c>
    </row>
    <row r="14" spans="1:12" ht="14.4" thickBot="1" x14ac:dyDescent="0.3">
      <c r="A14" s="140" t="s">
        <v>46</v>
      </c>
      <c r="B14" s="125"/>
      <c r="C14" s="126"/>
      <c r="D14" s="127"/>
      <c r="E14" s="128"/>
      <c r="F14" s="128"/>
      <c r="G14" s="129"/>
      <c r="H14" s="130"/>
      <c r="I14" s="127"/>
      <c r="J14" s="128"/>
      <c r="K14" s="129"/>
      <c r="L14" s="130"/>
    </row>
    <row r="15" spans="1:12" x14ac:dyDescent="0.25">
      <c r="A15" s="71" t="s">
        <v>40</v>
      </c>
      <c r="B15" s="72">
        <v>13</v>
      </c>
      <c r="C15" s="73" t="s">
        <v>22</v>
      </c>
      <c r="D15" s="11">
        <v>0</v>
      </c>
      <c r="E15" s="7">
        <v>0</v>
      </c>
      <c r="F15" s="8">
        <f>(E15*B15)+(B15*D15)</f>
        <v>0</v>
      </c>
      <c r="G15" s="9">
        <v>0</v>
      </c>
      <c r="H15" s="10">
        <f t="shared" ref="H15:H18" si="7">(1-G15)*F15</f>
        <v>0</v>
      </c>
      <c r="I15" s="11">
        <v>0</v>
      </c>
      <c r="J15" s="8">
        <f t="shared" ref="J15:J18" si="8">12*B15*I15</f>
        <v>0</v>
      </c>
      <c r="K15" s="9">
        <v>0</v>
      </c>
      <c r="L15" s="10">
        <f t="shared" ref="L15:L18" si="9">(1-K15)*J15</f>
        <v>0</v>
      </c>
    </row>
    <row r="16" spans="1:12" ht="15" customHeight="1" x14ac:dyDescent="0.25">
      <c r="A16" s="74" t="s">
        <v>41</v>
      </c>
      <c r="B16" s="75">
        <v>7</v>
      </c>
      <c r="C16" s="147" t="s">
        <v>22</v>
      </c>
      <c r="D16" s="16">
        <v>0</v>
      </c>
      <c r="E16" s="13">
        <v>0</v>
      </c>
      <c r="F16" s="14">
        <f t="shared" ref="F16:F20" si="10">(E16*B16)+(B16*D16)</f>
        <v>0</v>
      </c>
      <c r="G16" s="145">
        <v>0</v>
      </c>
      <c r="H16" s="15">
        <f t="shared" si="7"/>
        <v>0</v>
      </c>
      <c r="I16" s="16">
        <v>0</v>
      </c>
      <c r="J16" s="14">
        <f t="shared" si="8"/>
        <v>0</v>
      </c>
      <c r="K16" s="145">
        <v>0</v>
      </c>
      <c r="L16" s="15">
        <f t="shared" si="9"/>
        <v>0</v>
      </c>
    </row>
    <row r="17" spans="1:12" ht="15" customHeight="1" x14ac:dyDescent="0.25">
      <c r="A17" s="74" t="s">
        <v>42</v>
      </c>
      <c r="B17" s="75">
        <v>15</v>
      </c>
      <c r="C17" s="147" t="s">
        <v>22</v>
      </c>
      <c r="D17" s="16">
        <v>0</v>
      </c>
      <c r="E17" s="13">
        <v>0</v>
      </c>
      <c r="F17" s="14">
        <f t="shared" si="10"/>
        <v>0</v>
      </c>
      <c r="G17" s="145">
        <v>0</v>
      </c>
      <c r="H17" s="15">
        <f t="shared" si="7"/>
        <v>0</v>
      </c>
      <c r="I17" s="16">
        <v>0</v>
      </c>
      <c r="J17" s="14">
        <f t="shared" si="8"/>
        <v>0</v>
      </c>
      <c r="K17" s="145">
        <v>0</v>
      </c>
      <c r="L17" s="15">
        <f t="shared" si="9"/>
        <v>0</v>
      </c>
    </row>
    <row r="18" spans="1:12" ht="15" customHeight="1" x14ac:dyDescent="0.25">
      <c r="A18" s="74" t="s">
        <v>24</v>
      </c>
      <c r="B18" s="75">
        <v>28</v>
      </c>
      <c r="C18" s="84" t="s">
        <v>43</v>
      </c>
      <c r="D18" s="16">
        <v>0</v>
      </c>
      <c r="E18" s="13">
        <v>0</v>
      </c>
      <c r="F18" s="14">
        <f t="shared" si="10"/>
        <v>0</v>
      </c>
      <c r="G18" s="145">
        <v>0</v>
      </c>
      <c r="H18" s="15">
        <f t="shared" si="7"/>
        <v>0</v>
      </c>
      <c r="I18" s="16">
        <v>0</v>
      </c>
      <c r="J18" s="14">
        <f t="shared" si="8"/>
        <v>0</v>
      </c>
      <c r="K18" s="145">
        <v>0</v>
      </c>
      <c r="L18" s="15">
        <f t="shared" si="9"/>
        <v>0</v>
      </c>
    </row>
    <row r="19" spans="1:12" ht="15" customHeight="1" x14ac:dyDescent="0.25">
      <c r="A19" s="121" t="s">
        <v>44</v>
      </c>
      <c r="B19" s="91">
        <v>0</v>
      </c>
      <c r="C19" s="84" t="s">
        <v>43</v>
      </c>
      <c r="D19" s="16">
        <v>0</v>
      </c>
      <c r="E19" s="13">
        <v>0</v>
      </c>
      <c r="F19" s="14">
        <f t="shared" si="10"/>
        <v>0</v>
      </c>
      <c r="G19" s="145">
        <v>0</v>
      </c>
      <c r="H19" s="15">
        <f>(1-G19)*F19</f>
        <v>0</v>
      </c>
      <c r="I19" s="16">
        <v>0</v>
      </c>
      <c r="J19" s="14">
        <f t="shared" ref="J19:J20" si="11">B19*I19*12</f>
        <v>0</v>
      </c>
      <c r="K19" s="145">
        <v>0</v>
      </c>
      <c r="L19" s="15">
        <f>(1-K19)*J19</f>
        <v>0</v>
      </c>
    </row>
    <row r="20" spans="1:12" ht="14.4" thickBot="1" x14ac:dyDescent="0.3">
      <c r="A20" s="76" t="s">
        <v>45</v>
      </c>
      <c r="B20" s="77">
        <v>0</v>
      </c>
      <c r="C20" s="131" t="s">
        <v>26</v>
      </c>
      <c r="D20" s="78">
        <v>0</v>
      </c>
      <c r="E20" s="79">
        <v>0</v>
      </c>
      <c r="F20" s="80">
        <f t="shared" si="10"/>
        <v>0</v>
      </c>
      <c r="G20" s="81">
        <v>0</v>
      </c>
      <c r="H20" s="17">
        <f t="shared" ref="H20" si="12">(1-G20)*F20</f>
        <v>0</v>
      </c>
      <c r="I20" s="78">
        <v>0</v>
      </c>
      <c r="J20" s="80">
        <f t="shared" si="11"/>
        <v>0</v>
      </c>
      <c r="K20" s="81">
        <v>0</v>
      </c>
      <c r="L20" s="17">
        <f t="shared" ref="L20" si="13">(1-K20)*J20</f>
        <v>0</v>
      </c>
    </row>
    <row r="21" spans="1:12" ht="14.4" thickBot="1" x14ac:dyDescent="0.3">
      <c r="A21" s="124" t="s">
        <v>47</v>
      </c>
      <c r="B21" s="125"/>
      <c r="C21" s="126"/>
      <c r="D21" s="127"/>
      <c r="E21" s="128"/>
      <c r="F21" s="128"/>
      <c r="G21" s="129"/>
      <c r="H21" s="130"/>
      <c r="I21" s="127"/>
      <c r="J21" s="128"/>
      <c r="K21" s="129"/>
      <c r="L21" s="130"/>
    </row>
    <row r="22" spans="1:12" x14ac:dyDescent="0.25">
      <c r="A22" s="71" t="s">
        <v>40</v>
      </c>
      <c r="B22" s="72">
        <v>3</v>
      </c>
      <c r="C22" s="73" t="s">
        <v>22</v>
      </c>
      <c r="D22" s="11">
        <v>0</v>
      </c>
      <c r="E22" s="7">
        <v>0</v>
      </c>
      <c r="F22" s="8">
        <f>(E22*B22)+(B22*D22)</f>
        <v>0</v>
      </c>
      <c r="G22" s="9">
        <v>0</v>
      </c>
      <c r="H22" s="10">
        <f t="shared" ref="H22:H25" si="14">(1-G22)*F22</f>
        <v>0</v>
      </c>
      <c r="I22" s="11">
        <v>0</v>
      </c>
      <c r="J22" s="8">
        <f t="shared" ref="J22:J25" si="15">12*B22*I22</f>
        <v>0</v>
      </c>
      <c r="K22" s="9">
        <v>0</v>
      </c>
      <c r="L22" s="10">
        <f t="shared" ref="L22:L25" si="16">(1-K22)*J22</f>
        <v>0</v>
      </c>
    </row>
    <row r="23" spans="1:12" ht="15" customHeight="1" x14ac:dyDescent="0.25">
      <c r="A23" s="74" t="s">
        <v>41</v>
      </c>
      <c r="B23" s="75">
        <v>1</v>
      </c>
      <c r="C23" s="147" t="s">
        <v>22</v>
      </c>
      <c r="D23" s="16">
        <v>0</v>
      </c>
      <c r="E23" s="13">
        <v>0</v>
      </c>
      <c r="F23" s="14">
        <f t="shared" ref="F23:F27" si="17">(E23*B23)+(B23*D23)</f>
        <v>0</v>
      </c>
      <c r="G23" s="145">
        <v>0</v>
      </c>
      <c r="H23" s="15">
        <f t="shared" si="14"/>
        <v>0</v>
      </c>
      <c r="I23" s="16">
        <v>0</v>
      </c>
      <c r="J23" s="14">
        <f t="shared" si="15"/>
        <v>0</v>
      </c>
      <c r="K23" s="145">
        <v>0</v>
      </c>
      <c r="L23" s="15">
        <f t="shared" si="16"/>
        <v>0</v>
      </c>
    </row>
    <row r="24" spans="1:12" ht="15" customHeight="1" x14ac:dyDescent="0.25">
      <c r="A24" s="74" t="s">
        <v>42</v>
      </c>
      <c r="B24" s="75">
        <v>1</v>
      </c>
      <c r="C24" s="147" t="s">
        <v>22</v>
      </c>
      <c r="D24" s="16">
        <v>0</v>
      </c>
      <c r="E24" s="13">
        <v>0</v>
      </c>
      <c r="F24" s="14">
        <f t="shared" si="17"/>
        <v>0</v>
      </c>
      <c r="G24" s="145">
        <v>0</v>
      </c>
      <c r="H24" s="15">
        <f t="shared" si="14"/>
        <v>0</v>
      </c>
      <c r="I24" s="16">
        <v>0</v>
      </c>
      <c r="J24" s="14">
        <f t="shared" si="15"/>
        <v>0</v>
      </c>
      <c r="K24" s="145">
        <v>0</v>
      </c>
      <c r="L24" s="15">
        <f t="shared" si="16"/>
        <v>0</v>
      </c>
    </row>
    <row r="25" spans="1:12" ht="15" customHeight="1" x14ac:dyDescent="0.25">
      <c r="A25" s="74" t="s">
        <v>24</v>
      </c>
      <c r="B25" s="75">
        <v>4</v>
      </c>
      <c r="C25" s="84" t="s">
        <v>43</v>
      </c>
      <c r="D25" s="16">
        <v>0</v>
      </c>
      <c r="E25" s="13">
        <v>0</v>
      </c>
      <c r="F25" s="14">
        <f t="shared" si="17"/>
        <v>0</v>
      </c>
      <c r="G25" s="145">
        <v>0</v>
      </c>
      <c r="H25" s="15">
        <f t="shared" si="14"/>
        <v>0</v>
      </c>
      <c r="I25" s="16">
        <v>0</v>
      </c>
      <c r="J25" s="14">
        <f t="shared" si="15"/>
        <v>0</v>
      </c>
      <c r="K25" s="145">
        <v>0</v>
      </c>
      <c r="L25" s="15">
        <f t="shared" si="16"/>
        <v>0</v>
      </c>
    </row>
    <row r="26" spans="1:12" ht="15" customHeight="1" x14ac:dyDescent="0.25">
      <c r="A26" s="121" t="s">
        <v>44</v>
      </c>
      <c r="B26" s="91">
        <v>0</v>
      </c>
      <c r="C26" s="84" t="s">
        <v>43</v>
      </c>
      <c r="D26" s="16">
        <v>0</v>
      </c>
      <c r="E26" s="13">
        <v>0</v>
      </c>
      <c r="F26" s="14">
        <f t="shared" si="17"/>
        <v>0</v>
      </c>
      <c r="G26" s="145">
        <v>0</v>
      </c>
      <c r="H26" s="15">
        <f>(1-G26)*F26</f>
        <v>0</v>
      </c>
      <c r="I26" s="16">
        <v>0</v>
      </c>
      <c r="J26" s="14">
        <f t="shared" ref="J26:J27" si="18">B26*I26*12</f>
        <v>0</v>
      </c>
      <c r="K26" s="145">
        <v>0</v>
      </c>
      <c r="L26" s="15">
        <f>(1-K26)*J26</f>
        <v>0</v>
      </c>
    </row>
    <row r="27" spans="1:12" ht="14.4" thickBot="1" x14ac:dyDescent="0.3">
      <c r="A27" s="76" t="s">
        <v>45</v>
      </c>
      <c r="B27" s="77">
        <v>0</v>
      </c>
      <c r="C27" s="131" t="s">
        <v>26</v>
      </c>
      <c r="D27" s="78">
        <v>0</v>
      </c>
      <c r="E27" s="79">
        <v>0</v>
      </c>
      <c r="F27" s="80">
        <f t="shared" si="17"/>
        <v>0</v>
      </c>
      <c r="G27" s="81">
        <v>0</v>
      </c>
      <c r="H27" s="17">
        <f t="shared" ref="H27" si="19">(1-G27)*F27</f>
        <v>0</v>
      </c>
      <c r="I27" s="78">
        <v>0</v>
      </c>
      <c r="J27" s="80">
        <f t="shared" si="18"/>
        <v>0</v>
      </c>
      <c r="K27" s="81">
        <v>0</v>
      </c>
      <c r="L27" s="17">
        <f t="shared" ref="L27" si="20">(1-K27)*J27</f>
        <v>0</v>
      </c>
    </row>
    <row r="28" spans="1:12" ht="14.4" thickBot="1" x14ac:dyDescent="0.3">
      <c r="A28" s="140" t="s">
        <v>48</v>
      </c>
      <c r="B28" s="125"/>
      <c r="C28" s="126"/>
      <c r="D28" s="127"/>
      <c r="E28" s="128"/>
      <c r="F28" s="128"/>
      <c r="G28" s="129"/>
      <c r="H28" s="130"/>
      <c r="I28" s="127"/>
      <c r="J28" s="128"/>
      <c r="K28" s="129"/>
      <c r="L28" s="130"/>
    </row>
    <row r="29" spans="1:12" x14ac:dyDescent="0.25">
      <c r="A29" s="71" t="s">
        <v>40</v>
      </c>
      <c r="B29" s="72">
        <v>23</v>
      </c>
      <c r="C29" s="73" t="s">
        <v>22</v>
      </c>
      <c r="D29" s="11">
        <v>0</v>
      </c>
      <c r="E29" s="7">
        <v>0</v>
      </c>
      <c r="F29" s="8">
        <f>(E29*B29)+(B29*D29)</f>
        <v>0</v>
      </c>
      <c r="G29" s="9">
        <v>0</v>
      </c>
      <c r="H29" s="10">
        <f t="shared" ref="H29:H32" si="21">(1-G29)*F29</f>
        <v>0</v>
      </c>
      <c r="I29" s="11">
        <v>0</v>
      </c>
      <c r="J29" s="8">
        <f t="shared" ref="J29:J32" si="22">12*B29*I29</f>
        <v>0</v>
      </c>
      <c r="K29" s="9">
        <v>0</v>
      </c>
      <c r="L29" s="10">
        <f t="shared" ref="L29:L32" si="23">(1-K29)*J29</f>
        <v>0</v>
      </c>
    </row>
    <row r="30" spans="1:12" ht="15" customHeight="1" x14ac:dyDescent="0.25">
      <c r="A30" s="74" t="s">
        <v>41</v>
      </c>
      <c r="B30" s="75">
        <v>31</v>
      </c>
      <c r="C30" s="147" t="s">
        <v>22</v>
      </c>
      <c r="D30" s="16">
        <v>0</v>
      </c>
      <c r="E30" s="13">
        <v>0</v>
      </c>
      <c r="F30" s="14">
        <f t="shared" ref="F30:F34" si="24">(E30*B30)+(B30*D30)</f>
        <v>0</v>
      </c>
      <c r="G30" s="145">
        <v>0</v>
      </c>
      <c r="H30" s="15">
        <f t="shared" si="21"/>
        <v>0</v>
      </c>
      <c r="I30" s="16">
        <v>0</v>
      </c>
      <c r="J30" s="14">
        <f t="shared" si="22"/>
        <v>0</v>
      </c>
      <c r="K30" s="145">
        <v>0</v>
      </c>
      <c r="L30" s="15">
        <f t="shared" si="23"/>
        <v>0</v>
      </c>
    </row>
    <row r="31" spans="1:12" ht="15" customHeight="1" x14ac:dyDescent="0.25">
      <c r="A31" s="74" t="s">
        <v>42</v>
      </c>
      <c r="B31" s="75">
        <v>7</v>
      </c>
      <c r="C31" s="147" t="s">
        <v>22</v>
      </c>
      <c r="D31" s="16">
        <v>0</v>
      </c>
      <c r="E31" s="13">
        <v>0</v>
      </c>
      <c r="F31" s="14">
        <f t="shared" si="24"/>
        <v>0</v>
      </c>
      <c r="G31" s="145">
        <v>0</v>
      </c>
      <c r="H31" s="15">
        <f t="shared" si="21"/>
        <v>0</v>
      </c>
      <c r="I31" s="16">
        <v>0</v>
      </c>
      <c r="J31" s="14">
        <f t="shared" si="22"/>
        <v>0</v>
      </c>
      <c r="K31" s="145">
        <v>0</v>
      </c>
      <c r="L31" s="15">
        <f t="shared" si="23"/>
        <v>0</v>
      </c>
    </row>
    <row r="32" spans="1:12" ht="15" customHeight="1" x14ac:dyDescent="0.25">
      <c r="A32" s="74" t="s">
        <v>24</v>
      </c>
      <c r="B32" s="75">
        <v>30</v>
      </c>
      <c r="C32" s="84" t="s">
        <v>43</v>
      </c>
      <c r="D32" s="16">
        <v>0</v>
      </c>
      <c r="E32" s="13">
        <v>0</v>
      </c>
      <c r="F32" s="14">
        <f t="shared" si="24"/>
        <v>0</v>
      </c>
      <c r="G32" s="145">
        <v>0</v>
      </c>
      <c r="H32" s="15">
        <f t="shared" si="21"/>
        <v>0</v>
      </c>
      <c r="I32" s="16">
        <v>0</v>
      </c>
      <c r="J32" s="14">
        <f t="shared" si="22"/>
        <v>0</v>
      </c>
      <c r="K32" s="145">
        <v>0</v>
      </c>
      <c r="L32" s="15">
        <f t="shared" si="23"/>
        <v>0</v>
      </c>
    </row>
    <row r="33" spans="1:12" ht="15" customHeight="1" x14ac:dyDescent="0.25">
      <c r="A33" s="121" t="s">
        <v>44</v>
      </c>
      <c r="B33" s="91">
        <v>0</v>
      </c>
      <c r="C33" s="84" t="s">
        <v>43</v>
      </c>
      <c r="D33" s="16">
        <v>0</v>
      </c>
      <c r="E33" s="13">
        <v>0</v>
      </c>
      <c r="F33" s="14">
        <f t="shared" si="24"/>
        <v>0</v>
      </c>
      <c r="G33" s="145">
        <v>0</v>
      </c>
      <c r="H33" s="15">
        <f>(1-G33)*F33</f>
        <v>0</v>
      </c>
      <c r="I33" s="16">
        <v>0</v>
      </c>
      <c r="J33" s="14">
        <f t="shared" ref="J33:J34" si="25">B33*I33*12</f>
        <v>0</v>
      </c>
      <c r="K33" s="145">
        <v>0</v>
      </c>
      <c r="L33" s="15">
        <f>(1-K33)*J33</f>
        <v>0</v>
      </c>
    </row>
    <row r="34" spans="1:12" ht="14.4" thickBot="1" x14ac:dyDescent="0.3">
      <c r="A34" s="76" t="s">
        <v>45</v>
      </c>
      <c r="B34" s="77">
        <v>0</v>
      </c>
      <c r="C34" s="131" t="s">
        <v>26</v>
      </c>
      <c r="D34" s="78">
        <v>0</v>
      </c>
      <c r="E34" s="79">
        <v>0</v>
      </c>
      <c r="F34" s="80">
        <f t="shared" si="24"/>
        <v>0</v>
      </c>
      <c r="G34" s="81">
        <v>0</v>
      </c>
      <c r="H34" s="17">
        <f t="shared" ref="H34" si="26">(1-G34)*F34</f>
        <v>0</v>
      </c>
      <c r="I34" s="78">
        <v>0</v>
      </c>
      <c r="J34" s="80">
        <f t="shared" si="25"/>
        <v>0</v>
      </c>
      <c r="K34" s="81">
        <v>0</v>
      </c>
      <c r="L34" s="17">
        <f t="shared" ref="L34" si="27">(1-K34)*J34</f>
        <v>0</v>
      </c>
    </row>
    <row r="35" spans="1:12" ht="14.4" thickBot="1" x14ac:dyDescent="0.3">
      <c r="A35" s="140" t="s">
        <v>49</v>
      </c>
      <c r="B35" s="125"/>
      <c r="C35" s="126"/>
      <c r="D35" s="127"/>
      <c r="E35" s="128"/>
      <c r="F35" s="128"/>
      <c r="G35" s="129"/>
      <c r="H35" s="130"/>
      <c r="I35" s="127"/>
      <c r="J35" s="128"/>
      <c r="K35" s="129"/>
      <c r="L35" s="130"/>
    </row>
    <row r="36" spans="1:12" x14ac:dyDescent="0.25">
      <c r="A36" s="71" t="s">
        <v>40</v>
      </c>
      <c r="B36" s="72">
        <v>8</v>
      </c>
      <c r="C36" s="73" t="s">
        <v>22</v>
      </c>
      <c r="D36" s="11">
        <v>0</v>
      </c>
      <c r="E36" s="7">
        <v>0</v>
      </c>
      <c r="F36" s="8">
        <f>(E36*B36)+(B36*D36)</f>
        <v>0</v>
      </c>
      <c r="G36" s="9">
        <v>0</v>
      </c>
      <c r="H36" s="10">
        <f t="shared" ref="H36:H39" si="28">(1-G36)*F36</f>
        <v>0</v>
      </c>
      <c r="I36" s="11">
        <v>0</v>
      </c>
      <c r="J36" s="8">
        <f t="shared" ref="J36:J39" si="29">12*B36*I36</f>
        <v>0</v>
      </c>
      <c r="K36" s="9">
        <v>0</v>
      </c>
      <c r="L36" s="10">
        <f t="shared" ref="L36:L39" si="30">(1-K36)*J36</f>
        <v>0</v>
      </c>
    </row>
    <row r="37" spans="1:12" ht="15" customHeight="1" x14ac:dyDescent="0.25">
      <c r="A37" s="74" t="s">
        <v>41</v>
      </c>
      <c r="B37" s="75">
        <v>5</v>
      </c>
      <c r="C37" s="147" t="s">
        <v>22</v>
      </c>
      <c r="D37" s="16">
        <v>0</v>
      </c>
      <c r="E37" s="13">
        <v>0</v>
      </c>
      <c r="F37" s="14">
        <f t="shared" ref="F37:F41" si="31">(E37*B37)+(B37*D37)</f>
        <v>0</v>
      </c>
      <c r="G37" s="145">
        <v>0</v>
      </c>
      <c r="H37" s="15">
        <f t="shared" si="28"/>
        <v>0</v>
      </c>
      <c r="I37" s="16">
        <v>0</v>
      </c>
      <c r="J37" s="14">
        <f t="shared" si="29"/>
        <v>0</v>
      </c>
      <c r="K37" s="145">
        <v>0</v>
      </c>
      <c r="L37" s="15">
        <f t="shared" si="30"/>
        <v>0</v>
      </c>
    </row>
    <row r="38" spans="1:12" ht="15" customHeight="1" x14ac:dyDescent="0.25">
      <c r="A38" s="74" t="s">
        <v>42</v>
      </c>
      <c r="B38" s="75">
        <v>2</v>
      </c>
      <c r="C38" s="147" t="s">
        <v>22</v>
      </c>
      <c r="D38" s="16">
        <v>0</v>
      </c>
      <c r="E38" s="13">
        <v>0</v>
      </c>
      <c r="F38" s="14">
        <f t="shared" si="31"/>
        <v>0</v>
      </c>
      <c r="G38" s="145">
        <v>0</v>
      </c>
      <c r="H38" s="15">
        <f t="shared" si="28"/>
        <v>0</v>
      </c>
      <c r="I38" s="16">
        <v>0</v>
      </c>
      <c r="J38" s="14">
        <f t="shared" si="29"/>
        <v>0</v>
      </c>
      <c r="K38" s="145">
        <v>0</v>
      </c>
      <c r="L38" s="15">
        <f t="shared" si="30"/>
        <v>0</v>
      </c>
    </row>
    <row r="39" spans="1:12" ht="15" customHeight="1" x14ac:dyDescent="0.25">
      <c r="A39" s="74" t="s">
        <v>24</v>
      </c>
      <c r="B39" s="75">
        <v>10</v>
      </c>
      <c r="C39" s="84" t="s">
        <v>43</v>
      </c>
      <c r="D39" s="16">
        <v>0</v>
      </c>
      <c r="E39" s="13">
        <v>0</v>
      </c>
      <c r="F39" s="14">
        <f t="shared" si="31"/>
        <v>0</v>
      </c>
      <c r="G39" s="145">
        <v>0</v>
      </c>
      <c r="H39" s="15">
        <f t="shared" si="28"/>
        <v>0</v>
      </c>
      <c r="I39" s="16">
        <v>0</v>
      </c>
      <c r="J39" s="14">
        <f t="shared" si="29"/>
        <v>0</v>
      </c>
      <c r="K39" s="145">
        <v>0</v>
      </c>
      <c r="L39" s="15">
        <f t="shared" si="30"/>
        <v>0</v>
      </c>
    </row>
    <row r="40" spans="1:12" ht="15" customHeight="1" x14ac:dyDescent="0.25">
      <c r="A40" s="121" t="s">
        <v>44</v>
      </c>
      <c r="B40" s="91">
        <v>0</v>
      </c>
      <c r="C40" s="84" t="s">
        <v>43</v>
      </c>
      <c r="D40" s="16">
        <v>0</v>
      </c>
      <c r="E40" s="13">
        <v>0</v>
      </c>
      <c r="F40" s="14">
        <f t="shared" si="31"/>
        <v>0</v>
      </c>
      <c r="G40" s="145">
        <v>0</v>
      </c>
      <c r="H40" s="15">
        <f>(1-G40)*F40</f>
        <v>0</v>
      </c>
      <c r="I40" s="16">
        <v>0</v>
      </c>
      <c r="J40" s="14">
        <f t="shared" ref="J40:J41" si="32">B40*I40*12</f>
        <v>0</v>
      </c>
      <c r="K40" s="145">
        <v>0</v>
      </c>
      <c r="L40" s="15">
        <f>(1-K40)*J40</f>
        <v>0</v>
      </c>
    </row>
    <row r="41" spans="1:12" ht="14.4" thickBot="1" x14ac:dyDescent="0.3">
      <c r="A41" s="76" t="s">
        <v>45</v>
      </c>
      <c r="B41" s="77">
        <v>0</v>
      </c>
      <c r="C41" s="131" t="s">
        <v>26</v>
      </c>
      <c r="D41" s="78">
        <v>0</v>
      </c>
      <c r="E41" s="79">
        <v>0</v>
      </c>
      <c r="F41" s="80">
        <f t="shared" si="31"/>
        <v>0</v>
      </c>
      <c r="G41" s="81">
        <v>0</v>
      </c>
      <c r="H41" s="17">
        <f t="shared" ref="H41" si="33">(1-G41)*F41</f>
        <v>0</v>
      </c>
      <c r="I41" s="78">
        <v>0</v>
      </c>
      <c r="J41" s="80">
        <f t="shared" si="32"/>
        <v>0</v>
      </c>
      <c r="K41" s="81">
        <v>0</v>
      </c>
      <c r="L41" s="17">
        <f t="shared" ref="L41" si="34">(1-K41)*J41</f>
        <v>0</v>
      </c>
    </row>
    <row r="42" spans="1:12" ht="14.4" thickBot="1" x14ac:dyDescent="0.3">
      <c r="A42" s="140" t="s">
        <v>50</v>
      </c>
      <c r="B42" s="125"/>
      <c r="C42" s="126"/>
      <c r="D42" s="127"/>
      <c r="E42" s="128"/>
      <c r="F42" s="128"/>
      <c r="G42" s="129"/>
      <c r="H42" s="130"/>
      <c r="I42" s="127"/>
      <c r="J42" s="128"/>
      <c r="K42" s="129"/>
      <c r="L42" s="130"/>
    </row>
    <row r="43" spans="1:12" x14ac:dyDescent="0.25">
      <c r="A43" s="71" t="s">
        <v>40</v>
      </c>
      <c r="B43" s="72">
        <v>5</v>
      </c>
      <c r="C43" s="73" t="s">
        <v>22</v>
      </c>
      <c r="D43" s="11">
        <v>0</v>
      </c>
      <c r="E43" s="7">
        <v>0</v>
      </c>
      <c r="F43" s="8">
        <f>(E43*B43)+(B43*D43)</f>
        <v>0</v>
      </c>
      <c r="G43" s="9">
        <v>0</v>
      </c>
      <c r="H43" s="10">
        <f t="shared" ref="H43:H46" si="35">(1-G43)*F43</f>
        <v>0</v>
      </c>
      <c r="I43" s="11">
        <v>0</v>
      </c>
      <c r="J43" s="8">
        <f t="shared" ref="J43:J46" si="36">12*B43*I43</f>
        <v>0</v>
      </c>
      <c r="K43" s="9">
        <v>0</v>
      </c>
      <c r="L43" s="10">
        <f t="shared" ref="L43:L46" si="37">(1-K43)*J43</f>
        <v>0</v>
      </c>
    </row>
    <row r="44" spans="1:12" ht="15" customHeight="1" x14ac:dyDescent="0.25">
      <c r="A44" s="74" t="s">
        <v>41</v>
      </c>
      <c r="B44" s="75">
        <v>0</v>
      </c>
      <c r="C44" s="147" t="s">
        <v>22</v>
      </c>
      <c r="D44" s="16">
        <v>0</v>
      </c>
      <c r="E44" s="13">
        <v>0</v>
      </c>
      <c r="F44" s="14">
        <f t="shared" ref="F44:F48" si="38">(E44*B44)+(B44*D44)</f>
        <v>0</v>
      </c>
      <c r="G44" s="145">
        <v>0</v>
      </c>
      <c r="H44" s="15">
        <f t="shared" si="35"/>
        <v>0</v>
      </c>
      <c r="I44" s="16">
        <v>0</v>
      </c>
      <c r="J44" s="14">
        <f t="shared" si="36"/>
        <v>0</v>
      </c>
      <c r="K44" s="145">
        <v>0</v>
      </c>
      <c r="L44" s="15">
        <f t="shared" si="37"/>
        <v>0</v>
      </c>
    </row>
    <row r="45" spans="1:12" ht="15" customHeight="1" x14ac:dyDescent="0.25">
      <c r="A45" s="74" t="s">
        <v>42</v>
      </c>
      <c r="B45" s="75">
        <v>2</v>
      </c>
      <c r="C45" s="147" t="s">
        <v>22</v>
      </c>
      <c r="D45" s="16">
        <v>0</v>
      </c>
      <c r="E45" s="13">
        <v>0</v>
      </c>
      <c r="F45" s="14">
        <f t="shared" si="38"/>
        <v>0</v>
      </c>
      <c r="G45" s="145">
        <v>0</v>
      </c>
      <c r="H45" s="15">
        <f t="shared" si="35"/>
        <v>0</v>
      </c>
      <c r="I45" s="16">
        <v>0</v>
      </c>
      <c r="J45" s="14">
        <f t="shared" si="36"/>
        <v>0</v>
      </c>
      <c r="K45" s="145">
        <v>0</v>
      </c>
      <c r="L45" s="15">
        <f t="shared" si="37"/>
        <v>0</v>
      </c>
    </row>
    <row r="46" spans="1:12" ht="15" customHeight="1" x14ac:dyDescent="0.25">
      <c r="A46" s="74" t="s">
        <v>24</v>
      </c>
      <c r="B46" s="75">
        <v>7</v>
      </c>
      <c r="C46" s="84" t="s">
        <v>43</v>
      </c>
      <c r="D46" s="16">
        <v>0</v>
      </c>
      <c r="E46" s="13">
        <v>0</v>
      </c>
      <c r="F46" s="14">
        <f t="shared" si="38"/>
        <v>0</v>
      </c>
      <c r="G46" s="145">
        <v>0</v>
      </c>
      <c r="H46" s="15">
        <f t="shared" si="35"/>
        <v>0</v>
      </c>
      <c r="I46" s="16">
        <v>0</v>
      </c>
      <c r="J46" s="14">
        <f t="shared" si="36"/>
        <v>0</v>
      </c>
      <c r="K46" s="145">
        <v>0</v>
      </c>
      <c r="L46" s="15">
        <f t="shared" si="37"/>
        <v>0</v>
      </c>
    </row>
    <row r="47" spans="1:12" ht="15" customHeight="1" x14ac:dyDescent="0.25">
      <c r="A47" s="121" t="s">
        <v>44</v>
      </c>
      <c r="B47" s="91">
        <v>0</v>
      </c>
      <c r="C47" s="84" t="s">
        <v>43</v>
      </c>
      <c r="D47" s="16">
        <v>0</v>
      </c>
      <c r="E47" s="13">
        <v>0</v>
      </c>
      <c r="F47" s="14">
        <f t="shared" si="38"/>
        <v>0</v>
      </c>
      <c r="G47" s="145">
        <v>0</v>
      </c>
      <c r="H47" s="15">
        <f>(1-G47)*F47</f>
        <v>0</v>
      </c>
      <c r="I47" s="16">
        <v>0</v>
      </c>
      <c r="J47" s="14">
        <f t="shared" ref="J47:J48" si="39">B47*I47*12</f>
        <v>0</v>
      </c>
      <c r="K47" s="145">
        <v>0</v>
      </c>
      <c r="L47" s="15">
        <f>(1-K47)*J47</f>
        <v>0</v>
      </c>
    </row>
    <row r="48" spans="1:12" ht="14.4" thickBot="1" x14ac:dyDescent="0.3">
      <c r="A48" s="76" t="s">
        <v>45</v>
      </c>
      <c r="B48" s="77">
        <v>0</v>
      </c>
      <c r="C48" s="131" t="s">
        <v>26</v>
      </c>
      <c r="D48" s="78">
        <v>0</v>
      </c>
      <c r="E48" s="79">
        <v>0</v>
      </c>
      <c r="F48" s="80">
        <f t="shared" si="38"/>
        <v>0</v>
      </c>
      <c r="G48" s="81">
        <v>0</v>
      </c>
      <c r="H48" s="17">
        <f t="shared" ref="H48" si="40">(1-G48)*F48</f>
        <v>0</v>
      </c>
      <c r="I48" s="78">
        <v>0</v>
      </c>
      <c r="J48" s="80">
        <f t="shared" si="39"/>
        <v>0</v>
      </c>
      <c r="K48" s="81">
        <v>0</v>
      </c>
      <c r="L48" s="17">
        <f t="shared" ref="L48" si="41">(1-K48)*J48</f>
        <v>0</v>
      </c>
    </row>
    <row r="49" spans="1:12" ht="14.4" thickBot="1" x14ac:dyDescent="0.3">
      <c r="A49" s="124" t="s">
        <v>51</v>
      </c>
      <c r="B49" s="125"/>
      <c r="C49" s="126"/>
      <c r="D49" s="127"/>
      <c r="E49" s="128"/>
      <c r="F49" s="128"/>
      <c r="G49" s="129"/>
      <c r="H49" s="130"/>
      <c r="I49" s="127"/>
      <c r="J49" s="128"/>
      <c r="K49" s="129"/>
      <c r="L49" s="130"/>
    </row>
    <row r="50" spans="1:12" x14ac:dyDescent="0.25">
      <c r="A50" s="71" t="s">
        <v>40</v>
      </c>
      <c r="B50" s="72">
        <v>7</v>
      </c>
      <c r="C50" s="73" t="s">
        <v>22</v>
      </c>
      <c r="D50" s="11">
        <v>0</v>
      </c>
      <c r="E50" s="7">
        <v>0</v>
      </c>
      <c r="F50" s="8">
        <f>(E50*B50)+(B50*D50)</f>
        <v>0</v>
      </c>
      <c r="G50" s="9">
        <v>0</v>
      </c>
      <c r="H50" s="10">
        <f t="shared" ref="H50:H53" si="42">(1-G50)*F50</f>
        <v>0</v>
      </c>
      <c r="I50" s="11">
        <v>0</v>
      </c>
      <c r="J50" s="8">
        <f t="shared" ref="J50:J53" si="43">12*B50*I50</f>
        <v>0</v>
      </c>
      <c r="K50" s="9">
        <v>0</v>
      </c>
      <c r="L50" s="10">
        <f t="shared" ref="L50:L53" si="44">(1-K50)*J50</f>
        <v>0</v>
      </c>
    </row>
    <row r="51" spans="1:12" ht="15" customHeight="1" x14ac:dyDescent="0.25">
      <c r="A51" s="74" t="s">
        <v>41</v>
      </c>
      <c r="B51" s="75">
        <v>17</v>
      </c>
      <c r="C51" s="147" t="s">
        <v>22</v>
      </c>
      <c r="D51" s="16">
        <v>0</v>
      </c>
      <c r="E51" s="13">
        <v>0</v>
      </c>
      <c r="F51" s="14">
        <f t="shared" ref="F51:F55" si="45">(E51*B51)+(B51*D51)</f>
        <v>0</v>
      </c>
      <c r="G51" s="145">
        <v>0</v>
      </c>
      <c r="H51" s="15">
        <f t="shared" si="42"/>
        <v>0</v>
      </c>
      <c r="I51" s="16">
        <v>0</v>
      </c>
      <c r="J51" s="14">
        <f t="shared" si="43"/>
        <v>0</v>
      </c>
      <c r="K51" s="145">
        <v>0</v>
      </c>
      <c r="L51" s="15">
        <f t="shared" si="44"/>
        <v>0</v>
      </c>
    </row>
    <row r="52" spans="1:12" ht="15" customHeight="1" x14ac:dyDescent="0.25">
      <c r="A52" s="74" t="s">
        <v>42</v>
      </c>
      <c r="B52" s="75">
        <v>5</v>
      </c>
      <c r="C52" s="147" t="s">
        <v>22</v>
      </c>
      <c r="D52" s="16">
        <v>0</v>
      </c>
      <c r="E52" s="13">
        <v>0</v>
      </c>
      <c r="F52" s="14">
        <f t="shared" si="45"/>
        <v>0</v>
      </c>
      <c r="G52" s="145">
        <v>0</v>
      </c>
      <c r="H52" s="15">
        <f t="shared" si="42"/>
        <v>0</v>
      </c>
      <c r="I52" s="16">
        <v>0</v>
      </c>
      <c r="J52" s="14">
        <f t="shared" si="43"/>
        <v>0</v>
      </c>
      <c r="K52" s="145">
        <v>0</v>
      </c>
      <c r="L52" s="15">
        <f t="shared" si="44"/>
        <v>0</v>
      </c>
    </row>
    <row r="53" spans="1:12" ht="15" customHeight="1" x14ac:dyDescent="0.25">
      <c r="A53" s="74" t="s">
        <v>24</v>
      </c>
      <c r="B53" s="75">
        <v>12</v>
      </c>
      <c r="C53" s="84" t="s">
        <v>43</v>
      </c>
      <c r="D53" s="16">
        <v>0</v>
      </c>
      <c r="E53" s="13">
        <v>0</v>
      </c>
      <c r="F53" s="14">
        <f t="shared" si="45"/>
        <v>0</v>
      </c>
      <c r="G53" s="145">
        <v>0</v>
      </c>
      <c r="H53" s="15">
        <f t="shared" si="42"/>
        <v>0</v>
      </c>
      <c r="I53" s="16">
        <v>0</v>
      </c>
      <c r="J53" s="14">
        <f t="shared" si="43"/>
        <v>0</v>
      </c>
      <c r="K53" s="145">
        <v>0</v>
      </c>
      <c r="L53" s="15">
        <f t="shared" si="44"/>
        <v>0</v>
      </c>
    </row>
    <row r="54" spans="1:12" ht="15" customHeight="1" x14ac:dyDescent="0.25">
      <c r="A54" s="121" t="s">
        <v>44</v>
      </c>
      <c r="B54" s="91">
        <v>0</v>
      </c>
      <c r="C54" s="84" t="s">
        <v>43</v>
      </c>
      <c r="D54" s="16">
        <v>0</v>
      </c>
      <c r="E54" s="13">
        <v>0</v>
      </c>
      <c r="F54" s="14">
        <f t="shared" si="45"/>
        <v>0</v>
      </c>
      <c r="G54" s="145">
        <v>0</v>
      </c>
      <c r="H54" s="15">
        <f>(1-G54)*F54</f>
        <v>0</v>
      </c>
      <c r="I54" s="16">
        <v>0</v>
      </c>
      <c r="J54" s="14">
        <f t="shared" ref="J54:J55" si="46">B54*I54*12</f>
        <v>0</v>
      </c>
      <c r="K54" s="145">
        <v>0</v>
      </c>
      <c r="L54" s="15">
        <f>(1-K54)*J54</f>
        <v>0</v>
      </c>
    </row>
    <row r="55" spans="1:12" ht="14.4" thickBot="1" x14ac:dyDescent="0.3">
      <c r="A55" s="76" t="s">
        <v>45</v>
      </c>
      <c r="B55" s="77">
        <v>0</v>
      </c>
      <c r="C55" s="131" t="s">
        <v>26</v>
      </c>
      <c r="D55" s="78">
        <v>0</v>
      </c>
      <c r="E55" s="79">
        <v>0</v>
      </c>
      <c r="F55" s="80">
        <f t="shared" si="45"/>
        <v>0</v>
      </c>
      <c r="G55" s="81">
        <v>0</v>
      </c>
      <c r="H55" s="17">
        <f t="shared" ref="H55" si="47">(1-G55)*F55</f>
        <v>0</v>
      </c>
      <c r="I55" s="78">
        <v>0</v>
      </c>
      <c r="J55" s="80">
        <f t="shared" si="46"/>
        <v>0</v>
      </c>
      <c r="K55" s="81">
        <v>0</v>
      </c>
      <c r="L55" s="17">
        <f t="shared" ref="L55" si="48">(1-K55)*J55</f>
        <v>0</v>
      </c>
    </row>
    <row r="56" spans="1:12" ht="14.4" thickBot="1" x14ac:dyDescent="0.3">
      <c r="A56" s="140" t="s">
        <v>52</v>
      </c>
      <c r="B56" s="125"/>
      <c r="C56" s="126"/>
      <c r="D56" s="127"/>
      <c r="E56" s="128"/>
      <c r="F56" s="128"/>
      <c r="G56" s="129"/>
      <c r="H56" s="130"/>
      <c r="I56" s="127"/>
      <c r="J56" s="128"/>
      <c r="K56" s="129"/>
      <c r="L56" s="130"/>
    </row>
    <row r="57" spans="1:12" x14ac:dyDescent="0.25">
      <c r="A57" s="71" t="s">
        <v>40</v>
      </c>
      <c r="B57" s="72">
        <v>25</v>
      </c>
      <c r="C57" s="73" t="s">
        <v>22</v>
      </c>
      <c r="D57" s="11">
        <v>0</v>
      </c>
      <c r="E57" s="7">
        <v>0</v>
      </c>
      <c r="F57" s="8">
        <f>(E57*B57)+(B57*D57)</f>
        <v>0</v>
      </c>
      <c r="G57" s="9">
        <v>0</v>
      </c>
      <c r="H57" s="141">
        <f t="shared" ref="H57:H60" si="49">(1-G57)*F57</f>
        <v>0</v>
      </c>
      <c r="I57" s="11">
        <v>0</v>
      </c>
      <c r="J57" s="8">
        <f t="shared" ref="J57:J60" si="50">12*B57*I57</f>
        <v>0</v>
      </c>
      <c r="K57" s="9">
        <v>0</v>
      </c>
      <c r="L57" s="10">
        <f t="shared" ref="L57:L60" si="51">(1-K57)*J57</f>
        <v>0</v>
      </c>
    </row>
    <row r="58" spans="1:12" ht="15" customHeight="1" x14ac:dyDescent="0.25">
      <c r="A58" s="74" t="s">
        <v>41</v>
      </c>
      <c r="B58" s="75">
        <v>10</v>
      </c>
      <c r="C58" s="147" t="s">
        <v>22</v>
      </c>
      <c r="D58" s="16">
        <v>0</v>
      </c>
      <c r="E58" s="13">
        <v>0</v>
      </c>
      <c r="F58" s="14">
        <f t="shared" ref="F58:F62" si="52">(E58*B58)+(B58*D58)</f>
        <v>0</v>
      </c>
      <c r="G58" s="145">
        <v>0</v>
      </c>
      <c r="H58" s="142">
        <f t="shared" si="49"/>
        <v>0</v>
      </c>
      <c r="I58" s="16">
        <v>0</v>
      </c>
      <c r="J58" s="14">
        <f t="shared" si="50"/>
        <v>0</v>
      </c>
      <c r="K58" s="145">
        <v>0</v>
      </c>
      <c r="L58" s="15">
        <f t="shared" si="51"/>
        <v>0</v>
      </c>
    </row>
    <row r="59" spans="1:12" ht="15" customHeight="1" x14ac:dyDescent="0.25">
      <c r="A59" s="74" t="s">
        <v>42</v>
      </c>
      <c r="B59" s="75">
        <v>10</v>
      </c>
      <c r="C59" s="147" t="s">
        <v>22</v>
      </c>
      <c r="D59" s="16">
        <v>0</v>
      </c>
      <c r="E59" s="13">
        <v>0</v>
      </c>
      <c r="F59" s="14">
        <f t="shared" si="52"/>
        <v>0</v>
      </c>
      <c r="G59" s="145">
        <v>0</v>
      </c>
      <c r="H59" s="142">
        <f t="shared" si="49"/>
        <v>0</v>
      </c>
      <c r="I59" s="16">
        <v>0</v>
      </c>
      <c r="J59" s="14">
        <f t="shared" si="50"/>
        <v>0</v>
      </c>
      <c r="K59" s="145">
        <v>0</v>
      </c>
      <c r="L59" s="15">
        <f t="shared" si="51"/>
        <v>0</v>
      </c>
    </row>
    <row r="60" spans="1:12" ht="15" customHeight="1" x14ac:dyDescent="0.25">
      <c r="A60" s="74" t="s">
        <v>24</v>
      </c>
      <c r="B60" s="75">
        <v>35</v>
      </c>
      <c r="C60" s="84" t="s">
        <v>43</v>
      </c>
      <c r="D60" s="16">
        <v>0</v>
      </c>
      <c r="E60" s="13">
        <v>0</v>
      </c>
      <c r="F60" s="14">
        <f t="shared" si="52"/>
        <v>0</v>
      </c>
      <c r="G60" s="145">
        <v>0</v>
      </c>
      <c r="H60" s="142">
        <f t="shared" si="49"/>
        <v>0</v>
      </c>
      <c r="I60" s="16">
        <v>0</v>
      </c>
      <c r="J60" s="14">
        <f t="shared" si="50"/>
        <v>0</v>
      </c>
      <c r="K60" s="145">
        <v>0</v>
      </c>
      <c r="L60" s="15">
        <f t="shared" si="51"/>
        <v>0</v>
      </c>
    </row>
    <row r="61" spans="1:12" ht="15" customHeight="1" x14ac:dyDescent="0.25">
      <c r="A61" s="121" t="s">
        <v>44</v>
      </c>
      <c r="B61" s="91">
        <v>0</v>
      </c>
      <c r="C61" s="84" t="s">
        <v>43</v>
      </c>
      <c r="D61" s="16">
        <v>0</v>
      </c>
      <c r="E61" s="13">
        <v>0</v>
      </c>
      <c r="F61" s="14">
        <f t="shared" si="52"/>
        <v>0</v>
      </c>
      <c r="G61" s="145">
        <v>0</v>
      </c>
      <c r="H61" s="142">
        <f>(1-G61)*F61</f>
        <v>0</v>
      </c>
      <c r="I61" s="16">
        <v>0</v>
      </c>
      <c r="J61" s="14">
        <f t="shared" ref="J61:J62" si="53">B61*I61*12</f>
        <v>0</v>
      </c>
      <c r="K61" s="145">
        <v>0</v>
      </c>
      <c r="L61" s="15">
        <f>(1-K61)*J61</f>
        <v>0</v>
      </c>
    </row>
    <row r="62" spans="1:12" x14ac:dyDescent="0.25">
      <c r="A62" s="121" t="s">
        <v>53</v>
      </c>
      <c r="B62" s="91">
        <v>25</v>
      </c>
      <c r="C62" s="84" t="s">
        <v>26</v>
      </c>
      <c r="D62" s="16">
        <v>0</v>
      </c>
      <c r="E62" s="13">
        <v>0</v>
      </c>
      <c r="F62" s="14">
        <f t="shared" si="52"/>
        <v>0</v>
      </c>
      <c r="G62" s="145">
        <v>0</v>
      </c>
      <c r="H62" s="142">
        <f t="shared" ref="H62" si="54">(1-G62)*F62</f>
        <v>0</v>
      </c>
      <c r="I62" s="16">
        <v>0</v>
      </c>
      <c r="J62" s="14">
        <f t="shared" si="53"/>
        <v>0</v>
      </c>
      <c r="K62" s="145">
        <v>0</v>
      </c>
      <c r="L62" s="15">
        <f t="shared" ref="L62" si="55">(1-K62)*J62</f>
        <v>0</v>
      </c>
    </row>
    <row r="63" spans="1:12" ht="14.4" thickBot="1" x14ac:dyDescent="0.3">
      <c r="A63" s="76" t="s">
        <v>54</v>
      </c>
      <c r="B63" s="77">
        <v>14</v>
      </c>
      <c r="C63" s="131" t="s">
        <v>26</v>
      </c>
      <c r="D63" s="78">
        <v>0</v>
      </c>
      <c r="E63" s="79">
        <v>0</v>
      </c>
      <c r="F63" s="80">
        <f t="shared" ref="F63" si="56">(E63*B63)+(B63*D63)</f>
        <v>0</v>
      </c>
      <c r="G63" s="81">
        <v>0</v>
      </c>
      <c r="H63" s="143">
        <f t="shared" ref="H63" si="57">(1-G63)*F63</f>
        <v>0</v>
      </c>
      <c r="I63" s="78">
        <v>0</v>
      </c>
      <c r="J63" s="80">
        <f t="shared" ref="J63" si="58">B63*I63*12</f>
        <v>0</v>
      </c>
      <c r="K63" s="81">
        <v>0</v>
      </c>
      <c r="L63" s="17">
        <f t="shared" ref="L63" si="59">(1-K63)*J63</f>
        <v>0</v>
      </c>
    </row>
    <row r="64" spans="1:12" ht="14.4" thickBot="1" x14ac:dyDescent="0.3">
      <c r="A64" s="144" t="s">
        <v>55</v>
      </c>
      <c r="B64" s="125"/>
      <c r="C64" s="126"/>
      <c r="D64" s="127"/>
      <c r="E64" s="128"/>
      <c r="F64" s="128"/>
      <c r="G64" s="129"/>
      <c r="H64" s="130"/>
      <c r="I64" s="127"/>
      <c r="J64" s="128"/>
      <c r="K64" s="129"/>
      <c r="L64" s="130"/>
    </row>
    <row r="65" spans="1:12" x14ac:dyDescent="0.25">
      <c r="A65" s="71" t="s">
        <v>40</v>
      </c>
      <c r="B65" s="72">
        <v>8</v>
      </c>
      <c r="C65" s="73" t="s">
        <v>22</v>
      </c>
      <c r="D65" s="11">
        <v>0</v>
      </c>
      <c r="E65" s="7">
        <v>0</v>
      </c>
      <c r="F65" s="8">
        <f>(E65*B65)+(B65*D65)</f>
        <v>0</v>
      </c>
      <c r="G65" s="9">
        <v>0</v>
      </c>
      <c r="H65" s="141">
        <f t="shared" ref="H65:H68" si="60">(1-G65)*F65</f>
        <v>0</v>
      </c>
      <c r="I65" s="11">
        <v>0</v>
      </c>
      <c r="J65" s="8">
        <f t="shared" ref="J65:J68" si="61">12*B65*I65</f>
        <v>0</v>
      </c>
      <c r="K65" s="9">
        <v>0</v>
      </c>
      <c r="L65" s="10">
        <f t="shared" ref="L65:L68" si="62">(1-K65)*J65</f>
        <v>0</v>
      </c>
    </row>
    <row r="66" spans="1:12" ht="15" customHeight="1" x14ac:dyDescent="0.25">
      <c r="A66" s="74" t="s">
        <v>41</v>
      </c>
      <c r="B66" s="75">
        <v>0</v>
      </c>
      <c r="C66" s="147" t="s">
        <v>22</v>
      </c>
      <c r="D66" s="16">
        <v>0</v>
      </c>
      <c r="E66" s="13">
        <v>0</v>
      </c>
      <c r="F66" s="14">
        <f t="shared" ref="F66:F71" si="63">(E66*B66)+(B66*D66)</f>
        <v>0</v>
      </c>
      <c r="G66" s="145">
        <v>0</v>
      </c>
      <c r="H66" s="142">
        <f t="shared" si="60"/>
        <v>0</v>
      </c>
      <c r="I66" s="16">
        <v>0</v>
      </c>
      <c r="J66" s="14">
        <f t="shared" si="61"/>
        <v>0</v>
      </c>
      <c r="K66" s="145">
        <v>0</v>
      </c>
      <c r="L66" s="15">
        <f t="shared" si="62"/>
        <v>0</v>
      </c>
    </row>
    <row r="67" spans="1:12" ht="15" customHeight="1" x14ac:dyDescent="0.25">
      <c r="A67" s="74" t="s">
        <v>42</v>
      </c>
      <c r="B67" s="75">
        <v>2</v>
      </c>
      <c r="C67" s="147" t="s">
        <v>22</v>
      </c>
      <c r="D67" s="16">
        <v>0</v>
      </c>
      <c r="E67" s="13">
        <v>0</v>
      </c>
      <c r="F67" s="14">
        <f t="shared" si="63"/>
        <v>0</v>
      </c>
      <c r="G67" s="145">
        <v>0</v>
      </c>
      <c r="H67" s="142">
        <f t="shared" si="60"/>
        <v>0</v>
      </c>
      <c r="I67" s="16">
        <v>0</v>
      </c>
      <c r="J67" s="14">
        <f t="shared" si="61"/>
        <v>0</v>
      </c>
      <c r="K67" s="145">
        <v>0</v>
      </c>
      <c r="L67" s="15">
        <f t="shared" si="62"/>
        <v>0</v>
      </c>
    </row>
    <row r="68" spans="1:12" ht="15" customHeight="1" x14ac:dyDescent="0.25">
      <c r="A68" s="74" t="s">
        <v>24</v>
      </c>
      <c r="B68" s="75">
        <v>10</v>
      </c>
      <c r="C68" s="84" t="s">
        <v>43</v>
      </c>
      <c r="D68" s="16">
        <v>0</v>
      </c>
      <c r="E68" s="13">
        <v>0</v>
      </c>
      <c r="F68" s="14">
        <f t="shared" si="63"/>
        <v>0</v>
      </c>
      <c r="G68" s="145">
        <v>0</v>
      </c>
      <c r="H68" s="142">
        <f t="shared" si="60"/>
        <v>0</v>
      </c>
      <c r="I68" s="16">
        <v>0</v>
      </c>
      <c r="J68" s="14">
        <f t="shared" si="61"/>
        <v>0</v>
      </c>
      <c r="K68" s="145">
        <v>0</v>
      </c>
      <c r="L68" s="15">
        <f t="shared" si="62"/>
        <v>0</v>
      </c>
    </row>
    <row r="69" spans="1:12" ht="15" customHeight="1" x14ac:dyDescent="0.25">
      <c r="A69" s="121" t="s">
        <v>44</v>
      </c>
      <c r="B69" s="91">
        <v>0</v>
      </c>
      <c r="C69" s="84" t="s">
        <v>43</v>
      </c>
      <c r="D69" s="16">
        <v>0</v>
      </c>
      <c r="E69" s="13">
        <v>0</v>
      </c>
      <c r="F69" s="14">
        <f t="shared" si="63"/>
        <v>0</v>
      </c>
      <c r="G69" s="145">
        <v>0</v>
      </c>
      <c r="H69" s="142">
        <f>(1-G69)*F69</f>
        <v>0</v>
      </c>
      <c r="I69" s="16">
        <v>0</v>
      </c>
      <c r="J69" s="14">
        <f t="shared" ref="J69:J71" si="64">B69*I69*12</f>
        <v>0</v>
      </c>
      <c r="K69" s="145">
        <v>0</v>
      </c>
      <c r="L69" s="15">
        <f>(1-K69)*J69</f>
        <v>0</v>
      </c>
    </row>
    <row r="70" spans="1:12" x14ac:dyDescent="0.25">
      <c r="A70" s="121" t="s">
        <v>53</v>
      </c>
      <c r="B70" s="91">
        <v>10</v>
      </c>
      <c r="C70" s="84" t="s">
        <v>26</v>
      </c>
      <c r="D70" s="16">
        <v>0</v>
      </c>
      <c r="E70" s="13">
        <v>0</v>
      </c>
      <c r="F70" s="14">
        <f t="shared" si="63"/>
        <v>0</v>
      </c>
      <c r="G70" s="145">
        <v>0</v>
      </c>
      <c r="H70" s="142">
        <f t="shared" ref="H70:H71" si="65">(1-G70)*F70</f>
        <v>0</v>
      </c>
      <c r="I70" s="16">
        <v>0</v>
      </c>
      <c r="J70" s="14">
        <f t="shared" si="64"/>
        <v>0</v>
      </c>
      <c r="K70" s="145">
        <v>0</v>
      </c>
      <c r="L70" s="15">
        <f t="shared" ref="L70:L71" si="66">(1-K70)*J70</f>
        <v>0</v>
      </c>
    </row>
    <row r="71" spans="1:12" ht="14.4" thickBot="1" x14ac:dyDescent="0.3">
      <c r="A71" s="76" t="s">
        <v>54</v>
      </c>
      <c r="B71" s="77">
        <v>2</v>
      </c>
      <c r="C71" s="131" t="s">
        <v>26</v>
      </c>
      <c r="D71" s="78">
        <v>0</v>
      </c>
      <c r="E71" s="79">
        <v>0</v>
      </c>
      <c r="F71" s="80">
        <f t="shared" si="63"/>
        <v>0</v>
      </c>
      <c r="G71" s="81">
        <v>0</v>
      </c>
      <c r="H71" s="143">
        <f t="shared" si="65"/>
        <v>0</v>
      </c>
      <c r="I71" s="78">
        <v>0</v>
      </c>
      <c r="J71" s="80">
        <f t="shared" si="64"/>
        <v>0</v>
      </c>
      <c r="K71" s="81">
        <v>0</v>
      </c>
      <c r="L71" s="17">
        <f t="shared" si="66"/>
        <v>0</v>
      </c>
    </row>
    <row r="72" spans="1:12" ht="15" customHeight="1" x14ac:dyDescent="0.25">
      <c r="A72" s="132" t="s">
        <v>23</v>
      </c>
      <c r="B72" s="133"/>
      <c r="C72" s="134"/>
      <c r="D72" s="135"/>
      <c r="E72" s="136"/>
      <c r="F72" s="137"/>
      <c r="G72" s="138"/>
      <c r="H72" s="139"/>
      <c r="I72" s="135"/>
      <c r="J72" s="137"/>
      <c r="K72" s="138"/>
      <c r="L72" s="139"/>
    </row>
    <row r="73" spans="1:12" ht="15" customHeight="1" x14ac:dyDescent="0.25">
      <c r="A73" s="82" t="s">
        <v>56</v>
      </c>
      <c r="B73" s="83">
        <v>1</v>
      </c>
      <c r="C73" s="84" t="s">
        <v>57</v>
      </c>
      <c r="D73" s="16">
        <v>0</v>
      </c>
      <c r="E73" s="13">
        <v>0</v>
      </c>
      <c r="F73" s="14">
        <f t="shared" ref="F73:F74" si="67">B73*D73+B73*E73</f>
        <v>0</v>
      </c>
      <c r="G73" s="145">
        <v>0</v>
      </c>
      <c r="H73" s="15">
        <f t="shared" ref="H73:H74" si="68">(1-G73)*F73</f>
        <v>0</v>
      </c>
      <c r="I73" s="16">
        <v>0</v>
      </c>
      <c r="J73" s="23">
        <f t="shared" ref="J73:J74" si="69">B73*I73*12</f>
        <v>0</v>
      </c>
      <c r="K73" s="145">
        <v>0</v>
      </c>
      <c r="L73" s="15">
        <f t="shared" ref="L73:L74" si="70">(1-K73)*J73</f>
        <v>0</v>
      </c>
    </row>
    <row r="74" spans="1:12" ht="15" customHeight="1" thickBot="1" x14ac:dyDescent="0.3">
      <c r="A74" s="76" t="s">
        <v>25</v>
      </c>
      <c r="B74" s="85">
        <v>1</v>
      </c>
      <c r="C74" s="86" t="s">
        <v>26</v>
      </c>
      <c r="D74" s="16">
        <v>0</v>
      </c>
      <c r="E74" s="13">
        <v>0</v>
      </c>
      <c r="F74" s="14">
        <f t="shared" si="67"/>
        <v>0</v>
      </c>
      <c r="G74" s="145">
        <v>0</v>
      </c>
      <c r="H74" s="15">
        <f t="shared" si="68"/>
        <v>0</v>
      </c>
      <c r="I74" s="16">
        <v>0</v>
      </c>
      <c r="J74" s="23">
        <f t="shared" si="69"/>
        <v>0</v>
      </c>
      <c r="K74" s="145">
        <v>0</v>
      </c>
      <c r="L74" s="15">
        <f t="shared" si="70"/>
        <v>0</v>
      </c>
    </row>
    <row r="75" spans="1:12" ht="15" customHeight="1" x14ac:dyDescent="0.25">
      <c r="A75" s="157" t="s">
        <v>27</v>
      </c>
      <c r="B75" s="69"/>
      <c r="C75" s="70"/>
      <c r="D75" s="18"/>
      <c r="E75" s="19"/>
      <c r="F75" s="20"/>
      <c r="G75" s="158"/>
      <c r="H75" s="22"/>
      <c r="I75" s="18"/>
      <c r="J75" s="20"/>
      <c r="K75" s="21"/>
      <c r="L75" s="22"/>
    </row>
    <row r="76" spans="1:12" ht="15" customHeight="1" x14ac:dyDescent="0.25">
      <c r="A76" s="87" t="s">
        <v>28</v>
      </c>
      <c r="B76" s="88">
        <v>0</v>
      </c>
      <c r="C76" s="89" t="s">
        <v>29</v>
      </c>
      <c r="D76" s="16">
        <v>0</v>
      </c>
      <c r="E76" s="13">
        <v>0</v>
      </c>
      <c r="F76" s="24">
        <f>B76*D76+B76*E76</f>
        <v>0</v>
      </c>
      <c r="G76" s="145">
        <v>0</v>
      </c>
      <c r="H76" s="15">
        <f t="shared" ref="H76:H79" si="71">(1-G76)*F76</f>
        <v>0</v>
      </c>
      <c r="I76" s="25"/>
      <c r="J76" s="26"/>
      <c r="K76" s="27"/>
      <c r="L76" s="28"/>
    </row>
    <row r="77" spans="1:12" ht="15" customHeight="1" x14ac:dyDescent="0.25">
      <c r="A77" s="90" t="s">
        <v>30</v>
      </c>
      <c r="B77" s="91">
        <v>0</v>
      </c>
      <c r="C77" s="92" t="s">
        <v>29</v>
      </c>
      <c r="D77" s="16">
        <v>0</v>
      </c>
      <c r="E77" s="13">
        <v>0</v>
      </c>
      <c r="F77" s="14">
        <f>B77*D77+B77*E77</f>
        <v>0</v>
      </c>
      <c r="G77" s="145">
        <v>0</v>
      </c>
      <c r="H77" s="15">
        <f t="shared" si="71"/>
        <v>0</v>
      </c>
      <c r="I77" s="25"/>
      <c r="J77" s="26"/>
      <c r="K77" s="27"/>
      <c r="L77" s="28"/>
    </row>
    <row r="78" spans="1:12" x14ac:dyDescent="0.25">
      <c r="A78" s="90" t="s">
        <v>58</v>
      </c>
      <c r="B78" s="91">
        <v>1</v>
      </c>
      <c r="C78" s="93" t="s">
        <v>59</v>
      </c>
      <c r="D78" s="16">
        <v>0</v>
      </c>
      <c r="E78" s="13">
        <v>0</v>
      </c>
      <c r="F78" s="14">
        <f>B78*D78+B78*E78</f>
        <v>0</v>
      </c>
      <c r="G78" s="145">
        <v>0</v>
      </c>
      <c r="H78" s="15">
        <f t="shared" si="71"/>
        <v>0</v>
      </c>
      <c r="I78" s="25"/>
      <c r="J78" s="26"/>
      <c r="K78" s="27"/>
      <c r="L78" s="28"/>
    </row>
    <row r="79" spans="1:12" ht="15" customHeight="1" x14ac:dyDescent="0.25">
      <c r="A79" s="90" t="s">
        <v>60</v>
      </c>
      <c r="B79" s="91">
        <v>1</v>
      </c>
      <c r="C79" s="93" t="s">
        <v>59</v>
      </c>
      <c r="D79" s="16">
        <v>0</v>
      </c>
      <c r="E79" s="13">
        <v>0</v>
      </c>
      <c r="F79" s="14">
        <f>B79*D79+B79*E79</f>
        <v>0</v>
      </c>
      <c r="G79" s="145">
        <v>0</v>
      </c>
      <c r="H79" s="15">
        <f t="shared" si="71"/>
        <v>0</v>
      </c>
      <c r="I79" s="25"/>
      <c r="J79" s="26"/>
      <c r="K79" s="27"/>
      <c r="L79" s="28"/>
    </row>
    <row r="80" spans="1:12" ht="15" customHeight="1" x14ac:dyDescent="0.25">
      <c r="A80" s="157" t="s">
        <v>31</v>
      </c>
      <c r="B80" s="69"/>
      <c r="C80" s="70"/>
      <c r="D80" s="18"/>
      <c r="E80" s="19"/>
      <c r="F80" s="20"/>
      <c r="G80" s="158"/>
      <c r="H80" s="22"/>
      <c r="I80" s="18"/>
      <c r="J80" s="20"/>
      <c r="K80" s="21"/>
      <c r="L80" s="22"/>
    </row>
    <row r="81" spans="1:20" ht="15" customHeight="1" x14ac:dyDescent="0.25">
      <c r="A81" s="87" t="s">
        <v>61</v>
      </c>
      <c r="B81" s="94"/>
      <c r="C81" s="95"/>
      <c r="D81" s="29"/>
      <c r="E81" s="13">
        <v>0</v>
      </c>
      <c r="F81" s="24">
        <f>B81*E81</f>
        <v>0</v>
      </c>
      <c r="G81" s="145">
        <v>0</v>
      </c>
      <c r="H81" s="15">
        <f t="shared" ref="H81:H88" si="72">(1-G81)*F81</f>
        <v>0</v>
      </c>
      <c r="I81" s="25"/>
      <c r="J81" s="26"/>
      <c r="K81" s="27"/>
      <c r="L81" s="28"/>
      <c r="M81" s="146"/>
      <c r="N81" s="146"/>
      <c r="O81" s="146"/>
      <c r="P81" s="146"/>
      <c r="Q81" s="146"/>
      <c r="R81" s="146"/>
      <c r="S81" s="146"/>
      <c r="T81" s="146"/>
    </row>
    <row r="82" spans="1:20" ht="15" customHeight="1" x14ac:dyDescent="0.25">
      <c r="A82" s="87" t="s">
        <v>62</v>
      </c>
      <c r="B82" s="94"/>
      <c r="C82" s="95"/>
      <c r="D82" s="29"/>
      <c r="E82" s="13">
        <v>0</v>
      </c>
      <c r="F82" s="24">
        <f t="shared" ref="F82:F88" si="73">B82*E82</f>
        <v>0</v>
      </c>
      <c r="G82" s="145">
        <v>0</v>
      </c>
      <c r="H82" s="15">
        <f t="shared" si="72"/>
        <v>0</v>
      </c>
      <c r="I82" s="25"/>
      <c r="J82" s="26"/>
      <c r="K82" s="27"/>
      <c r="L82" s="28"/>
      <c r="M82" s="146"/>
      <c r="N82" s="146"/>
      <c r="O82" s="146"/>
      <c r="P82" s="146"/>
      <c r="Q82" s="146"/>
      <c r="R82" s="146"/>
      <c r="S82" s="146"/>
      <c r="T82" s="146"/>
    </row>
    <row r="83" spans="1:20" ht="15" customHeight="1" x14ac:dyDescent="0.25">
      <c r="A83" s="87" t="s">
        <v>63</v>
      </c>
      <c r="B83" s="94"/>
      <c r="C83" s="95"/>
      <c r="D83" s="29"/>
      <c r="E83" s="13">
        <v>0</v>
      </c>
      <c r="F83" s="24">
        <f t="shared" si="73"/>
        <v>0</v>
      </c>
      <c r="G83" s="145">
        <v>0</v>
      </c>
      <c r="H83" s="15">
        <f t="shared" si="72"/>
        <v>0</v>
      </c>
      <c r="I83" s="25"/>
      <c r="J83" s="26"/>
      <c r="K83" s="27"/>
      <c r="L83" s="28"/>
      <c r="M83" s="146"/>
      <c r="N83" s="146"/>
      <c r="O83" s="146"/>
      <c r="P83" s="146"/>
      <c r="Q83" s="146"/>
      <c r="R83" s="146"/>
      <c r="S83" s="146"/>
      <c r="T83" s="146"/>
    </row>
    <row r="84" spans="1:20" ht="15" customHeight="1" x14ac:dyDescent="0.25">
      <c r="A84" s="90" t="s">
        <v>64</v>
      </c>
      <c r="B84" s="96"/>
      <c r="C84" s="97"/>
      <c r="D84" s="12"/>
      <c r="E84" s="13">
        <v>0</v>
      </c>
      <c r="F84" s="24">
        <f t="shared" si="73"/>
        <v>0</v>
      </c>
      <c r="G84" s="145">
        <v>0</v>
      </c>
      <c r="H84" s="15">
        <f t="shared" si="72"/>
        <v>0</v>
      </c>
      <c r="I84" s="25"/>
      <c r="J84" s="26"/>
      <c r="K84" s="27"/>
      <c r="L84" s="28"/>
      <c r="M84" s="146"/>
      <c r="N84" s="146"/>
      <c r="O84" s="146"/>
      <c r="P84" s="146"/>
      <c r="Q84" s="146"/>
      <c r="R84" s="146"/>
      <c r="S84" s="146"/>
      <c r="T84" s="146"/>
    </row>
    <row r="85" spans="1:20" ht="15" customHeight="1" x14ac:dyDescent="0.25">
      <c r="A85" s="90" t="s">
        <v>65</v>
      </c>
      <c r="B85" s="96"/>
      <c r="C85" s="97"/>
      <c r="D85" s="12"/>
      <c r="E85" s="13">
        <v>0</v>
      </c>
      <c r="F85" s="24">
        <f t="shared" si="73"/>
        <v>0</v>
      </c>
      <c r="G85" s="145">
        <v>0</v>
      </c>
      <c r="H85" s="15">
        <f t="shared" si="72"/>
        <v>0</v>
      </c>
      <c r="I85" s="25"/>
      <c r="J85" s="26"/>
      <c r="K85" s="27"/>
      <c r="L85" s="28"/>
      <c r="M85" s="146"/>
      <c r="N85" s="146"/>
      <c r="O85" s="146"/>
      <c r="P85" s="146"/>
      <c r="Q85" s="146"/>
      <c r="R85" s="146"/>
      <c r="S85" s="146"/>
      <c r="T85" s="146"/>
    </row>
    <row r="86" spans="1:20" ht="15" customHeight="1" x14ac:dyDescent="0.25">
      <c r="A86" s="98" t="s">
        <v>66</v>
      </c>
      <c r="B86" s="96"/>
      <c r="C86" s="97"/>
      <c r="D86" s="12"/>
      <c r="E86" s="13">
        <v>0</v>
      </c>
      <c r="F86" s="24">
        <f t="shared" si="73"/>
        <v>0</v>
      </c>
      <c r="G86" s="145">
        <v>0</v>
      </c>
      <c r="H86" s="15">
        <f t="shared" si="72"/>
        <v>0</v>
      </c>
      <c r="I86" s="25"/>
      <c r="J86" s="26"/>
      <c r="K86" s="27"/>
      <c r="L86" s="28"/>
      <c r="M86" s="146"/>
      <c r="N86" s="146"/>
      <c r="O86" s="146"/>
      <c r="P86" s="146"/>
      <c r="Q86" s="146"/>
      <c r="R86" s="146"/>
      <c r="S86" s="146"/>
      <c r="T86" s="146"/>
    </row>
    <row r="87" spans="1:20" ht="15" customHeight="1" x14ac:dyDescent="0.25">
      <c r="A87" s="90" t="s">
        <v>67</v>
      </c>
      <c r="B87" s="96"/>
      <c r="C87" s="97"/>
      <c r="D87" s="12"/>
      <c r="E87" s="13">
        <v>0</v>
      </c>
      <c r="F87" s="24">
        <f t="shared" si="73"/>
        <v>0</v>
      </c>
      <c r="G87" s="145">
        <v>0</v>
      </c>
      <c r="H87" s="15">
        <f t="shared" si="72"/>
        <v>0</v>
      </c>
      <c r="I87" s="25"/>
      <c r="J87" s="26"/>
      <c r="K87" s="27"/>
      <c r="L87" s="28"/>
      <c r="M87" s="99"/>
      <c r="N87" s="99"/>
      <c r="O87" s="99"/>
      <c r="P87" s="99"/>
      <c r="Q87" s="99"/>
      <c r="R87" s="99"/>
      <c r="S87" s="99"/>
      <c r="T87" s="99"/>
    </row>
    <row r="88" spans="1:20" ht="15" customHeight="1" x14ac:dyDescent="0.25">
      <c r="A88" s="100"/>
      <c r="B88" s="101"/>
      <c r="C88" s="102"/>
      <c r="D88" s="30"/>
      <c r="E88" s="13">
        <v>0</v>
      </c>
      <c r="F88" s="24">
        <f t="shared" si="73"/>
        <v>0</v>
      </c>
      <c r="G88" s="145">
        <v>0</v>
      </c>
      <c r="H88" s="15">
        <f t="shared" si="72"/>
        <v>0</v>
      </c>
      <c r="I88" s="25"/>
      <c r="J88" s="26"/>
      <c r="K88" s="27"/>
      <c r="L88" s="28"/>
      <c r="M88" s="52"/>
      <c r="N88" s="52"/>
      <c r="O88" s="52"/>
      <c r="P88" s="52"/>
      <c r="Q88" s="52"/>
      <c r="R88" s="52"/>
      <c r="S88" s="52"/>
      <c r="T88" s="146"/>
    </row>
    <row r="89" spans="1:20" ht="15" customHeight="1" x14ac:dyDescent="0.25">
      <c r="A89" s="157" t="s">
        <v>32</v>
      </c>
      <c r="B89" s="69"/>
      <c r="C89" s="70"/>
      <c r="D89" s="18"/>
      <c r="E89" s="19"/>
      <c r="F89" s="20"/>
      <c r="G89" s="158"/>
      <c r="H89" s="22"/>
      <c r="I89" s="18"/>
      <c r="J89" s="20"/>
      <c r="K89" s="31"/>
      <c r="L89" s="22"/>
      <c r="M89" s="146"/>
      <c r="N89" s="146"/>
      <c r="O89" s="146"/>
      <c r="P89" s="146"/>
      <c r="Q89" s="146"/>
      <c r="R89" s="146"/>
      <c r="S89" s="146"/>
      <c r="T89" s="146"/>
    </row>
    <row r="90" spans="1:20" ht="15" customHeight="1" x14ac:dyDescent="0.25">
      <c r="A90" s="90" t="s">
        <v>68</v>
      </c>
      <c r="B90" s="103">
        <v>0</v>
      </c>
      <c r="C90" s="104" t="s">
        <v>69</v>
      </c>
      <c r="D90" s="29"/>
      <c r="E90" s="32"/>
      <c r="F90" s="33"/>
      <c r="G90" s="34"/>
      <c r="H90" s="28"/>
      <c r="I90" s="16"/>
      <c r="J90" s="23">
        <f t="shared" ref="J90:J94" si="74">B90*I90*12</f>
        <v>0</v>
      </c>
      <c r="K90" s="145"/>
      <c r="L90" s="15">
        <f t="shared" ref="L90:L96" si="75">(1-K90)*J90</f>
        <v>0</v>
      </c>
      <c r="M90" s="146"/>
      <c r="N90" s="146"/>
      <c r="O90" s="146"/>
      <c r="P90" s="146"/>
      <c r="Q90" s="146"/>
      <c r="R90" s="146"/>
      <c r="S90" s="146"/>
      <c r="T90" s="146"/>
    </row>
    <row r="91" spans="1:20" ht="15" customHeight="1" x14ac:dyDescent="0.25">
      <c r="A91" s="90" t="s">
        <v>70</v>
      </c>
      <c r="B91" s="103">
        <v>0</v>
      </c>
      <c r="C91" s="84" t="s">
        <v>69</v>
      </c>
      <c r="D91" s="12"/>
      <c r="E91" s="35"/>
      <c r="F91" s="36"/>
      <c r="G91" s="34"/>
      <c r="H91" s="28"/>
      <c r="I91" s="16">
        <v>0</v>
      </c>
      <c r="J91" s="23">
        <f t="shared" si="74"/>
        <v>0</v>
      </c>
      <c r="K91" s="145">
        <v>0</v>
      </c>
      <c r="L91" s="15">
        <f t="shared" si="75"/>
        <v>0</v>
      </c>
      <c r="M91" s="146"/>
      <c r="N91" s="146"/>
      <c r="O91" s="146"/>
      <c r="P91" s="146"/>
      <c r="Q91" s="146"/>
      <c r="R91" s="146"/>
      <c r="S91" s="146"/>
      <c r="T91" s="146"/>
    </row>
    <row r="92" spans="1:20" ht="15" customHeight="1" x14ac:dyDescent="0.25">
      <c r="A92" s="90" t="s">
        <v>71</v>
      </c>
      <c r="B92" s="103">
        <v>0</v>
      </c>
      <c r="C92" s="84" t="s">
        <v>69</v>
      </c>
      <c r="D92" s="12"/>
      <c r="E92" s="35"/>
      <c r="F92" s="36"/>
      <c r="G92" s="34"/>
      <c r="H92" s="28"/>
      <c r="I92" s="16">
        <v>0</v>
      </c>
      <c r="J92" s="23">
        <f t="shared" si="74"/>
        <v>0</v>
      </c>
      <c r="K92" s="145">
        <v>0</v>
      </c>
      <c r="L92" s="15">
        <f t="shared" si="75"/>
        <v>0</v>
      </c>
      <c r="M92" s="146"/>
      <c r="N92" s="146"/>
      <c r="O92" s="146"/>
      <c r="P92" s="146"/>
      <c r="Q92" s="146"/>
      <c r="R92" s="146"/>
      <c r="S92" s="146"/>
      <c r="T92" s="146"/>
    </row>
    <row r="93" spans="1:20" x14ac:dyDescent="0.25">
      <c r="A93" s="90" t="s">
        <v>72</v>
      </c>
      <c r="B93" s="103">
        <v>0</v>
      </c>
      <c r="C93" s="84" t="s">
        <v>69</v>
      </c>
      <c r="D93" s="12"/>
      <c r="E93" s="35"/>
      <c r="F93" s="36"/>
      <c r="G93" s="34"/>
      <c r="H93" s="28"/>
      <c r="I93" s="16">
        <v>0</v>
      </c>
      <c r="J93" s="23">
        <f t="shared" si="74"/>
        <v>0</v>
      </c>
      <c r="K93" s="145">
        <v>0</v>
      </c>
      <c r="L93" s="15">
        <f t="shared" si="75"/>
        <v>0</v>
      </c>
      <c r="M93" s="146"/>
      <c r="N93" s="146"/>
      <c r="O93" s="146"/>
      <c r="P93" s="146"/>
      <c r="Q93" s="146"/>
      <c r="R93" s="146"/>
      <c r="S93" s="146"/>
      <c r="T93" s="146"/>
    </row>
    <row r="94" spans="1:20" x14ac:dyDescent="0.25">
      <c r="A94" s="90"/>
      <c r="B94" s="105"/>
      <c r="C94" s="84"/>
      <c r="D94" s="12"/>
      <c r="E94" s="35"/>
      <c r="F94" s="36"/>
      <c r="G94" s="34"/>
      <c r="H94" s="28"/>
      <c r="I94" s="16">
        <v>0</v>
      </c>
      <c r="J94" s="23">
        <f t="shared" si="74"/>
        <v>0</v>
      </c>
      <c r="K94" s="145">
        <v>0</v>
      </c>
      <c r="L94" s="15">
        <f>(1-K94)*J94</f>
        <v>0</v>
      </c>
      <c r="M94" s="146"/>
      <c r="N94" s="146"/>
      <c r="O94" s="146"/>
      <c r="P94" s="146"/>
      <c r="Q94" s="146"/>
      <c r="R94" s="146"/>
      <c r="S94" s="146"/>
      <c r="T94" s="146"/>
    </row>
    <row r="95" spans="1:20" s="3" customFormat="1" ht="14.4" x14ac:dyDescent="0.3">
      <c r="A95" s="157" t="s">
        <v>33</v>
      </c>
      <c r="B95" s="69"/>
      <c r="C95" s="70"/>
      <c r="D95" s="18"/>
      <c r="E95" s="19"/>
      <c r="F95" s="20"/>
      <c r="G95" s="158"/>
      <c r="H95" s="22"/>
      <c r="I95" s="18"/>
      <c r="J95" s="20"/>
      <c r="K95" s="21"/>
      <c r="L95" s="22"/>
      <c r="M95" s="52"/>
      <c r="N95" s="52"/>
      <c r="O95" s="52"/>
      <c r="P95" s="52"/>
      <c r="Q95" s="52"/>
      <c r="R95" s="52"/>
      <c r="S95" s="54"/>
    </row>
    <row r="96" spans="1:20" s="3" customFormat="1" ht="14.4" x14ac:dyDescent="0.3">
      <c r="A96" s="106"/>
      <c r="B96" s="94"/>
      <c r="C96" s="95"/>
      <c r="D96" s="16">
        <v>0</v>
      </c>
      <c r="E96" s="13">
        <v>0</v>
      </c>
      <c r="F96" s="24">
        <f t="shared" ref="F96:F99" si="76">B96*D96+B96*E96</f>
        <v>0</v>
      </c>
      <c r="G96" s="145">
        <v>0</v>
      </c>
      <c r="H96" s="15">
        <f t="shared" ref="H96" si="77">(1-G96)*F96</f>
        <v>0</v>
      </c>
      <c r="I96" s="16">
        <v>0</v>
      </c>
      <c r="J96" s="23">
        <f t="shared" ref="J96:J99" si="78">B96*I96*12</f>
        <v>0</v>
      </c>
      <c r="K96" s="145">
        <v>0</v>
      </c>
      <c r="L96" s="15">
        <f t="shared" si="75"/>
        <v>0</v>
      </c>
      <c r="M96" s="52"/>
      <c r="N96" s="52"/>
      <c r="O96" s="52"/>
      <c r="P96" s="52"/>
      <c r="Q96" s="52"/>
      <c r="R96" s="52"/>
      <c r="S96" s="54"/>
    </row>
    <row r="97" spans="1:19" s="3" customFormat="1" ht="14.4" x14ac:dyDescent="0.3">
      <c r="A97" s="106"/>
      <c r="B97" s="94"/>
      <c r="C97" s="95"/>
      <c r="D97" s="16">
        <v>0</v>
      </c>
      <c r="E97" s="13">
        <v>0</v>
      </c>
      <c r="F97" s="24">
        <f t="shared" si="76"/>
        <v>0</v>
      </c>
      <c r="G97" s="145">
        <v>0</v>
      </c>
      <c r="H97" s="15">
        <f>(1-G97)*F97</f>
        <v>0</v>
      </c>
      <c r="I97" s="16">
        <v>0</v>
      </c>
      <c r="J97" s="23">
        <f t="shared" si="78"/>
        <v>0</v>
      </c>
      <c r="K97" s="145">
        <v>0</v>
      </c>
      <c r="L97" s="15">
        <f>(1-K97)*J97</f>
        <v>0</v>
      </c>
      <c r="M97" s="52"/>
      <c r="N97" s="52"/>
      <c r="O97" s="52"/>
      <c r="P97" s="52"/>
      <c r="Q97" s="52"/>
      <c r="R97" s="52"/>
      <c r="S97" s="54"/>
    </row>
    <row r="98" spans="1:19" x14ac:dyDescent="0.25">
      <c r="A98" s="106"/>
      <c r="B98" s="94"/>
      <c r="C98" s="95"/>
      <c r="D98" s="16">
        <v>0</v>
      </c>
      <c r="E98" s="13">
        <v>0</v>
      </c>
      <c r="F98" s="24">
        <f t="shared" si="76"/>
        <v>0</v>
      </c>
      <c r="G98" s="145">
        <v>0</v>
      </c>
      <c r="H98" s="15">
        <f>(1-G98)*F98</f>
        <v>0</v>
      </c>
      <c r="I98" s="16">
        <v>0</v>
      </c>
      <c r="J98" s="23">
        <f t="shared" si="78"/>
        <v>0</v>
      </c>
      <c r="K98" s="145">
        <v>0</v>
      </c>
      <c r="L98" s="15">
        <f>(1-K98)*J98</f>
        <v>0</v>
      </c>
      <c r="M98" s="52"/>
      <c r="N98" s="52"/>
      <c r="O98" s="52"/>
      <c r="P98" s="52"/>
      <c r="Q98" s="52"/>
      <c r="R98" s="52"/>
      <c r="S98" s="52"/>
    </row>
    <row r="99" spans="1:19" x14ac:dyDescent="0.25">
      <c r="A99" s="106"/>
      <c r="B99" s="94"/>
      <c r="C99" s="95"/>
      <c r="D99" s="16">
        <v>0</v>
      </c>
      <c r="E99" s="13">
        <v>0</v>
      </c>
      <c r="F99" s="24">
        <f t="shared" si="76"/>
        <v>0</v>
      </c>
      <c r="G99" s="145">
        <v>0</v>
      </c>
      <c r="H99" s="15">
        <f>(1-G99)*F99</f>
        <v>0</v>
      </c>
      <c r="I99" s="16">
        <v>0</v>
      </c>
      <c r="J99" s="23">
        <f t="shared" si="78"/>
        <v>0</v>
      </c>
      <c r="K99" s="145">
        <v>0</v>
      </c>
      <c r="L99" s="15">
        <f>(1-K99)*J99</f>
        <v>0</v>
      </c>
      <c r="M99" s="52"/>
      <c r="N99" s="52"/>
      <c r="O99" s="52"/>
      <c r="P99" s="52"/>
      <c r="Q99" s="52"/>
      <c r="R99" s="52"/>
      <c r="S99" s="52"/>
    </row>
    <row r="100" spans="1:19" ht="14.4" thickBot="1" x14ac:dyDescent="0.3">
      <c r="A100" s="107" t="s">
        <v>1</v>
      </c>
      <c r="B100" s="108"/>
      <c r="C100" s="109"/>
      <c r="D100" s="37"/>
      <c r="E100" s="38"/>
      <c r="F100" s="39">
        <f>SUM(F8:F99)</f>
        <v>0</v>
      </c>
      <c r="G100" s="40"/>
      <c r="H100" s="41">
        <f>SUM(H8:H99)</f>
        <v>0</v>
      </c>
      <c r="I100" s="42"/>
      <c r="J100" s="39">
        <f>SUM(J8:J99)</f>
        <v>0</v>
      </c>
      <c r="K100" s="40"/>
      <c r="L100" s="41">
        <f>SUM(L8:L99)</f>
        <v>0</v>
      </c>
      <c r="M100" s="52"/>
      <c r="N100" s="52"/>
      <c r="O100" s="52"/>
      <c r="P100" s="52"/>
      <c r="Q100" s="52"/>
      <c r="R100" s="52"/>
      <c r="S100" s="52"/>
    </row>
    <row r="101" spans="1:19" x14ac:dyDescent="0.25">
      <c r="A101" s="146"/>
      <c r="G101" s="146"/>
      <c r="K101" s="146"/>
      <c r="M101" s="52"/>
      <c r="N101" s="52"/>
      <c r="O101" s="52"/>
      <c r="P101" s="52"/>
      <c r="Q101" s="52"/>
      <c r="R101" s="52"/>
      <c r="S101" s="52"/>
    </row>
    <row r="102" spans="1:19" x14ac:dyDescent="0.25">
      <c r="A102" s="112" t="s">
        <v>1</v>
      </c>
      <c r="B102" s="113"/>
      <c r="C102" s="114"/>
      <c r="D102" s="306" t="s">
        <v>34</v>
      </c>
      <c r="E102" s="307"/>
      <c r="F102" s="307"/>
      <c r="G102" s="308"/>
      <c r="H102" s="45">
        <f>H100</f>
        <v>0</v>
      </c>
      <c r="I102" s="309" t="s">
        <v>35</v>
      </c>
      <c r="J102" s="309"/>
      <c r="K102" s="309"/>
      <c r="L102" s="46">
        <f>L100</f>
        <v>0</v>
      </c>
      <c r="M102" s="52"/>
      <c r="N102" s="52"/>
      <c r="O102" s="52"/>
      <c r="P102" s="52"/>
      <c r="Q102" s="52"/>
      <c r="R102" s="52"/>
      <c r="S102" s="52"/>
    </row>
    <row r="103" spans="1:19" x14ac:dyDescent="0.25">
      <c r="A103" s="48"/>
      <c r="B103" s="115"/>
      <c r="C103" s="116"/>
      <c r="D103" s="47"/>
      <c r="E103" s="47"/>
      <c r="F103" s="47"/>
      <c r="G103" s="48"/>
      <c r="H103" s="47"/>
      <c r="I103" s="47"/>
      <c r="J103" s="49"/>
      <c r="K103" s="50"/>
      <c r="L103" s="49"/>
      <c r="M103" s="52"/>
      <c r="N103" s="52"/>
      <c r="O103" s="146"/>
      <c r="P103" s="146"/>
      <c r="Q103" s="146"/>
      <c r="R103" s="146"/>
      <c r="S103" s="146"/>
    </row>
    <row r="104" spans="1:19" x14ac:dyDescent="0.25">
      <c r="A104" s="310" t="s">
        <v>11</v>
      </c>
      <c r="B104" s="311"/>
      <c r="C104" s="311"/>
      <c r="D104" s="311"/>
      <c r="E104" s="311"/>
      <c r="F104" s="311"/>
      <c r="G104" s="312"/>
      <c r="H104" s="316">
        <f>(3*L102)+H102</f>
        <v>0</v>
      </c>
      <c r="I104" s="51"/>
      <c r="J104" s="51"/>
      <c r="K104" s="52"/>
      <c r="L104" s="51"/>
      <c r="M104" s="54"/>
      <c r="N104" s="52"/>
      <c r="O104" s="146"/>
      <c r="P104" s="146"/>
      <c r="Q104" s="146"/>
      <c r="R104" s="146"/>
      <c r="S104" s="146"/>
    </row>
    <row r="105" spans="1:19" x14ac:dyDescent="0.25">
      <c r="A105" s="313"/>
      <c r="B105" s="314"/>
      <c r="C105" s="314"/>
      <c r="D105" s="314"/>
      <c r="E105" s="314"/>
      <c r="F105" s="314"/>
      <c r="G105" s="315"/>
      <c r="H105" s="317"/>
      <c r="I105" s="51"/>
      <c r="J105" s="53"/>
      <c r="K105" s="54"/>
      <c r="L105" s="53"/>
      <c r="M105" s="146"/>
      <c r="N105" s="146"/>
      <c r="O105" s="146"/>
      <c r="P105" s="146"/>
      <c r="Q105" s="146"/>
      <c r="R105" s="146"/>
      <c r="S105" s="146"/>
    </row>
    <row r="108" spans="1:19" s="3" customFormat="1" ht="14.4" x14ac:dyDescent="0.3">
      <c r="A108" s="157" t="s">
        <v>36</v>
      </c>
      <c r="B108" s="69"/>
      <c r="C108" s="70"/>
      <c r="D108" s="18"/>
      <c r="E108" s="19"/>
      <c r="F108" s="19"/>
      <c r="G108" s="158"/>
      <c r="H108" s="6"/>
      <c r="I108" s="18"/>
      <c r="J108" s="19"/>
      <c r="K108" s="21"/>
      <c r="L108" s="6"/>
      <c r="M108" s="52"/>
      <c r="N108" s="52"/>
      <c r="O108" s="52"/>
      <c r="P108" s="52"/>
      <c r="Q108" s="52"/>
      <c r="R108" s="52"/>
      <c r="S108" s="54"/>
    </row>
    <row r="109" spans="1:19" x14ac:dyDescent="0.25">
      <c r="A109" s="117" t="s">
        <v>73</v>
      </c>
      <c r="B109" s="83">
        <v>1</v>
      </c>
      <c r="C109" s="84" t="s">
        <v>26</v>
      </c>
      <c r="D109" s="16">
        <v>0</v>
      </c>
      <c r="E109" s="13">
        <v>0</v>
      </c>
      <c r="F109" s="14">
        <f>B109*D109+B109*E109</f>
        <v>0</v>
      </c>
      <c r="G109" s="55">
        <v>0</v>
      </c>
      <c r="H109" s="15">
        <f t="shared" ref="H109:H112" si="79">(1-G109)*F109</f>
        <v>0</v>
      </c>
      <c r="I109" s="56">
        <v>0</v>
      </c>
      <c r="J109" s="23">
        <f>B109*I109*12</f>
        <v>0</v>
      </c>
      <c r="K109" s="55">
        <v>0</v>
      </c>
      <c r="L109" s="15">
        <f t="shared" ref="L109:L112" si="80">(1-K109)*J109</f>
        <v>0</v>
      </c>
      <c r="M109" s="146"/>
      <c r="N109" s="146"/>
      <c r="O109" s="146"/>
      <c r="P109" s="146"/>
      <c r="Q109" s="146"/>
      <c r="R109" s="146"/>
      <c r="S109" s="146"/>
    </row>
    <row r="110" spans="1:19" x14ac:dyDescent="0.25">
      <c r="A110" s="118" t="s">
        <v>74</v>
      </c>
      <c r="B110" s="119">
        <v>1</v>
      </c>
      <c r="C110" s="120" t="s">
        <v>75</v>
      </c>
      <c r="D110" s="57">
        <v>0</v>
      </c>
      <c r="E110" s="13">
        <v>0</v>
      </c>
      <c r="F110" s="14">
        <f t="shared" ref="F110:F112" si="81">B110*D110+B110*E110</f>
        <v>0</v>
      </c>
      <c r="G110" s="55">
        <v>0</v>
      </c>
      <c r="H110" s="15">
        <f t="shared" si="79"/>
        <v>0</v>
      </c>
      <c r="I110" s="56">
        <v>0</v>
      </c>
      <c r="J110" s="23">
        <f t="shared" ref="J110:J112" si="82">B110*I110*12</f>
        <v>0</v>
      </c>
      <c r="K110" s="55">
        <v>0</v>
      </c>
      <c r="L110" s="15">
        <f t="shared" si="80"/>
        <v>0</v>
      </c>
      <c r="M110" s="146"/>
      <c r="N110" s="146"/>
      <c r="O110" s="146"/>
      <c r="P110" s="146"/>
      <c r="Q110" s="146"/>
      <c r="R110" s="146"/>
      <c r="S110" s="146"/>
    </row>
    <row r="111" spans="1:19" x14ac:dyDescent="0.25">
      <c r="A111" s="121" t="s">
        <v>76</v>
      </c>
      <c r="B111" s="75">
        <v>1</v>
      </c>
      <c r="C111" s="122" t="s">
        <v>75</v>
      </c>
      <c r="D111" s="16">
        <v>0</v>
      </c>
      <c r="E111" s="13">
        <v>0</v>
      </c>
      <c r="F111" s="14">
        <f t="shared" si="81"/>
        <v>0</v>
      </c>
      <c r="G111" s="55">
        <v>0</v>
      </c>
      <c r="H111" s="15">
        <f t="shared" si="79"/>
        <v>0</v>
      </c>
      <c r="I111" s="56">
        <v>0</v>
      </c>
      <c r="J111" s="23">
        <f t="shared" si="82"/>
        <v>0</v>
      </c>
      <c r="K111" s="55">
        <v>0</v>
      </c>
      <c r="L111" s="15">
        <f t="shared" si="80"/>
        <v>0</v>
      </c>
      <c r="M111" s="146"/>
      <c r="N111" s="146"/>
      <c r="O111" s="146"/>
      <c r="P111" s="146"/>
      <c r="Q111" s="146"/>
      <c r="R111" s="146"/>
      <c r="S111" s="146"/>
    </row>
    <row r="112" spans="1:19" x14ac:dyDescent="0.25">
      <c r="A112" s="121" t="s">
        <v>77</v>
      </c>
      <c r="B112" s="75">
        <v>1</v>
      </c>
      <c r="C112" s="122" t="s">
        <v>75</v>
      </c>
      <c r="D112" s="16">
        <v>0</v>
      </c>
      <c r="E112" s="13">
        <v>0</v>
      </c>
      <c r="F112" s="14">
        <f t="shared" si="81"/>
        <v>0</v>
      </c>
      <c r="G112" s="55">
        <v>0</v>
      </c>
      <c r="H112" s="15">
        <f t="shared" si="79"/>
        <v>0</v>
      </c>
      <c r="I112" s="56">
        <v>0</v>
      </c>
      <c r="J112" s="23">
        <f t="shared" si="82"/>
        <v>0</v>
      </c>
      <c r="K112" s="55">
        <v>0</v>
      </c>
      <c r="L112" s="15">
        <f t="shared" si="80"/>
        <v>0</v>
      </c>
      <c r="M112" s="146"/>
      <c r="N112" s="146"/>
      <c r="O112" s="146"/>
      <c r="P112" s="146"/>
      <c r="Q112" s="146"/>
      <c r="R112" s="146"/>
      <c r="S112" s="146"/>
    </row>
    <row r="114" spans="1:12" x14ac:dyDescent="0.25">
      <c r="A114" s="123" t="s">
        <v>2</v>
      </c>
      <c r="B114" s="58"/>
      <c r="C114" s="58"/>
      <c r="D114" s="58"/>
      <c r="E114" s="59"/>
      <c r="G114" s="146"/>
      <c r="K114" s="146"/>
    </row>
    <row r="115" spans="1:12" x14ac:dyDescent="0.25">
      <c r="A115" s="1" t="s">
        <v>3</v>
      </c>
      <c r="B115" s="318"/>
      <c r="C115" s="319"/>
      <c r="D115" s="153"/>
      <c r="E115" s="156"/>
      <c r="G115" s="146"/>
      <c r="K115" s="146"/>
    </row>
    <row r="116" spans="1:12" x14ac:dyDescent="0.25">
      <c r="A116" s="1" t="s">
        <v>4</v>
      </c>
      <c r="B116" s="299"/>
      <c r="C116" s="300"/>
      <c r="D116" s="153"/>
      <c r="E116" s="152"/>
      <c r="G116" s="146"/>
      <c r="K116" s="146"/>
    </row>
    <row r="117" spans="1:12" x14ac:dyDescent="0.25">
      <c r="A117" s="1" t="s">
        <v>5</v>
      </c>
      <c r="B117" s="299"/>
      <c r="C117" s="300"/>
      <c r="D117" s="153"/>
      <c r="E117" s="152"/>
      <c r="F117" s="146"/>
      <c r="G117" s="146"/>
      <c r="H117" s="146"/>
      <c r="I117" s="146"/>
      <c r="J117" s="146"/>
      <c r="K117" s="146"/>
      <c r="L117" s="146"/>
    </row>
    <row r="118" spans="1:12" x14ac:dyDescent="0.25">
      <c r="A118" s="2" t="s">
        <v>6</v>
      </c>
      <c r="B118" s="301"/>
      <c r="C118" s="302"/>
      <c r="D118" s="155"/>
      <c r="E118" s="154"/>
      <c r="F118" s="146"/>
      <c r="G118" s="146"/>
      <c r="H118" s="146"/>
      <c r="I118" s="146"/>
      <c r="J118" s="146"/>
      <c r="K118" s="146"/>
      <c r="L118" s="146"/>
    </row>
  </sheetData>
  <mergeCells count="21">
    <mergeCell ref="D2:H2"/>
    <mergeCell ref="I2:L2"/>
    <mergeCell ref="A3:A5"/>
    <mergeCell ref="B3:B5"/>
    <mergeCell ref="D3:D5"/>
    <mergeCell ref="E3:E5"/>
    <mergeCell ref="F3:F5"/>
    <mergeCell ref="G3:G5"/>
    <mergeCell ref="H3:H5"/>
    <mergeCell ref="I3:I5"/>
    <mergeCell ref="K3:K5"/>
    <mergeCell ref="L3:L5"/>
    <mergeCell ref="B116:C116"/>
    <mergeCell ref="B117:C117"/>
    <mergeCell ref="B118:C118"/>
    <mergeCell ref="J3:J5"/>
    <mergeCell ref="D102:G102"/>
    <mergeCell ref="I102:K102"/>
    <mergeCell ref="A104:G105"/>
    <mergeCell ref="H104:H105"/>
    <mergeCell ref="B115:C115"/>
  </mergeCells>
  <pageMargins left="0.7" right="0.7" top="0.75" bottom="0.75" header="0.3" footer="0.3"/>
  <pageSetup paperSize="9" scale="82" fitToWidth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6135DFF650144ABF0A36A43AAC5F8" ma:contentTypeVersion="6" ma:contentTypeDescription="Een nieuw document maken." ma:contentTypeScope="" ma:versionID="96f73683dbff2ebdd6720024c902eeeb">
  <xsd:schema xmlns:xsd="http://www.w3.org/2001/XMLSchema" xmlns:xs="http://www.w3.org/2001/XMLSchema" xmlns:p="http://schemas.microsoft.com/office/2006/metadata/properties" xmlns:ns2="e9c70149-cd78-408b-a361-db12087af2ec" targetNamespace="http://schemas.microsoft.com/office/2006/metadata/properties" ma:root="true" ma:fieldsID="83a60e837aa5a38177d113a4617f7c1b" ns2:_="">
    <xsd:import namespace="e9c70149-cd78-408b-a361-db12087af2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70149-cd78-408b-a361-db12087af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AC2427-BE6F-4DBA-9B15-776C046FE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70149-cd78-408b-a361-db12087af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2A314-374F-40B2-9A18-7065F40397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6476E-D93F-4B98-8127-80036614C6C6}">
  <ds:schemaRefs>
    <ds:schemaRef ds:uri="http://schemas.microsoft.com/office/infopath/2007/PartnerControls"/>
    <ds:schemaRef ds:uri="4b5e886c-a02b-47ac-b9ab-f250f57a1fa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Totale kosten</vt:lpstr>
      <vt:lpstr>Security services</vt:lpstr>
      <vt:lpstr>Connectiviteit</vt:lpstr>
      <vt:lpstr>Specificatie</vt:lpstr>
      <vt:lpstr>Groeimogelijkheid per bedrijf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2022-01-24T12:06:37Z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0x01010081E6135DFF650144ABF0A36A43AAC5F8</vt:lpwstr>
  </property>
  <property fmtid="{D5CDD505-2E9C-101B-9397-08002B2CF9AE}" pid="3" name="Modified By">
    <vt:lpwstr>i:0#.f|membership|mark@telecomvisie.nl</vt:lpwstr>
  </property>
  <property fmtid="{D5CDD505-2E9C-101B-9397-08002B2CF9AE}" pid="4" name="FileLeafRef">
    <vt:lpwstr>Bijlage x - prijstabel v0.6.xlsx</vt:lpwstr>
  </property>
  <property fmtid="{D5CDD505-2E9C-101B-9397-08002B2CF9AE}" pid="5" name="Created By">
    <vt:lpwstr>i:0#.f|membership|mark@telecomvisie.nl</vt:lpwstr>
  </property>
</Properties>
</file>