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significantgroep-my.sharepoint.com/personal/nino_lopulalan_significant_nl/Documents/Bureaublad/NvI 2 EA KCC/Te publiceren documenten/"/>
    </mc:Choice>
  </mc:AlternateContent>
  <xr:revisionPtr revIDLastSave="0" documentId="14_{AAC598D7-814D-47C8-87B8-7331C79B03EC}" xr6:coauthVersionLast="47" xr6:coauthVersionMax="47" xr10:uidLastSave="{00000000-0000-0000-0000-000000000000}"/>
  <workbookProtection workbookAlgorithmName="SHA-512" workbookHashValue="SEkD9sjOLuwCYTH2mfED/Ait7w1SYp+C2Fj/OSIgB/wL5eL6+9Acp5sBvp9RDFqtVAVpeGZFUXy0MdYeBJ8brQ==" workbookSaltValue="dGeyMlYScLv7vnbfPpzy0w==" workbookSpinCount="100000" lockStructure="1"/>
  <bookViews>
    <workbookView xWindow="-4995" yWindow="-21720" windowWidth="38640" windowHeight="21240" xr2:uid="{06CD7BEE-8F3F-439B-A1B3-43507D5F6619}"/>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2" i="1" l="1"/>
  <c r="J72" i="1"/>
  <c r="I72" i="1"/>
  <c r="H72" i="1"/>
  <c r="O53" i="1"/>
  <c r="N53" i="1"/>
  <c r="M53" i="1"/>
  <c r="O54" i="1"/>
  <c r="N54" i="1"/>
  <c r="M55" i="1"/>
  <c r="M56" i="1"/>
  <c r="M54" i="1"/>
  <c r="O55" i="1"/>
  <c r="N55" i="1"/>
  <c r="O56" i="1"/>
  <c r="N56" i="1"/>
  <c r="H57" i="1"/>
  <c r="H55" i="1"/>
  <c r="I53" i="1"/>
  <c r="H53" i="1"/>
  <c r="H56" i="1"/>
  <c r="I56" i="1"/>
  <c r="J56" i="1"/>
  <c r="I57" i="1"/>
  <c r="J57" i="1"/>
  <c r="H54" i="1"/>
  <c r="I54" i="1"/>
  <c r="J54" i="1"/>
  <c r="I55" i="1"/>
  <c r="J55" i="1"/>
  <c r="H52" i="1"/>
  <c r="J53" i="1"/>
  <c r="J52" i="1"/>
  <c r="I52" i="1"/>
  <c r="J37" i="1"/>
  <c r="I37" i="1"/>
  <c r="H37" i="1"/>
  <c r="J36" i="1"/>
  <c r="I36" i="1"/>
  <c r="H36" i="1"/>
  <c r="H23" i="1"/>
  <c r="J23" i="1"/>
  <c r="I23" i="1"/>
  <c r="J24" i="1"/>
  <c r="I24" i="1"/>
  <c r="H24" i="1"/>
  <c r="C58" i="1"/>
  <c r="C60" i="1" s="1"/>
  <c r="E38" i="1"/>
  <c r="E40" i="1" s="1"/>
  <c r="D38" i="1"/>
  <c r="D40" i="1" s="1"/>
  <c r="C38" i="1"/>
  <c r="C40" i="1" s="1"/>
  <c r="F24" i="1" l="1"/>
  <c r="F72" i="1"/>
  <c r="F40" i="1"/>
  <c r="F54" i="1"/>
  <c r="H39" i="1"/>
  <c r="I39" i="1"/>
  <c r="H41" i="1"/>
  <c r="I40" i="1"/>
  <c r="I41" i="1"/>
  <c r="H40" i="1"/>
  <c r="C73" i="1"/>
  <c r="E73" i="1"/>
  <c r="D73" i="1"/>
  <c r="D58" i="1"/>
  <c r="H60" i="1" s="1"/>
  <c r="E58" i="1"/>
  <c r="I59" i="1" s="1"/>
  <c r="E25" i="1"/>
  <c r="D25" i="1"/>
  <c r="C25" i="1"/>
  <c r="H74" i="1" l="1"/>
  <c r="F36" i="1"/>
  <c r="I61" i="1"/>
  <c r="H61" i="1"/>
  <c r="E75" i="1"/>
  <c r="I76" i="1"/>
  <c r="D75" i="1"/>
  <c r="I75" i="1"/>
  <c r="C75" i="1"/>
  <c r="H76" i="1"/>
  <c r="I74" i="1"/>
  <c r="H75" i="1"/>
  <c r="E60" i="1"/>
  <c r="D60" i="1"/>
  <c r="H59" i="1"/>
  <c r="I60" i="1"/>
  <c r="H28" i="1"/>
  <c r="I28" i="1"/>
  <c r="D27" i="1"/>
  <c r="I27" i="1"/>
  <c r="E27" i="1"/>
  <c r="C27" i="1"/>
  <c r="I26" i="1"/>
  <c r="H26" i="1"/>
  <c r="H27" i="1"/>
  <c r="D88" i="1"/>
  <c r="F71" i="1" l="1"/>
  <c r="F75" i="1"/>
  <c r="D90" i="1" s="1"/>
  <c r="F23" i="1"/>
  <c r="F27" i="1"/>
  <c r="D87" i="1" s="1"/>
  <c r="F60" i="1"/>
  <c r="D89" i="1" s="1"/>
  <c r="D91" i="1" l="1"/>
  <c r="F94" i="1" s="1"/>
  <c r="F93" i="1" l="1"/>
  <c r="C99" i="1"/>
  <c r="C102" i="1" s="1"/>
</calcChain>
</file>

<file path=xl/sharedStrings.xml><?xml version="1.0" encoding="utf-8"?>
<sst xmlns="http://schemas.openxmlformats.org/spreadsheetml/2006/main" count="167" uniqueCount="87">
  <si>
    <t>Inkomende telefonie</t>
  </si>
  <si>
    <t>&gt;100.000</t>
  </si>
  <si>
    <t>&gt;175.000</t>
  </si>
  <si>
    <t>Bemenste chat</t>
  </si>
  <si>
    <t>Onbemenste chat</t>
  </si>
  <si>
    <t>Bemenste webcare</t>
  </si>
  <si>
    <t>Uitgaande telefonie</t>
  </si>
  <si>
    <t>Bijlage I: Prijzenblad</t>
  </si>
  <si>
    <t>Programmalijn Testen</t>
  </si>
  <si>
    <t>Scenario's</t>
  </si>
  <si>
    <t>Type dienstverlening</t>
  </si>
  <si>
    <t>Bovengrens van uw tarief</t>
  </si>
  <si>
    <t>Aandeel inkomende telefonie</t>
  </si>
  <si>
    <t>Aandeel uitgaande telefonie</t>
  </si>
  <si>
    <t>n.v.t.</t>
  </si>
  <si>
    <r>
      <t xml:space="preserve">Aantallen calls </t>
    </r>
    <r>
      <rPr>
        <b/>
        <u/>
        <sz val="11"/>
        <color theme="1"/>
        <rFont val="Calibri"/>
        <family val="2"/>
        <scheme val="minor"/>
      </rPr>
      <t>per dag</t>
    </r>
  </si>
  <si>
    <t>85.000-100.000</t>
  </si>
  <si>
    <t>250-750</t>
  </si>
  <si>
    <t>500-1.000</t>
  </si>
  <si>
    <t>22FTE</t>
  </si>
  <si>
    <t>30FTE</t>
  </si>
  <si>
    <t>Toelichting</t>
  </si>
  <si>
    <t>E-mail afhandeling</t>
  </si>
  <si>
    <t>Programmalijn Bron- en Contactonderzoek</t>
  </si>
  <si>
    <r>
      <t xml:space="preserve">Aantallen </t>
    </r>
    <r>
      <rPr>
        <b/>
        <u/>
        <sz val="11"/>
        <color theme="1"/>
        <rFont val="Calibri"/>
        <family val="2"/>
        <scheme val="minor"/>
      </rPr>
      <t>dossiers per dag</t>
    </r>
  </si>
  <si>
    <t>Wegingsfactor</t>
  </si>
  <si>
    <t>Gemiddeld tarief</t>
  </si>
  <si>
    <t>Gemiddeld tarief Programmalijn Testen</t>
  </si>
  <si>
    <t>Gemiddeld gewogen tarief</t>
  </si>
  <si>
    <t>&gt;2.000</t>
  </si>
  <si>
    <t>&gt;3.000</t>
  </si>
  <si>
    <t>Gemiddeld tarief Programmalijn Bron- en Contactonderzoek</t>
  </si>
  <si>
    <t>Inkomende telefonie 2e lijn</t>
  </si>
  <si>
    <t>30-50</t>
  </si>
  <si>
    <t>&gt;4.000</t>
  </si>
  <si>
    <t>Gemiddeld tarief Programmalijn Vaccineren - Medische informatielijn</t>
  </si>
  <si>
    <t>Programmalijn Vaccineren - Medische informatielijn</t>
  </si>
  <si>
    <t>Webcare</t>
  </si>
  <si>
    <t>Programmalijn Vaccineren - Afsprakenlijn</t>
  </si>
  <si>
    <t>Met welk shrinkage-percentage houdt u rekening?</t>
  </si>
  <si>
    <t>Naam Inschrijver</t>
  </si>
  <si>
    <t>Naam rechtsgeldig vertegenwoordiger</t>
  </si>
  <si>
    <t>Datum:</t>
  </si>
  <si>
    <t>Bepaling van uw score voor Gunningscriterium P1 Prijs</t>
  </si>
  <si>
    <t>Gemiddeld tarief Programmalijn Vaccineren - Afsprakenlijn</t>
  </si>
  <si>
    <r>
      <rPr>
        <sz val="11"/>
        <color theme="1" tint="0.499984740745262"/>
        <rFont val="Calibri"/>
        <family val="2"/>
      </rPr>
      <t>±</t>
    </r>
    <r>
      <rPr>
        <sz val="11"/>
        <color theme="1" tint="0.499984740745262"/>
        <rFont val="Calibri"/>
        <family val="2"/>
        <scheme val="minor"/>
      </rPr>
      <t>96</t>
    </r>
  </si>
  <si>
    <t>±64</t>
  </si>
  <si>
    <r>
      <t xml:space="preserve">Aantallen calls </t>
    </r>
    <r>
      <rPr>
        <b/>
        <u/>
        <sz val="11"/>
        <color theme="1"/>
        <rFont val="Calibri"/>
        <family val="2"/>
        <scheme val="minor"/>
      </rPr>
      <t>per dag</t>
    </r>
    <r>
      <rPr>
        <b/>
        <sz val="11"/>
        <color theme="1"/>
        <rFont val="Calibri"/>
        <family val="2"/>
        <scheme val="minor"/>
      </rPr>
      <t xml:space="preserve">
</t>
    </r>
    <r>
      <rPr>
        <sz val="11"/>
        <color theme="1"/>
        <rFont val="Calibri"/>
        <family val="2"/>
        <scheme val="minor"/>
      </rPr>
      <t>Dit betreft het aantal calls en is niet uitgesplitst naar 1e of 2e lijn.</t>
    </r>
  </si>
  <si>
    <t>Inkomende telefonie 1e lijn</t>
  </si>
  <si>
    <t xml:space="preserve">Uw gemiddeld uurtarief </t>
  </si>
  <si>
    <t xml:space="preserve">Uw ongewogen score is: </t>
  </si>
  <si>
    <r>
      <rPr>
        <b/>
        <sz val="11"/>
        <color theme="1"/>
        <rFont val="Calibri"/>
        <family val="2"/>
        <scheme val="minor"/>
      </rPr>
      <t>Uw ongewogen score</t>
    </r>
    <r>
      <rPr>
        <sz val="11"/>
        <color theme="1"/>
        <rFont val="Calibri"/>
        <family val="2"/>
        <scheme val="minor"/>
      </rPr>
      <t xml:space="preserve"> = (-5) X </t>
    </r>
    <r>
      <rPr>
        <b/>
        <sz val="11"/>
        <color theme="1"/>
        <rFont val="Calibri"/>
        <family val="2"/>
        <scheme val="minor"/>
      </rPr>
      <t>[Uw gemiddeld uurtarief]</t>
    </r>
    <r>
      <rPr>
        <sz val="11"/>
        <color theme="1"/>
        <rFont val="Calibri"/>
        <family val="2"/>
        <scheme val="minor"/>
      </rPr>
      <t xml:space="preserve"> + 350</t>
    </r>
  </si>
  <si>
    <t>Uw ongewogen score voor Gunningscriterium P1 Prijs wordt bepaald aan de hand van de volgende formule:</t>
  </si>
  <si>
    <r>
      <t xml:space="preserve">De wegingsfactor van Gunningscriterium P1 Prijs is 20%. Uw </t>
    </r>
    <r>
      <rPr>
        <b/>
        <sz val="11"/>
        <color theme="1"/>
        <rFont val="Calibri"/>
        <family val="2"/>
        <scheme val="minor"/>
      </rPr>
      <t>gewogen score</t>
    </r>
    <r>
      <rPr>
        <sz val="11"/>
        <color theme="1"/>
        <rFont val="Calibri"/>
        <family val="2"/>
        <scheme val="minor"/>
      </rPr>
      <t xml:space="preserve"> wordt berekend door uw </t>
    </r>
    <r>
      <rPr>
        <b/>
        <sz val="11"/>
        <color theme="1"/>
        <rFont val="Calibri"/>
        <family val="2"/>
        <scheme val="minor"/>
      </rPr>
      <t>ongewogen score</t>
    </r>
    <r>
      <rPr>
        <sz val="11"/>
        <color theme="1"/>
        <rFont val="Calibri"/>
        <family val="2"/>
        <scheme val="minor"/>
      </rPr>
      <t xml:space="preserve"> te vermenigvuldigen met 20%.</t>
    </r>
  </si>
  <si>
    <t>Uw gewogen score is:</t>
  </si>
  <si>
    <t>Punten</t>
  </si>
  <si>
    <t>Waakvlam organisatie</t>
  </si>
  <si>
    <t>Gecontroleerd opschalen</t>
  </si>
  <si>
    <t>Crisis situatie</t>
  </si>
  <si>
    <t>Voor de tarieven voor deze programmalijn geldt dat uw gemiddelde tarief per scenario niet meer dan 20% mag afwijken van uw gemiddelde tarief voor een van de andere scenario's. Daarnaast geldt dat uw tarief voor het ene type dienstverlening binnen een scenario ook niet meer dan 20% mag afwijken van het tarief voor het andere type dienstverlening binnen hetzelfde scenario. Indien sprake is van afwijkingen groter dan 20% verschijnt in kolom G een rood gemarkeerde melding.</t>
  </si>
  <si>
    <t xml:space="preserve">Indien uw gemiddeld uurtarief gelijk is aan of lager is dan €50,- , ontvangt u een ongewogen score van 100,00 punten.
</t>
  </si>
  <si>
    <t>Indien uw gemiddeld uurtarief gelijk is aan of hoger is dan €70,-, ontvangt u een ongewogen score van 0,00 punten.</t>
  </si>
  <si>
    <t>De in dit prijzenblad bij de verschillende programmalijnen en scenario's aangegeven aantallen calls en dossiers, inclusief de verdeling daarvan over typen dienstverlening betreffen prognoses van Opdrachtgever. Inschrijvers kunnen geen rechten ontlenen aan de weergegeven cijfers en/of scenario's.
Let op! Door indiening van dit prijzenblad, gaat u akkoord met de voorwaarden die Opdrachtgever stelt ten aanzien van prijsstelling door Inschrijvers. Met indiening van dit prijzenblad verklaart u bekend te zijn met de voorwaarden van Opdrachtgever en daarmee nadrukkelijk in te stemmen.</t>
  </si>
  <si>
    <t>C</t>
  </si>
  <si>
    <t>D</t>
  </si>
  <si>
    <t>E</t>
  </si>
  <si>
    <t>Sc.1</t>
  </si>
  <si>
    <t>Sc.2</t>
  </si>
  <si>
    <t>Sc.3</t>
  </si>
  <si>
    <t>gereed</t>
  </si>
  <si>
    <t>opwaarts</t>
  </si>
  <si>
    <t>neerwaarts</t>
  </si>
  <si>
    <t>Regel</t>
  </si>
  <si>
    <t>Onder de programmalijn Vaccineren vallen enerzijds de 'afsprakenlijn', dat is het klantcontactcenter waar men een vaccinatieafspraak kan plannen. En anderzijds de 'medische informatielijn', dat is het klantcontactcenter waar men (medische) informatie kan verkrijgen rondom vaccinatie.  Opdrachtgever wijst erop dat de medische informatielijn hierboven weergegeven is. Voor de afsprakenlijn geldt voorts dat 30% van de vaccinatiegerechtigden telefonisch een afspraak plant en 70% van de vaccinatiegerechtigden via een portal van Opdrachtgever een afspraak plant. 
Voor de tarieven voor deze programmalijn geldt dat uw gemiddelde tarief per scenario niet meer dan 20% mag afwijken van uw gemiddelde tarief voor een van de andere scenario's. Daarnaast geldt dat uw tarief voor het ene type dienstverlening binnen een scenario ook niet meer dan 20% mag afwijken van het tarief voor het andere type dienstverlening binnen hetzelfde scenario. Indien sprake is van afwijkingen groter dan 20% verschijnt in kolom G een rood gemarkeerde melding.</t>
  </si>
  <si>
    <t>Medische achtervang</t>
  </si>
  <si>
    <t xml:space="preserve">Uitgaande telefonie </t>
  </si>
  <si>
    <t>Tijdsbesteding  in uren medische achtervang</t>
  </si>
  <si>
    <t>Tijdsbesteding uitgaande telefonie</t>
  </si>
  <si>
    <t>Opdrachtgever verzoekt u aan te geven met welk shrinkage percentage u rekent bij de bepaling van uw tarieven. Dit percentage weegt niet mee in het bepalen van uw score voor Gunningscriterium P1 Prijs.
Onder shrinkage verstaat Opdrachtgever: de tijd waarvoor mensen worden betaald terwijl zij niet beschikbaar zijn om klantcontact af te handelen. 
Hierbij spelen (externe) krimpfactoren een rol, zoals:  Feestdagen &amp; vakanties, (Ziekte-)verzuim, Te laat komen en/of te vroeg weggaan. Daarnaast spelen interne krimpfactoren een rol, zoals: Geplande pauzes en lunchpauze, Teamvergaderingen &amp; trainingen, Een-op-een gesprekken/bila's, 'After call work'.</t>
  </si>
  <si>
    <t>€</t>
  </si>
  <si>
    <t xml:space="preserve">Opdrachtgever hanteert de volgende definitie van workforce management (WFM):
Workforce management is het optimaal afstemmen van capaciteitsvraag en personeel waarbij zowel vanuit strategisch als tactisch en operationeel perspectief naar de planning van personeel wordt gekeken. Het zorgt voor het juiste personeel op de juiste plek op het juiste moment, gebruik makend van historische data en trends en voorspellingen over de te verwachten hoeveelheid werk. Workforce management wordt in Nederland ook vaak personeelsplanning genoemd, hoewel personeelsplanning feitelijk een onderdeel is van workforce management. 
WFM bestaat uit de volgende onderdelen:
1. Forecasting: 
Het Forecast proces omvat een statistische en taxerende interpretatie van historische gegevens om de toekomstige workload (Contactvolume en AHT) op week, dag en interval te voorspellen. Deze informatie gebruiken we om de benodigde capaciteit te bepalen. Dit proces mits goed ingericht zorgt voor voorspelbaarheid binnen het Klantcontactcentrum. 
2. Capaciteitsmanagement: 
Capaciteitsmanagement is het procesgedeelte waarin de vertaling wordt gemaakt van de Forecast naar het aantal FTE ( en dus ook inzeturen) dat nodig is om het werk in de Forecast binnen de gestelde doelen af te handelen”. Met andere woorden: Het vertalen van de workload naar de workforce. Dit gebeurt zowel voor de korte termijn (als basis voor de roosters) als (middel)lange termijn (budgetcyclus en poolmanagement). Er wordt rekening gehouden met het verwachte werkaanbod en overige activiteiten zoals werkoverleg, ziekte/verlof en projecten. Dit proces mits goed ingericht zorgt voor flexibiliteit binnen het Klantcontactcentrum. 
3. Roostering: 
Roostering is het procesgedeelte die volgt vanuit capaciteitsmanagement. In het rooster wordt de vertaling gemaakt van het aantal benodigde medewerkers naar ingeroosterde activiteiten per medewerker.  Roostering is essentieel om inzicht te krijgen hoe de theoretische voorspelling uit gaat pakken in de operationele klant contactomgeving. De complexiteit van dit proces laat zich beïnvloeden door de hoeveelheid aan verschillende competenties (skills) en mediatypes (calls, mail, chat etc.) die de organisatie kent. Dit proces mits goed ingericht zorgt voor efficiency en medewerkerstevredenheid binnen het Klantcontactcentrum. 
4. Trafficmanagement: 
Traffic is het procesgedeelte waarin vraag en aanbod in de operatie op elkaar worden afgestemd om zo het verschil tussen gepland en actueel te minimaliseren. Traffic Management grijpt in zodra de afwijkingen in aanbod of bezetting ervoor (dreigen te) zorgen dat de service doelstellingen (servicelevel, doorlooptijd, etc.) niet behaald worden. Dit proces mits goed ingericht zorgt voor een goede bereikbaarheid van het Klantcontactcentrum. </t>
  </si>
  <si>
    <t>De programmalijn Bron- en Contactonderzoek werkt niet met 'calls' maar met 'dossiers'. In dit prijzenblad wordt uitgegaan van een zogenaamd 'Fase 1: Volledig Bron- en Contactonderzoek'-dossier. Dit betreft de meest uitgebreide werkwijze voor bron- en contactonderzoek waarbij een medewerker van Opdrachtnemer contact opneemt met een met Covid-19 besmette persoon. Dit gebeurt na registratie van een positieve testuitslag en heeft als doel het in kaart brengen van mogelijke bronnen van besmetting gedurende de bronperiode en het in kaart brengen van de contacten gedurende de besmettelijke periode. van de nauwe contacten van de besmette persoon gedurende de afgelopen vijf (5) dagen. Nadat de nauwe contacten in kaart gebracht zijn, neemt de medewerker van Opdrachtnemer telefonisch contact op met elk van de nauwe contacten van de besmette persoon om hen in te lichten over het contact met een besmet persoon en maatregelen te adviseren, bijvoorbeeld quarantaine- en testadviezen. Na vijf (5) dagen worden alle nauwe contacten nogmaals benaderd door de medewerker van Opdrachtnemer. Alle handelingen die medewerkers van Opdrachtnemer hiertoe verrichten bedragen gemiddeld acht (8) netto productieve uren inzet. 
In de tweede lijn zijn verpleegkundigen en artsen beschikbaar als 'medische achtervang' voor de medewerkers van de programmalijn Bron- en Contactonderzoek. Eventuele inzet van de tweede lijn komt bovenop de gemiddelde behandeltijd van een bron- en contactonderzoek. Per 250 netto inzeturen vanuit de eerste lijn is ongeveer 1 uur netto inzet vanuit de tweede lijn benodigd.
Voor de tarieven voor deze programmalijn geldt dat uw gemiddelde tarief per scenario niet meer dan 20% mag afwijken van uw gemiddelde tarief voor een van de andere scenario's. Indien sprake is van afwijkingen groter dan 20% verschijnt in kolom G een rood gemarkeerde melding.
Uw tarieven voor medewerkers in de tweede lijn (medische achtervang) mogen niet hoger zijn dan: €100,-</t>
  </si>
  <si>
    <r>
      <t xml:space="preserve">Dit Prijzenblad behoort bij de Europese openbare aanbesteding Klantcontactdiensten van GGD GHOR Nederland, met TenderNed-kenmerk: 311739.
Inschrijvers wordt verzocht dit Prijzenblad in te vullen met inachtneming van de uitgangspunten van het Beschrijvend Document, Programma van Eisen en de Concept Raamovereenkomst. 
Ter bestrijding van Covid-19 ontplooit Opdrachtgever diverse programmalijnen die gebruik maken van klantcontactdiensten waaronder callcenterdiensten. Per programmalijn zijn telkens vier scenario's omschreven welke ook zijn toegelicht in Hoofdstuk 2 van het Beschrijvend document. Opdrachtgever verzoekt u om voor iedere programmalijn én voor ieder scenario een </t>
    </r>
    <r>
      <rPr>
        <b/>
        <u/>
        <sz val="11"/>
        <color rgb="FF000000"/>
        <rFont val="Calibri"/>
        <family val="2"/>
      </rPr>
      <t>bovengrens van uw tarieven</t>
    </r>
    <r>
      <rPr>
        <sz val="11"/>
        <color rgb="FF000000"/>
        <rFont val="Calibri"/>
        <family val="2"/>
      </rPr>
      <t xml:space="preserve"> op te geven. Hieronder ziet u</t>
    </r>
    <r>
      <rPr>
        <b/>
        <sz val="11"/>
        <color rgb="FF000000"/>
        <rFont val="Calibri"/>
        <family val="2"/>
      </rPr>
      <t xml:space="preserve"> </t>
    </r>
    <r>
      <rPr>
        <b/>
        <u/>
        <sz val="11"/>
        <color rgb="FF000000"/>
        <rFont val="Calibri"/>
        <family val="2"/>
      </rPr>
      <t>geel gemarkeerde velden</t>
    </r>
    <r>
      <rPr>
        <sz val="11"/>
        <color rgb="FF000000"/>
        <rFont val="Calibri"/>
        <family val="2"/>
      </rPr>
      <t xml:space="preserve"> waar u de bovengrens van uw tarieven kunt noteren. De tarieven zijn </t>
    </r>
    <r>
      <rPr>
        <b/>
        <u/>
        <sz val="11"/>
        <color rgb="FF000000"/>
        <rFont val="Calibri"/>
        <family val="2"/>
      </rPr>
      <t>uurtarieven voor netto inzetbare productieve uren</t>
    </r>
    <r>
      <rPr>
        <sz val="11"/>
        <color rgb="FF000000"/>
        <rFont val="Calibri"/>
        <family val="2"/>
      </rPr>
      <t xml:space="preserve"> van uw medewerkers. Het gaat hierbij om reguliere tarieven, dat wil zeggen exclusief (onregelmatigheids)toeslagen.
Voorts geldt dat de tarieven die u invult gedurende de looptijd van de Raamovereenkomst, behoudens de mogelijkheid tot indexatie, onveranderlijk zijn. De tarieven die u invult betreffen maximumtarieven voor uw dienstverlening gedurende de looptijd van de Raamovereenkomst, dat betekent dat u, tenzij Opdrachtgever nadrukkelijk anders bepaalt, geen tarieven kunt aanbieden die hoger zijn dat de tarieven die u hieronder invult. 
De bovengrenzen voor uw tarieven per scenario tellen mee in de bepaling van uw score voor Gunningscriterium P1 Prijs. Op basis van de mate waarin Opdrachtgever de verwezenlijking van de scenario's waarschijnlijk acht heeft Opdrachtgever de scenario's onderling een weging gegeven. Weging per scenario:
* Waakvlam Organisatie: 50%
* Gecontroleerd opschalen: 30%
* Crisis situatie: 20%
Per programmalijn is aangegeven welk type dienstverlening door Opdrachtgever afgenomen wordt en in welke omvang die naar verwachting van Opdrachtgever afgenomen (moeten) kunnen worden. Waar relevant is een toelichting gegeven op de informatie die weergegeven wordt per programmalijn. U wordt verzocht tarieven aan te bieden in euro (€), exclusief omzetbelasting, maar inclusief al uw overheadkosten en inclusief WFM. Het is niet toegestaan negatieve bedragen in te voeren of (nul) in te voeren. Het is evenmin toegestaan tarieven in te voeren waarmee u berekening van een score onmogelijk maakt of het berekeningsmodel frustreert.
</t>
    </r>
  </si>
  <si>
    <t xml:space="preserve">Bovengrens voor opslag bovenop het uurtarief voor inzet ICT Componenten: </t>
  </si>
  <si>
    <r>
      <t xml:space="preserve">De gevraagde opslag wordt door Opdrachtgever </t>
    </r>
    <r>
      <rPr>
        <b/>
        <sz val="11"/>
        <color theme="1"/>
        <rFont val="Calibri"/>
        <family val="2"/>
        <scheme val="minor"/>
      </rPr>
      <t>niet</t>
    </r>
    <r>
      <rPr>
        <sz val="11"/>
        <color theme="1"/>
        <rFont val="Calibri"/>
        <family val="2"/>
        <scheme val="minor"/>
      </rPr>
      <t xml:space="preserve"> meegewogen in de bepaling van de score voor Gunningscriterium P1 Prijs.  Tijdens de Minicompetities behoudt Opdrachtgever zich het recht voor de opslag mee te laten wegen bij het bepalen van de winnaar van de Minicompetitie.</t>
    </r>
  </si>
  <si>
    <r>
      <rPr>
        <b/>
        <sz val="11"/>
        <color rgb="FFFF0000"/>
        <rFont val="Calibri"/>
        <family val="2"/>
        <scheme val="minor"/>
      </rPr>
      <t xml:space="preserve">Let op! </t>
    </r>
    <r>
      <rPr>
        <sz val="11"/>
        <color theme="1"/>
        <rFont val="Calibri"/>
        <family val="2"/>
        <scheme val="minor"/>
      </rPr>
      <t>In verband met de beantwoording van vraag 90 van Nota van Inlichtingen 2 heeft Opdrachtgever hier een veld toegevoegd voor het opnemen van een opslag bovenop het uurtarief  voor ICT componenten die benodigd zijn om ervoor te zorgen dat binnen één programmalijn altijd met één klantcontactplatform zal worden gewerkt, ook als sprake is van inzet van meer dan één Opdrachtnemer ter uitvoering van de desbetreffende Opdracht. Dit geldt ook voor inzet van samenwerkingspartners en Onderaannemers van de Opdrachtnemer(s) die wordt ingezet ter uitvoering van de Opdracht.</t>
    </r>
  </si>
  <si>
    <t>Opdrachtgever maakt binnen de programmalijn Vaccinatie gebruik van een medische informatielijn. Hier kan men terecht voor medische vragen met betrekking tot het Covid-19 vaccinatieprogramma. Mensen met vragen kunnen telefonisch contact opnemen (inkomende telefonie) en krijgen contact met een medewerker die in algemene zin medische vragen kan beantwoorden, de zogenaamde 'eerste lijn'. Indien de desbetreffende medewerker niet in staat is de vragen te beantwoorden, kan de desbetreffende medewerker de beller doorverbinden met een arts die de medische vragen wel kan beantwoorden, de zogenaamde 'tweede lijn'. In 25%-30% van de gesprekken wordt de beller door de eerste lijn doorverbonden met de tweede lijn.
Voor de tarieven voor deze programmalijn geldt dat uw gemiddelde tarief per scenario niet meer dan 20% mag afwijken van uw gemiddelde tarief voor een van de andere scenario's. Indien sprake is van afwijkingen groter dan 20% verschijnt in kolom G een rood gemarkeerde melding.
Uw tarieven voor Inkomende telefonie 2e lijn mogen niet hoger zijn dan: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</si>
</sst>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_ ;\-#,##0.00\ "/>
    <numFmt numFmtId="165" formatCode=";;;"/>
  </numFmts>
  <fonts count="20"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tint="0.499984740745262"/>
      <name val="Calibri"/>
      <family val="2"/>
      <scheme val="minor"/>
    </font>
    <font>
      <b/>
      <u/>
      <sz val="11"/>
      <color theme="1"/>
      <name val="Calibri"/>
      <family val="2"/>
      <scheme val="minor"/>
    </font>
    <font>
      <sz val="11"/>
      <name val="Calibri"/>
      <family val="2"/>
      <scheme val="minor"/>
    </font>
    <font>
      <b/>
      <sz val="14"/>
      <color theme="1"/>
      <name val="Calibri"/>
      <family val="2"/>
      <scheme val="minor"/>
    </font>
    <font>
      <b/>
      <sz val="18"/>
      <color theme="1"/>
      <name val="Calibri"/>
      <family val="2"/>
      <scheme val="minor"/>
    </font>
    <font>
      <b/>
      <sz val="11"/>
      <name val="Calibri"/>
      <family val="2"/>
      <scheme val="minor"/>
    </font>
    <font>
      <sz val="11"/>
      <color theme="1" tint="0.499984740745262"/>
      <name val="Calibri"/>
      <family val="2"/>
    </font>
    <font>
      <b/>
      <u/>
      <sz val="14"/>
      <color theme="1"/>
      <name val="Calibri"/>
      <family val="2"/>
      <scheme val="minor"/>
    </font>
    <font>
      <b/>
      <sz val="12"/>
      <color theme="1"/>
      <name val="Calibri"/>
      <family val="2"/>
      <scheme val="minor"/>
    </font>
    <font>
      <b/>
      <sz val="11"/>
      <color theme="0"/>
      <name val="Calibri"/>
      <family val="2"/>
      <scheme val="minor"/>
    </font>
    <font>
      <sz val="11"/>
      <color theme="0"/>
      <name val="Calibri"/>
      <family val="2"/>
      <scheme val="minor"/>
    </font>
    <font>
      <b/>
      <sz val="14"/>
      <name val="Calibri"/>
      <family val="2"/>
      <scheme val="minor"/>
    </font>
    <font>
      <sz val="11"/>
      <color theme="1"/>
      <name val="Calibri"/>
      <family val="2"/>
    </font>
    <font>
      <sz val="11"/>
      <color rgb="FF000000"/>
      <name val="Calibri"/>
      <family val="2"/>
    </font>
    <font>
      <b/>
      <u/>
      <sz val="11"/>
      <color rgb="FF000000"/>
      <name val="Calibri"/>
      <family val="2"/>
    </font>
    <font>
      <b/>
      <sz val="11"/>
      <color rgb="FF000000"/>
      <name val="Calibri"/>
      <family val="2"/>
    </font>
    <font>
      <b/>
      <sz val="11"/>
      <color rgb="FFFF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92D050"/>
        <bgColor indexed="64"/>
      </patternFill>
    </fill>
    <fill>
      <patternFill patternType="solid">
        <fgColor theme="0"/>
        <bgColor indexed="64"/>
      </patternFill>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23">
    <xf numFmtId="0" fontId="0" fillId="0" borderId="0" xfId="0"/>
    <xf numFmtId="0" fontId="0" fillId="0" borderId="0" xfId="0" applyProtection="1"/>
    <xf numFmtId="0" fontId="0" fillId="0" borderId="0" xfId="0" applyAlignment="1" applyProtection="1">
      <alignment wrapText="1"/>
    </xf>
    <xf numFmtId="0" fontId="0" fillId="0" borderId="0" xfId="0" applyAlignment="1" applyProtection="1">
      <alignment horizontal="left" vertical="top" wrapText="1"/>
    </xf>
    <xf numFmtId="0" fontId="6" fillId="0" borderId="0" xfId="0" applyFont="1" applyFill="1" applyBorder="1" applyAlignment="1" applyProtection="1">
      <alignment horizontal="left" vertical="top" wrapText="1"/>
    </xf>
    <xf numFmtId="0" fontId="0" fillId="0" borderId="0" xfId="0" applyFill="1" applyBorder="1" applyAlignment="1" applyProtection="1">
      <alignment horizontal="center" vertical="top" wrapText="1"/>
    </xf>
    <xf numFmtId="0" fontId="0" fillId="0" borderId="1" xfId="0" applyBorder="1" applyProtection="1"/>
    <xf numFmtId="0" fontId="0" fillId="0" borderId="1" xfId="0" applyFill="1" applyBorder="1" applyProtection="1"/>
    <xf numFmtId="0" fontId="0" fillId="0" borderId="0" xfId="0" applyFill="1" applyProtection="1"/>
    <xf numFmtId="0" fontId="2" fillId="3" borderId="1" xfId="0" applyFont="1" applyFill="1" applyBorder="1" applyAlignment="1" applyProtection="1">
      <alignment horizontal="center"/>
    </xf>
    <xf numFmtId="0" fontId="2" fillId="0" borderId="1" xfId="0" applyFont="1" applyBorder="1" applyAlignment="1" applyProtection="1">
      <alignment wrapText="1"/>
    </xf>
    <xf numFmtId="3" fontId="0" fillId="0" borderId="1" xfId="0" applyNumberFormat="1" applyBorder="1" applyAlignment="1" applyProtection="1">
      <alignment horizontal="center"/>
    </xf>
    <xf numFmtId="0" fontId="0" fillId="0" borderId="1" xfId="0" applyBorder="1" applyAlignment="1" applyProtection="1">
      <alignment horizontal="center"/>
    </xf>
    <xf numFmtId="0" fontId="3" fillId="0" borderId="1" xfId="0" applyFont="1" applyBorder="1" applyAlignment="1" applyProtection="1">
      <alignment wrapText="1"/>
    </xf>
    <xf numFmtId="3" fontId="3" fillId="0" borderId="1" xfId="0" applyNumberFormat="1" applyFont="1" applyBorder="1" applyAlignment="1" applyProtection="1">
      <alignment horizontal="center"/>
    </xf>
    <xf numFmtId="0" fontId="0" fillId="0" borderId="0" xfId="0" applyFill="1" applyAlignment="1" applyProtection="1"/>
    <xf numFmtId="0" fontId="0" fillId="0" borderId="0" xfId="0" applyFill="1" applyAlignment="1" applyProtection="1">
      <alignment wrapText="1"/>
    </xf>
    <xf numFmtId="0" fontId="2" fillId="0" borderId="1" xfId="0" applyFont="1" applyBorder="1" applyAlignment="1" applyProtection="1">
      <alignment horizontal="center"/>
    </xf>
    <xf numFmtId="0" fontId="0" fillId="0" borderId="1" xfId="0" applyBorder="1" applyAlignment="1" applyProtection="1">
      <alignment wrapText="1"/>
    </xf>
    <xf numFmtId="0" fontId="13" fillId="0" borderId="0" xfId="0" applyFont="1" applyFill="1" applyAlignment="1" applyProtection="1">
      <alignment horizontal="left" vertical="top" wrapText="1"/>
    </xf>
    <xf numFmtId="0" fontId="2" fillId="3" borderId="1" xfId="0" applyFont="1" applyFill="1" applyBorder="1" applyAlignment="1" applyProtection="1">
      <alignment wrapText="1"/>
    </xf>
    <xf numFmtId="44" fontId="0" fillId="3" borderId="1" xfId="0" applyNumberFormat="1" applyFill="1" applyBorder="1" applyAlignment="1" applyProtection="1">
      <alignment horizontal="center"/>
    </xf>
    <xf numFmtId="9" fontId="2" fillId="3" borderId="1" xfId="0" applyNumberFormat="1" applyFont="1" applyFill="1" applyBorder="1" applyAlignment="1" applyProtection="1">
      <alignment horizontal="center" wrapText="1"/>
    </xf>
    <xf numFmtId="0" fontId="0" fillId="3" borderId="1" xfId="0" applyFill="1" applyBorder="1" applyProtection="1"/>
    <xf numFmtId="0" fontId="0" fillId="0" borderId="0" xfId="0" applyFill="1" applyBorder="1" applyProtection="1"/>
    <xf numFmtId="44" fontId="0" fillId="0" borderId="0" xfId="0" applyNumberFormat="1" applyFill="1" applyBorder="1" applyAlignment="1" applyProtection="1">
      <alignment horizontal="center"/>
    </xf>
    <xf numFmtId="44" fontId="2" fillId="0" borderId="0" xfId="0" applyNumberFormat="1" applyFont="1" applyFill="1" applyBorder="1" applyAlignment="1" applyProtection="1">
      <alignment horizontal="center"/>
    </xf>
    <xf numFmtId="0" fontId="2" fillId="0" borderId="1" xfId="0" applyFont="1" applyBorder="1" applyAlignment="1" applyProtection="1">
      <alignment vertical="top" wrapText="1"/>
    </xf>
    <xf numFmtId="3" fontId="0" fillId="0" borderId="1" xfId="0" applyNumberFormat="1" applyBorder="1" applyAlignment="1" applyProtection="1">
      <alignment horizontal="center" vertical="center"/>
    </xf>
    <xf numFmtId="0" fontId="0" fillId="0" borderId="1" xfId="0" applyBorder="1" applyAlignment="1" applyProtection="1">
      <alignment horizontal="center" vertical="center"/>
    </xf>
    <xf numFmtId="0" fontId="1" fillId="0" borderId="0" xfId="0" applyFont="1" applyProtection="1"/>
    <xf numFmtId="0" fontId="0" fillId="3" borderId="1" xfId="0" applyFill="1" applyBorder="1" applyAlignment="1" applyProtection="1">
      <alignment wrapText="1"/>
    </xf>
    <xf numFmtId="0" fontId="0" fillId="0" borderId="0" xfId="0" applyAlignment="1" applyProtection="1">
      <alignment horizontal="center"/>
    </xf>
    <xf numFmtId="3" fontId="1" fillId="0" borderId="0" xfId="0" applyNumberFormat="1" applyFont="1" applyFill="1" applyBorder="1" applyProtection="1"/>
    <xf numFmtId="0" fontId="5" fillId="0" borderId="1" xfId="0" applyFont="1" applyBorder="1" applyAlignment="1" applyProtection="1">
      <alignment wrapText="1"/>
    </xf>
    <xf numFmtId="0" fontId="2" fillId="3" borderId="1" xfId="0" applyFont="1" applyFill="1" applyBorder="1" applyAlignment="1" applyProtection="1">
      <alignment vertical="center" wrapText="1"/>
    </xf>
    <xf numFmtId="9" fontId="2" fillId="3" borderId="1" xfId="0" applyNumberFormat="1" applyFont="1" applyFill="1" applyBorder="1" applyAlignment="1" applyProtection="1">
      <alignment horizontal="center" vertical="center" wrapText="1"/>
    </xf>
    <xf numFmtId="0" fontId="6" fillId="4" borderId="0" xfId="0" applyFont="1" applyFill="1" applyProtection="1"/>
    <xf numFmtId="0" fontId="0" fillId="4" borderId="0" xfId="0" applyFill="1" applyProtection="1"/>
    <xf numFmtId="44" fontId="0" fillId="3" borderId="1" xfId="0" applyNumberFormat="1" applyFont="1" applyFill="1" applyBorder="1" applyProtection="1"/>
    <xf numFmtId="44" fontId="2" fillId="3" borderId="1" xfId="0" applyNumberFormat="1" applyFont="1" applyFill="1" applyBorder="1" applyProtection="1"/>
    <xf numFmtId="0" fontId="0" fillId="4" borderId="0" xfId="0" applyFill="1" applyAlignment="1" applyProtection="1">
      <alignment vertical="top" wrapText="1"/>
    </xf>
    <xf numFmtId="0" fontId="12" fillId="0" borderId="0" xfId="0" applyFont="1" applyProtection="1"/>
    <xf numFmtId="0" fontId="2" fillId="4" borderId="0" xfId="0" applyFont="1" applyFill="1" applyProtection="1"/>
    <xf numFmtId="164" fontId="2" fillId="4" borderId="0" xfId="0" applyNumberFormat="1" applyFont="1" applyFill="1" applyProtection="1"/>
    <xf numFmtId="0" fontId="10" fillId="4" borderId="0" xfId="0" applyFont="1" applyFill="1" applyProtection="1"/>
    <xf numFmtId="44" fontId="0" fillId="2" borderId="1" xfId="0" applyNumberFormat="1" applyFill="1" applyBorder="1" applyAlignment="1" applyProtection="1">
      <alignment horizontal="center"/>
      <protection locked="0"/>
    </xf>
    <xf numFmtId="0" fontId="0" fillId="0" borderId="0" xfId="0" applyNumberFormat="1" applyProtection="1"/>
    <xf numFmtId="0" fontId="0" fillId="0" borderId="0" xfId="0" applyNumberFormat="1" applyAlignment="1" applyProtection="1">
      <alignment horizontal="left" vertical="top" wrapText="1"/>
    </xf>
    <xf numFmtId="0" fontId="0" fillId="0" borderId="0" xfId="0" applyNumberFormat="1" applyBorder="1" applyProtection="1"/>
    <xf numFmtId="0" fontId="1" fillId="0" borderId="0" xfId="0" applyNumberFormat="1" applyFont="1" applyProtection="1"/>
    <xf numFmtId="0" fontId="0" fillId="0" borderId="0" xfId="0" quotePrefix="1" applyNumberFormat="1" applyFill="1" applyProtection="1"/>
    <xf numFmtId="0" fontId="5" fillId="0" borderId="0" xfId="0" applyFont="1" applyProtection="1"/>
    <xf numFmtId="0" fontId="5" fillId="0" borderId="0" xfId="0" applyNumberFormat="1" applyFont="1" applyProtection="1"/>
    <xf numFmtId="0" fontId="2" fillId="0" borderId="1" xfId="0" applyNumberFormat="1" applyFont="1" applyFill="1" applyBorder="1" applyAlignment="1" applyProtection="1">
      <alignment horizontal="center"/>
    </xf>
    <xf numFmtId="0" fontId="2" fillId="0" borderId="1" xfId="0" applyFont="1" applyFill="1" applyBorder="1" applyAlignment="1" applyProtection="1">
      <alignment wrapText="1"/>
    </xf>
    <xf numFmtId="0" fontId="0" fillId="0" borderId="1" xfId="0" applyNumberFormat="1" applyBorder="1" applyProtection="1"/>
    <xf numFmtId="0" fontId="13" fillId="0" borderId="0" xfId="0" applyNumberFormat="1" applyFont="1" applyFill="1" applyAlignment="1" applyProtection="1">
      <alignment wrapText="1"/>
    </xf>
    <xf numFmtId="0" fontId="13" fillId="0" borderId="0" xfId="0" applyFont="1" applyFill="1" applyProtection="1"/>
    <xf numFmtId="0" fontId="0" fillId="5" borderId="1" xfId="0" applyNumberFormat="1" applyFill="1" applyBorder="1" applyProtection="1"/>
    <xf numFmtId="0" fontId="0" fillId="5" borderId="1" xfId="0" applyFill="1" applyBorder="1" applyProtection="1"/>
    <xf numFmtId="0" fontId="2" fillId="5" borderId="1" xfId="0" applyNumberFormat="1" applyFont="1" applyFill="1" applyBorder="1" applyAlignment="1" applyProtection="1">
      <alignment horizontal="center"/>
    </xf>
    <xf numFmtId="0" fontId="2" fillId="5" borderId="1" xfId="0" applyFont="1" applyFill="1" applyBorder="1" applyAlignment="1" applyProtection="1">
      <alignment wrapText="1"/>
    </xf>
    <xf numFmtId="0" fontId="5" fillId="5" borderId="1" xfId="0" applyNumberFormat="1" applyFont="1" applyFill="1" applyBorder="1" applyProtection="1"/>
    <xf numFmtId="0" fontId="0" fillId="0" borderId="1" xfId="0" applyNumberFormat="1" applyFill="1" applyBorder="1" applyProtection="1"/>
    <xf numFmtId="165" fontId="13" fillId="0" borderId="0" xfId="0" applyNumberFormat="1" applyFont="1" applyFill="1" applyProtection="1"/>
    <xf numFmtId="165" fontId="13" fillId="0" borderId="0" xfId="0" applyNumberFormat="1" applyFont="1" applyFill="1" applyAlignment="1" applyProtection="1">
      <alignment horizontal="left" vertical="top" wrapText="1"/>
    </xf>
    <xf numFmtId="165" fontId="13" fillId="0" borderId="0" xfId="0" applyNumberFormat="1" applyFont="1" applyFill="1" applyBorder="1" applyAlignment="1" applyProtection="1">
      <alignment horizontal="center"/>
    </xf>
    <xf numFmtId="165" fontId="13" fillId="0" borderId="0" xfId="0" applyNumberFormat="1" applyFont="1" applyFill="1" applyAlignment="1" applyProtection="1">
      <alignment wrapText="1"/>
    </xf>
    <xf numFmtId="165" fontId="12" fillId="0" borderId="0" xfId="0" applyNumberFormat="1" applyFont="1" applyFill="1" applyBorder="1" applyAlignment="1" applyProtection="1">
      <alignment horizontal="center" wrapText="1"/>
    </xf>
    <xf numFmtId="165" fontId="12" fillId="0" borderId="0" xfId="0" applyNumberFormat="1" applyFont="1" applyFill="1" applyBorder="1" applyAlignment="1" applyProtection="1">
      <alignment horizontal="center"/>
    </xf>
    <xf numFmtId="165" fontId="12" fillId="0" borderId="0" xfId="0" applyNumberFormat="1" applyFont="1" applyFill="1" applyBorder="1" applyAlignment="1" applyProtection="1">
      <alignment horizontal="center" vertical="center" wrapText="1"/>
    </xf>
    <xf numFmtId="165" fontId="12" fillId="0" borderId="0" xfId="0" applyNumberFormat="1" applyFont="1" applyFill="1" applyProtection="1"/>
    <xf numFmtId="0" fontId="0" fillId="0" borderId="0" xfId="0" applyNumberFormat="1" applyFill="1" applyBorder="1" applyProtection="1"/>
    <xf numFmtId="0" fontId="2" fillId="0" borderId="0" xfId="0" applyNumberFormat="1" applyFont="1" applyFill="1" applyBorder="1" applyAlignment="1" applyProtection="1">
      <alignment horizontal="center"/>
    </xf>
    <xf numFmtId="0" fontId="0" fillId="0" borderId="0" xfId="0" applyBorder="1" applyProtection="1"/>
    <xf numFmtId="0" fontId="2" fillId="6" borderId="0" xfId="0" applyNumberFormat="1" applyFont="1" applyFill="1" applyBorder="1" applyAlignment="1" applyProtection="1">
      <alignment horizontal="center"/>
    </xf>
    <xf numFmtId="0" fontId="0" fillId="6" borderId="0" xfId="0" applyFill="1" applyBorder="1" applyProtection="1"/>
    <xf numFmtId="0" fontId="0" fillId="6" borderId="0" xfId="0" applyNumberFormat="1" applyFill="1" applyBorder="1" applyProtection="1"/>
    <xf numFmtId="0" fontId="5" fillId="6" borderId="0" xfId="0" applyNumberFormat="1" applyFont="1" applyFill="1" applyBorder="1" applyProtection="1"/>
    <xf numFmtId="0" fontId="0" fillId="3" borderId="1" xfId="0" applyFill="1" applyBorder="1" applyAlignment="1" applyProtection="1"/>
    <xf numFmtId="0" fontId="0" fillId="3" borderId="2" xfId="0" applyFont="1" applyFill="1" applyBorder="1" applyAlignment="1" applyProtection="1">
      <alignment vertical="top"/>
    </xf>
    <xf numFmtId="0" fontId="0" fillId="3" borderId="3" xfId="0" applyFont="1" applyFill="1" applyBorder="1" applyAlignment="1" applyProtection="1">
      <alignment vertical="top"/>
    </xf>
    <xf numFmtId="0" fontId="2" fillId="3" borderId="3" xfId="0" applyFont="1" applyFill="1" applyBorder="1" applyAlignment="1" applyProtection="1">
      <alignment horizontal="center" vertical="center" wrapText="1"/>
    </xf>
    <xf numFmtId="44" fontId="2" fillId="3" borderId="3" xfId="0" applyNumberFormat="1" applyFont="1" applyFill="1" applyBorder="1" applyAlignment="1" applyProtection="1">
      <alignment horizontal="center"/>
    </xf>
    <xf numFmtId="0" fontId="2" fillId="3" borderId="3" xfId="0" applyFont="1" applyFill="1" applyBorder="1" applyAlignment="1" applyProtection="1">
      <alignment horizontal="center" wrapText="1"/>
    </xf>
    <xf numFmtId="0" fontId="0" fillId="0" borderId="0" xfId="0" applyFill="1" applyBorder="1" applyAlignment="1" applyProtection="1">
      <alignment horizontal="center"/>
    </xf>
    <xf numFmtId="0" fontId="0" fillId="0" borderId="1" xfId="0" applyFont="1" applyBorder="1" applyAlignment="1" applyProtection="1">
      <alignment horizontal="left" vertical="top"/>
    </xf>
    <xf numFmtId="0" fontId="11" fillId="0" borderId="2" xfId="0" applyFont="1" applyBorder="1" applyAlignment="1" applyProtection="1">
      <alignment vertical="top" wrapText="1"/>
    </xf>
    <xf numFmtId="0" fontId="0" fillId="0" borderId="0" xfId="0" applyFont="1" applyBorder="1" applyAlignment="1" applyProtection="1">
      <alignment vertical="top" wrapText="1"/>
    </xf>
    <xf numFmtId="0" fontId="0" fillId="0" borderId="1" xfId="0" applyBorder="1" applyAlignment="1" applyProtection="1">
      <alignment horizontal="left"/>
    </xf>
    <xf numFmtId="0" fontId="0" fillId="0" borderId="1" xfId="0" applyFill="1" applyBorder="1" applyAlignment="1" applyProtection="1">
      <alignment horizontal="left"/>
    </xf>
    <xf numFmtId="0" fontId="0" fillId="0" borderId="0" xfId="0" applyFill="1" applyAlignment="1" applyProtection="1">
      <alignment horizontal="left" vertical="top" wrapText="1"/>
    </xf>
    <xf numFmtId="0" fontId="5" fillId="0" borderId="0" xfId="0" applyFont="1" applyFill="1" applyProtection="1"/>
    <xf numFmtId="0" fontId="15" fillId="0" borderId="0" xfId="0" applyFont="1" applyProtection="1"/>
    <xf numFmtId="0" fontId="0" fillId="0" borderId="1" xfId="0" applyFont="1" applyBorder="1" applyAlignment="1" applyProtection="1">
      <alignment horizontal="left" vertical="top" wrapText="1"/>
    </xf>
    <xf numFmtId="0" fontId="5" fillId="0" borderId="0" xfId="0" applyNumberFormat="1" applyFont="1" applyFill="1" applyBorder="1" applyProtection="1"/>
    <xf numFmtId="0" fontId="0" fillId="0" borderId="0" xfId="0" applyNumberFormat="1" applyFill="1" applyProtection="1"/>
    <xf numFmtId="0" fontId="0" fillId="7" borderId="0" xfId="0" applyFill="1" applyProtection="1"/>
    <xf numFmtId="0" fontId="2" fillId="7" borderId="0" xfId="0" applyFont="1" applyFill="1" applyProtection="1"/>
    <xf numFmtId="44" fontId="0" fillId="6" borderId="1" xfId="0" applyNumberFormat="1" applyFill="1" applyBorder="1" applyProtection="1">
      <protection locked="0"/>
    </xf>
    <xf numFmtId="0" fontId="0" fillId="0" borderId="4" xfId="0" applyBorder="1" applyAlignment="1" applyProtection="1">
      <alignment horizontal="center"/>
    </xf>
    <xf numFmtId="0" fontId="0" fillId="0" borderId="0" xfId="0" applyBorder="1" applyAlignment="1" applyProtection="1">
      <alignment horizontal="center"/>
    </xf>
    <xf numFmtId="0" fontId="0" fillId="0" borderId="4" xfId="0" applyNumberFormat="1" applyBorder="1" applyAlignment="1" applyProtection="1">
      <alignment horizontal="center"/>
    </xf>
    <xf numFmtId="0" fontId="0" fillId="0" borderId="0" xfId="0" applyNumberFormat="1" applyBorder="1" applyAlignment="1" applyProtection="1">
      <alignment horizontal="center"/>
    </xf>
    <xf numFmtId="0" fontId="7" fillId="0" borderId="0" xfId="0" applyFont="1" applyAlignment="1" applyProtection="1">
      <alignment horizontal="center" vertical="center"/>
    </xf>
    <xf numFmtId="0" fontId="16" fillId="0" borderId="1" xfId="0" applyFont="1" applyBorder="1" applyAlignment="1" applyProtection="1">
      <alignment horizontal="left" vertical="top" wrapText="1"/>
    </xf>
    <xf numFmtId="0" fontId="5" fillId="0" borderId="1" xfId="0" applyFont="1" applyBorder="1" applyAlignment="1" applyProtection="1">
      <alignment horizontal="left" vertical="top" wrapText="1"/>
    </xf>
    <xf numFmtId="0" fontId="0" fillId="0" borderId="1" xfId="0" applyFont="1" applyBorder="1" applyAlignment="1" applyProtection="1">
      <alignment horizontal="left" vertical="top" wrapText="1"/>
    </xf>
    <xf numFmtId="0" fontId="11" fillId="2" borderId="1" xfId="0" applyFont="1" applyFill="1" applyBorder="1" applyAlignment="1" applyProtection="1">
      <alignment horizontal="center" vertical="top" wrapText="1"/>
      <protection locked="0"/>
    </xf>
    <xf numFmtId="0" fontId="16" fillId="0" borderId="0" xfId="0" applyFont="1" applyAlignment="1" applyProtection="1">
      <alignment horizontal="left" vertical="top" wrapText="1"/>
    </xf>
    <xf numFmtId="0" fontId="5" fillId="0" borderId="0" xfId="0" applyFont="1" applyAlignment="1" applyProtection="1">
      <alignment horizontal="left" vertical="top" wrapText="1"/>
    </xf>
    <xf numFmtId="0" fontId="8" fillId="0" borderId="0" xfId="0" applyFont="1" applyFill="1" applyBorder="1" applyAlignment="1" applyProtection="1">
      <alignment horizontal="left" vertical="top" wrapText="1"/>
    </xf>
    <xf numFmtId="0" fontId="6" fillId="0" borderId="1" xfId="0" applyFont="1" applyBorder="1" applyAlignment="1" applyProtection="1">
      <alignment horizontal="center"/>
    </xf>
    <xf numFmtId="0" fontId="2" fillId="3" borderId="1" xfId="0" applyFont="1" applyFill="1" applyBorder="1" applyAlignment="1" applyProtection="1">
      <alignment horizontal="left"/>
    </xf>
    <xf numFmtId="0" fontId="0" fillId="3" borderId="1" xfId="0" applyFill="1" applyBorder="1" applyAlignment="1" applyProtection="1">
      <alignment horizontal="center" wrapText="1"/>
    </xf>
    <xf numFmtId="0" fontId="2" fillId="3" borderId="1" xfId="0" applyFont="1" applyFill="1" applyBorder="1" applyAlignment="1" applyProtection="1">
      <alignment horizontal="center" wrapText="1"/>
    </xf>
    <xf numFmtId="49" fontId="0" fillId="2" borderId="1" xfId="0" applyNumberFormat="1" applyFill="1" applyBorder="1" applyAlignment="1" applyProtection="1">
      <alignment horizontal="left"/>
      <protection locked="0"/>
    </xf>
    <xf numFmtId="0" fontId="2" fillId="3" borderId="2" xfId="0" applyFont="1" applyFill="1" applyBorder="1" applyAlignment="1" applyProtection="1">
      <alignment horizontal="left"/>
    </xf>
    <xf numFmtId="0" fontId="2" fillId="3" borderId="3" xfId="0" applyFont="1" applyFill="1" applyBorder="1" applyAlignment="1" applyProtection="1">
      <alignment horizontal="left"/>
    </xf>
    <xf numFmtId="0" fontId="2" fillId="3" borderId="1" xfId="0" applyFont="1" applyFill="1" applyBorder="1" applyAlignment="1" applyProtection="1">
      <alignment horizontal="left" vertical="top"/>
    </xf>
    <xf numFmtId="0" fontId="14" fillId="0" borderId="1" xfId="0" applyFont="1" applyBorder="1" applyAlignment="1" applyProtection="1">
      <alignment horizontal="center"/>
    </xf>
    <xf numFmtId="0" fontId="0" fillId="7" borderId="0" xfId="0" applyFill="1" applyAlignment="1" applyProtection="1">
      <alignment horizontal="left" vertical="top" wrapText="1"/>
    </xf>
  </cellXfs>
  <cellStyles count="1">
    <cellStyle name="Standaard" xfId="0" builtinId="0"/>
  </cellStyles>
  <dxfs count="12">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92D05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FF0000"/>
        </patternFill>
      </fill>
    </dxf>
    <dxf>
      <font>
        <b/>
        <i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49379-ABD6-4B1B-8B8D-BC154215CEE4}">
  <dimension ref="A1:P104"/>
  <sheetViews>
    <sheetView showGridLines="0" tabSelected="1" topLeftCell="A64" zoomScale="70" zoomScaleNormal="70" workbookViewId="0">
      <selection activeCell="H22" sqref="H1:XFD1048576"/>
    </sheetView>
  </sheetViews>
  <sheetFormatPr defaultColWidth="0" defaultRowHeight="15" zeroHeight="1" x14ac:dyDescent="0.25"/>
  <cols>
    <col min="1" max="1" width="4.140625" style="1" customWidth="1"/>
    <col min="2" max="5" width="45.7109375" style="1" customWidth="1"/>
    <col min="6" max="6" width="66.28515625" style="1" customWidth="1"/>
    <col min="7" max="7" width="17.7109375" style="65" customWidth="1"/>
    <col min="8" max="8" width="28.140625" style="47" hidden="1"/>
    <col min="9" max="9" width="9.28515625" style="47" hidden="1"/>
    <col min="10" max="12" width="9.140625" style="47" hidden="1"/>
    <col min="13" max="13" width="13" style="47" hidden="1"/>
    <col min="14" max="15" width="13.42578125" style="47" hidden="1"/>
    <col min="16" max="16" width="11.140625" style="1" hidden="1"/>
    <col min="17" max="16384" width="9.140625" style="1" hidden="1"/>
  </cols>
  <sheetData>
    <row r="1" spans="2:15" ht="40.5" customHeight="1" x14ac:dyDescent="0.25">
      <c r="B1" s="105" t="s">
        <v>7</v>
      </c>
      <c r="C1" s="105"/>
      <c r="D1" s="105"/>
      <c r="E1" s="105"/>
      <c r="F1" s="105"/>
      <c r="I1" s="1"/>
      <c r="J1" s="1"/>
      <c r="K1" s="1"/>
      <c r="L1" s="1"/>
      <c r="M1" s="1"/>
      <c r="N1" s="1"/>
      <c r="O1" s="1"/>
    </row>
    <row r="2" spans="2:15" ht="292.5" customHeight="1" x14ac:dyDescent="0.25">
      <c r="B2" s="110" t="s">
        <v>82</v>
      </c>
      <c r="C2" s="111"/>
      <c r="D2" s="111"/>
      <c r="E2" s="111"/>
      <c r="F2" s="111"/>
      <c r="G2" s="66"/>
      <c r="H2" s="48"/>
      <c r="I2" s="2"/>
      <c r="J2" s="1"/>
      <c r="K2" s="1"/>
      <c r="L2" s="1"/>
      <c r="M2" s="1"/>
      <c r="N2" s="1"/>
      <c r="O2" s="1"/>
    </row>
    <row r="3" spans="2:15" ht="406.5" customHeight="1" x14ac:dyDescent="0.25">
      <c r="B3" s="111" t="s">
        <v>80</v>
      </c>
      <c r="C3" s="111"/>
      <c r="D3" s="111"/>
      <c r="E3" s="111"/>
      <c r="F3" s="111"/>
      <c r="G3" s="66"/>
      <c r="H3" s="48"/>
      <c r="I3" s="2"/>
      <c r="J3" s="1"/>
      <c r="K3" s="1"/>
      <c r="L3" s="1"/>
      <c r="M3" s="1"/>
      <c r="N3" s="1"/>
      <c r="O3" s="1"/>
    </row>
    <row r="4" spans="2:15" ht="15" customHeight="1" x14ac:dyDescent="0.25">
      <c r="B4" s="3"/>
      <c r="C4" s="3"/>
      <c r="D4" s="3"/>
      <c r="E4" s="3"/>
      <c r="F4" s="3"/>
      <c r="G4" s="66"/>
      <c r="H4" s="48"/>
      <c r="I4" s="2"/>
      <c r="J4" s="1"/>
      <c r="K4" s="1"/>
      <c r="L4" s="1"/>
      <c r="M4" s="1"/>
      <c r="N4" s="1"/>
      <c r="O4" s="1"/>
    </row>
    <row r="5" spans="2:15" ht="20.100000000000001" customHeight="1" x14ac:dyDescent="0.25">
      <c r="B5" s="88" t="s">
        <v>40</v>
      </c>
      <c r="C5" s="109"/>
      <c r="D5" s="109"/>
      <c r="E5" s="109"/>
      <c r="F5" s="3"/>
      <c r="G5" s="66"/>
      <c r="H5" s="48"/>
      <c r="I5" s="2"/>
      <c r="J5" s="1"/>
      <c r="K5" s="1"/>
      <c r="L5" s="1"/>
      <c r="M5" s="1"/>
      <c r="N5" s="1"/>
      <c r="O5" s="1"/>
    </row>
    <row r="6" spans="2:15" ht="20.100000000000001" customHeight="1" x14ac:dyDescent="0.25">
      <c r="B6" s="88" t="s">
        <v>41</v>
      </c>
      <c r="C6" s="109"/>
      <c r="D6" s="109"/>
      <c r="E6" s="109"/>
      <c r="F6" s="3"/>
      <c r="G6" s="66"/>
      <c r="H6" s="48"/>
      <c r="I6" s="2"/>
      <c r="J6" s="1"/>
      <c r="K6" s="1"/>
      <c r="L6" s="1"/>
      <c r="M6" s="1"/>
      <c r="N6" s="1"/>
      <c r="O6" s="1"/>
    </row>
    <row r="7" spans="2:15" ht="20.100000000000001" customHeight="1" x14ac:dyDescent="0.25">
      <c r="B7" s="88" t="s">
        <v>42</v>
      </c>
      <c r="C7" s="109"/>
      <c r="D7" s="109"/>
      <c r="E7" s="109"/>
      <c r="F7" s="3"/>
      <c r="G7" s="66"/>
      <c r="H7" s="48"/>
      <c r="I7" s="2"/>
      <c r="J7" s="1"/>
      <c r="K7" s="1"/>
      <c r="L7" s="1"/>
      <c r="M7" s="1"/>
      <c r="N7" s="1"/>
      <c r="O7" s="1"/>
    </row>
    <row r="8" spans="2:15" ht="15" customHeight="1" x14ac:dyDescent="0.25">
      <c r="B8" s="4"/>
      <c r="C8" s="4"/>
      <c r="D8" s="5"/>
      <c r="E8" s="5"/>
      <c r="F8" s="3"/>
      <c r="G8" s="66"/>
      <c r="H8" s="48"/>
      <c r="I8" s="2"/>
      <c r="J8" s="1"/>
      <c r="K8" s="1"/>
      <c r="L8" s="1"/>
      <c r="M8" s="1"/>
      <c r="N8" s="1"/>
      <c r="O8" s="1"/>
    </row>
    <row r="9" spans="2:15" ht="76.5" customHeight="1" x14ac:dyDescent="0.25">
      <c r="B9" s="112" t="s">
        <v>62</v>
      </c>
      <c r="C9" s="112"/>
      <c r="D9" s="112"/>
      <c r="E9" s="112"/>
      <c r="F9" s="112"/>
      <c r="G9" s="66"/>
      <c r="H9" s="48"/>
      <c r="I9" s="2"/>
      <c r="J9" s="1"/>
      <c r="K9" s="1"/>
      <c r="L9" s="1"/>
      <c r="M9" s="1"/>
      <c r="N9" s="1"/>
      <c r="O9" s="1"/>
    </row>
    <row r="10" spans="2:15" ht="15" customHeight="1" x14ac:dyDescent="0.25">
      <c r="B10" s="3"/>
      <c r="C10" s="3"/>
      <c r="D10" s="3"/>
      <c r="E10" s="3"/>
      <c r="F10" s="3"/>
      <c r="G10" s="66"/>
      <c r="H10" s="48"/>
      <c r="I10" s="2"/>
      <c r="J10" s="1"/>
      <c r="K10" s="1"/>
      <c r="L10" s="1"/>
      <c r="M10" s="1"/>
      <c r="N10" s="1"/>
      <c r="O10" s="1"/>
    </row>
    <row r="11" spans="2:15" ht="93.75" customHeight="1" x14ac:dyDescent="0.25">
      <c r="B11" s="108" t="s">
        <v>78</v>
      </c>
      <c r="C11" s="108"/>
      <c r="D11" s="108"/>
      <c r="E11" s="108"/>
      <c r="F11" s="89"/>
      <c r="G11" s="66"/>
      <c r="H11" s="48"/>
      <c r="I11" s="2"/>
      <c r="J11" s="1"/>
      <c r="K11" s="1"/>
      <c r="L11" s="1"/>
      <c r="M11" s="1"/>
      <c r="N11" s="1"/>
      <c r="O11" s="1"/>
    </row>
    <row r="12" spans="2:15" ht="21.75" customHeight="1" x14ac:dyDescent="0.25">
      <c r="B12" s="90" t="s">
        <v>39</v>
      </c>
      <c r="C12" s="91"/>
      <c r="D12" s="117"/>
      <c r="E12" s="117"/>
      <c r="F12" s="3"/>
      <c r="G12" s="66"/>
      <c r="H12" s="48"/>
      <c r="I12" s="2"/>
      <c r="J12" s="1"/>
      <c r="K12" s="1"/>
      <c r="L12" s="1"/>
      <c r="M12" s="1"/>
      <c r="N12" s="1"/>
      <c r="O12" s="1"/>
    </row>
    <row r="13" spans="2:15" x14ac:dyDescent="0.25">
      <c r="I13" s="1"/>
      <c r="J13" s="1"/>
      <c r="K13" s="1"/>
      <c r="L13" s="1"/>
      <c r="M13" s="1"/>
      <c r="N13" s="1"/>
      <c r="O13" s="1"/>
    </row>
    <row r="14" spans="2:15" ht="18.75" x14ac:dyDescent="0.3">
      <c r="B14" s="113" t="s">
        <v>8</v>
      </c>
      <c r="C14" s="113"/>
      <c r="D14" s="113"/>
      <c r="E14" s="113"/>
      <c r="I14" s="8"/>
      <c r="J14" s="1"/>
      <c r="K14" s="1"/>
      <c r="L14" s="1"/>
      <c r="M14" s="1"/>
      <c r="N14" s="1"/>
      <c r="O14" s="1"/>
    </row>
    <row r="15" spans="2:15" ht="67.5" customHeight="1" x14ac:dyDescent="0.25">
      <c r="B15" s="87" t="s">
        <v>21</v>
      </c>
      <c r="C15" s="108" t="s">
        <v>59</v>
      </c>
      <c r="D15" s="108"/>
      <c r="E15" s="108"/>
      <c r="I15" s="8"/>
      <c r="J15" s="1"/>
      <c r="K15" s="1"/>
      <c r="L15" s="1"/>
      <c r="M15" s="1"/>
      <c r="N15" s="1"/>
      <c r="O15" s="1"/>
    </row>
    <row r="16" spans="2:15" x14ac:dyDescent="0.25">
      <c r="B16" s="80"/>
      <c r="C16" s="114" t="s">
        <v>9</v>
      </c>
      <c r="D16" s="114"/>
      <c r="E16" s="114"/>
      <c r="I16" s="8"/>
      <c r="J16" s="1"/>
      <c r="K16" s="1"/>
      <c r="L16" s="1"/>
      <c r="M16" s="1"/>
      <c r="N16" s="1"/>
      <c r="O16" s="1"/>
    </row>
    <row r="17" spans="2:15" x14ac:dyDescent="0.25">
      <c r="B17" s="80"/>
      <c r="C17" s="9" t="s">
        <v>56</v>
      </c>
      <c r="D17" s="9" t="s">
        <v>57</v>
      </c>
      <c r="E17" s="9" t="s">
        <v>58</v>
      </c>
      <c r="I17" s="8"/>
      <c r="J17" s="1"/>
      <c r="K17" s="1"/>
      <c r="L17" s="1"/>
      <c r="M17" s="1"/>
      <c r="N17" s="1"/>
      <c r="O17" s="1"/>
    </row>
    <row r="18" spans="2:15" x14ac:dyDescent="0.25">
      <c r="B18" s="10" t="s">
        <v>15</v>
      </c>
      <c r="C18" s="11">
        <v>1000</v>
      </c>
      <c r="D18" s="11">
        <v>35000</v>
      </c>
      <c r="E18" s="11">
        <v>150000</v>
      </c>
      <c r="F18" s="86"/>
      <c r="G18" s="67"/>
      <c r="H18" s="49"/>
      <c r="I18" s="1"/>
      <c r="J18" s="1"/>
      <c r="K18" s="1"/>
      <c r="L18" s="1"/>
      <c r="M18" s="1"/>
      <c r="N18" s="1"/>
      <c r="O18" s="1"/>
    </row>
    <row r="19" spans="2:15" x14ac:dyDescent="0.25">
      <c r="B19" s="13" t="s">
        <v>12</v>
      </c>
      <c r="C19" s="14">
        <v>800</v>
      </c>
      <c r="D19" s="14">
        <v>28000</v>
      </c>
      <c r="E19" s="14">
        <v>120000</v>
      </c>
      <c r="I19" s="1"/>
      <c r="J19" s="1"/>
      <c r="K19" s="1"/>
      <c r="L19" s="1"/>
      <c r="M19" s="1"/>
      <c r="N19" s="1"/>
      <c r="O19" s="1"/>
    </row>
    <row r="20" spans="2:15" x14ac:dyDescent="0.25">
      <c r="B20" s="13" t="s">
        <v>13</v>
      </c>
      <c r="C20" s="14">
        <v>200</v>
      </c>
      <c r="D20" s="14">
        <v>7000</v>
      </c>
      <c r="E20" s="14">
        <v>30000</v>
      </c>
      <c r="I20" s="15"/>
      <c r="J20" s="1"/>
      <c r="K20" s="1"/>
      <c r="L20" s="1"/>
      <c r="M20" s="1"/>
      <c r="N20" s="1"/>
      <c r="O20" s="1"/>
    </row>
    <row r="21" spans="2:15" x14ac:dyDescent="0.25">
      <c r="B21" s="116"/>
      <c r="C21" s="116"/>
      <c r="D21" s="116"/>
      <c r="E21" s="116"/>
      <c r="I21" s="16"/>
      <c r="J21" s="1"/>
      <c r="K21" s="1"/>
      <c r="L21" s="1"/>
      <c r="M21" s="1"/>
      <c r="N21" s="1"/>
      <c r="O21" s="1"/>
    </row>
    <row r="22" spans="2:15" x14ac:dyDescent="0.25">
      <c r="B22" s="10" t="s">
        <v>10</v>
      </c>
      <c r="C22" s="17" t="s">
        <v>11</v>
      </c>
      <c r="D22" s="17" t="s">
        <v>11</v>
      </c>
      <c r="E22" s="17" t="s">
        <v>11</v>
      </c>
      <c r="H22" s="61" t="s">
        <v>66</v>
      </c>
      <c r="I22" s="62" t="s">
        <v>67</v>
      </c>
      <c r="J22" s="61" t="s">
        <v>68</v>
      </c>
      <c r="K22" s="74"/>
      <c r="L22" s="1"/>
      <c r="M22" s="1"/>
      <c r="N22" s="1"/>
      <c r="O22" s="1"/>
    </row>
    <row r="23" spans="2:15" ht="33" customHeight="1" x14ac:dyDescent="0.25">
      <c r="B23" s="18" t="s">
        <v>0</v>
      </c>
      <c r="C23" s="46">
        <v>0</v>
      </c>
      <c r="D23" s="46">
        <v>0</v>
      </c>
      <c r="E23" s="46">
        <v>0</v>
      </c>
      <c r="F23" s="19">
        <f>IF(SUM(H26:I28)&gt;0,"LET OP! Het hoogste en laagste tarief tussen één of meer scenario's verschillen 20% of meer van elkaar.",0)</f>
        <v>0</v>
      </c>
      <c r="G23" s="66" t="s">
        <v>69</v>
      </c>
      <c r="H23" s="59">
        <f>IF(C23&gt;(C24*120%),1,IF(C23&lt;(C24*80%),1,0))</f>
        <v>0</v>
      </c>
      <c r="I23" s="60">
        <f>IF(D23&gt;(D24*120%),1,IF(D23&lt;(D24*80%),1,0))</f>
        <v>0</v>
      </c>
      <c r="J23" s="60">
        <f>IF(E23&gt;(E24*120%),1,IF(E23&lt;(E24*80%),1,0))</f>
        <v>0</v>
      </c>
      <c r="K23" s="24"/>
      <c r="L23" s="1"/>
      <c r="M23" s="1"/>
      <c r="N23" s="1"/>
      <c r="O23" s="1"/>
    </row>
    <row r="24" spans="2:15" ht="31.5" customHeight="1" x14ac:dyDescent="0.25">
      <c r="B24" s="18" t="s">
        <v>6</v>
      </c>
      <c r="C24" s="46">
        <v>0</v>
      </c>
      <c r="D24" s="46">
        <v>0</v>
      </c>
      <c r="E24" s="46">
        <v>0</v>
      </c>
      <c r="F24" s="57">
        <f>IF(SUM(H23:J24)&gt;0,"LET OP! Het hoogste en laagste tarief binnen één of meer scenario's verschillen 20% of meer van elkaar.",0)</f>
        <v>0</v>
      </c>
      <c r="G24" s="68" t="s">
        <v>69</v>
      </c>
      <c r="H24" s="59">
        <f>IF(C24&gt;(C23*120%),1,IF(C24&lt;(C23*80%),1,0))</f>
        <v>0</v>
      </c>
      <c r="I24" s="60">
        <f>IF(D24&gt;(D23*120%),1,IF(D24&lt;(D23*80%),1,0))</f>
        <v>0</v>
      </c>
      <c r="J24" s="60">
        <f>IF(E24&gt;(E23*120%),1,IF(E24&lt;(E23*80%),1,0))</f>
        <v>0</v>
      </c>
      <c r="K24" s="24"/>
      <c r="L24" s="1"/>
      <c r="M24" s="1"/>
      <c r="N24" s="1"/>
      <c r="O24" s="1"/>
    </row>
    <row r="25" spans="2:15" x14ac:dyDescent="0.25">
      <c r="B25" s="20" t="s">
        <v>26</v>
      </c>
      <c r="C25" s="21">
        <f>AVERAGE(C23:C24)</f>
        <v>0</v>
      </c>
      <c r="D25" s="21">
        <f>AVERAGE(D23:D24)</f>
        <v>0</v>
      </c>
      <c r="E25" s="21">
        <f>AVERAGE(E23:E24)</f>
        <v>0</v>
      </c>
      <c r="I25" s="8"/>
      <c r="J25" s="1"/>
      <c r="K25" s="1"/>
      <c r="L25" s="1"/>
      <c r="M25" s="1"/>
      <c r="N25" s="1"/>
      <c r="O25" s="1"/>
    </row>
    <row r="26" spans="2:15" x14ac:dyDescent="0.25">
      <c r="B26" s="20" t="s">
        <v>25</v>
      </c>
      <c r="C26" s="22">
        <v>0.5</v>
      </c>
      <c r="D26" s="22">
        <v>0.3</v>
      </c>
      <c r="E26" s="22">
        <v>0.2</v>
      </c>
      <c r="F26" s="85" t="s">
        <v>27</v>
      </c>
      <c r="G26" s="69"/>
      <c r="H26" s="59">
        <f>IF(C25&gt;(D25*120%),1,IF(C25&lt;(D25*80%),1,0))</f>
        <v>0</v>
      </c>
      <c r="I26" s="60">
        <f>IF(C25&gt;(E25*120%),1,IF(C25&lt;(E25*80%),1,0))</f>
        <v>0</v>
      </c>
      <c r="J26" s="60" t="s">
        <v>63</v>
      </c>
      <c r="L26" s="1"/>
      <c r="M26" s="1"/>
      <c r="N26" s="1"/>
      <c r="O26" s="1"/>
    </row>
    <row r="27" spans="2:15" x14ac:dyDescent="0.25">
      <c r="B27" s="23" t="s">
        <v>28</v>
      </c>
      <c r="C27" s="21">
        <f>C25*C26</f>
        <v>0</v>
      </c>
      <c r="D27" s="21">
        <f>D25*D26</f>
        <v>0</v>
      </c>
      <c r="E27" s="21">
        <f>E25*E26</f>
        <v>0</v>
      </c>
      <c r="F27" s="84">
        <f>SUM(C27:E27)</f>
        <v>0</v>
      </c>
      <c r="G27" s="70"/>
      <c r="H27" s="59">
        <f>IF(D25&gt;(C25*120%),1,IF(D25&lt;(C25*80%),1,0))</f>
        <v>0</v>
      </c>
      <c r="I27" s="60">
        <f>IF(D25&gt;(E25*120%),1,IF(D25&lt;(E25*80%),1,0))</f>
        <v>0</v>
      </c>
      <c r="J27" s="60" t="s">
        <v>64</v>
      </c>
      <c r="L27" s="1"/>
      <c r="M27" s="1"/>
      <c r="N27" s="1"/>
      <c r="O27" s="1"/>
    </row>
    <row r="28" spans="2:15" x14ac:dyDescent="0.25">
      <c r="B28" s="24"/>
      <c r="C28" s="25"/>
      <c r="D28" s="25"/>
      <c r="E28" s="25"/>
      <c r="F28" s="26"/>
      <c r="G28" s="70"/>
      <c r="H28" s="59">
        <f>IF(E25&gt;(C25*120%),1,IF(E25&lt;(C25*80%),1,0))</f>
        <v>0</v>
      </c>
      <c r="I28" s="60">
        <f>IF(E25&gt;(D25*120%),1,IF(E25&lt;(D25*80%),1,0))</f>
        <v>0</v>
      </c>
      <c r="J28" s="60" t="s">
        <v>65</v>
      </c>
      <c r="L28" s="1"/>
      <c r="M28" s="1"/>
      <c r="N28" s="1"/>
      <c r="O28" s="1"/>
    </row>
    <row r="29" spans="2:15" ht="18.75" x14ac:dyDescent="0.3">
      <c r="B29" s="121" t="s">
        <v>36</v>
      </c>
      <c r="C29" s="121"/>
      <c r="D29" s="121"/>
      <c r="E29" s="121"/>
      <c r="H29" s="73"/>
      <c r="I29" s="24"/>
      <c r="J29" s="24"/>
      <c r="K29" s="24"/>
      <c r="L29" s="1"/>
      <c r="M29" s="1"/>
      <c r="N29" s="1"/>
      <c r="O29" s="1"/>
    </row>
    <row r="30" spans="2:15" ht="201" customHeight="1" x14ac:dyDescent="0.25">
      <c r="B30" s="95" t="s">
        <v>21</v>
      </c>
      <c r="C30" s="107" t="s">
        <v>86</v>
      </c>
      <c r="D30" s="107"/>
      <c r="E30" s="107"/>
      <c r="F30" s="92"/>
      <c r="I30" s="8"/>
      <c r="J30" s="1"/>
      <c r="K30" s="1"/>
      <c r="L30" s="1"/>
      <c r="M30" s="1"/>
      <c r="N30" s="1"/>
      <c r="O30" s="1"/>
    </row>
    <row r="31" spans="2:15" x14ac:dyDescent="0.25">
      <c r="B31" s="80"/>
      <c r="C31" s="120" t="s">
        <v>9</v>
      </c>
      <c r="D31" s="120"/>
      <c r="E31" s="120"/>
      <c r="I31" s="8"/>
      <c r="J31" s="1"/>
      <c r="K31" s="1"/>
      <c r="L31" s="1"/>
      <c r="M31" s="1"/>
      <c r="N31" s="1"/>
      <c r="O31" s="1"/>
    </row>
    <row r="32" spans="2:15" x14ac:dyDescent="0.25">
      <c r="B32" s="80"/>
      <c r="C32" s="9" t="s">
        <v>56</v>
      </c>
      <c r="D32" s="9" t="s">
        <v>57</v>
      </c>
      <c r="E32" s="9" t="s">
        <v>58</v>
      </c>
      <c r="I32" s="8"/>
      <c r="J32" s="1"/>
      <c r="K32" s="1"/>
      <c r="L32" s="1"/>
      <c r="M32" s="1"/>
      <c r="N32" s="1"/>
      <c r="O32" s="1"/>
    </row>
    <row r="33" spans="2:15" ht="49.5" customHeight="1" x14ac:dyDescent="0.25">
      <c r="B33" s="27" t="s">
        <v>47</v>
      </c>
      <c r="C33" s="28" t="s">
        <v>33</v>
      </c>
      <c r="D33" s="29" t="s">
        <v>30</v>
      </c>
      <c r="E33" s="29" t="s">
        <v>34</v>
      </c>
      <c r="I33" s="8"/>
      <c r="J33" s="1"/>
      <c r="K33" s="1"/>
      <c r="L33" s="1"/>
      <c r="M33" s="1"/>
      <c r="N33" s="1"/>
      <c r="O33" s="1"/>
    </row>
    <row r="34" spans="2:15" x14ac:dyDescent="0.25">
      <c r="B34" s="116"/>
      <c r="C34" s="116"/>
      <c r="D34" s="116"/>
      <c r="E34" s="116"/>
      <c r="I34" s="8"/>
      <c r="J34" s="1"/>
      <c r="K34" s="1"/>
      <c r="L34" s="1"/>
      <c r="M34" s="1"/>
      <c r="N34" s="1"/>
      <c r="O34" s="1"/>
    </row>
    <row r="35" spans="2:15" x14ac:dyDescent="0.25">
      <c r="B35" s="10" t="s">
        <v>10</v>
      </c>
      <c r="C35" s="17" t="s">
        <v>11</v>
      </c>
      <c r="D35" s="17" t="s">
        <v>11</v>
      </c>
      <c r="E35" s="17" t="s">
        <v>11</v>
      </c>
      <c r="H35" s="61" t="s">
        <v>66</v>
      </c>
      <c r="I35" s="62" t="s">
        <v>67</v>
      </c>
      <c r="J35" s="61" t="s">
        <v>68</v>
      </c>
      <c r="K35" s="74"/>
      <c r="L35" s="1"/>
      <c r="M35" s="1"/>
      <c r="N35" s="1"/>
      <c r="O35" s="1"/>
    </row>
    <row r="36" spans="2:15" ht="30" customHeight="1" x14ac:dyDescent="0.25">
      <c r="B36" s="18" t="s">
        <v>48</v>
      </c>
      <c r="C36" s="46">
        <v>0</v>
      </c>
      <c r="D36" s="46">
        <v>0</v>
      </c>
      <c r="E36" s="46">
        <v>0</v>
      </c>
      <c r="F36" s="19">
        <f>IF(SUM(H39:I41)&gt;0,"LET OP! Het hoogste en laagste tarief tussen één of meer scenario's verschillen 20% of meer van elkaar.",0)</f>
        <v>0</v>
      </c>
      <c r="G36" s="66" t="s">
        <v>69</v>
      </c>
      <c r="H36" s="59">
        <f>IF(C36&gt;(C37*120%),1,IF(C36&lt;(C37*80%),1,0))</f>
        <v>0</v>
      </c>
      <c r="I36" s="60">
        <f>IF(D36&gt;(D37*120%),1,IF(D36&lt;(D37*80%),1,0))</f>
        <v>0</v>
      </c>
      <c r="J36" s="60">
        <f>IF(E36&gt;(E37*120%),1,IF(E36&lt;(E37*80%),1,0))</f>
        <v>0</v>
      </c>
      <c r="K36" s="75"/>
      <c r="L36" s="1"/>
      <c r="M36" s="1"/>
      <c r="N36" s="1"/>
      <c r="O36" s="1"/>
    </row>
    <row r="37" spans="2:15" ht="30.75" customHeight="1" x14ac:dyDescent="0.25">
      <c r="B37" s="18" t="s">
        <v>32</v>
      </c>
      <c r="C37" s="46">
        <v>0</v>
      </c>
      <c r="D37" s="46">
        <v>0</v>
      </c>
      <c r="E37" s="46">
        <v>0</v>
      </c>
      <c r="F37" s="58">
        <v>0</v>
      </c>
      <c r="G37" s="65" t="s">
        <v>69</v>
      </c>
      <c r="H37" s="59">
        <f>IF(C37&gt;(C36*120%),1,IF(C37&lt;(C36*80%),1,0))</f>
        <v>0</v>
      </c>
      <c r="I37" s="60">
        <f>IF(D37&gt;(D36*120%),1,IF(D37&lt;(D36*80%),1,0))</f>
        <v>0</v>
      </c>
      <c r="J37" s="60">
        <f>IF(E37&gt;(E36*120%),1,IF(E37&lt;(E36*80%),1,0))</f>
        <v>0</v>
      </c>
      <c r="K37" s="75"/>
      <c r="L37" s="1"/>
      <c r="M37" s="1"/>
      <c r="N37" s="1"/>
      <c r="O37" s="1"/>
    </row>
    <row r="38" spans="2:15" x14ac:dyDescent="0.25">
      <c r="B38" s="20" t="s">
        <v>26</v>
      </c>
      <c r="C38" s="21">
        <f>AVERAGE(C36:C37)</f>
        <v>0</v>
      </c>
      <c r="D38" s="21">
        <f>AVERAGE(D36:D37)</f>
        <v>0</v>
      </c>
      <c r="E38" s="21">
        <f>AVERAGE(E36:E37)</f>
        <v>0</v>
      </c>
      <c r="I38" s="8"/>
      <c r="J38" s="1"/>
      <c r="K38" s="1"/>
      <c r="L38" s="1"/>
      <c r="M38" s="1"/>
      <c r="N38" s="1"/>
      <c r="O38" s="1"/>
    </row>
    <row r="39" spans="2:15" ht="32.25" customHeight="1" x14ac:dyDescent="0.25">
      <c r="B39" s="20" t="s">
        <v>25</v>
      </c>
      <c r="C39" s="22">
        <v>0.5</v>
      </c>
      <c r="D39" s="22">
        <v>0.3</v>
      </c>
      <c r="E39" s="22">
        <v>0.2</v>
      </c>
      <c r="F39" s="85" t="s">
        <v>35</v>
      </c>
      <c r="G39" s="69"/>
      <c r="H39" s="59">
        <f>IF(C38&gt;(D38*120%),1,IF(C38&lt;(D38*80%),1,0))</f>
        <v>0</v>
      </c>
      <c r="I39" s="60">
        <f>IF(C38&gt;(E38*120%),1,IF(C38&lt;(E38*80%),1,0))</f>
        <v>0</v>
      </c>
      <c r="J39" s="60" t="s">
        <v>63</v>
      </c>
      <c r="L39" s="1"/>
      <c r="M39" s="1"/>
      <c r="N39" s="1"/>
      <c r="O39" s="1"/>
    </row>
    <row r="40" spans="2:15" x14ac:dyDescent="0.25">
      <c r="B40" s="23" t="s">
        <v>28</v>
      </c>
      <c r="C40" s="21">
        <f>C38*C39</f>
        <v>0</v>
      </c>
      <c r="D40" s="21">
        <f>D38*D39</f>
        <v>0</v>
      </c>
      <c r="E40" s="21">
        <f>E38*E39</f>
        <v>0</v>
      </c>
      <c r="F40" s="84">
        <f>SUM(C40:E40)</f>
        <v>0</v>
      </c>
      <c r="G40" s="70"/>
      <c r="H40" s="59">
        <f>IF(D38&gt;(C38*120%),1,IF(D38&lt;(C38*80%),1,0))</f>
        <v>0</v>
      </c>
      <c r="I40" s="60">
        <f>IF(D38&gt;(E38*120%),1,IF(D38&lt;(E38*80%),1,0))</f>
        <v>0</v>
      </c>
      <c r="J40" s="60" t="s">
        <v>64</v>
      </c>
      <c r="L40" s="1"/>
      <c r="M40" s="1"/>
      <c r="N40" s="1"/>
      <c r="O40" s="1"/>
    </row>
    <row r="41" spans="2:15" x14ac:dyDescent="0.25">
      <c r="B41" s="24"/>
      <c r="C41" s="25"/>
      <c r="D41" s="25"/>
      <c r="E41" s="25"/>
      <c r="F41" s="26"/>
      <c r="G41" s="70"/>
      <c r="H41" s="59">
        <f>IF(E38&gt;(C38*120%),1,IF(E38&lt;(C38*80%),1,0))</f>
        <v>0</v>
      </c>
      <c r="I41" s="60">
        <f>IF(E38&gt;(D38*120%),1,IF(E38&lt;(D38*80%),1,0))</f>
        <v>0</v>
      </c>
      <c r="J41" s="60" t="s">
        <v>65</v>
      </c>
      <c r="L41" s="1"/>
      <c r="M41" s="1"/>
      <c r="N41" s="1"/>
      <c r="O41" s="1"/>
    </row>
    <row r="42" spans="2:15" ht="18.75" x14ac:dyDescent="0.3">
      <c r="B42" s="113" t="s">
        <v>38</v>
      </c>
      <c r="C42" s="113"/>
      <c r="D42" s="113"/>
      <c r="E42" s="113"/>
      <c r="H42" s="73"/>
      <c r="I42" s="24"/>
      <c r="J42" s="24"/>
      <c r="K42" s="24"/>
      <c r="L42" s="1"/>
      <c r="M42" s="1"/>
      <c r="N42" s="1"/>
      <c r="O42" s="1"/>
    </row>
    <row r="43" spans="2:15" ht="156.75" customHeight="1" x14ac:dyDescent="0.25">
      <c r="B43" s="95" t="s">
        <v>21</v>
      </c>
      <c r="C43" s="108" t="s">
        <v>73</v>
      </c>
      <c r="D43" s="108"/>
      <c r="E43" s="108"/>
      <c r="I43" s="30"/>
      <c r="J43" s="1"/>
      <c r="K43" s="1"/>
      <c r="L43" s="1"/>
      <c r="M43" s="1"/>
      <c r="N43" s="1"/>
      <c r="O43" s="1"/>
    </row>
    <row r="44" spans="2:15" x14ac:dyDescent="0.25">
      <c r="B44" s="80"/>
      <c r="C44" s="114" t="s">
        <v>9</v>
      </c>
      <c r="D44" s="114"/>
      <c r="E44" s="114"/>
      <c r="I44" s="1"/>
      <c r="J44" s="1"/>
      <c r="K44" s="1"/>
      <c r="L44" s="1"/>
      <c r="M44" s="1"/>
      <c r="N44" s="1"/>
      <c r="O44" s="1"/>
    </row>
    <row r="45" spans="2:15" x14ac:dyDescent="0.25">
      <c r="B45" s="80"/>
      <c r="C45" s="9" t="s">
        <v>56</v>
      </c>
      <c r="D45" s="9" t="s">
        <v>57</v>
      </c>
      <c r="E45" s="9" t="s">
        <v>58</v>
      </c>
      <c r="I45" s="1"/>
      <c r="J45" s="1"/>
      <c r="K45" s="1"/>
      <c r="L45" s="1"/>
      <c r="M45" s="1"/>
      <c r="N45" s="1"/>
      <c r="O45" s="1"/>
    </row>
    <row r="46" spans="2:15" x14ac:dyDescent="0.25">
      <c r="B46" s="10" t="s">
        <v>15</v>
      </c>
      <c r="C46" s="11">
        <v>1000</v>
      </c>
      <c r="D46" s="12" t="s">
        <v>1</v>
      </c>
      <c r="E46" s="12" t="s">
        <v>2</v>
      </c>
      <c r="I46" s="1"/>
      <c r="J46" s="1"/>
      <c r="K46" s="1"/>
      <c r="L46" s="1"/>
      <c r="M46" s="1"/>
      <c r="N46" s="1"/>
      <c r="O46" s="1"/>
    </row>
    <row r="47" spans="2:15" x14ac:dyDescent="0.25">
      <c r="B47" s="13" t="s">
        <v>12</v>
      </c>
      <c r="C47" s="14">
        <v>950</v>
      </c>
      <c r="D47" s="14" t="s">
        <v>16</v>
      </c>
      <c r="E47" s="14">
        <v>175000</v>
      </c>
      <c r="F47" s="3"/>
      <c r="I47" s="1"/>
      <c r="J47" s="1"/>
      <c r="K47" s="1"/>
      <c r="L47" s="1"/>
      <c r="M47" s="1"/>
      <c r="N47" s="1"/>
      <c r="O47" s="1"/>
    </row>
    <row r="48" spans="2:15" x14ac:dyDescent="0.25">
      <c r="B48" s="13" t="s">
        <v>13</v>
      </c>
      <c r="C48" s="14">
        <v>50</v>
      </c>
      <c r="D48" s="14" t="s">
        <v>17</v>
      </c>
      <c r="E48" s="14" t="s">
        <v>18</v>
      </c>
      <c r="I48" s="1"/>
      <c r="J48" s="1"/>
      <c r="K48" s="1"/>
      <c r="L48" s="1"/>
      <c r="M48" s="1"/>
      <c r="N48" s="1"/>
      <c r="O48" s="1"/>
    </row>
    <row r="49" spans="2:16" x14ac:dyDescent="0.25">
      <c r="B49" s="13" t="s">
        <v>5</v>
      </c>
      <c r="C49" s="14" t="s">
        <v>14</v>
      </c>
      <c r="D49" s="14" t="s">
        <v>19</v>
      </c>
      <c r="E49" s="14" t="s">
        <v>20</v>
      </c>
      <c r="I49" s="30"/>
      <c r="J49" s="1"/>
      <c r="K49" s="1"/>
      <c r="L49" s="1"/>
      <c r="M49" s="1"/>
      <c r="N49" s="1"/>
      <c r="O49" s="1"/>
    </row>
    <row r="50" spans="2:16" x14ac:dyDescent="0.25">
      <c r="B50" s="115"/>
      <c r="C50" s="115"/>
      <c r="D50" s="115"/>
      <c r="E50" s="115"/>
      <c r="H50" s="103" t="s">
        <v>71</v>
      </c>
      <c r="I50" s="103"/>
      <c r="J50" s="103"/>
      <c r="K50" s="104"/>
      <c r="L50" s="1"/>
      <c r="M50" s="101" t="s">
        <v>70</v>
      </c>
      <c r="N50" s="101"/>
      <c r="O50" s="101"/>
      <c r="P50" s="102"/>
    </row>
    <row r="51" spans="2:16" x14ac:dyDescent="0.25">
      <c r="B51" s="10" t="s">
        <v>10</v>
      </c>
      <c r="C51" s="17" t="s">
        <v>11</v>
      </c>
      <c r="D51" s="17" t="s">
        <v>11</v>
      </c>
      <c r="E51" s="17" t="s">
        <v>11</v>
      </c>
      <c r="H51" s="61" t="s">
        <v>66</v>
      </c>
      <c r="I51" s="62" t="s">
        <v>67</v>
      </c>
      <c r="J51" s="61" t="s">
        <v>68</v>
      </c>
      <c r="K51" s="76"/>
      <c r="L51" s="1"/>
      <c r="M51" s="54" t="s">
        <v>66</v>
      </c>
      <c r="N51" s="55" t="s">
        <v>67</v>
      </c>
      <c r="O51" s="54" t="s">
        <v>68</v>
      </c>
      <c r="P51" s="54" t="s">
        <v>72</v>
      </c>
    </row>
    <row r="52" spans="2:16" ht="33.75" customHeight="1" x14ac:dyDescent="0.25">
      <c r="B52" s="18" t="s">
        <v>0</v>
      </c>
      <c r="C52" s="46">
        <v>0</v>
      </c>
      <c r="D52" s="46">
        <v>0</v>
      </c>
      <c r="E52" s="46">
        <v>0</v>
      </c>
      <c r="F52" s="19">
        <f>IF(SUM(H59:I61)&gt;0,"LET OP! Het hoogste en laagste tarief tussen één of meer scenario's verschillen 20% of meer van elkaar.",0)</f>
        <v>0</v>
      </c>
      <c r="G52" s="65" t="s">
        <v>69</v>
      </c>
      <c r="H52" s="59">
        <f>IF(C52&gt;(C53*120%),1,IF(C52&lt;(C53*80%),1,0))</f>
        <v>0</v>
      </c>
      <c r="I52" s="60">
        <f>IF(D52&gt;(D53*120%),1,IF(D52&lt;(D53*80%),1,0))</f>
        <v>0</v>
      </c>
      <c r="J52" s="60">
        <f>IF(E52&gt;(E53*120%),1,IF(E52&lt;(E53*80%),1,0))</f>
        <v>0</v>
      </c>
      <c r="K52" s="77"/>
      <c r="M52" s="56"/>
      <c r="N52" s="6"/>
      <c r="O52" s="6"/>
      <c r="P52" s="6">
        <v>52</v>
      </c>
    </row>
    <row r="53" spans="2:16" x14ac:dyDescent="0.25">
      <c r="B53" s="18" t="s">
        <v>6</v>
      </c>
      <c r="C53" s="46">
        <v>0</v>
      </c>
      <c r="D53" s="46">
        <v>0</v>
      </c>
      <c r="E53" s="46">
        <v>0</v>
      </c>
      <c r="H53" s="59">
        <f>IF(C53&gt;(C54*120%),1,IF(C53&lt;(C54*80%),1,0))</f>
        <v>0</v>
      </c>
      <c r="I53" s="60">
        <f>IF(D53&gt;(D54*120%),1,IF(D53&lt;(D54*80%),1,0))</f>
        <v>0</v>
      </c>
      <c r="J53" s="60">
        <f>IF(E53&gt;(E52*120%),1,IF(E53&lt;(E52*80%),1,0))</f>
        <v>0</v>
      </c>
      <c r="K53" s="77"/>
      <c r="M53" s="59">
        <f t="shared" ref="M53:O54" si="0">IF(C53&gt;(C52*120%),1,IF(C53&lt;(C52*80%),1,0))</f>
        <v>0</v>
      </c>
      <c r="N53" s="60">
        <f t="shared" si="0"/>
        <v>0</v>
      </c>
      <c r="O53" s="60">
        <f t="shared" si="0"/>
        <v>0</v>
      </c>
      <c r="P53" s="6">
        <v>53</v>
      </c>
    </row>
    <row r="54" spans="2:16" x14ac:dyDescent="0.25">
      <c r="B54" s="18" t="s">
        <v>37</v>
      </c>
      <c r="C54" s="46">
        <v>0</v>
      </c>
      <c r="D54" s="46">
        <v>0</v>
      </c>
      <c r="E54" s="46">
        <v>0</v>
      </c>
      <c r="F54" s="19">
        <f>IF(SUM(H52:O57)&gt;0,"LET OP! Het hoogste en laagste tarief binnen één of meer scenario's verschillen 20% of meer van elkaar.",0)</f>
        <v>0</v>
      </c>
      <c r="G54" s="65" t="s">
        <v>69</v>
      </c>
      <c r="H54" s="59">
        <f>IF(C54&gt;(C55*120%),1,IF(C54&lt;(C55*80%),1,0))</f>
        <v>0</v>
      </c>
      <c r="I54" s="60">
        <f>IF(D54&gt;(D55*120%),1,IF(D54&lt;(D55*80%),1,0))</f>
        <v>0</v>
      </c>
      <c r="J54" s="60">
        <f>IF(E54&gt;(E55*120%),1,IF(E54&lt;(E55*80%),1,0))</f>
        <v>0</v>
      </c>
      <c r="K54" s="77"/>
      <c r="M54" s="59">
        <f t="shared" si="0"/>
        <v>0</v>
      </c>
      <c r="N54" s="60">
        <f t="shared" si="0"/>
        <v>0</v>
      </c>
      <c r="O54" s="60">
        <f t="shared" si="0"/>
        <v>0</v>
      </c>
      <c r="P54" s="6">
        <v>54</v>
      </c>
    </row>
    <row r="55" spans="2:16" x14ac:dyDescent="0.25">
      <c r="B55" s="18" t="s">
        <v>3</v>
      </c>
      <c r="C55" s="46">
        <v>0</v>
      </c>
      <c r="D55" s="46">
        <v>0</v>
      </c>
      <c r="E55" s="46">
        <v>0</v>
      </c>
      <c r="H55" s="59">
        <f>IF(C55&gt;(C56*120%),1,IF(C55&lt;(C56*80%),1,0))</f>
        <v>0</v>
      </c>
      <c r="I55" s="60">
        <f>IF(D55&gt;(D54*120%),1,IF(D55&lt;(D54*80%),1,0))</f>
        <v>0</v>
      </c>
      <c r="J55" s="60">
        <f>IF(E55&gt;(E54*120%),1,IF(E55&lt;(E54*80%),1,0))</f>
        <v>0</v>
      </c>
      <c r="K55" s="77"/>
      <c r="M55" s="59">
        <f t="shared" ref="M55:M56" si="1">IF(C55&gt;(C54*120%),1,IF(C55&lt;(C54*80%),1,0))</f>
        <v>0</v>
      </c>
      <c r="N55" s="60">
        <f t="shared" ref="N55:O56" si="2">IF(D55&gt;(D54*120%),1,IF(D55&lt;(D54*80%),1,0))</f>
        <v>0</v>
      </c>
      <c r="O55" s="60">
        <f t="shared" si="2"/>
        <v>0</v>
      </c>
      <c r="P55" s="7">
        <v>55</v>
      </c>
    </row>
    <row r="56" spans="2:16" x14ac:dyDescent="0.25">
      <c r="B56" s="18" t="s">
        <v>4</v>
      </c>
      <c r="C56" s="46">
        <v>0</v>
      </c>
      <c r="D56" s="46">
        <v>0</v>
      </c>
      <c r="E56" s="46">
        <v>0</v>
      </c>
      <c r="H56" s="59">
        <f>IF(C56&gt;(C57*120%),1,IF(C56&lt;(C57*80%),1,0))</f>
        <v>0</v>
      </c>
      <c r="I56" s="60">
        <f>IF(D56&gt;(D57*120%),1,IF(D56&lt;(D57*80%),1,0))</f>
        <v>0</v>
      </c>
      <c r="J56" s="60">
        <f>IF(E56&gt;(E57*120%),1,IF(E56&lt;(E57*80%),1,0))</f>
        <v>0</v>
      </c>
      <c r="K56" s="77"/>
      <c r="M56" s="59">
        <f t="shared" si="1"/>
        <v>0</v>
      </c>
      <c r="N56" s="60">
        <f t="shared" si="2"/>
        <v>0</v>
      </c>
      <c r="O56" s="60">
        <f t="shared" si="2"/>
        <v>0</v>
      </c>
      <c r="P56" s="7">
        <v>56</v>
      </c>
    </row>
    <row r="57" spans="2:16" x14ac:dyDescent="0.25">
      <c r="B57" s="18" t="s">
        <v>22</v>
      </c>
      <c r="C57" s="46">
        <v>0</v>
      </c>
      <c r="D57" s="46">
        <v>0</v>
      </c>
      <c r="E57" s="46">
        <v>0</v>
      </c>
      <c r="H57" s="59">
        <f>IF(C57&gt;(C56*120%),1,IF(C57&lt;(C56*80%),1,0))</f>
        <v>0</v>
      </c>
      <c r="I57" s="60">
        <f>IF(D57&gt;(D56*120%),1,IF(D57&lt;(D56*80%),1,0))</f>
        <v>0</v>
      </c>
      <c r="J57" s="60">
        <f>IF(E57&gt;(E56*120%),1,IF(E57&lt;(E56*80%),1,0))</f>
        <v>0</v>
      </c>
      <c r="K57" s="77"/>
      <c r="M57" s="64"/>
      <c r="N57" s="7"/>
      <c r="O57" s="7"/>
      <c r="P57" s="7">
        <v>57</v>
      </c>
    </row>
    <row r="58" spans="2:16" x14ac:dyDescent="0.25">
      <c r="B58" s="31" t="s">
        <v>26</v>
      </c>
      <c r="C58" s="21">
        <f>AVERAGE(C52:C57)</f>
        <v>0</v>
      </c>
      <c r="D58" s="21">
        <f t="shared" ref="D58:E58" si="3">AVERAGE(D52:D57)</f>
        <v>0</v>
      </c>
      <c r="E58" s="21">
        <f t="shared" si="3"/>
        <v>0</v>
      </c>
      <c r="I58" s="1"/>
      <c r="J58" s="1"/>
      <c r="K58" s="1"/>
      <c r="L58" s="1"/>
      <c r="M58" s="1"/>
      <c r="N58" s="1"/>
      <c r="O58" s="1"/>
    </row>
    <row r="59" spans="2:16" ht="30.75" customHeight="1" x14ac:dyDescent="0.25">
      <c r="B59" s="20" t="s">
        <v>25</v>
      </c>
      <c r="C59" s="22">
        <v>0.5</v>
      </c>
      <c r="D59" s="22">
        <v>0.3</v>
      </c>
      <c r="E59" s="22">
        <v>0.2</v>
      </c>
      <c r="F59" s="85" t="s">
        <v>44</v>
      </c>
      <c r="G59" s="69"/>
      <c r="H59" s="59">
        <f>IF(C58&gt;(D58*120%),1,IF(C58&lt;(D58*80%),1,0))</f>
        <v>0</v>
      </c>
      <c r="I59" s="59">
        <f>IF(C58&gt;(E58*120%),1,IF(C58&lt;(E58*80%),1,0))</f>
        <v>0</v>
      </c>
      <c r="J59" s="60" t="s">
        <v>63</v>
      </c>
      <c r="L59" s="1"/>
      <c r="M59" s="1"/>
      <c r="N59" s="1"/>
      <c r="O59" s="1"/>
    </row>
    <row r="60" spans="2:16" x14ac:dyDescent="0.25">
      <c r="B60" s="23" t="s">
        <v>28</v>
      </c>
      <c r="C60" s="21">
        <f>C58*C59</f>
        <v>0</v>
      </c>
      <c r="D60" s="21">
        <f>D58*D59</f>
        <v>0</v>
      </c>
      <c r="E60" s="21">
        <f>E58*E59</f>
        <v>0</v>
      </c>
      <c r="F60" s="84">
        <f>SUM(C60:E60)</f>
        <v>0</v>
      </c>
      <c r="G60" s="70"/>
      <c r="H60" s="59">
        <f>IF(D58&gt;(C58*120%),1,IF(D58&lt;(C58*80%),1,0))</f>
        <v>0</v>
      </c>
      <c r="I60" s="59">
        <f>IF(D58&gt;(E58*120%),1,IF(D58&lt;(E58*80%),1,0))</f>
        <v>0</v>
      </c>
      <c r="J60" s="60" t="s">
        <v>64</v>
      </c>
      <c r="L60" s="1"/>
      <c r="M60" s="1"/>
      <c r="N60" s="1"/>
      <c r="O60" s="1"/>
    </row>
    <row r="61" spans="2:16" x14ac:dyDescent="0.25">
      <c r="B61" s="2"/>
      <c r="C61" s="32"/>
      <c r="D61" s="32"/>
      <c r="E61" s="32"/>
      <c r="H61" s="59">
        <f>IF(E58&gt;(C58*120%),1,IF(E58&lt;(C58*80%),1,0))</f>
        <v>0</v>
      </c>
      <c r="I61" s="59">
        <f>IF(E58&gt;(D58*120%),1,IF(E58&lt;(D58*80%),1,0))</f>
        <v>0</v>
      </c>
      <c r="J61" s="60" t="s">
        <v>65</v>
      </c>
      <c r="L61" s="1"/>
      <c r="M61" s="1"/>
      <c r="N61" s="1"/>
      <c r="O61" s="1"/>
    </row>
    <row r="62" spans="2:16" ht="18.75" x14ac:dyDescent="0.3">
      <c r="B62" s="113" t="s">
        <v>23</v>
      </c>
      <c r="C62" s="113"/>
      <c r="D62" s="113"/>
      <c r="E62" s="113"/>
      <c r="F62" s="52"/>
      <c r="H62" s="78"/>
      <c r="I62" s="78"/>
      <c r="J62" s="78"/>
      <c r="K62" s="77"/>
      <c r="L62" s="1"/>
      <c r="M62" s="1"/>
      <c r="N62" s="1"/>
      <c r="O62" s="1"/>
    </row>
    <row r="63" spans="2:16" ht="324.75" customHeight="1" x14ac:dyDescent="0.25">
      <c r="B63" s="95" t="s">
        <v>21</v>
      </c>
      <c r="C63" s="106" t="s">
        <v>81</v>
      </c>
      <c r="D63" s="107"/>
      <c r="E63" s="107"/>
      <c r="F63" s="93"/>
      <c r="H63" s="53"/>
      <c r="I63" s="30"/>
      <c r="J63" s="1"/>
      <c r="K63" s="1"/>
      <c r="L63" s="94" t="s">
        <v>79</v>
      </c>
      <c r="M63" s="1"/>
      <c r="N63" s="1"/>
      <c r="O63" s="1"/>
    </row>
    <row r="64" spans="2:16" ht="15" customHeight="1" x14ac:dyDescent="0.25">
      <c r="B64" s="80"/>
      <c r="C64" s="120" t="s">
        <v>9</v>
      </c>
      <c r="D64" s="120"/>
      <c r="E64" s="120"/>
      <c r="F64" s="52"/>
      <c r="H64" s="1"/>
      <c r="I64" s="1"/>
      <c r="J64" s="1"/>
      <c r="K64" s="1"/>
      <c r="L64" s="1"/>
      <c r="M64" s="1"/>
      <c r="N64" s="1"/>
      <c r="O64" s="1"/>
    </row>
    <row r="65" spans="2:15" ht="15" customHeight="1" x14ac:dyDescent="0.25">
      <c r="B65" s="80"/>
      <c r="C65" s="9" t="s">
        <v>56</v>
      </c>
      <c r="D65" s="9" t="s">
        <v>57</v>
      </c>
      <c r="E65" s="9" t="s">
        <v>58</v>
      </c>
      <c r="F65" s="52"/>
      <c r="H65" s="53"/>
      <c r="I65" s="30"/>
      <c r="J65" s="1"/>
      <c r="K65" s="1"/>
      <c r="L65" s="1"/>
      <c r="M65" s="1"/>
      <c r="N65" s="1"/>
      <c r="O65" s="1"/>
    </row>
    <row r="66" spans="2:15" ht="15" customHeight="1" x14ac:dyDescent="0.25">
      <c r="B66" s="10" t="s">
        <v>24</v>
      </c>
      <c r="C66" s="11">
        <v>250</v>
      </c>
      <c r="D66" s="12" t="s">
        <v>29</v>
      </c>
      <c r="E66" s="12" t="s">
        <v>30</v>
      </c>
      <c r="F66" s="52"/>
      <c r="H66" s="53"/>
      <c r="I66" s="30"/>
      <c r="J66" s="1"/>
      <c r="K66" s="1"/>
      <c r="L66" s="1"/>
      <c r="M66" s="1"/>
      <c r="N66" s="1"/>
      <c r="O66" s="1"/>
    </row>
    <row r="67" spans="2:15" ht="15" customHeight="1" x14ac:dyDescent="0.25">
      <c r="B67" s="13" t="s">
        <v>77</v>
      </c>
      <c r="C67" s="14">
        <v>2000</v>
      </c>
      <c r="D67" s="14">
        <v>16000</v>
      </c>
      <c r="E67" s="14">
        <v>24000</v>
      </c>
      <c r="F67" s="52"/>
      <c r="H67" s="53"/>
      <c r="I67" s="33"/>
      <c r="J67" s="1"/>
      <c r="K67" s="1"/>
      <c r="L67" s="1"/>
      <c r="M67" s="1"/>
      <c r="N67" s="1"/>
      <c r="O67" s="1"/>
    </row>
    <row r="68" spans="2:15" ht="35.25" customHeight="1" x14ac:dyDescent="0.25">
      <c r="B68" s="13" t="s">
        <v>76</v>
      </c>
      <c r="C68" s="14">
        <v>0</v>
      </c>
      <c r="D68" s="14" t="s">
        <v>46</v>
      </c>
      <c r="E68" s="14" t="s">
        <v>45</v>
      </c>
      <c r="F68" s="52"/>
      <c r="H68" s="53"/>
      <c r="I68" s="30"/>
      <c r="J68" s="1"/>
      <c r="K68" s="1"/>
      <c r="L68" s="1"/>
      <c r="M68" s="1"/>
      <c r="N68" s="1"/>
      <c r="O68" s="1"/>
    </row>
    <row r="69" spans="2:15" ht="15" customHeight="1" x14ac:dyDescent="0.25">
      <c r="B69" s="115"/>
      <c r="C69" s="115"/>
      <c r="D69" s="115"/>
      <c r="E69" s="115"/>
      <c r="F69" s="52"/>
      <c r="H69" s="53"/>
      <c r="I69" s="1"/>
      <c r="J69" s="1"/>
      <c r="K69" s="1"/>
      <c r="L69" s="1"/>
      <c r="M69" s="1"/>
      <c r="N69" s="1"/>
      <c r="O69" s="1"/>
    </row>
    <row r="70" spans="2:15" ht="15" customHeight="1" x14ac:dyDescent="0.25">
      <c r="B70" s="10" t="s">
        <v>10</v>
      </c>
      <c r="C70" s="17" t="s">
        <v>11</v>
      </c>
      <c r="D70" s="17" t="s">
        <v>11</v>
      </c>
      <c r="E70" s="17" t="s">
        <v>11</v>
      </c>
      <c r="F70" s="52"/>
      <c r="H70" s="61" t="s">
        <v>66</v>
      </c>
      <c r="I70" s="62" t="s">
        <v>67</v>
      </c>
      <c r="J70" s="61" t="s">
        <v>68</v>
      </c>
      <c r="K70" s="76"/>
      <c r="L70" s="1"/>
      <c r="M70" s="1"/>
      <c r="N70" s="1"/>
      <c r="O70" s="1"/>
    </row>
    <row r="71" spans="2:15" ht="35.25" customHeight="1" x14ac:dyDescent="0.25">
      <c r="B71" s="18" t="s">
        <v>75</v>
      </c>
      <c r="C71" s="46">
        <v>0</v>
      </c>
      <c r="D71" s="46">
        <v>0</v>
      </c>
      <c r="E71" s="46">
        <v>0</v>
      </c>
      <c r="F71" s="19">
        <f>IF(SUM(H74:I76)&gt;0,"LET OP! Het hoogste en laagste tarief tussen één of meer scenario's verschillen 20% of meer van elkaar.",0)</f>
        <v>0</v>
      </c>
      <c r="G71" s="65" t="s">
        <v>69</v>
      </c>
      <c r="H71" s="63" t="s">
        <v>14</v>
      </c>
      <c r="I71" s="60" t="s">
        <v>14</v>
      </c>
      <c r="J71" s="60" t="s">
        <v>14</v>
      </c>
      <c r="K71" s="77"/>
      <c r="L71" s="1"/>
      <c r="M71" s="1"/>
      <c r="N71" s="1"/>
      <c r="O71" s="1"/>
    </row>
    <row r="72" spans="2:15" ht="37.5" customHeight="1" x14ac:dyDescent="0.25">
      <c r="B72" s="34" t="s">
        <v>74</v>
      </c>
      <c r="C72" s="46">
        <v>0</v>
      </c>
      <c r="D72" s="46">
        <v>0</v>
      </c>
      <c r="E72" s="46">
        <v>0</v>
      </c>
      <c r="F72" s="19">
        <f>IF(SUM(H72:J72)&gt;0,"LET OP! Een of meer van uw tarieven voor Medische achtervang is hoger dan €100,-.",0)</f>
        <v>0</v>
      </c>
      <c r="G72" s="65" t="s">
        <v>69</v>
      </c>
      <c r="H72" s="63">
        <f>IF(C72&gt;100,1,0)</f>
        <v>0</v>
      </c>
      <c r="I72" s="63">
        <f>IF(D72&gt;100,1,0)</f>
        <v>0</v>
      </c>
      <c r="J72" s="60">
        <f>IF(E72&gt;100,1,0)</f>
        <v>0</v>
      </c>
      <c r="K72" s="77"/>
      <c r="L72" s="1"/>
      <c r="M72" s="1"/>
      <c r="N72" s="1"/>
      <c r="O72" s="1"/>
    </row>
    <row r="73" spans="2:15" x14ac:dyDescent="0.25">
      <c r="B73" s="31" t="s">
        <v>26</v>
      </c>
      <c r="C73" s="21">
        <f>AVERAGE(C71:C72)</f>
        <v>0</v>
      </c>
      <c r="D73" s="21">
        <f>AVERAGE(D71:D72)</f>
        <v>0</v>
      </c>
      <c r="E73" s="21">
        <f>AVERAGE(E71:E72)</f>
        <v>0</v>
      </c>
      <c r="F73" s="52"/>
      <c r="H73" s="53"/>
      <c r="I73" s="1"/>
      <c r="J73" s="1"/>
      <c r="K73" s="1"/>
      <c r="L73" s="1"/>
      <c r="M73" s="1"/>
      <c r="N73" s="1"/>
      <c r="O73" s="1"/>
    </row>
    <row r="74" spans="2:15" ht="30.75" customHeight="1" x14ac:dyDescent="0.25">
      <c r="B74" s="35" t="s">
        <v>25</v>
      </c>
      <c r="C74" s="36">
        <v>0.5</v>
      </c>
      <c r="D74" s="36">
        <v>0.3</v>
      </c>
      <c r="E74" s="36">
        <v>0.2</v>
      </c>
      <c r="F74" s="83" t="s">
        <v>31</v>
      </c>
      <c r="G74" s="71"/>
      <c r="H74" s="63">
        <f>IF(C73&gt;(D73*120%),1,IF(C73&lt;(D73*80%),1,0))</f>
        <v>0</v>
      </c>
      <c r="I74" s="63">
        <f>IF(C73&gt;(E73*120%),1,IF(C73&lt;(E73*80%),1,0))</f>
        <v>0</v>
      </c>
      <c r="J74" s="60" t="s">
        <v>63</v>
      </c>
      <c r="L74" s="1"/>
      <c r="M74" s="1"/>
      <c r="N74" s="1"/>
      <c r="O74" s="1"/>
    </row>
    <row r="75" spans="2:15" x14ac:dyDescent="0.25">
      <c r="B75" s="23" t="s">
        <v>28</v>
      </c>
      <c r="C75" s="21">
        <f>C73*C74</f>
        <v>0</v>
      </c>
      <c r="D75" s="21">
        <f>D73*D74</f>
        <v>0</v>
      </c>
      <c r="E75" s="21">
        <f>E73*E74</f>
        <v>0</v>
      </c>
      <c r="F75" s="84">
        <f>SUM(C75:E75)</f>
        <v>0</v>
      </c>
      <c r="G75" s="70"/>
      <c r="H75" s="63">
        <f>IF(D73&gt;(C73*120%),1,IF(D73&lt;(C73*80%),1,0))</f>
        <v>0</v>
      </c>
      <c r="I75" s="63">
        <f>IF(D73&gt;(E73*120%),1,IF(D73&lt;(E73*80%),1,0))</f>
        <v>0</v>
      </c>
      <c r="J75" s="60" t="s">
        <v>64</v>
      </c>
      <c r="L75" s="1"/>
      <c r="M75" s="1"/>
      <c r="N75" s="1"/>
      <c r="O75" s="1"/>
    </row>
    <row r="76" spans="2:15" x14ac:dyDescent="0.25">
      <c r="H76" s="63">
        <f>IF(E73&gt;(C73*120%),1,IF(E73&lt;(C73*80%),1,0))</f>
        <v>0</v>
      </c>
      <c r="I76" s="63">
        <f>IF(E73&gt;(D73*120%),1,IF(E73&lt;(D73*80%),1,0))</f>
        <v>0</v>
      </c>
      <c r="J76" s="59" t="s">
        <v>65</v>
      </c>
    </row>
    <row r="77" spans="2:15" x14ac:dyDescent="0.25">
      <c r="H77" s="96"/>
      <c r="I77" s="96"/>
      <c r="J77" s="73"/>
    </row>
    <row r="78" spans="2:15" x14ac:dyDescent="0.25">
      <c r="B78" s="122" t="s">
        <v>85</v>
      </c>
      <c r="C78" s="122"/>
      <c r="D78" s="122"/>
      <c r="E78" s="122"/>
      <c r="H78" s="96"/>
      <c r="I78" s="96"/>
      <c r="J78" s="73"/>
    </row>
    <row r="79" spans="2:15" x14ac:dyDescent="0.25">
      <c r="B79" s="122"/>
      <c r="C79" s="122"/>
      <c r="D79" s="122"/>
      <c r="E79" s="122"/>
      <c r="H79" s="96"/>
      <c r="I79" s="96"/>
      <c r="J79" s="73"/>
    </row>
    <row r="80" spans="2:15" ht="39.75" customHeight="1" x14ac:dyDescent="0.25">
      <c r="B80" s="122"/>
      <c r="C80" s="122"/>
      <c r="D80" s="122"/>
      <c r="E80" s="122"/>
      <c r="H80" s="96"/>
      <c r="I80" s="96"/>
      <c r="J80" s="73"/>
    </row>
    <row r="81" spans="1:15" s="8" customFormat="1" x14ac:dyDescent="0.25">
      <c r="B81" s="99" t="s">
        <v>83</v>
      </c>
      <c r="C81" s="98"/>
      <c r="D81" s="100">
        <v>0</v>
      </c>
      <c r="E81" s="98"/>
      <c r="G81" s="65"/>
      <c r="H81" s="96"/>
      <c r="I81" s="96"/>
      <c r="J81" s="73"/>
      <c r="K81" s="97"/>
      <c r="L81" s="97"/>
      <c r="M81" s="97"/>
      <c r="N81" s="97"/>
      <c r="O81" s="97"/>
    </row>
    <row r="82" spans="1:15" s="8" customFormat="1" x14ac:dyDescent="0.25">
      <c r="B82" s="98"/>
      <c r="C82" s="98"/>
      <c r="D82" s="98"/>
      <c r="E82" s="98"/>
      <c r="G82" s="65"/>
      <c r="H82" s="96"/>
      <c r="I82" s="96"/>
      <c r="J82" s="73"/>
      <c r="K82" s="97"/>
      <c r="L82" s="97"/>
      <c r="M82" s="97"/>
      <c r="N82" s="97"/>
      <c r="O82" s="97"/>
    </row>
    <row r="83" spans="1:15" ht="42" customHeight="1" x14ac:dyDescent="0.25">
      <c r="B83" s="122" t="s">
        <v>84</v>
      </c>
      <c r="C83" s="122"/>
      <c r="D83" s="122"/>
      <c r="E83" s="122"/>
      <c r="H83" s="96"/>
      <c r="I83" s="96"/>
      <c r="J83" s="73"/>
    </row>
    <row r="84" spans="1:15" x14ac:dyDescent="0.25">
      <c r="H84" s="96"/>
      <c r="I84" s="96"/>
      <c r="J84" s="73"/>
    </row>
    <row r="85" spans="1:15" ht="18.75" x14ac:dyDescent="0.3">
      <c r="B85" s="37" t="s">
        <v>43</v>
      </c>
      <c r="C85" s="38"/>
      <c r="D85" s="38"/>
      <c r="E85" s="38"/>
      <c r="H85" s="79"/>
      <c r="I85" s="79"/>
      <c r="J85" s="79"/>
      <c r="K85" s="78"/>
    </row>
    <row r="86" spans="1:15" x14ac:dyDescent="0.25">
      <c r="B86" s="38"/>
      <c r="C86" s="38"/>
      <c r="D86" s="38"/>
      <c r="E86" s="38"/>
      <c r="I86" s="50"/>
    </row>
    <row r="87" spans="1:15" x14ac:dyDescent="0.25">
      <c r="B87" s="81" t="s">
        <v>27</v>
      </c>
      <c r="C87" s="82"/>
      <c r="D87" s="39">
        <f>F27</f>
        <v>0</v>
      </c>
      <c r="E87" s="38"/>
      <c r="I87" s="50"/>
    </row>
    <row r="88" spans="1:15" x14ac:dyDescent="0.25">
      <c r="B88" s="81" t="s">
        <v>35</v>
      </c>
      <c r="C88" s="82"/>
      <c r="D88" s="39">
        <f>F40</f>
        <v>0</v>
      </c>
      <c r="E88" s="38"/>
      <c r="I88" s="50"/>
    </row>
    <row r="89" spans="1:15" x14ac:dyDescent="0.25">
      <c r="B89" s="81" t="s">
        <v>44</v>
      </c>
      <c r="C89" s="82"/>
      <c r="D89" s="39">
        <f>F60</f>
        <v>0</v>
      </c>
      <c r="E89" s="38"/>
      <c r="I89" s="51"/>
    </row>
    <row r="90" spans="1:15" x14ac:dyDescent="0.25">
      <c r="B90" s="81" t="s">
        <v>31</v>
      </c>
      <c r="C90" s="82"/>
      <c r="D90" s="39">
        <f>F75</f>
        <v>0</v>
      </c>
      <c r="E90" s="38"/>
    </row>
    <row r="91" spans="1:15" x14ac:dyDescent="0.25">
      <c r="B91" s="118" t="s">
        <v>49</v>
      </c>
      <c r="C91" s="119"/>
      <c r="D91" s="40">
        <f>AVERAGE(D87:D90)</f>
        <v>0</v>
      </c>
      <c r="E91" s="38"/>
      <c r="F91" s="8"/>
    </row>
    <row r="92" spans="1:15" ht="15" customHeight="1" x14ac:dyDescent="0.25">
      <c r="B92" s="38"/>
      <c r="C92" s="38"/>
      <c r="D92" s="38"/>
      <c r="E92" s="38"/>
    </row>
    <row r="93" spans="1:15" ht="15" customHeight="1" x14ac:dyDescent="0.25">
      <c r="A93" s="2"/>
      <c r="B93" s="41" t="s">
        <v>60</v>
      </c>
      <c r="C93" s="41"/>
      <c r="D93" s="41"/>
      <c r="E93" s="41"/>
      <c r="F93" s="42" t="str">
        <f>IF(D91&lt;50,"Let op! Uw gemiddeld uurtarief is lager dan €50,-.",0)</f>
        <v>Let op! Uw gemiddeld uurtarief is lager dan €50,-.</v>
      </c>
      <c r="G93" s="72"/>
    </row>
    <row r="94" spans="1:15" ht="15" customHeight="1" x14ac:dyDescent="0.25">
      <c r="A94" s="2"/>
      <c r="B94" s="41" t="s">
        <v>61</v>
      </c>
      <c r="C94" s="41"/>
      <c r="D94" s="41"/>
      <c r="E94" s="41"/>
      <c r="F94" s="42">
        <f>IF(D91&gt;70,"Let op! Uw gemiddeld uurtarief is hoger dan €70,-.",0)</f>
        <v>0</v>
      </c>
      <c r="G94" s="72"/>
    </row>
    <row r="95" spans="1:15" ht="15" customHeight="1" x14ac:dyDescent="0.25">
      <c r="B95" s="38"/>
      <c r="C95" s="38"/>
      <c r="D95" s="38"/>
      <c r="E95" s="38"/>
    </row>
    <row r="96" spans="1:15" x14ac:dyDescent="0.25">
      <c r="B96" s="38" t="s">
        <v>52</v>
      </c>
      <c r="C96" s="38"/>
      <c r="D96" s="38"/>
      <c r="E96" s="38"/>
    </row>
    <row r="97" spans="2:5" x14ac:dyDescent="0.25">
      <c r="B97" s="80" t="s">
        <v>51</v>
      </c>
      <c r="C97" s="80"/>
      <c r="D97" s="38"/>
      <c r="E97" s="38"/>
    </row>
    <row r="98" spans="2:5" x14ac:dyDescent="0.25">
      <c r="B98" s="38"/>
      <c r="C98" s="38"/>
      <c r="D98" s="38"/>
      <c r="E98" s="38"/>
    </row>
    <row r="99" spans="2:5" x14ac:dyDescent="0.25">
      <c r="B99" s="43" t="s">
        <v>50</v>
      </c>
      <c r="C99" s="44">
        <f>IF(D91&lt;50,MIN(100,((-5)*D91)+350),IF(D91&gt;70,MAX(0,((-5)*D91)+350),(D91*(-5))+350))</f>
        <v>100</v>
      </c>
      <c r="D99" s="43" t="s">
        <v>55</v>
      </c>
      <c r="E99" s="38"/>
    </row>
    <row r="100" spans="2:5" x14ac:dyDescent="0.25">
      <c r="B100" s="38"/>
      <c r="C100" s="38"/>
      <c r="D100" s="38"/>
      <c r="E100" s="38"/>
    </row>
    <row r="101" spans="2:5" ht="32.25" customHeight="1" x14ac:dyDescent="0.25">
      <c r="B101" s="41" t="s">
        <v>53</v>
      </c>
      <c r="C101" s="41"/>
      <c r="D101" s="41"/>
      <c r="E101" s="41"/>
    </row>
    <row r="102" spans="2:5" ht="18.75" x14ac:dyDescent="0.3">
      <c r="B102" s="37" t="s">
        <v>54</v>
      </c>
      <c r="C102" s="45">
        <f>C99*20%</f>
        <v>20</v>
      </c>
      <c r="D102" s="37" t="s">
        <v>55</v>
      </c>
      <c r="E102" s="38"/>
    </row>
    <row r="103" spans="2:5" x14ac:dyDescent="0.25">
      <c r="B103" s="38"/>
      <c r="C103" s="38"/>
      <c r="D103" s="38"/>
      <c r="E103" s="38"/>
    </row>
    <row r="104" spans="2:5" x14ac:dyDescent="0.25"/>
  </sheetData>
  <sheetProtection algorithmName="SHA-512" hashValue="TcNQ5ssQJWn3iMTMl5BbL63Yp931fh4jxzJYFmNPKaPnD6QYyv1sDmCoj/6sdol8TdwdAK78io6Uwv22RYIPsg==" saltValue="G3qw24FqBL6qkKAlCY0lCw==" spinCount="100000" sheet="1" objects="1" scenarios="1"/>
  <mergeCells count="30">
    <mergeCell ref="B11:E11"/>
    <mergeCell ref="D12:E12"/>
    <mergeCell ref="B91:C91"/>
    <mergeCell ref="C6:E6"/>
    <mergeCell ref="C5:E5"/>
    <mergeCell ref="C64:E64"/>
    <mergeCell ref="B69:E69"/>
    <mergeCell ref="C31:E31"/>
    <mergeCell ref="B29:E29"/>
    <mergeCell ref="B14:E14"/>
    <mergeCell ref="C16:E16"/>
    <mergeCell ref="B21:E21"/>
    <mergeCell ref="B78:E80"/>
    <mergeCell ref="B83:E83"/>
    <mergeCell ref="M50:P50"/>
    <mergeCell ref="H50:K50"/>
    <mergeCell ref="B1:F1"/>
    <mergeCell ref="C63:E63"/>
    <mergeCell ref="C43:E43"/>
    <mergeCell ref="C30:E30"/>
    <mergeCell ref="C15:E15"/>
    <mergeCell ref="C7:E7"/>
    <mergeCell ref="B2:F2"/>
    <mergeCell ref="B3:F3"/>
    <mergeCell ref="B9:F9"/>
    <mergeCell ref="B62:E62"/>
    <mergeCell ref="B42:E42"/>
    <mergeCell ref="C44:E44"/>
    <mergeCell ref="B50:E50"/>
    <mergeCell ref="B34:E34"/>
  </mergeCells>
  <conditionalFormatting sqref="F24:G24">
    <cfRule type="containsText" dxfId="11" priority="13" operator="containsText" text="LET OP! Het hoogste en laagste tarief binnen één of meer scenario's verschillen 20% of meer van elkaar.">
      <formula>NOT(ISERROR(SEARCH("LET OP! Het hoogste en laagste tarief binnen één of meer scenario's verschillen 20% of meer van elkaar.",F24)))</formula>
    </cfRule>
  </conditionalFormatting>
  <conditionalFormatting sqref="F23:G23">
    <cfRule type="containsText" dxfId="10" priority="11" operator="containsText" text="LET OP! Het hoogste en laagste tarief tussen één of meer scenario's verschillen 20% of meer van elkaar.">
      <formula>NOT(ISERROR(SEARCH("LET OP! Het hoogste en laagste tarief tussen één of meer scenario's verschillen 20% of meer van elkaar.",F23)))</formula>
    </cfRule>
  </conditionalFormatting>
  <conditionalFormatting sqref="F36:G36">
    <cfRule type="containsText" dxfId="9" priority="10" operator="containsText" text="LET OP! Het hoogste en laagste tarief tussen één of meer scenario's verschillen 20% of meer van elkaar.">
      <formula>NOT(ISERROR(SEARCH("LET OP! Het hoogste en laagste tarief tussen één of meer scenario's verschillen 20% of meer van elkaar.",F36)))</formula>
    </cfRule>
  </conditionalFormatting>
  <conditionalFormatting sqref="F93:G93">
    <cfRule type="containsText" dxfId="8" priority="9" operator="containsText" text="Let op! Uw gemiddeld uurtarief is lager dan €50,-.">
      <formula>NOT(ISERROR(SEARCH("Let op! Uw gemiddeld uurtarief is lager dan €50,-.",F93)))</formula>
    </cfRule>
  </conditionalFormatting>
  <conditionalFormatting sqref="F94:G94">
    <cfRule type="containsText" dxfId="7" priority="8" operator="containsText" text="Let op! Uw gemiddeld uurtarief is hoger dan €70,-.">
      <formula>NOT(ISERROR(SEARCH("Let op! Uw gemiddeld uurtarief is hoger dan €70,-.",F94)))</formula>
    </cfRule>
  </conditionalFormatting>
  <conditionalFormatting sqref="D91">
    <cfRule type="cellIs" dxfId="6" priority="6" operator="lessThan">
      <formula>50</formula>
    </cfRule>
    <cfRule type="cellIs" dxfId="5" priority="7" operator="greaterThan">
      <formula>70</formula>
    </cfRule>
  </conditionalFormatting>
  <conditionalFormatting sqref="F52:G52">
    <cfRule type="containsText" dxfId="4" priority="5" operator="containsText" text="LET OP! Het hoogste en laagste tarief tussen één of meer scenario's verschillen 20% of meer van elkaar.">
      <formula>NOT(ISERROR(SEARCH("LET OP! Het hoogste en laagste tarief tussen één of meer scenario's verschillen 20% of meer van elkaar.",F52)))</formula>
    </cfRule>
  </conditionalFormatting>
  <conditionalFormatting sqref="F72">
    <cfRule type="containsText" dxfId="3" priority="4" operator="containsText" text="LET OP! Een of meer van uw tarieven voor Medische achtervang is hoger dan €100,-.">
      <formula>NOT(ISERROR(SEARCH("LET OP! Een of meer van uw tarieven voor Medische achtervang is hoger dan €100,-.",F72)))</formula>
    </cfRule>
  </conditionalFormatting>
  <conditionalFormatting sqref="F71">
    <cfRule type="containsText" dxfId="2" priority="3" operator="containsText" text="LET OP! Het hoogste en laagste tarief tussen één of meer scenario's verschillen 20% of meer van elkaar.">
      <formula>NOT(ISERROR(SEARCH("LET OP! Het hoogste en laagste tarief tussen één of meer scenario's verschillen 20% of meer van elkaar.",F71)))</formula>
    </cfRule>
  </conditionalFormatting>
  <conditionalFormatting sqref="F54">
    <cfRule type="containsText" dxfId="1" priority="2" operator="containsText" text="LET OP! Het hoogste en laagste tarief binnen één of meer scenario's verschillen 20% of meer van elkaar.">
      <formula>NOT(ISERROR(SEARCH("LET OP! Het hoogste en laagste tarief binnen één of meer scenario's verschillen 20% of meer van elkaar.",F54)))</formula>
    </cfRule>
  </conditionalFormatting>
  <conditionalFormatting sqref="F37">
    <cfRule type="containsText" dxfId="0" priority="1" operator="containsText" text="LET OP! Het hoogste en laagste tarief binnen één of meer scenario's verschillen 20% of meer van elkaar.">
      <formula>NOT(ISERROR(SEARCH("LET OP! Het hoogste en laagste tarief binnen één of meer scenario's verschillen 20% of meer van elkaar.",F37)))</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37E5E3E9AB5E45A67E1F2ACF19130B" ma:contentTypeVersion="4" ma:contentTypeDescription="Create a new document." ma:contentTypeScope="" ma:versionID="3ba12bb9bdc14c26cfe9e2833249dbb5">
  <xsd:schema xmlns:xsd="http://www.w3.org/2001/XMLSchema" xmlns:xs="http://www.w3.org/2001/XMLSchema" xmlns:p="http://schemas.microsoft.com/office/2006/metadata/properties" xmlns:ns2="a33efdde-1e4b-48bf-892f-8bc05c46db8e" targetNamespace="http://schemas.microsoft.com/office/2006/metadata/properties" ma:root="true" ma:fieldsID="e8d0a671c04be6154ea3741dca2dddf0" ns2:_="">
    <xsd:import namespace="a33efdde-1e4b-48bf-892f-8bc05c46db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3efdde-1e4b-48bf-892f-8bc05c46db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1764A6-DA8E-4FEA-BD5D-A40DF70D2B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3efdde-1e4b-48bf-892f-8bc05c46db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4116F9-4C7D-4DB5-A74F-57A7EE511506}">
  <ds:schemaRefs>
    <ds:schemaRef ds:uri="http://schemas.microsoft.com/sharepoint/v3/contenttype/forms"/>
  </ds:schemaRefs>
</ds:datastoreItem>
</file>

<file path=customXml/itemProps3.xml><?xml version="1.0" encoding="utf-8"?>
<ds:datastoreItem xmlns:ds="http://schemas.openxmlformats.org/officeDocument/2006/customXml" ds:itemID="{4096515D-800D-4F35-A079-F4C963DB2FF0}">
  <ds:schemaRefs>
    <ds:schemaRef ds:uri="http://schemas.microsoft.com/office/2006/documentManagement/types"/>
    <ds:schemaRef ds:uri="http://schemas.microsoft.com/office/infopath/2007/PartnerControls"/>
    <ds:schemaRef ds:uri="http://purl.org/dc/elements/1.1/"/>
    <ds:schemaRef ds:uri="http://purl.org/dc/terms/"/>
    <ds:schemaRef ds:uri="http://schemas.microsoft.com/office/2006/metadata/properties"/>
    <ds:schemaRef ds:uri="http://www.w3.org/XML/1998/namespace"/>
    <ds:schemaRef ds:uri="http://schemas.openxmlformats.org/package/2006/metadata/core-properties"/>
    <ds:schemaRef ds:uri="a33efdde-1e4b-48bf-892f-8bc05c46db8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Nino Lopulalan</dc:creator>
  <cp:keywords/>
  <dc:description/>
  <cp:lastModifiedBy>Nino Lopulalan</cp:lastModifiedBy>
  <cp:revision/>
  <dcterms:created xsi:type="dcterms:W3CDTF">2021-05-28T07:21:42Z</dcterms:created>
  <dcterms:modified xsi:type="dcterms:W3CDTF">2021-09-15T13:58:03Z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0x0101008937E5E3E9AB5E45A67E1F2ACF19130B</vt:lpwstr>
  </property>
</Properties>
</file>