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Carmelcollege/Onkruidbestrijding en Groenonderhoud 2021/NvI/2e NvI/"/>
    </mc:Choice>
  </mc:AlternateContent>
  <xr:revisionPtr revIDLastSave="32" documentId="8_{8F780653-433E-41E4-BACA-83E274AB9249}" xr6:coauthVersionLast="47" xr6:coauthVersionMax="47" xr10:uidLastSave="{03BC6882-1DD1-4BB3-A4A0-6D488496C8AF}"/>
  <bookViews>
    <workbookView xWindow="-120" yWindow="-120" windowWidth="29040" windowHeight="15840" xr2:uid="{00000000-000D-0000-FFFF-FFFF00000000}"/>
  </bookViews>
  <sheets>
    <sheet name="Locatie-overzicht" sheetId="1" r:id="rId1"/>
    <sheet name="Werkz huid freq" sheetId="2" r:id="rId2"/>
    <sheet name="gegev  per locatie" sheetId="7" r:id="rId3"/>
    <sheet name="freq" sheetId="6" state="hidden" r:id="rId4"/>
    <sheet name="Perceel 1" sheetId="3" r:id="rId5"/>
    <sheet name="Perceel 2" sheetId="4" r:id="rId6"/>
    <sheet name="Perceel 3" sheetId="5" r:id="rId7"/>
  </sheets>
  <definedNames>
    <definedName name="_xlnm._FilterDatabase" localSheetId="0" hidden="1">'Locatie-overzicht'!$A$2:$E$54</definedName>
    <definedName name="_xlnm.Print_Area" localSheetId="4">'Perceel 1'!$A$1:$J$60</definedName>
    <definedName name="_xlnm.Print_Area" localSheetId="5">'Perceel 2'!$A$1:$J$62</definedName>
    <definedName name="_xlnm.Print_Area" localSheetId="6">'Perceel 3'!$A$1:$J$62</definedName>
    <definedName name="_xlnm.Print_Area" localSheetId="1">'Werkz huid freq'!$A$1:$D$40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3" i="3" l="1"/>
  <c r="F53" i="3" s="1"/>
  <c r="E31" i="5"/>
  <c r="J31" i="5" s="1"/>
  <c r="E32" i="5"/>
  <c r="J32" i="5" s="1"/>
  <c r="E31" i="4"/>
  <c r="F31" i="4"/>
  <c r="BG27" i="7"/>
  <c r="BF27" i="7"/>
  <c r="BE27" i="7"/>
  <c r="BD27" i="7"/>
  <c r="AZ27" i="7"/>
  <c r="AY27" i="7"/>
  <c r="AX27" i="7"/>
  <c r="AW27" i="7"/>
  <c r="AV27" i="7"/>
  <c r="AU27" i="7"/>
  <c r="AT27" i="7"/>
  <c r="AN27" i="7"/>
  <c r="AM27" i="7"/>
  <c r="AL27" i="7"/>
  <c r="AK27" i="7"/>
  <c r="AJ27" i="7"/>
  <c r="AI27" i="7"/>
  <c r="AH27" i="7"/>
  <c r="AG27" i="7"/>
  <c r="AE27" i="7"/>
  <c r="AD27" i="7"/>
  <c r="AC27" i="7"/>
  <c r="AB27" i="7"/>
  <c r="AA27" i="7"/>
  <c r="Z27" i="7"/>
  <c r="Y27" i="7"/>
  <c r="X27" i="7"/>
  <c r="W27" i="7"/>
  <c r="V27" i="7"/>
  <c r="U27" i="7"/>
  <c r="T27" i="7"/>
  <c r="S27" i="7"/>
  <c r="R27" i="7"/>
  <c r="Q27" i="7"/>
  <c r="P27" i="7"/>
  <c r="O27" i="7"/>
  <c r="N27" i="7"/>
  <c r="M27" i="7"/>
  <c r="L27" i="7"/>
  <c r="K27" i="7"/>
  <c r="J27" i="7"/>
  <c r="H27" i="7"/>
  <c r="G27" i="7"/>
  <c r="F27" i="7"/>
  <c r="E28" i="7"/>
  <c r="E44" i="5"/>
  <c r="E43" i="5"/>
  <c r="E42" i="5"/>
  <c r="E41" i="5"/>
  <c r="E40" i="5"/>
  <c r="E39" i="5"/>
  <c r="E38" i="5"/>
  <c r="E37" i="5"/>
  <c r="E36" i="5"/>
  <c r="E34" i="5"/>
  <c r="E33" i="5"/>
  <c r="E30" i="5"/>
  <c r="E29" i="5"/>
  <c r="E27" i="5"/>
  <c r="E26" i="5"/>
  <c r="E25" i="5"/>
  <c r="E24" i="5"/>
  <c r="E54" i="5" s="1"/>
  <c r="E22" i="5"/>
  <c r="E21" i="5"/>
  <c r="E20" i="5"/>
  <c r="E19" i="5"/>
  <c r="E18" i="5"/>
  <c r="E17" i="5"/>
  <c r="E15" i="5"/>
  <c r="E14" i="5"/>
  <c r="E13" i="5"/>
  <c r="E12" i="5"/>
  <c r="E11" i="5"/>
  <c r="F55" i="4"/>
  <c r="E44" i="4"/>
  <c r="E43" i="4"/>
  <c r="E42" i="4"/>
  <c r="E41" i="4"/>
  <c r="E40" i="4"/>
  <c r="E39" i="4"/>
  <c r="E38" i="4"/>
  <c r="E37" i="4"/>
  <c r="E36" i="4"/>
  <c r="E34" i="4"/>
  <c r="E33" i="4"/>
  <c r="E30" i="4"/>
  <c r="E29" i="4"/>
  <c r="E27" i="4"/>
  <c r="E26" i="4"/>
  <c r="E25" i="4"/>
  <c r="E53" i="4" s="1"/>
  <c r="E24" i="4"/>
  <c r="E22" i="4"/>
  <c r="E21" i="4"/>
  <c r="E20" i="4"/>
  <c r="E19" i="4"/>
  <c r="E18" i="4"/>
  <c r="E17" i="4"/>
  <c r="E15" i="4"/>
  <c r="E14" i="4"/>
  <c r="E13" i="4"/>
  <c r="E12" i="4"/>
  <c r="E11" i="4"/>
  <c r="E30" i="3"/>
  <c r="E29" i="3"/>
  <c r="BI31" i="7"/>
  <c r="BI21" i="7"/>
  <c r="BI20" i="7"/>
  <c r="BI11" i="7"/>
  <c r="BI10" i="7"/>
  <c r="BG37" i="7"/>
  <c r="BG33" i="7"/>
  <c r="BG31" i="7"/>
  <c r="BG29" i="7"/>
  <c r="BG28" i="7"/>
  <c r="BG26" i="7"/>
  <c r="BG25" i="7"/>
  <c r="BG22" i="7"/>
  <c r="BG21" i="7"/>
  <c r="BG20" i="7"/>
  <c r="BG18" i="7"/>
  <c r="BG17" i="7"/>
  <c r="BG16" i="7"/>
  <c r="BG15" i="7"/>
  <c r="BG14" i="7"/>
  <c r="BG13" i="7"/>
  <c r="BG11" i="7"/>
  <c r="BG10" i="7"/>
  <c r="BG9" i="7"/>
  <c r="BG8" i="7"/>
  <c r="BG7" i="7"/>
  <c r="BB33" i="7"/>
  <c r="BB32" i="7"/>
  <c r="BB29" i="7"/>
  <c r="BB28" i="7"/>
  <c r="BB26" i="7"/>
  <c r="BB25" i="7"/>
  <c r="BB23" i="7"/>
  <c r="BB22" i="7"/>
  <c r="BB21" i="7"/>
  <c r="BB20" i="7"/>
  <c r="BB18" i="7"/>
  <c r="BB17" i="7"/>
  <c r="BB16" i="7"/>
  <c r="BB15" i="7"/>
  <c r="BB14" i="7"/>
  <c r="BB13" i="7"/>
  <c r="BB11" i="7"/>
  <c r="BB10" i="7"/>
  <c r="BB9" i="7"/>
  <c r="BB8" i="7"/>
  <c r="BB7" i="7"/>
  <c r="AO40" i="7"/>
  <c r="BI40" i="7" s="1"/>
  <c r="AO39" i="7"/>
  <c r="BI39" i="7" s="1"/>
  <c r="AO38" i="7"/>
  <c r="BI38" i="7" s="1"/>
  <c r="AO37" i="7"/>
  <c r="BI37" i="7" s="1"/>
  <c r="AO33" i="7"/>
  <c r="BI33" i="7" s="1"/>
  <c r="AO32" i="7"/>
  <c r="BI32" i="7" s="1"/>
  <c r="AO29" i="7"/>
  <c r="AO28" i="7"/>
  <c r="BI28" i="7" s="1"/>
  <c r="AO26" i="7"/>
  <c r="BI26" i="7" s="1"/>
  <c r="AO25" i="7"/>
  <c r="BI25" i="7" s="1"/>
  <c r="AO23" i="7"/>
  <c r="BI23" i="7" s="1"/>
  <c r="AO22" i="7"/>
  <c r="BI22" i="7" s="1"/>
  <c r="AO21" i="7"/>
  <c r="AO20" i="7"/>
  <c r="AO18" i="7"/>
  <c r="BI18" i="7" s="1"/>
  <c r="AO17" i="7"/>
  <c r="BI17" i="7" s="1"/>
  <c r="AO16" i="7"/>
  <c r="BI16" i="7" s="1"/>
  <c r="AO15" i="7"/>
  <c r="BI15" i="7" s="1"/>
  <c r="AO14" i="7"/>
  <c r="BI14" i="7" s="1"/>
  <c r="AO13" i="7"/>
  <c r="BI13" i="7" s="1"/>
  <c r="AO11" i="7"/>
  <c r="AO10" i="7"/>
  <c r="AO9" i="7"/>
  <c r="BI9" i="7" s="1"/>
  <c r="AO8" i="7"/>
  <c r="BI8" i="7" s="1"/>
  <c r="AO7" i="7"/>
  <c r="BI7" i="7" s="1"/>
  <c r="BI40" i="6"/>
  <c r="BD40" i="6"/>
  <c r="AQ40" i="6"/>
  <c r="BI39" i="6"/>
  <c r="BD39" i="6"/>
  <c r="AQ39" i="6"/>
  <c r="BI38" i="6"/>
  <c r="BD38" i="6"/>
  <c r="AQ38" i="6"/>
  <c r="BI37" i="6"/>
  <c r="BD37" i="6"/>
  <c r="AQ37" i="6"/>
  <c r="BI36" i="6"/>
  <c r="BD36" i="6"/>
  <c r="AQ36" i="6"/>
  <c r="BI35" i="6"/>
  <c r="BD35" i="6"/>
  <c r="AQ35" i="6"/>
  <c r="BI34" i="6"/>
  <c r="BD34" i="6"/>
  <c r="AQ34" i="6"/>
  <c r="BI33" i="6"/>
  <c r="BD33" i="6"/>
  <c r="AQ33" i="6"/>
  <c r="BI32" i="6"/>
  <c r="BD32" i="6"/>
  <c r="AQ32" i="6"/>
  <c r="BI31" i="6"/>
  <c r="BD31" i="6"/>
  <c r="AQ31" i="6"/>
  <c r="BI29" i="6"/>
  <c r="BD29" i="6"/>
  <c r="AQ29" i="6"/>
  <c r="BI28" i="6"/>
  <c r="BD28" i="6"/>
  <c r="AQ28" i="6"/>
  <c r="BI27" i="6"/>
  <c r="BD27" i="6"/>
  <c r="AQ27" i="6"/>
  <c r="E27" i="6"/>
  <c r="BI26" i="6"/>
  <c r="BD26" i="6"/>
  <c r="AQ26" i="6"/>
  <c r="BI25" i="6"/>
  <c r="BD25" i="6"/>
  <c r="E25" i="6"/>
  <c r="AQ25" i="6" s="1"/>
  <c r="BI23" i="6"/>
  <c r="BD23" i="6"/>
  <c r="E23" i="6"/>
  <c r="AQ23" i="6" s="1"/>
  <c r="BI22" i="6"/>
  <c r="BD22" i="6"/>
  <c r="E22" i="6"/>
  <c r="AQ22" i="6" s="1"/>
  <c r="BI21" i="6"/>
  <c r="BD21" i="6"/>
  <c r="E21" i="6"/>
  <c r="AQ21" i="6" s="1"/>
  <c r="BI20" i="6"/>
  <c r="BD20" i="6"/>
  <c r="AQ20" i="6"/>
  <c r="BI18" i="6"/>
  <c r="BD18" i="6"/>
  <c r="E18" i="6"/>
  <c r="AQ18" i="6" s="1"/>
  <c r="BI17" i="6"/>
  <c r="BD17" i="6"/>
  <c r="E17" i="6"/>
  <c r="AQ17" i="6" s="1"/>
  <c r="BI16" i="6"/>
  <c r="BD16" i="6"/>
  <c r="E16" i="6"/>
  <c r="AQ16" i="6" s="1"/>
  <c r="BI15" i="6"/>
  <c r="BD15" i="6"/>
  <c r="E15" i="6"/>
  <c r="AQ15" i="6" s="1"/>
  <c r="BI14" i="6"/>
  <c r="BD14" i="6"/>
  <c r="E14" i="6"/>
  <c r="AQ14" i="6" s="1"/>
  <c r="BI13" i="6"/>
  <c r="BD13" i="6"/>
  <c r="AQ13" i="6"/>
  <c r="BI11" i="6"/>
  <c r="BD11" i="6"/>
  <c r="E11" i="6"/>
  <c r="AQ11" i="6" s="1"/>
  <c r="BI10" i="6"/>
  <c r="BD10" i="6"/>
  <c r="AQ10" i="6"/>
  <c r="E10" i="6"/>
  <c r="BI9" i="6"/>
  <c r="BD9" i="6"/>
  <c r="E9" i="6"/>
  <c r="AQ9" i="6" s="1"/>
  <c r="BI8" i="6"/>
  <c r="BD8" i="6"/>
  <c r="AQ8" i="6"/>
  <c r="E8" i="6"/>
  <c r="BI7" i="6"/>
  <c r="BD7" i="6"/>
  <c r="AQ7" i="6"/>
  <c r="AC1" i="6"/>
  <c r="AD1" i="6" s="1"/>
  <c r="F50" i="5"/>
  <c r="F49" i="5"/>
  <c r="F55" i="5"/>
  <c r="F54" i="4"/>
  <c r="F31" i="5" l="1"/>
  <c r="F32" i="5"/>
  <c r="J31" i="4"/>
  <c r="BB27" i="7"/>
  <c r="E32" i="4" s="1"/>
  <c r="BI29" i="7"/>
  <c r="AO27" i="7"/>
  <c r="F53" i="4"/>
  <c r="F54" i="5"/>
  <c r="F53" i="5"/>
  <c r="F52" i="5"/>
  <c r="F51" i="5"/>
  <c r="F52" i="4"/>
  <c r="F51" i="4"/>
  <c r="F50" i="4"/>
  <c r="F49" i="4"/>
  <c r="BI27" i="7" l="1"/>
  <c r="F48" i="5"/>
  <c r="F48" i="4"/>
  <c r="F48" i="3" l="1"/>
  <c r="F29" i="3" l="1"/>
  <c r="J11" i="4" l="1"/>
  <c r="F11" i="4"/>
  <c r="F20" i="4"/>
  <c r="J20" i="4"/>
  <c r="J30" i="4"/>
  <c r="F30" i="4"/>
  <c r="F39" i="4"/>
  <c r="J39" i="4"/>
  <c r="F13" i="5"/>
  <c r="J13" i="5"/>
  <c r="J22" i="5"/>
  <c r="F22" i="5"/>
  <c r="J33" i="5"/>
  <c r="F33" i="5"/>
  <c r="F41" i="5"/>
  <c r="J41" i="5"/>
  <c r="J12" i="4"/>
  <c r="F12" i="4"/>
  <c r="J21" i="4"/>
  <c r="F21" i="4"/>
  <c r="J32" i="4"/>
  <c r="F32" i="4"/>
  <c r="J40" i="4"/>
  <c r="F40" i="4"/>
  <c r="F14" i="5"/>
  <c r="J14" i="5"/>
  <c r="J24" i="5"/>
  <c r="F24" i="5"/>
  <c r="J34" i="5"/>
  <c r="F34" i="5"/>
  <c r="J42" i="5"/>
  <c r="F42" i="5"/>
  <c r="J25" i="5"/>
  <c r="F25" i="5"/>
  <c r="J33" i="4"/>
  <c r="F33" i="4"/>
  <c r="J36" i="5"/>
  <c r="F36" i="5"/>
  <c r="J34" i="4"/>
  <c r="F34" i="4"/>
  <c r="J44" i="5"/>
  <c r="F44" i="5"/>
  <c r="F15" i="4"/>
  <c r="J15" i="4"/>
  <c r="F25" i="4"/>
  <c r="J25" i="4"/>
  <c r="F36" i="4"/>
  <c r="J36" i="4"/>
  <c r="F43" i="4"/>
  <c r="J43" i="4"/>
  <c r="F18" i="5"/>
  <c r="J18" i="5"/>
  <c r="J27" i="5"/>
  <c r="F27" i="5"/>
  <c r="J38" i="5"/>
  <c r="F38" i="5"/>
  <c r="J13" i="4"/>
  <c r="F13" i="4"/>
  <c r="J15" i="5"/>
  <c r="F15" i="5"/>
  <c r="F24" i="4"/>
  <c r="J24" i="4"/>
  <c r="J17" i="5"/>
  <c r="F17" i="5"/>
  <c r="J17" i="4"/>
  <c r="F17" i="4"/>
  <c r="J26" i="4"/>
  <c r="F26" i="4"/>
  <c r="J37" i="4"/>
  <c r="F37" i="4"/>
  <c r="J44" i="4"/>
  <c r="F44" i="4"/>
  <c r="F19" i="5"/>
  <c r="J19" i="5"/>
  <c r="J29" i="5"/>
  <c r="F29" i="5"/>
  <c r="J41" i="4"/>
  <c r="F41" i="4"/>
  <c r="J42" i="4"/>
  <c r="F42" i="4"/>
  <c r="J37" i="5"/>
  <c r="F37" i="5"/>
  <c r="F18" i="4"/>
  <c r="J18" i="4"/>
  <c r="J27" i="4"/>
  <c r="F27" i="4"/>
  <c r="J38" i="4"/>
  <c r="F38" i="4"/>
  <c r="J11" i="5"/>
  <c r="F11" i="5"/>
  <c r="J20" i="5"/>
  <c r="F20" i="5"/>
  <c r="J30" i="5"/>
  <c r="F30" i="5"/>
  <c r="J39" i="5"/>
  <c r="F39" i="5"/>
  <c r="F22" i="4"/>
  <c r="J22" i="4"/>
  <c r="J43" i="5"/>
  <c r="F43" i="5"/>
  <c r="J14" i="4"/>
  <c r="F14" i="4"/>
  <c r="J26" i="5"/>
  <c r="F26" i="5"/>
  <c r="J19" i="4"/>
  <c r="F19" i="4"/>
  <c r="J29" i="4"/>
  <c r="F29" i="4"/>
  <c r="J12" i="5"/>
  <c r="F12" i="5"/>
  <c r="J21" i="5"/>
  <c r="F21" i="5"/>
  <c r="J40" i="5"/>
  <c r="F40" i="5"/>
  <c r="J32" i="3"/>
  <c r="F32" i="3"/>
  <c r="F33" i="3"/>
  <c r="J33" i="3"/>
  <c r="J31" i="3"/>
  <c r="F31" i="3"/>
  <c r="J29" i="3"/>
  <c r="F30" i="3"/>
  <c r="F60" i="3" s="1"/>
  <c r="J30" i="3"/>
  <c r="F62" i="4" l="1"/>
  <c r="F6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tc={EE8429B9-08F4-4F2C-96C3-31E1160E5559}</author>
    <author>tc={59F112AC-9E1B-4562-8F89-BA501B1E631A}</author>
    <author>tc={5755384F-B38D-4371-8DD4-19347EC1C143}</author>
  </authors>
  <commentList>
    <comment ref="AE25" authorId="0" shapeId="0" xr:uid="{EE8429B9-08F4-4F2C-96C3-31E1160E5559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2502 en 417???</t>
      </text>
    </comment>
    <comment ref="W28" authorId="1" shapeId="0" xr:uid="{59F112AC-9E1B-4562-8F89-BA501B1E631A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Patio</t>
      </text>
    </comment>
    <comment ref="S29" authorId="2" shapeId="0" xr:uid="{5755384F-B38D-4371-8DD4-19347EC1C14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Rood asfalt</t>
      </text>
    </comment>
  </commentList>
</comments>
</file>

<file path=xl/sharedStrings.xml><?xml version="1.0" encoding="utf-8"?>
<sst xmlns="http://schemas.openxmlformats.org/spreadsheetml/2006/main" count="1289" uniqueCount="330">
  <si>
    <t>Algemeen</t>
  </si>
  <si>
    <t>A++</t>
  </si>
  <si>
    <t>ja</t>
  </si>
  <si>
    <t>Kostenplaats</t>
  </si>
  <si>
    <t>Instelling</t>
  </si>
  <si>
    <t>Naam</t>
  </si>
  <si>
    <t>Adres</t>
  </si>
  <si>
    <t>Plaats</t>
  </si>
  <si>
    <t>A+</t>
  </si>
  <si>
    <t>nee</t>
  </si>
  <si>
    <t>SCH</t>
  </si>
  <si>
    <t>Lyceum</t>
  </si>
  <si>
    <t>Grundellaan 36</t>
  </si>
  <si>
    <t>HENGELO</t>
  </si>
  <si>
    <t>D</t>
  </si>
  <si>
    <t>A</t>
  </si>
  <si>
    <t>Klooster</t>
  </si>
  <si>
    <t>Anninksweg 106</t>
  </si>
  <si>
    <t>B</t>
  </si>
  <si>
    <t>CT Stork vmbo</t>
  </si>
  <si>
    <t>Fré Cohenstraat 10</t>
  </si>
  <si>
    <t>C</t>
  </si>
  <si>
    <t>Twickel Hengelo</t>
  </si>
  <si>
    <t>Woolderesweg 130</t>
  </si>
  <si>
    <t>Twickel Borne</t>
  </si>
  <si>
    <t>Welemanstraat 51</t>
  </si>
  <si>
    <t>BORNE</t>
  </si>
  <si>
    <t>E</t>
  </si>
  <si>
    <t>Twickel Delden</t>
  </si>
  <si>
    <t>Schoppenstede 19</t>
  </si>
  <si>
    <t>DELDEN</t>
  </si>
  <si>
    <t>F</t>
  </si>
  <si>
    <t>Avila Parkcollege</t>
  </si>
  <si>
    <t>Deurningerstraat 67</t>
  </si>
  <si>
    <t>G</t>
  </si>
  <si>
    <t>Arcade</t>
  </si>
  <si>
    <t>Sportlaan Driene 6-1</t>
  </si>
  <si>
    <t>CCE</t>
  </si>
  <si>
    <t>Wendeling</t>
  </si>
  <si>
    <t>Wendeling 59</t>
  </si>
  <si>
    <t>EMMEN</t>
  </si>
  <si>
    <t>Meerdijk</t>
  </si>
  <si>
    <t>Stadionplein 9</t>
  </si>
  <si>
    <t>CCS</t>
  </si>
  <si>
    <t>Zwolsestraat 57</t>
  </si>
  <si>
    <t>RAALTE</t>
  </si>
  <si>
    <t>HAVO/VWO</t>
  </si>
  <si>
    <t>Hofstedelaan 4</t>
  </si>
  <si>
    <t>Praktijkonderwijs</t>
  </si>
  <si>
    <t>Floris Radewijnsstraat 6</t>
  </si>
  <si>
    <t>AUG</t>
  </si>
  <si>
    <t>Dirk Boutslaan 25</t>
  </si>
  <si>
    <t>EINDHOVEN</t>
  </si>
  <si>
    <t>CCG</t>
  </si>
  <si>
    <t>Antoniuscollege</t>
  </si>
  <si>
    <t>John Mottstraat 2-4</t>
  </si>
  <si>
    <t>GOUDA</t>
  </si>
  <si>
    <t>Groen van Prinsterersingel 49</t>
  </si>
  <si>
    <t>De Aakwerf 46</t>
  </si>
  <si>
    <t>SGM</t>
  </si>
  <si>
    <t>Groenlo</t>
  </si>
  <si>
    <t>Deken Hooijmansingel 1</t>
  </si>
  <si>
    <t>GROENLO</t>
  </si>
  <si>
    <t>Gebouw 1</t>
  </si>
  <si>
    <t>Dr. Ariënsstraat 1</t>
  </si>
  <si>
    <t>LICHTENVOORDE</t>
  </si>
  <si>
    <t>Gebouw 3</t>
  </si>
  <si>
    <t>Dr. Ariënsstraat 3</t>
  </si>
  <si>
    <t>TCC</t>
  </si>
  <si>
    <t>Potskampstraat</t>
  </si>
  <si>
    <t>Potskampstraat 2</t>
  </si>
  <si>
    <t>OLDENZAAL</t>
  </si>
  <si>
    <t>Lyceumstraat</t>
  </si>
  <si>
    <t>Lyceumstraat 36</t>
  </si>
  <si>
    <t>de Thij</t>
  </si>
  <si>
    <t>Thijlaan 30</t>
  </si>
  <si>
    <t>Losser</t>
  </si>
  <si>
    <t>Oranjestraat 2</t>
  </si>
  <si>
    <t>LOSSER</t>
  </si>
  <si>
    <t>Denekamp</t>
  </si>
  <si>
    <t>Oranjestraat 23</t>
  </si>
  <si>
    <t>DENEKAMP</t>
  </si>
  <si>
    <t>Leliestraat 1</t>
  </si>
  <si>
    <t>EHL</t>
  </si>
  <si>
    <t>De Boerhaave</t>
  </si>
  <si>
    <t>Herman Boerhaavelaan 1</t>
  </si>
  <si>
    <t>DEVENTER</t>
  </si>
  <si>
    <t>Het Vlier</t>
  </si>
  <si>
    <t>Het Vlier 1</t>
  </si>
  <si>
    <t>De Marke Zuid</t>
  </si>
  <si>
    <t>Ludgerstraat 1</t>
  </si>
  <si>
    <t>Het Stormink</t>
  </si>
  <si>
    <t>Storminkstraat 1</t>
  </si>
  <si>
    <t>Tijdelijke huisvesting Koninging Wilhelminalaan</t>
  </si>
  <si>
    <t>Koningin Wilhelminalaan 16</t>
  </si>
  <si>
    <t>Lebuïnuslaan 1</t>
  </si>
  <si>
    <t>Arkelstein</t>
  </si>
  <si>
    <t>Arkelstein 8</t>
  </si>
  <si>
    <t>HHO</t>
  </si>
  <si>
    <t>OSS</t>
  </si>
  <si>
    <t>TBL</t>
  </si>
  <si>
    <t>Molenstraat 30</t>
  </si>
  <si>
    <t>Stadion</t>
  </si>
  <si>
    <t>Mondriaanlaan 6</t>
  </si>
  <si>
    <t>Heesch</t>
  </si>
  <si>
    <t>Schoonstraat 34</t>
  </si>
  <si>
    <t>de Singel</t>
  </si>
  <si>
    <t>Euterpehof 20</t>
  </si>
  <si>
    <t>Zuid</t>
  </si>
  <si>
    <t>de Ruivert 5</t>
  </si>
  <si>
    <t>West</t>
  </si>
  <si>
    <t>Verdistraat 75</t>
  </si>
  <si>
    <t>Mondriaan</t>
  </si>
  <si>
    <t>Mondriaanlaan 1</t>
  </si>
  <si>
    <t>BHC</t>
  </si>
  <si>
    <t>ENSCHEDE</t>
  </si>
  <si>
    <t>Geessinkweg</t>
  </si>
  <si>
    <t>Geessinkweg 100</t>
  </si>
  <si>
    <t>Bruggertstraat</t>
  </si>
  <si>
    <t>Bruggertstraat 60</t>
  </si>
  <si>
    <t>van der Waalslaan</t>
  </si>
  <si>
    <t>van der Waalslaan 35</t>
  </si>
  <si>
    <t>Vlierstraat 85</t>
  </si>
  <si>
    <t>Vlierstraat 75</t>
  </si>
  <si>
    <t>ALMELO</t>
  </si>
  <si>
    <t>PXC</t>
  </si>
  <si>
    <t>César Franckstraat 4</t>
  </si>
  <si>
    <t>Rijssen</t>
  </si>
  <si>
    <t>Graaf Ottostraat 48</t>
  </si>
  <si>
    <t>RIJSSEN</t>
  </si>
  <si>
    <t>CAN</t>
  </si>
  <si>
    <t>Almelo</t>
  </si>
  <si>
    <t>Slot 31</t>
  </si>
  <si>
    <t>Tubbergen</t>
  </si>
  <si>
    <t>Huyerenseweg 1</t>
  </si>
  <si>
    <t>TUBBERGEN</t>
  </si>
  <si>
    <t>MCH</t>
  </si>
  <si>
    <t>Hemmenlaan 2-4</t>
  </si>
  <si>
    <t>HAREN</t>
  </si>
  <si>
    <t>BB</t>
  </si>
  <si>
    <t>Bestuursbureau</t>
  </si>
  <si>
    <t>Drienerparkweg 16</t>
  </si>
  <si>
    <t>Onderhoudswerkzaamheden hagen</t>
  </si>
  <si>
    <t>Voorjaarsbeurt: bemesten haagvoet</t>
  </si>
  <si>
    <t>m1</t>
  </si>
  <si>
    <t>Onkruidvrij maken haagvoet</t>
  </si>
  <si>
    <t>Snoeien van hagen (3-zijdig)</t>
  </si>
  <si>
    <t>m2</t>
  </si>
  <si>
    <t>Verwijderen zwerfvuil uit haagvoet</t>
  </si>
  <si>
    <t>Verwijderen blad uit haagvoet</t>
  </si>
  <si>
    <t>Onderhoudswerkzaamheden gemengde border</t>
  </si>
  <si>
    <t>Voorjaarsbeurt: bemesten beplantingsvak</t>
  </si>
  <si>
    <t>Snoeien i.c.m. randensnoei</t>
  </si>
  <si>
    <t>Najaarsbeurt: bemesten beplantingsvak</t>
  </si>
  <si>
    <t>Onkruidbestrijding beplantingsvak</t>
  </si>
  <si>
    <t>Verwijderen zwerfafval beplantingsvak</t>
  </si>
  <si>
    <t>Verwijderen blad uit beplantingsvak</t>
  </si>
  <si>
    <t>Onderhoudswerkzaamheden gazon</t>
  </si>
  <si>
    <t>Voorjaarsbeurt: bemesten gazon</t>
  </si>
  <si>
    <t>Maaien gazon</t>
  </si>
  <si>
    <t>Kanten steken gazon: langs beplanting</t>
  </si>
  <si>
    <t xml:space="preserve">Kanten steken gazon: langs verharding </t>
  </si>
  <si>
    <t>Onderhoudswerkzaamheden verharding</t>
  </si>
  <si>
    <t>Niet chemische onkruidbestrijding op verharding</t>
  </si>
  <si>
    <t>Algenbestrijding op verharding</t>
  </si>
  <si>
    <t>Type verharding: half verharding</t>
  </si>
  <si>
    <t>Type verharding: asfalt verharding</t>
  </si>
  <si>
    <t>Eenheid</t>
  </si>
  <si>
    <t>Locatie</t>
  </si>
  <si>
    <t xml:space="preserve">Sportveld: </t>
  </si>
  <si>
    <t>Maaien sportveld</t>
  </si>
  <si>
    <t>Afrastering/hekwerk</t>
  </si>
  <si>
    <t>Aanloopstroken kunststof</t>
  </si>
  <si>
    <t>Sprintbaan</t>
  </si>
  <si>
    <t>Kunstgras</t>
  </si>
  <si>
    <t>Bijzonderheden:</t>
  </si>
  <si>
    <t>JA</t>
  </si>
  <si>
    <t>NEE</t>
  </si>
  <si>
    <t>Handbal-/Basketbalveld</t>
  </si>
  <si>
    <t>Werkzaamheden</t>
  </si>
  <si>
    <t>Perceel</t>
  </si>
  <si>
    <t>Avila</t>
  </si>
  <si>
    <t>Praktijk</t>
  </si>
  <si>
    <t>Antonius College</t>
  </si>
  <si>
    <t>ISK Gouda</t>
  </si>
  <si>
    <t>Antonius mavo XL</t>
  </si>
  <si>
    <t>Marianum</t>
  </si>
  <si>
    <t>Twents Carmel College</t>
  </si>
  <si>
    <t>Pius X</t>
  </si>
  <si>
    <t>Canisius</t>
  </si>
  <si>
    <t>Potskamp</t>
  </si>
  <si>
    <t>Thij</t>
  </si>
  <si>
    <t>Boerhaave</t>
  </si>
  <si>
    <t>Vlier</t>
  </si>
  <si>
    <t>Stormink</t>
  </si>
  <si>
    <t>Marke Zuid</t>
  </si>
  <si>
    <t>Singel</t>
  </si>
  <si>
    <t>Geessink</t>
  </si>
  <si>
    <t>Bruggert</t>
  </si>
  <si>
    <t>Waalslaan</t>
  </si>
  <si>
    <t>Bosplantsoen 166 m2</t>
  </si>
  <si>
    <t>Kunstgras 22 m2, Bestrating sportveld 380 m2, braakliggend terrein "onduidelijke grenzen" ongeveer 1.000 m2</t>
  </si>
  <si>
    <t>Zandbak 35 m2</t>
  </si>
  <si>
    <t>Kunstgras 355 m2</t>
  </si>
  <si>
    <t>Kunstgras 102 m2, Inrit beton 176 m2</t>
  </si>
  <si>
    <t>Kunstgras 563 m2, Bosplantsoen 503 m2</t>
  </si>
  <si>
    <t>Vijver 75 m2</t>
  </si>
  <si>
    <t>Kunstgras 548 m2</t>
  </si>
  <si>
    <t>Zandbak 28 m2, Rubber tegels 28 m2</t>
  </si>
  <si>
    <t>Kunstgras 600 m2</t>
  </si>
  <si>
    <t>Kunstgras 180 m2</t>
  </si>
  <si>
    <t>Vijver 24 m2, Kunstgras 185 m2</t>
  </si>
  <si>
    <t>Vijver 34 m2, Kunstgras 93 m2</t>
  </si>
  <si>
    <t>Bomen bos groep/ Houtwal 12.955 m2, Vijver 467 m2</t>
  </si>
  <si>
    <t>Groenstrook/ Bosplantsoen 272,5 m2</t>
  </si>
  <si>
    <t>Voetbalkooi/ bestrating 294 m2, Kunstgras 52 m2</t>
  </si>
  <si>
    <t>Vijver/ bosplantsoen 487 m2</t>
  </si>
  <si>
    <t>De m2 van de sportvelden moeten nog worden geïnventariseerd</t>
  </si>
  <si>
    <t>Kunstgras zitelement 260 m2, Weiland 4.486 m2, Hek rondom weiland 316 m1</t>
  </si>
  <si>
    <t>Inschrijver dient van bovenstaande m2 uit te gaan
Kunstgras 102 m2, Inrit beton 176 m2, Asfalt weg rood 238 m2</t>
  </si>
  <si>
    <t>Inschrijver dient van bovenstaande m2 uit te gaan</t>
  </si>
  <si>
    <t>Niveau B</t>
  </si>
  <si>
    <t>Inschrijver dient van bovenstaande m2 uit te gaan
Kunstgras 35 m2, Wadi 300 m2</t>
  </si>
  <si>
    <t>Niveau</t>
  </si>
  <si>
    <t>Van deze locatie zijn geen m1/m2 gegevens bekend. Na gunning moet deze locatie worden geïnventariseerd.</t>
  </si>
  <si>
    <t>Vlierstraat Expertisecentrum</t>
  </si>
  <si>
    <t>Vlierstraat PRO + Centraal</t>
  </si>
  <si>
    <t>Bruggertstraat tijdelijke huisvesting</t>
  </si>
  <si>
    <t>Adriaan v/d Veldestraat 17</t>
  </si>
  <si>
    <t>Tijdelijke locatie</t>
  </si>
  <si>
    <t>Antoniusmavo XL</t>
  </si>
  <si>
    <t>VMBO/PRO</t>
  </si>
  <si>
    <t>VMBO, PRO + centrale dienst</t>
  </si>
  <si>
    <t>HAVO/ VWO</t>
  </si>
  <si>
    <t>VMBO, PRO + Centraal</t>
  </si>
  <si>
    <t>De Marke Noord + Centraal</t>
  </si>
  <si>
    <t>Marke Noord + Centraal</t>
  </si>
  <si>
    <t>Mondriaan College</t>
  </si>
  <si>
    <t>Hemmenlaan + Internationale school</t>
  </si>
  <si>
    <t>Hoofdgebouw + int. school</t>
  </si>
  <si>
    <t>Lichtenvoorde Gebouw 1</t>
  </si>
  <si>
    <t>Lichtenvoorde Gebouw 3</t>
  </si>
  <si>
    <t>Lyceum De Grundel</t>
  </si>
  <si>
    <t>De Grundel</t>
  </si>
  <si>
    <t>Stork College</t>
  </si>
  <si>
    <t>Aalderinkshoek + Stafbureau</t>
  </si>
  <si>
    <t>Aalderinkshoek + stafbureau</t>
  </si>
  <si>
    <t>Totaal Perceel 1</t>
  </si>
  <si>
    <t>Totaal Perceel 2</t>
  </si>
  <si>
    <t>Totaal Perceel 3</t>
  </si>
  <si>
    <t>Zie tabblad 'locatie-informatie'</t>
  </si>
  <si>
    <t>Onkruidbestrijding en Groenonderhoud</t>
  </si>
  <si>
    <t>Referentienummer: 2021/0810WM</t>
  </si>
  <si>
    <t>Totaal eenheden perceel 1</t>
  </si>
  <si>
    <t>Totaal per jaar Niveau B</t>
  </si>
  <si>
    <t>Prijs per eenheid per jaar Niveau B</t>
  </si>
  <si>
    <t>Prijs per eenheid per jaar Niveau A</t>
  </si>
  <si>
    <t>Totaal per jaar Niveau A</t>
  </si>
  <si>
    <t>Niveau A</t>
  </si>
  <si>
    <t>Totaal perceel 1 - Niveau B</t>
  </si>
  <si>
    <t>Totaal eenheden perceel 2</t>
  </si>
  <si>
    <t>Totaal perceel 2 - Niveau B</t>
  </si>
  <si>
    <t>Totaal eenheden perceel 3</t>
  </si>
  <si>
    <t>Totaal perceel 3 - Niveau B</t>
  </si>
  <si>
    <t>N.v.t.</t>
  </si>
  <si>
    <t>Rechtsgeldige ondertekening</t>
  </si>
  <si>
    <t>Datum</t>
  </si>
  <si>
    <t>Handtekening</t>
  </si>
  <si>
    <t>Functie</t>
  </si>
  <si>
    <t>Verspringbak - materiaal = zand</t>
  </si>
  <si>
    <t xml:space="preserve">Verspringbak - materiaal = zand </t>
  </si>
  <si>
    <t>Augustinianum</t>
  </si>
  <si>
    <t>Carmel College Hengelo</t>
  </si>
  <si>
    <t>Carmel College Salland</t>
  </si>
  <si>
    <t>Etty Hillesum Lyceum</t>
  </si>
  <si>
    <t>Bonhoeffer College</t>
  </si>
  <si>
    <t>Carmel College Gouda</t>
  </si>
  <si>
    <t>Hooghuis Lyceum</t>
  </si>
  <si>
    <t>Carmelcollege Emmen</t>
  </si>
  <si>
    <t>stuk</t>
  </si>
  <si>
    <t>Drainage (jaarlijks doorspuiten)</t>
  </si>
  <si>
    <t>Beregeningsinstallatie (jaarlijks onderhoud)</t>
  </si>
  <si>
    <t>Verlichting/Lichtmasten (jaarlijks reinigen)</t>
  </si>
  <si>
    <t xml:space="preserve">Alle groen gearceerde velden dienen ingevuld te worden (ook bij de eenheden die op '0' staan. Overige cellen mogen niet gewijzigd worden     </t>
  </si>
  <si>
    <t>Oranje gearceerd betreffen de werkzaamheden die na gunning in ieder geval geïnventariseerd dienen te worden door Opdrachtnemer</t>
  </si>
  <si>
    <t>Maartenscollege</t>
  </si>
  <si>
    <t>Bijkomende kosten</t>
  </si>
  <si>
    <t>stuks</t>
  </si>
  <si>
    <t>Bestrijden eiken processierups</t>
  </si>
  <si>
    <t>aantal</t>
  </si>
  <si>
    <t xml:space="preserve">Prijs </t>
  </si>
  <si>
    <t>Totaal</t>
  </si>
  <si>
    <t>Ruimen zwerfvuil</t>
  </si>
  <si>
    <t>Leveren en aanbrengen houtsnippers</t>
  </si>
  <si>
    <t>m3</t>
  </si>
  <si>
    <t>Overige aanvullende kosten volgens inschrijver</t>
  </si>
  <si>
    <t>Onkruidbeheersing schoonlooproosters</t>
  </si>
  <si>
    <t>Vaste planten af te knippen / af te snijden in losse elementen(plantenbakken)</t>
  </si>
  <si>
    <t>opp.:</t>
  </si>
  <si>
    <t>oppervlakte</t>
  </si>
  <si>
    <t>onbekend</t>
  </si>
  <si>
    <t>zand</t>
  </si>
  <si>
    <t>Type verharding: verharding</t>
  </si>
  <si>
    <t>aantal bomen</t>
  </si>
  <si>
    <t>huidge jaar freq.</t>
  </si>
  <si>
    <t>meters zonder jaarfrequentie</t>
  </si>
  <si>
    <t>totaal</t>
  </si>
  <si>
    <t>Type verharding: elementen verharding</t>
  </si>
  <si>
    <t>Drainage</t>
  </si>
  <si>
    <t>Beregeningsinstallatie</t>
  </si>
  <si>
    <t>Verlichting/Lichtmasten</t>
  </si>
  <si>
    <t>Verspringbak - materiaal:</t>
  </si>
  <si>
    <t>Werkzaamheden jaar m2 e.d.</t>
  </si>
  <si>
    <t>perceel</t>
  </si>
  <si>
    <t>locatie</t>
  </si>
  <si>
    <t xml:space="preserve">Alle groen gearceerde velden dienen ingevuld te worden. Ooverige cellen mogen niet gewijzigd worden     </t>
  </si>
  <si>
    <t>Zie tabblad 'werkzaamheden huidige freq'</t>
  </si>
  <si>
    <t>st</t>
  </si>
  <si>
    <t>Beregeningsinstallatie (jaarlijks controle)</t>
  </si>
  <si>
    <t>Drainage (jaarlijks controle)</t>
  </si>
  <si>
    <t>Vegen verharding</t>
  </si>
  <si>
    <t>Vegen half verharding</t>
  </si>
  <si>
    <t>Vegen asfalt verharding</t>
  </si>
  <si>
    <t>Ruimen zwerfvuil, organisch vuil e.d.</t>
  </si>
  <si>
    <t>Bijlage 5. Calculatieblad betreffende perceel 1: Oost NvI 2</t>
  </si>
  <si>
    <t>Bijlage 5. Calculatieblad betreffende perceel 2: Zuid-West NVI 2</t>
  </si>
  <si>
    <t>Bijlage 5. Calculatieblad betreffende perceel 3: Noord NVI 2</t>
  </si>
  <si>
    <t>Stork college</t>
  </si>
  <si>
    <t>Werkelijke m2</t>
  </si>
  <si>
    <t>Verwijderen organische vervuiling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</si>
</sst>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  <numFmt numFmtId="166" formatCode="d/mm/yy;@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01F1E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theme="4" tint="-0.499984740745262"/>
      </bottom>
      <diagonal/>
    </border>
    <border>
      <left/>
      <right/>
      <top style="medium">
        <color indexed="64"/>
      </top>
      <bottom style="medium">
        <color theme="4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theme="4" tint="-0.4999847407452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indexed="64"/>
      </right>
      <top style="medium">
        <color theme="4" tint="-0.49998474074526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2">
    <xf numFmtId="0" fontId="0" fillId="0" borderId="0" xfId="0"/>
    <xf numFmtId="0" fontId="0" fillId="0" borderId="10" xfId="0" applyBorder="1" applyAlignment="1">
      <alignment horizontal="center"/>
    </xf>
    <xf numFmtId="0" fontId="1" fillId="6" borderId="9" xfId="0" applyFont="1" applyFill="1" applyBorder="1"/>
    <xf numFmtId="0" fontId="0" fillId="0" borderId="15" xfId="0" applyBorder="1"/>
    <xf numFmtId="0" fontId="0" fillId="0" borderId="17" xfId="0" applyBorder="1"/>
    <xf numFmtId="0" fontId="5" fillId="0" borderId="15" xfId="0" applyFont="1" applyBorder="1"/>
    <xf numFmtId="0" fontId="5" fillId="0" borderId="17" xfId="0" applyFont="1" applyBorder="1"/>
    <xf numFmtId="0" fontId="8" fillId="0" borderId="17" xfId="0" applyFont="1" applyBorder="1"/>
    <xf numFmtId="0" fontId="1" fillId="6" borderId="14" xfId="0" applyFont="1" applyFill="1" applyBorder="1"/>
    <xf numFmtId="0" fontId="0" fillId="0" borderId="23" xfId="0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0" fillId="8" borderId="0" xfId="0" applyFill="1"/>
    <xf numFmtId="0" fontId="1" fillId="2" borderId="43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4" fillId="8" borderId="10" xfId="1" applyFill="1" applyBorder="1" applyAlignment="1">
      <alignment horizontal="center"/>
    </xf>
    <xf numFmtId="0" fontId="0" fillId="8" borderId="10" xfId="0" applyFill="1" applyBorder="1"/>
    <xf numFmtId="0" fontId="11" fillId="0" borderId="0" xfId="0" applyFont="1" applyAlignment="1">
      <alignment vertical="center"/>
    </xf>
    <xf numFmtId="0" fontId="2" fillId="0" borderId="0" xfId="0" applyFont="1"/>
    <xf numFmtId="0" fontId="13" fillId="0" borderId="0" xfId="0" applyFont="1" applyBorder="1" applyAlignment="1">
      <alignment vertical="center"/>
    </xf>
    <xf numFmtId="0" fontId="0" fillId="8" borderId="15" xfId="0" applyFill="1" applyBorder="1"/>
    <xf numFmtId="0" fontId="0" fillId="8" borderId="17" xfId="0" applyFill="1" applyBorder="1"/>
    <xf numFmtId="0" fontId="2" fillId="5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10" fillId="0" borderId="0" xfId="0" applyFont="1"/>
    <xf numFmtId="0" fontId="0" fillId="0" borderId="54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36" xfId="0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16" fillId="5" borderId="9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/>
    </xf>
    <xf numFmtId="0" fontId="16" fillId="5" borderId="14" xfId="0" applyFont="1" applyFill="1" applyBorder="1" applyAlignment="1">
      <alignment horizontal="center" vertical="center" wrapText="1"/>
    </xf>
    <xf numFmtId="3" fontId="1" fillId="9" borderId="28" xfId="0" applyNumberFormat="1" applyFont="1" applyFill="1" applyBorder="1" applyAlignment="1">
      <alignment horizontal="center"/>
    </xf>
    <xf numFmtId="44" fontId="0" fillId="0" borderId="34" xfId="0" applyNumberFormat="1" applyBorder="1"/>
    <xf numFmtId="0" fontId="7" fillId="5" borderId="11" xfId="0" applyFont="1" applyFill="1" applyBorder="1" applyAlignment="1">
      <alignment horizontal="left" vertical="center"/>
    </xf>
    <xf numFmtId="0" fontId="0" fillId="5" borderId="22" xfId="0" applyFill="1" applyBorder="1" applyAlignment="1">
      <alignment horizontal="left" vertical="center"/>
    </xf>
    <xf numFmtId="0" fontId="2" fillId="5" borderId="22" xfId="0" applyFont="1" applyFill="1" applyBorder="1" applyAlignment="1">
      <alignment horizontal="left" vertical="center"/>
    </xf>
    <xf numFmtId="44" fontId="2" fillId="5" borderId="12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center"/>
    </xf>
    <xf numFmtId="44" fontId="0" fillId="0" borderId="48" xfId="0" applyNumberFormat="1" applyBorder="1"/>
    <xf numFmtId="0" fontId="0" fillId="9" borderId="11" xfId="0" applyFill="1" applyBorder="1" applyAlignment="1"/>
    <xf numFmtId="0" fontId="0" fillId="9" borderId="22" xfId="0" applyFill="1" applyBorder="1" applyAlignment="1"/>
    <xf numFmtId="0" fontId="0" fillId="9" borderId="12" xfId="0" applyFill="1" applyBorder="1" applyAlignment="1"/>
    <xf numFmtId="0" fontId="12" fillId="0" borderId="10" xfId="0" applyFont="1" applyBorder="1"/>
    <xf numFmtId="0" fontId="12" fillId="0" borderId="10" xfId="0" applyFont="1" applyBorder="1" applyAlignment="1">
      <alignment vertical="center"/>
    </xf>
    <xf numFmtId="0" fontId="2" fillId="0" borderId="23" xfId="0" applyFont="1" applyBorder="1"/>
    <xf numFmtId="0" fontId="0" fillId="0" borderId="24" xfId="0" applyFont="1" applyBorder="1" applyAlignment="1"/>
    <xf numFmtId="0" fontId="0" fillId="0" borderId="53" xfId="0" applyFont="1" applyBorder="1" applyAlignment="1"/>
    <xf numFmtId="0" fontId="12" fillId="0" borderId="36" xfId="0" applyFont="1" applyBorder="1"/>
    <xf numFmtId="0" fontId="2" fillId="5" borderId="23" xfId="0" applyFont="1" applyFill="1" applyBorder="1"/>
    <xf numFmtId="44" fontId="0" fillId="5" borderId="24" xfId="0" applyNumberFormat="1" applyFont="1" applyFill="1" applyBorder="1" applyAlignment="1"/>
    <xf numFmtId="44" fontId="0" fillId="5" borderId="53" xfId="0" applyNumberFormat="1" applyFont="1" applyFill="1" applyBorder="1" applyAlignment="1"/>
    <xf numFmtId="0" fontId="12" fillId="8" borderId="10" xfId="0" applyFont="1" applyFill="1" applyBorder="1"/>
    <xf numFmtId="0" fontId="12" fillId="0" borderId="23" xfId="0" applyFont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8" borderId="10" xfId="0" applyFill="1" applyBorder="1" applyAlignment="1">
      <alignment horizontal="left"/>
    </xf>
    <xf numFmtId="0" fontId="12" fillId="0" borderId="17" xfId="0" applyFont="1" applyFill="1" applyBorder="1"/>
    <xf numFmtId="0" fontId="12" fillId="0" borderId="23" xfId="0" applyFont="1" applyFill="1" applyBorder="1" applyAlignment="1">
      <alignment horizontal="center"/>
    </xf>
    <xf numFmtId="0" fontId="5" fillId="0" borderId="17" xfId="0" applyFont="1" applyFill="1" applyBorder="1"/>
    <xf numFmtId="0" fontId="8" fillId="0" borderId="17" xfId="0" applyFont="1" applyFill="1" applyBorder="1"/>
    <xf numFmtId="164" fontId="17" fillId="11" borderId="50" xfId="0" applyNumberFormat="1" applyFont="1" applyFill="1" applyBorder="1" applyAlignment="1" applyProtection="1">
      <alignment horizontal="center" vertical="center"/>
      <protection locked="0"/>
    </xf>
    <xf numFmtId="164" fontId="17" fillId="11" borderId="54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/>
    </xf>
    <xf numFmtId="0" fontId="2" fillId="3" borderId="9" xfId="0" applyFont="1" applyFill="1" applyBorder="1" applyAlignment="1" applyProtection="1">
      <alignment horizontal="center"/>
    </xf>
    <xf numFmtId="0" fontId="0" fillId="0" borderId="0" xfId="0" applyProtection="1"/>
    <xf numFmtId="0" fontId="2" fillId="3" borderId="46" xfId="0" applyFont="1" applyFill="1" applyBorder="1" applyAlignment="1" applyProtection="1">
      <alignment horizontal="center"/>
    </xf>
    <xf numFmtId="0" fontId="2" fillId="3" borderId="22" xfId="0" applyFont="1" applyFill="1" applyBorder="1" applyAlignment="1" applyProtection="1">
      <alignment horizontal="center"/>
    </xf>
    <xf numFmtId="0" fontId="0" fillId="8" borderId="25" xfId="0" applyFont="1" applyFill="1" applyBorder="1" applyAlignment="1" applyProtection="1">
      <alignment horizontal="center" vertical="center" wrapText="1"/>
    </xf>
    <xf numFmtId="0" fontId="12" fillId="8" borderId="26" xfId="0" applyFont="1" applyFill="1" applyBorder="1" applyAlignment="1" applyProtection="1">
      <alignment horizontal="center" vertical="center"/>
    </xf>
    <xf numFmtId="0" fontId="0" fillId="8" borderId="26" xfId="0" applyFont="1" applyFill="1" applyBorder="1" applyAlignment="1" applyProtection="1">
      <alignment horizontal="center" vertical="center" wrapText="1"/>
    </xf>
    <xf numFmtId="0" fontId="0" fillId="0" borderId="26" xfId="0" applyBorder="1" applyAlignment="1" applyProtection="1">
      <alignment horizontal="center" vertical="center" wrapText="1"/>
    </xf>
    <xf numFmtId="0" fontId="0" fillId="8" borderId="26" xfId="0" applyFont="1" applyFill="1" applyBorder="1" applyAlignment="1" applyProtection="1">
      <alignment horizontal="center" vertical="center"/>
    </xf>
    <xf numFmtId="0" fontId="0" fillId="0" borderId="48" xfId="0" applyFont="1" applyFill="1" applyBorder="1" applyAlignment="1" applyProtection="1">
      <alignment horizontal="center" vertical="center" wrapText="1"/>
    </xf>
    <xf numFmtId="0" fontId="0" fillId="8" borderId="27" xfId="0" applyFont="1" applyFill="1" applyBorder="1" applyAlignment="1" applyProtection="1">
      <alignment horizontal="center" vertical="center"/>
    </xf>
    <xf numFmtId="0" fontId="0" fillId="8" borderId="25" xfId="0" applyFont="1" applyFill="1" applyBorder="1" applyAlignment="1" applyProtection="1">
      <alignment horizontal="center" vertical="center"/>
    </xf>
    <xf numFmtId="0" fontId="0" fillId="8" borderId="27" xfId="0" applyFont="1" applyFill="1" applyBorder="1" applyAlignment="1" applyProtection="1">
      <alignment horizontal="center" vertical="center" wrapText="1"/>
    </xf>
    <xf numFmtId="0" fontId="12" fillId="8" borderId="26" xfId="0" applyFont="1" applyFill="1" applyBorder="1" applyAlignment="1" applyProtection="1">
      <alignment horizontal="center" vertical="center" wrapText="1"/>
    </xf>
    <xf numFmtId="0" fontId="12" fillId="0" borderId="48" xfId="0" applyFont="1" applyFill="1" applyBorder="1" applyAlignment="1" applyProtection="1">
      <alignment horizontal="center" vertical="center" wrapText="1"/>
    </xf>
    <xf numFmtId="0" fontId="0" fillId="8" borderId="33" xfId="0" applyFont="1" applyFill="1" applyBorder="1" applyAlignment="1" applyProtection="1">
      <alignment horizontal="center" vertical="center"/>
    </xf>
    <xf numFmtId="0" fontId="0" fillId="8" borderId="47" xfId="0" applyFont="1" applyFill="1" applyBorder="1" applyAlignment="1" applyProtection="1">
      <alignment horizontal="center" vertical="center" wrapText="1"/>
    </xf>
    <xf numFmtId="0" fontId="0" fillId="8" borderId="48" xfId="0" applyFont="1" applyFill="1" applyBorder="1" applyAlignment="1" applyProtection="1">
      <alignment horizontal="center" vertical="center" wrapText="1"/>
    </xf>
    <xf numFmtId="0" fontId="0" fillId="8" borderId="33" xfId="0" applyFont="1" applyFill="1" applyBorder="1" applyAlignment="1" applyProtection="1">
      <alignment horizontal="center" vertical="center" wrapText="1"/>
    </xf>
    <xf numFmtId="0" fontId="0" fillId="0" borderId="34" xfId="0" applyFont="1" applyFill="1" applyBorder="1" applyAlignment="1" applyProtection="1">
      <alignment horizontal="center" vertical="center" wrapText="1"/>
    </xf>
    <xf numFmtId="0" fontId="0" fillId="8" borderId="34" xfId="0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 applyProtection="1">
      <alignment horizontal="center" vertical="center"/>
    </xf>
    <xf numFmtId="0" fontId="2" fillId="4" borderId="9" xfId="0" applyFont="1" applyFill="1" applyBorder="1" applyAlignment="1" applyProtection="1">
      <alignment horizontal="center"/>
    </xf>
    <xf numFmtId="0" fontId="0" fillId="0" borderId="1" xfId="0" applyFill="1" applyBorder="1" applyProtection="1"/>
    <xf numFmtId="0" fontId="0" fillId="0" borderId="8" xfId="0" applyFill="1" applyBorder="1" applyProtection="1"/>
    <xf numFmtId="0" fontId="1" fillId="9" borderId="13" xfId="0" applyFont="1" applyFill="1" applyBorder="1" applyAlignment="1" applyProtection="1">
      <alignment wrapText="1"/>
    </xf>
    <xf numFmtId="0" fontId="1" fillId="6" borderId="14" xfId="0" applyFont="1" applyFill="1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0" fillId="0" borderId="6" xfId="0" applyFill="1" applyBorder="1" applyProtection="1"/>
    <xf numFmtId="0" fontId="1" fillId="9" borderId="14" xfId="0" applyFont="1" applyFill="1" applyBorder="1" applyProtection="1"/>
    <xf numFmtId="0" fontId="1" fillId="9" borderId="21" xfId="0" applyFont="1" applyFill="1" applyBorder="1" applyProtection="1"/>
    <xf numFmtId="0" fontId="0" fillId="0" borderId="15" xfId="0" applyBorder="1" applyProtection="1"/>
    <xf numFmtId="0" fontId="0" fillId="0" borderId="10" xfId="0" applyBorder="1" applyAlignment="1" applyProtection="1">
      <alignment horizontal="center"/>
    </xf>
    <xf numFmtId="0" fontId="0" fillId="0" borderId="23" xfId="0" applyBorder="1" applyAlignment="1" applyProtection="1">
      <alignment horizontal="center"/>
    </xf>
    <xf numFmtId="3" fontId="5" fillId="0" borderId="26" xfId="0" applyNumberFormat="1" applyFont="1" applyBorder="1" applyProtection="1"/>
    <xf numFmtId="3" fontId="0" fillId="7" borderId="27" xfId="0" applyNumberFormat="1" applyFill="1" applyBorder="1" applyProtection="1"/>
    <xf numFmtId="3" fontId="5" fillId="0" borderId="27" xfId="0" applyNumberFormat="1" applyFont="1" applyBorder="1" applyProtection="1"/>
    <xf numFmtId="3" fontId="5" fillId="0" borderId="25" xfId="0" applyNumberFormat="1" applyFont="1" applyBorder="1" applyProtection="1"/>
    <xf numFmtId="3" fontId="5" fillId="5" borderId="26" xfId="0" applyNumberFormat="1" applyFont="1" applyFill="1" applyBorder="1" applyProtection="1"/>
    <xf numFmtId="3" fontId="5" fillId="7" borderId="26" xfId="0" applyNumberFormat="1" applyFont="1" applyFill="1" applyBorder="1" applyProtection="1"/>
    <xf numFmtId="3" fontId="5" fillId="7" borderId="27" xfId="0" applyNumberFormat="1" applyFont="1" applyFill="1" applyBorder="1" applyProtection="1"/>
    <xf numFmtId="3" fontId="5" fillId="0" borderId="42" xfId="0" applyNumberFormat="1" applyFont="1" applyBorder="1" applyProtection="1"/>
    <xf numFmtId="3" fontId="1" fillId="9" borderId="33" xfId="0" applyNumberFormat="1" applyFont="1" applyFill="1" applyBorder="1" applyAlignment="1" applyProtection="1">
      <alignment horizontal="center"/>
    </xf>
    <xf numFmtId="3" fontId="5" fillId="0" borderId="25" xfId="0" applyNumberFormat="1" applyFont="1" applyFill="1" applyBorder="1" applyProtection="1"/>
    <xf numFmtId="3" fontId="0" fillId="7" borderId="47" xfId="0" applyNumberFormat="1" applyFill="1" applyBorder="1" applyProtection="1"/>
    <xf numFmtId="0" fontId="0" fillId="0" borderId="17" xfId="0" applyBorder="1" applyProtection="1"/>
    <xf numFmtId="3" fontId="0" fillId="0" borderId="17" xfId="0" applyNumberFormat="1" applyBorder="1" applyProtection="1"/>
    <xf numFmtId="3" fontId="5" fillId="0" borderId="10" xfId="0" applyNumberFormat="1" applyFont="1" applyBorder="1" applyProtection="1"/>
    <xf numFmtId="3" fontId="0" fillId="7" borderId="16" xfId="0" applyNumberFormat="1" applyFill="1" applyBorder="1" applyProtection="1"/>
    <xf numFmtId="3" fontId="5" fillId="0" borderId="16" xfId="0" applyNumberFormat="1" applyFont="1" applyBorder="1" applyProtection="1"/>
    <xf numFmtId="3" fontId="5" fillId="0" borderId="17" xfId="0" applyNumberFormat="1" applyFont="1" applyBorder="1" applyProtection="1"/>
    <xf numFmtId="3" fontId="5" fillId="5" borderId="10" xfId="0" applyNumberFormat="1" applyFont="1" applyFill="1" applyBorder="1" applyProtection="1"/>
    <xf numFmtId="3" fontId="5" fillId="7" borderId="10" xfId="0" applyNumberFormat="1" applyFont="1" applyFill="1" applyBorder="1" applyProtection="1"/>
    <xf numFmtId="3" fontId="5" fillId="7" borderId="16" xfId="0" applyNumberFormat="1" applyFont="1" applyFill="1" applyBorder="1" applyProtection="1"/>
    <xf numFmtId="3" fontId="5" fillId="0" borderId="28" xfId="0" applyNumberFormat="1" applyFont="1" applyBorder="1" applyProtection="1"/>
    <xf numFmtId="3" fontId="1" fillId="9" borderId="34" xfId="0" applyNumberFormat="1" applyFont="1" applyFill="1" applyBorder="1" applyAlignment="1" applyProtection="1">
      <alignment horizontal="center"/>
    </xf>
    <xf numFmtId="3" fontId="5" fillId="0" borderId="17" xfId="0" applyNumberFormat="1" applyFont="1" applyFill="1" applyBorder="1" applyProtection="1"/>
    <xf numFmtId="3" fontId="0" fillId="7" borderId="23" xfId="0" applyNumberFormat="1" applyFill="1" applyBorder="1" applyProtection="1"/>
    <xf numFmtId="0" fontId="1" fillId="6" borderId="9" xfId="0" applyFont="1" applyFill="1" applyBorder="1" applyProtection="1"/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center"/>
    </xf>
    <xf numFmtId="3" fontId="6" fillId="0" borderId="0" xfId="0" applyNumberFormat="1" applyFont="1" applyBorder="1" applyProtection="1"/>
    <xf numFmtId="3" fontId="0" fillId="0" borderId="6" xfId="0" applyNumberFormat="1" applyBorder="1" applyProtection="1"/>
    <xf numFmtId="3" fontId="6" fillId="0" borderId="6" xfId="0" applyNumberFormat="1" applyFont="1" applyBorder="1" applyProtection="1"/>
    <xf numFmtId="3" fontId="6" fillId="0" borderId="5" xfId="0" applyNumberFormat="1" applyFont="1" applyBorder="1" applyProtection="1"/>
    <xf numFmtId="3" fontId="14" fillId="9" borderId="21" xfId="0" applyNumberFormat="1" applyFont="1" applyFill="1" applyBorder="1" applyProtection="1"/>
    <xf numFmtId="3" fontId="0" fillId="0" borderId="5" xfId="0" applyNumberFormat="1" applyBorder="1" applyProtection="1"/>
    <xf numFmtId="3" fontId="0" fillId="0" borderId="0" xfId="0" applyNumberFormat="1" applyBorder="1" applyProtection="1"/>
    <xf numFmtId="3" fontId="14" fillId="9" borderId="34" xfId="0" applyNumberFormat="1" applyFont="1" applyFill="1" applyBorder="1" applyProtection="1"/>
    <xf numFmtId="0" fontId="0" fillId="0" borderId="0" xfId="0" applyBorder="1" applyAlignment="1" applyProtection="1">
      <alignment horizontal="center"/>
    </xf>
    <xf numFmtId="2" fontId="0" fillId="0" borderId="0" xfId="0" applyNumberFormat="1" applyBorder="1" applyProtection="1"/>
    <xf numFmtId="3" fontId="5" fillId="0" borderId="0" xfId="0" applyNumberFormat="1" applyFont="1" applyBorder="1" applyProtection="1"/>
    <xf numFmtId="3" fontId="5" fillId="0" borderId="6" xfId="0" applyNumberFormat="1" applyFont="1" applyBorder="1" applyProtection="1"/>
    <xf numFmtId="3" fontId="5" fillId="0" borderId="5" xfId="0" applyNumberFormat="1" applyFont="1" applyBorder="1" applyProtection="1"/>
    <xf numFmtId="3" fontId="1" fillId="9" borderId="21" xfId="0" applyNumberFormat="1" applyFont="1" applyFill="1" applyBorder="1" applyProtection="1"/>
    <xf numFmtId="3" fontId="1" fillId="9" borderId="34" xfId="0" applyNumberFormat="1" applyFont="1" applyFill="1" applyBorder="1" applyProtection="1"/>
    <xf numFmtId="3" fontId="5" fillId="7" borderId="28" xfId="0" applyNumberFormat="1" applyFont="1" applyFill="1" applyBorder="1" applyProtection="1"/>
    <xf numFmtId="3" fontId="5" fillId="7" borderId="17" xfId="0" applyNumberFormat="1" applyFont="1" applyFill="1" applyBorder="1" applyProtection="1"/>
    <xf numFmtId="3" fontId="0" fillId="7" borderId="17" xfId="0" applyNumberFormat="1" applyFill="1" applyBorder="1" applyProtection="1"/>
    <xf numFmtId="3" fontId="0" fillId="7" borderId="10" xfId="0" applyNumberFormat="1" applyFill="1" applyBorder="1" applyProtection="1"/>
    <xf numFmtId="3" fontId="0" fillId="7" borderId="28" xfId="0" applyNumberFormat="1" applyFill="1" applyBorder="1" applyProtection="1"/>
    <xf numFmtId="0" fontId="0" fillId="8" borderId="15" xfId="0" applyFill="1" applyBorder="1" applyProtection="1"/>
    <xf numFmtId="3" fontId="5" fillId="8" borderId="16" xfId="0" applyNumberFormat="1" applyFont="1" applyFill="1" applyBorder="1" applyProtection="1"/>
    <xf numFmtId="0" fontId="0" fillId="8" borderId="17" xfId="0" applyFill="1" applyBorder="1" applyProtection="1"/>
    <xf numFmtId="3" fontId="0" fillId="0" borderId="10" xfId="0" applyNumberFormat="1" applyFill="1" applyBorder="1" applyProtection="1"/>
    <xf numFmtId="3" fontId="0" fillId="0" borderId="16" xfId="0" applyNumberFormat="1" applyFill="1" applyBorder="1" applyProtection="1"/>
    <xf numFmtId="3" fontId="0" fillId="0" borderId="10" xfId="0" applyNumberFormat="1" applyBorder="1" applyProtection="1"/>
    <xf numFmtId="3" fontId="0" fillId="0" borderId="16" xfId="0" applyNumberFormat="1" applyBorder="1" applyProtection="1"/>
    <xf numFmtId="3" fontId="0" fillId="0" borderId="28" xfId="0" applyNumberFormat="1" applyBorder="1" applyProtection="1"/>
    <xf numFmtId="3" fontId="0" fillId="0" borderId="17" xfId="0" applyNumberFormat="1" applyFill="1" applyBorder="1" applyProtection="1"/>
    <xf numFmtId="0" fontId="5" fillId="0" borderId="15" xfId="0" applyFont="1" applyBorder="1" applyProtection="1"/>
    <xf numFmtId="0" fontId="5" fillId="0" borderId="23" xfId="0" applyFont="1" applyBorder="1" applyAlignment="1" applyProtection="1">
      <alignment horizontal="center"/>
    </xf>
    <xf numFmtId="3" fontId="0" fillId="5" borderId="10" xfId="0" applyNumberFormat="1" applyFill="1" applyBorder="1" applyProtection="1"/>
    <xf numFmtId="0" fontId="5" fillId="0" borderId="17" xfId="0" applyFont="1" applyFill="1" applyBorder="1" applyProtection="1"/>
    <xf numFmtId="0" fontId="12" fillId="0" borderId="17" xfId="0" applyFont="1" applyFill="1" applyBorder="1" applyProtection="1"/>
    <xf numFmtId="3" fontId="0" fillId="5" borderId="17" xfId="0" applyNumberFormat="1" applyFill="1" applyBorder="1" applyProtection="1"/>
    <xf numFmtId="3" fontId="0" fillId="5" borderId="16" xfId="0" applyNumberFormat="1" applyFill="1" applyBorder="1" applyProtection="1"/>
    <xf numFmtId="3" fontId="5" fillId="5" borderId="17" xfId="0" applyNumberFormat="1" applyFont="1" applyFill="1" applyBorder="1" applyProtection="1"/>
    <xf numFmtId="3" fontId="0" fillId="5" borderId="28" xfId="0" applyNumberFormat="1" applyFill="1" applyBorder="1" applyProtection="1"/>
    <xf numFmtId="0" fontId="5" fillId="0" borderId="17" xfId="0" applyFont="1" applyBorder="1" applyProtection="1"/>
    <xf numFmtId="0" fontId="12" fillId="0" borderId="23" xfId="0" applyFont="1" applyBorder="1" applyAlignment="1" applyProtection="1">
      <alignment horizontal="center"/>
    </xf>
    <xf numFmtId="3" fontId="0" fillId="7" borderId="18" xfId="0" applyNumberFormat="1" applyFill="1" applyBorder="1" applyProtection="1"/>
    <xf numFmtId="3" fontId="0" fillId="7" borderId="19" xfId="0" applyNumberFormat="1" applyFill="1" applyBorder="1" applyProtection="1"/>
    <xf numFmtId="3" fontId="5" fillId="7" borderId="19" xfId="0" applyNumberFormat="1" applyFont="1" applyFill="1" applyBorder="1" applyProtection="1"/>
    <xf numFmtId="3" fontId="0" fillId="5" borderId="19" xfId="0" applyNumberFormat="1" applyFill="1" applyBorder="1" applyProtection="1"/>
    <xf numFmtId="3" fontId="0" fillId="7" borderId="20" xfId="0" applyNumberFormat="1" applyFill="1" applyBorder="1" applyProtection="1"/>
    <xf numFmtId="3" fontId="5" fillId="7" borderId="18" xfId="0" applyNumberFormat="1" applyFont="1" applyFill="1" applyBorder="1" applyProtection="1"/>
    <xf numFmtId="3" fontId="5" fillId="0" borderId="19" xfId="0" applyNumberFormat="1" applyFont="1" applyBorder="1" applyProtection="1"/>
    <xf numFmtId="3" fontId="0" fillId="0" borderId="18" xfId="0" applyNumberFormat="1" applyBorder="1" applyProtection="1"/>
    <xf numFmtId="3" fontId="0" fillId="7" borderId="30" xfId="0" applyNumberFormat="1" applyFill="1" applyBorder="1" applyProtection="1"/>
    <xf numFmtId="3" fontId="1" fillId="9" borderId="35" xfId="0" applyNumberFormat="1" applyFont="1" applyFill="1" applyBorder="1" applyAlignment="1" applyProtection="1">
      <alignment horizontal="center"/>
    </xf>
    <xf numFmtId="3" fontId="0" fillId="7" borderId="49" xfId="0" applyNumberFormat="1" applyFill="1" applyBorder="1" applyProtection="1"/>
    <xf numFmtId="0" fontId="1" fillId="6" borderId="13" xfId="0" applyFont="1" applyFill="1" applyBorder="1" applyProtection="1"/>
    <xf numFmtId="0" fontId="0" fillId="0" borderId="6" xfId="0" applyBorder="1" applyProtection="1"/>
    <xf numFmtId="0" fontId="2" fillId="0" borderId="0" xfId="0" applyFont="1" applyBorder="1" applyProtection="1"/>
    <xf numFmtId="0" fontId="7" fillId="0" borderId="18" xfId="0" applyFont="1" applyFill="1" applyBorder="1" applyProtection="1"/>
    <xf numFmtId="0" fontId="0" fillId="0" borderId="19" xfId="0" applyBorder="1" applyProtection="1"/>
    <xf numFmtId="0" fontId="0" fillId="0" borderId="36" xfId="0" applyBorder="1" applyProtection="1"/>
    <xf numFmtId="0" fontId="0" fillId="0" borderId="36" xfId="0" applyFill="1" applyBorder="1" applyProtection="1"/>
    <xf numFmtId="0" fontId="0" fillId="8" borderId="36" xfId="0" applyFill="1" applyBorder="1" applyProtection="1"/>
    <xf numFmtId="0" fontId="0" fillId="0" borderId="37" xfId="0" applyBorder="1" applyProtection="1"/>
    <xf numFmtId="0" fontId="0" fillId="5" borderId="9" xfId="0" applyFont="1" applyFill="1" applyBorder="1" applyAlignment="1" applyProtection="1">
      <alignment vertical="center" wrapText="1"/>
    </xf>
    <xf numFmtId="0" fontId="19" fillId="0" borderId="0" xfId="0" applyFont="1" applyAlignment="1" applyProtection="1">
      <alignment vertical="center"/>
    </xf>
    <xf numFmtId="0" fontId="19" fillId="0" borderId="38" xfId="0" applyFont="1" applyBorder="1" applyAlignment="1" applyProtection="1">
      <alignment vertical="center"/>
    </xf>
    <xf numFmtId="0" fontId="19" fillId="0" borderId="39" xfId="0" applyFont="1" applyBorder="1" applyAlignment="1" applyProtection="1">
      <alignment vertical="center"/>
    </xf>
    <xf numFmtId="0" fontId="18" fillId="0" borderId="39" xfId="0" applyFont="1" applyBorder="1" applyAlignment="1" applyProtection="1">
      <alignment vertical="center" wrapText="1"/>
    </xf>
    <xf numFmtId="0" fontId="18" fillId="0" borderId="39" xfId="0" applyFont="1" applyFill="1" applyBorder="1" applyAlignment="1" applyProtection="1">
      <alignment vertical="center" wrapText="1"/>
    </xf>
    <xf numFmtId="0" fontId="0" fillId="0" borderId="39" xfId="0" applyFont="1" applyBorder="1" applyAlignment="1" applyProtection="1">
      <alignment vertical="center"/>
    </xf>
    <xf numFmtId="0" fontId="19" fillId="0" borderId="40" xfId="0" applyFont="1" applyBorder="1" applyAlignment="1" applyProtection="1">
      <alignment vertical="center"/>
    </xf>
    <xf numFmtId="0" fontId="20" fillId="0" borderId="0" xfId="0" applyFont="1" applyBorder="1" applyAlignment="1" applyProtection="1">
      <alignment vertical="center"/>
    </xf>
    <xf numFmtId="0" fontId="2" fillId="0" borderId="0" xfId="0" applyFont="1" applyProtection="1"/>
    <xf numFmtId="0" fontId="1" fillId="6" borderId="9" xfId="0" applyFont="1" applyFill="1" applyBorder="1" applyAlignment="1">
      <alignment wrapText="1"/>
    </xf>
    <xf numFmtId="164" fontId="17" fillId="0" borderId="5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12" fillId="0" borderId="5" xfId="0" applyFont="1" applyFill="1" applyBorder="1"/>
    <xf numFmtId="0" fontId="12" fillId="0" borderId="0" xfId="0" applyFont="1" applyBorder="1" applyAlignment="1">
      <alignment horizontal="center"/>
    </xf>
    <xf numFmtId="0" fontId="12" fillId="0" borderId="17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/>
    </xf>
    <xf numFmtId="0" fontId="2" fillId="3" borderId="52" xfId="0" applyFon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/>
    </xf>
    <xf numFmtId="0" fontId="2" fillId="3" borderId="51" xfId="0" applyFont="1" applyFill="1" applyBorder="1" applyAlignment="1" applyProtection="1">
      <alignment horizontal="center" wrapText="1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10" xfId="0" applyBorder="1"/>
    <xf numFmtId="0" fontId="5" fillId="0" borderId="10" xfId="0" applyFont="1" applyBorder="1" applyAlignment="1">
      <alignment horizontal="center"/>
    </xf>
    <xf numFmtId="0" fontId="5" fillId="0" borderId="10" xfId="0" applyFont="1" applyBorder="1"/>
    <xf numFmtId="0" fontId="1" fillId="6" borderId="13" xfId="0" applyFont="1" applyFill="1" applyBorder="1"/>
    <xf numFmtId="0" fontId="0" fillId="9" borderId="46" xfId="0" applyFill="1" applyBorder="1" applyAlignment="1"/>
    <xf numFmtId="0" fontId="0" fillId="9" borderId="51" xfId="0" applyFill="1" applyBorder="1" applyAlignment="1"/>
    <xf numFmtId="0" fontId="0" fillId="9" borderId="1" xfId="0" applyFill="1" applyBorder="1" applyAlignment="1"/>
    <xf numFmtId="0" fontId="5" fillId="0" borderId="10" xfId="0" applyFont="1" applyFill="1" applyBorder="1"/>
    <xf numFmtId="0" fontId="12" fillId="0" borderId="10" xfId="0" applyFont="1" applyFill="1" applyBorder="1" applyAlignment="1">
      <alignment wrapText="1"/>
    </xf>
    <xf numFmtId="0" fontId="12" fillId="0" borderId="10" xfId="0" applyFont="1" applyFill="1" applyBorder="1"/>
    <xf numFmtId="0" fontId="12" fillId="0" borderId="10" xfId="0" applyFont="1" applyBorder="1" applyAlignment="1">
      <alignment horizontal="center"/>
    </xf>
    <xf numFmtId="3" fontId="0" fillId="0" borderId="10" xfId="0" applyNumberFormat="1" applyBorder="1"/>
    <xf numFmtId="3" fontId="3" fillId="0" borderId="0" xfId="0" applyNumberFormat="1" applyFont="1"/>
    <xf numFmtId="3" fontId="0" fillId="0" borderId="0" xfId="0" applyNumberFormat="1"/>
    <xf numFmtId="3" fontId="0" fillId="7" borderId="10" xfId="0" applyNumberFormat="1" applyFill="1" applyBorder="1"/>
    <xf numFmtId="0" fontId="21" fillId="12" borderId="0" xfId="0" applyFont="1" applyFill="1"/>
    <xf numFmtId="0" fontId="2" fillId="12" borderId="12" xfId="0" applyFont="1" applyFill="1" applyBorder="1" applyAlignment="1">
      <alignment horizontal="center"/>
    </xf>
    <xf numFmtId="0" fontId="2" fillId="12" borderId="9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3" fontId="5" fillId="7" borderId="10" xfId="0" applyNumberFormat="1" applyFont="1" applyFill="1" applyBorder="1"/>
    <xf numFmtId="3" fontId="0" fillId="0" borderId="23" xfId="0" applyNumberFormat="1" applyBorder="1"/>
    <xf numFmtId="0" fontId="3" fillId="0" borderId="0" xfId="0" applyFont="1" applyAlignment="1">
      <alignment horizontal="center"/>
    </xf>
    <xf numFmtId="3" fontId="6" fillId="0" borderId="0" xfId="0" applyNumberFormat="1" applyFont="1"/>
    <xf numFmtId="2" fontId="0" fillId="0" borderId="0" xfId="0" applyNumberFormat="1"/>
    <xf numFmtId="3" fontId="5" fillId="0" borderId="0" xfId="0" applyNumberFormat="1" applyFont="1"/>
    <xf numFmtId="3" fontId="5" fillId="7" borderId="23" xfId="0" applyNumberFormat="1" applyFont="1" applyFill="1" applyBorder="1"/>
    <xf numFmtId="3" fontId="0" fillId="7" borderId="23" xfId="0" applyNumberFormat="1" applyFill="1" applyBorder="1"/>
    <xf numFmtId="3" fontId="0" fillId="5" borderId="10" xfId="0" applyNumberFormat="1" applyFill="1" applyBorder="1"/>
    <xf numFmtId="3" fontId="5" fillId="0" borderId="10" xfId="0" applyNumberFormat="1" applyFont="1" applyBorder="1"/>
    <xf numFmtId="0" fontId="0" fillId="13" borderId="25" xfId="0" applyFont="1" applyFill="1" applyBorder="1" applyAlignment="1" applyProtection="1">
      <alignment horizontal="center" vertical="center" wrapText="1"/>
    </xf>
    <xf numFmtId="0" fontId="12" fillId="13" borderId="26" xfId="0" applyFont="1" applyFill="1" applyBorder="1" applyAlignment="1" applyProtection="1">
      <alignment horizontal="center" vertical="center"/>
    </xf>
    <xf numFmtId="0" fontId="0" fillId="13" borderId="26" xfId="0" applyFont="1" applyFill="1" applyBorder="1" applyAlignment="1" applyProtection="1">
      <alignment horizontal="center" vertical="center" wrapText="1"/>
    </xf>
    <xf numFmtId="0" fontId="0" fillId="13" borderId="26" xfId="0" applyFill="1" applyBorder="1" applyAlignment="1" applyProtection="1">
      <alignment horizontal="center" vertical="center" wrapText="1"/>
    </xf>
    <xf numFmtId="0" fontId="0" fillId="13" borderId="26" xfId="0" applyFont="1" applyFill="1" applyBorder="1" applyAlignment="1" applyProtection="1">
      <alignment horizontal="center" vertical="center"/>
    </xf>
    <xf numFmtId="0" fontId="0" fillId="13" borderId="27" xfId="0" applyFont="1" applyFill="1" applyBorder="1" applyAlignment="1" applyProtection="1">
      <alignment horizontal="center" vertical="center"/>
    </xf>
    <xf numFmtId="0" fontId="0" fillId="13" borderId="47" xfId="0" applyFont="1" applyFill="1" applyBorder="1" applyAlignment="1" applyProtection="1">
      <alignment horizontal="center" vertical="center"/>
    </xf>
    <xf numFmtId="0" fontId="21" fillId="12" borderId="1" xfId="0" applyFont="1" applyFill="1" applyBorder="1" applyAlignment="1">
      <alignment vertical="center"/>
    </xf>
    <xf numFmtId="0" fontId="0" fillId="13" borderId="25" xfId="0" applyFont="1" applyFill="1" applyBorder="1" applyAlignment="1" applyProtection="1">
      <alignment horizontal="center" vertical="center"/>
    </xf>
    <xf numFmtId="0" fontId="0" fillId="13" borderId="27" xfId="0" applyFont="1" applyFill="1" applyBorder="1" applyAlignment="1" applyProtection="1">
      <alignment horizontal="center" vertical="center" wrapText="1"/>
    </xf>
    <xf numFmtId="0" fontId="12" fillId="13" borderId="26" xfId="0" applyFont="1" applyFill="1" applyBorder="1" applyAlignment="1" applyProtection="1">
      <alignment horizontal="center" vertical="center" wrapText="1"/>
    </xf>
    <xf numFmtId="0" fontId="12" fillId="13" borderId="48" xfId="0" applyFont="1" applyFill="1" applyBorder="1" applyAlignment="1" applyProtection="1">
      <alignment horizontal="center" vertical="center" wrapText="1"/>
    </xf>
    <xf numFmtId="0" fontId="0" fillId="13" borderId="33" xfId="0" applyFont="1" applyFill="1" applyBorder="1" applyAlignment="1" applyProtection="1">
      <alignment horizontal="center" vertical="center"/>
    </xf>
    <xf numFmtId="0" fontId="0" fillId="13" borderId="47" xfId="0" applyFont="1" applyFill="1" applyBorder="1" applyAlignment="1" applyProtection="1">
      <alignment horizontal="center" vertical="center" wrapText="1"/>
    </xf>
    <xf numFmtId="0" fontId="0" fillId="13" borderId="48" xfId="0" applyFont="1" applyFill="1" applyBorder="1" applyAlignment="1" applyProtection="1">
      <alignment horizontal="center" vertical="center" wrapText="1"/>
    </xf>
    <xf numFmtId="3" fontId="22" fillId="0" borderId="10" xfId="0" applyNumberFormat="1" applyFont="1" applyBorder="1"/>
    <xf numFmtId="0" fontId="23" fillId="13" borderId="0" xfId="0" applyFont="1" applyFill="1"/>
    <xf numFmtId="0" fontId="0" fillId="13" borderId="0" xfId="0" applyFill="1"/>
    <xf numFmtId="0" fontId="2" fillId="5" borderId="13" xfId="0" applyFont="1" applyFill="1" applyBorder="1"/>
    <xf numFmtId="0" fontId="2" fillId="5" borderId="21" xfId="0" applyFont="1" applyFill="1" applyBorder="1"/>
    <xf numFmtId="0" fontId="0" fillId="0" borderId="34" xfId="0" applyBorder="1"/>
    <xf numFmtId="3" fontId="2" fillId="5" borderId="34" xfId="0" applyNumberFormat="1" applyFont="1" applyFill="1" applyBorder="1"/>
    <xf numFmtId="3" fontId="2" fillId="5" borderId="35" xfId="0" applyNumberFormat="1" applyFont="1" applyFill="1" applyBorder="1"/>
    <xf numFmtId="44" fontId="0" fillId="0" borderId="55" xfId="0" applyNumberFormat="1" applyBorder="1"/>
    <xf numFmtId="44" fontId="0" fillId="0" borderId="29" xfId="0" applyNumberFormat="1" applyBorder="1"/>
    <xf numFmtId="44" fontId="0" fillId="0" borderId="56" xfId="0" applyNumberFormat="1" applyBorder="1"/>
    <xf numFmtId="3" fontId="1" fillId="9" borderId="10" xfId="0" applyNumberFormat="1" applyFont="1" applyFill="1" applyBorder="1" applyAlignment="1">
      <alignment horizontal="center"/>
    </xf>
    <xf numFmtId="164" fontId="17" fillId="0" borderId="54" xfId="0" applyNumberFormat="1" applyFont="1" applyFill="1" applyBorder="1" applyAlignment="1" applyProtection="1">
      <alignment horizontal="center" vertical="center"/>
      <protection locked="0"/>
    </xf>
    <xf numFmtId="0" fontId="0" fillId="9" borderId="10" xfId="0" applyFill="1" applyBorder="1" applyAlignment="1"/>
    <xf numFmtId="3" fontId="0" fillId="14" borderId="10" xfId="0" applyNumberFormat="1" applyFill="1" applyBorder="1"/>
    <xf numFmtId="3" fontId="0" fillId="14" borderId="23" xfId="0" applyNumberFormat="1" applyFill="1" applyBorder="1"/>
    <xf numFmtId="0" fontId="2" fillId="3" borderId="11" xfId="0" applyFont="1" applyFill="1" applyBorder="1" applyAlignment="1" applyProtection="1">
      <alignment horizontal="center"/>
    </xf>
    <xf numFmtId="0" fontId="2" fillId="3" borderId="57" xfId="0" applyFont="1" applyFill="1" applyBorder="1" applyAlignment="1" applyProtection="1">
      <alignment horizontal="center"/>
    </xf>
    <xf numFmtId="0" fontId="2" fillId="3" borderId="59" xfId="0" applyFont="1" applyFill="1" applyBorder="1" applyAlignment="1" applyProtection="1">
      <alignment horizontal="center" wrapText="1"/>
    </xf>
    <xf numFmtId="0" fontId="2" fillId="3" borderId="60" xfId="0" applyFont="1" applyFill="1" applyBorder="1" applyAlignment="1" applyProtection="1">
      <alignment horizontal="center"/>
    </xf>
    <xf numFmtId="0" fontId="2" fillId="3" borderId="61" xfId="0" applyFont="1" applyFill="1" applyBorder="1" applyAlignment="1" applyProtection="1">
      <alignment horizontal="center"/>
    </xf>
    <xf numFmtId="0" fontId="2" fillId="4" borderId="61" xfId="0" applyFont="1" applyFill="1" applyBorder="1" applyAlignment="1" applyProtection="1">
      <alignment horizontal="center"/>
    </xf>
    <xf numFmtId="0" fontId="1" fillId="6" borderId="62" xfId="0" applyFont="1" applyFill="1" applyBorder="1" applyProtection="1"/>
    <xf numFmtId="0" fontId="0" fillId="0" borderId="60" xfId="0" applyBorder="1"/>
    <xf numFmtId="0" fontId="0" fillId="0" borderId="50" xfId="0" applyBorder="1" applyProtection="1"/>
    <xf numFmtId="0" fontId="0" fillId="0" borderId="10" xfId="0" applyBorder="1" applyProtection="1"/>
    <xf numFmtId="0" fontId="1" fillId="6" borderId="40" xfId="0" applyFont="1" applyFill="1" applyBorder="1" applyProtection="1"/>
    <xf numFmtId="0" fontId="3" fillId="0" borderId="60" xfId="0" applyFont="1" applyBorder="1"/>
    <xf numFmtId="0" fontId="0" fillId="0" borderId="60" xfId="0" applyBorder="1" applyAlignment="1">
      <alignment horizontal="center"/>
    </xf>
    <xf numFmtId="0" fontId="0" fillId="8" borderId="50" xfId="0" applyFill="1" applyBorder="1" applyProtection="1"/>
    <xf numFmtId="0" fontId="0" fillId="8" borderId="10" xfId="0" applyFill="1" applyBorder="1" applyProtection="1"/>
    <xf numFmtId="0" fontId="5" fillId="0" borderId="50" xfId="0" applyFont="1" applyBorder="1" applyProtection="1"/>
    <xf numFmtId="0" fontId="5" fillId="0" borderId="10" xfId="0" applyFont="1" applyFill="1" applyBorder="1" applyProtection="1"/>
    <xf numFmtId="0" fontId="12" fillId="0" borderId="10" xfId="0" applyFont="1" applyFill="1" applyBorder="1" applyProtection="1"/>
    <xf numFmtId="0" fontId="5" fillId="0" borderId="10" xfId="0" applyFont="1" applyBorder="1" applyProtection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0" xfId="0" applyFont="1" applyFill="1" applyBorder="1" applyAlignment="1" applyProtection="1">
      <alignment horizontal="center"/>
    </xf>
    <xf numFmtId="0" fontId="2" fillId="3" borderId="32" xfId="0" applyFont="1" applyFill="1" applyBorder="1" applyAlignment="1" applyProtection="1">
      <alignment horizontal="center"/>
    </xf>
    <xf numFmtId="0" fontId="2" fillId="3" borderId="37" xfId="0" applyFont="1" applyFill="1" applyBorder="1" applyAlignment="1" applyProtection="1">
      <alignment horizontal="center" vertical="center"/>
    </xf>
    <xf numFmtId="0" fontId="2" fillId="3" borderId="58" xfId="0" applyFont="1" applyFill="1" applyBorder="1" applyAlignment="1" applyProtection="1">
      <alignment horizontal="center" vertical="center"/>
    </xf>
    <xf numFmtId="0" fontId="2" fillId="3" borderId="62" xfId="0" applyFont="1" applyFill="1" applyBorder="1" applyAlignment="1" applyProtection="1">
      <alignment horizontal="center" vertical="center"/>
    </xf>
    <xf numFmtId="0" fontId="1" fillId="9" borderId="13" xfId="0" applyFont="1" applyFill="1" applyBorder="1" applyAlignment="1" applyProtection="1">
      <alignment horizontal="center" vertical="center" wrapText="1"/>
    </xf>
    <xf numFmtId="0" fontId="1" fillId="9" borderId="21" xfId="0" applyFont="1" applyFill="1" applyBorder="1" applyAlignment="1" applyProtection="1">
      <alignment horizontal="center" vertical="center" wrapText="1"/>
    </xf>
    <xf numFmtId="0" fontId="1" fillId="9" borderId="14" xfId="0" applyFont="1" applyFill="1" applyBorder="1" applyAlignment="1" applyProtection="1">
      <alignment horizontal="center" vertical="center" wrapText="1"/>
    </xf>
    <xf numFmtId="0" fontId="0" fillId="0" borderId="28" xfId="0" applyFont="1" applyFill="1" applyBorder="1" applyAlignment="1" applyProtection="1">
      <alignment horizontal="center" vertical="center"/>
    </xf>
    <xf numFmtId="0" fontId="0" fillId="0" borderId="29" xfId="0" applyFont="1" applyFill="1" applyBorder="1" applyAlignment="1" applyProtection="1">
      <alignment horizontal="center" vertical="center"/>
    </xf>
    <xf numFmtId="0" fontId="0" fillId="8" borderId="30" xfId="0" applyFont="1" applyFill="1" applyBorder="1" applyAlignment="1" applyProtection="1">
      <alignment horizontal="center" vertical="center"/>
    </xf>
    <xf numFmtId="0" fontId="0" fillId="8" borderId="32" xfId="0" applyFont="1" applyFill="1" applyBorder="1" applyAlignment="1" applyProtection="1">
      <alignment horizontal="center" vertical="center"/>
    </xf>
    <xf numFmtId="0" fontId="22" fillId="9" borderId="13" xfId="0" applyFont="1" applyFill="1" applyBorder="1" applyAlignment="1" applyProtection="1">
      <alignment horizontal="center" vertical="center" wrapText="1"/>
    </xf>
    <xf numFmtId="0" fontId="22" fillId="9" borderId="21" xfId="0" applyFont="1" applyFill="1" applyBorder="1" applyAlignment="1" applyProtection="1">
      <alignment horizontal="center" vertical="center" wrapText="1"/>
    </xf>
    <xf numFmtId="0" fontId="22" fillId="9" borderId="14" xfId="0" applyFont="1" applyFill="1" applyBorder="1" applyAlignment="1" applyProtection="1">
      <alignment horizontal="center" vertical="center" wrapText="1"/>
    </xf>
    <xf numFmtId="0" fontId="0" fillId="8" borderId="28" xfId="0" applyFont="1" applyFill="1" applyBorder="1" applyAlignment="1" applyProtection="1">
      <alignment horizontal="center" vertical="center"/>
    </xf>
    <xf numFmtId="0" fontId="0" fillId="8" borderId="24" xfId="0" applyFont="1" applyFill="1" applyBorder="1" applyAlignment="1" applyProtection="1">
      <alignment horizontal="center" vertical="center"/>
    </xf>
    <xf numFmtId="0" fontId="0" fillId="8" borderId="29" xfId="0" applyFont="1" applyFill="1" applyBorder="1" applyAlignment="1" applyProtection="1">
      <alignment horizontal="center" vertical="center"/>
    </xf>
    <xf numFmtId="0" fontId="0" fillId="8" borderId="31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 vertical="center"/>
    </xf>
    <xf numFmtId="0" fontId="12" fillId="0" borderId="24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2" fillId="12" borderId="21" xfId="0" applyFont="1" applyFill="1" applyBorder="1" applyAlignment="1">
      <alignment horizontal="center" vertical="center"/>
    </xf>
    <xf numFmtId="0" fontId="2" fillId="12" borderId="14" xfId="0" applyFont="1" applyFill="1" applyBorder="1" applyAlignment="1">
      <alignment horizontal="center" vertical="center"/>
    </xf>
    <xf numFmtId="0" fontId="0" fillId="0" borderId="24" xfId="0" applyFont="1" applyFill="1" applyBorder="1" applyAlignment="1" applyProtection="1">
      <alignment horizontal="center" vertical="center"/>
    </xf>
    <xf numFmtId="0" fontId="2" fillId="3" borderId="13" xfId="0" applyFont="1" applyFill="1" applyBorder="1" applyAlignment="1" applyProtection="1">
      <alignment horizontal="center" vertical="center"/>
    </xf>
    <xf numFmtId="0" fontId="2" fillId="3" borderId="21" xfId="0" applyFont="1" applyFill="1" applyBorder="1" applyAlignment="1" applyProtection="1">
      <alignment horizontal="center" vertical="center"/>
    </xf>
    <xf numFmtId="0" fontId="2" fillId="3" borderId="14" xfId="0" applyFont="1" applyFill="1" applyBorder="1" applyAlignment="1" applyProtection="1">
      <alignment horizontal="center" vertical="center"/>
    </xf>
    <xf numFmtId="0" fontId="2" fillId="3" borderId="11" xfId="0" applyFont="1" applyFill="1" applyBorder="1" applyAlignment="1" applyProtection="1">
      <alignment horizontal="center"/>
    </xf>
    <xf numFmtId="0" fontId="2" fillId="3" borderId="12" xfId="0" applyFont="1" applyFill="1" applyBorder="1" applyAlignment="1" applyProtection="1">
      <alignment horizontal="center"/>
    </xf>
    <xf numFmtId="0" fontId="15" fillId="0" borderId="0" xfId="0" applyFont="1" applyAlignment="1">
      <alignment horizontal="center"/>
    </xf>
    <xf numFmtId="166" fontId="12" fillId="10" borderId="23" xfId="0" applyNumberFormat="1" applyFont="1" applyFill="1" applyBorder="1" applyAlignment="1" applyProtection="1">
      <alignment horizontal="left"/>
      <protection locked="0"/>
    </xf>
    <xf numFmtId="166" fontId="12" fillId="10" borderId="24" xfId="0" applyNumberFormat="1" applyFont="1" applyFill="1" applyBorder="1" applyAlignment="1" applyProtection="1">
      <alignment horizontal="left"/>
      <protection locked="0"/>
    </xf>
    <xf numFmtId="166" fontId="12" fillId="10" borderId="53" xfId="0" applyNumberFormat="1" applyFont="1" applyFill="1" applyBorder="1" applyAlignment="1" applyProtection="1">
      <alignment horizontal="left"/>
      <protection locked="0"/>
    </xf>
    <xf numFmtId="165" fontId="12" fillId="10" borderId="23" xfId="0" applyNumberFormat="1" applyFont="1" applyFill="1" applyBorder="1" applyAlignment="1" applyProtection="1">
      <alignment horizontal="left"/>
      <protection locked="0"/>
    </xf>
    <xf numFmtId="165" fontId="12" fillId="10" borderId="24" xfId="0" applyNumberFormat="1" applyFont="1" applyFill="1" applyBorder="1" applyAlignment="1" applyProtection="1">
      <alignment horizontal="left"/>
      <protection locked="0"/>
    </xf>
    <xf numFmtId="165" fontId="12" fillId="10" borderId="53" xfId="0" applyNumberFormat="1" applyFont="1" applyFill="1" applyBorder="1" applyAlignment="1" applyProtection="1">
      <alignment horizontal="left"/>
      <protection locked="0"/>
    </xf>
    <xf numFmtId="0" fontId="3" fillId="10" borderId="23" xfId="0" applyFont="1" applyFill="1" applyBorder="1" applyAlignment="1">
      <alignment horizontal="center" wrapText="1"/>
    </xf>
    <xf numFmtId="0" fontId="3" fillId="10" borderId="24" xfId="0" applyFont="1" applyFill="1" applyBorder="1" applyAlignment="1">
      <alignment horizontal="center" wrapText="1"/>
    </xf>
    <xf numFmtId="0" fontId="3" fillId="10" borderId="53" xfId="0" applyFont="1" applyFill="1" applyBorder="1" applyAlignment="1">
      <alignment horizontal="center" wrapText="1"/>
    </xf>
    <xf numFmtId="0" fontId="1" fillId="9" borderId="11" xfId="0" applyFont="1" applyFill="1" applyBorder="1" applyAlignment="1">
      <alignment horizontal="left"/>
    </xf>
    <xf numFmtId="0" fontId="1" fillId="9" borderId="22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0" fontId="1" fillId="9" borderId="12" xfId="0" applyFont="1" applyFill="1" applyBorder="1" applyAlignment="1">
      <alignment horizontal="left"/>
    </xf>
    <xf numFmtId="0" fontId="16" fillId="5" borderId="46" xfId="0" applyFont="1" applyFill="1" applyBorder="1" applyAlignment="1">
      <alignment horizontal="center" vertical="center" wrapText="1"/>
    </xf>
    <xf numFmtId="0" fontId="16" fillId="5" borderId="51" xfId="0" applyFont="1" applyFill="1" applyBorder="1" applyAlignment="1">
      <alignment horizontal="center" vertical="center" wrapText="1"/>
    </xf>
    <xf numFmtId="0" fontId="16" fillId="5" borderId="52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iels van der Wal" id="{15DDA9AA-7DA0-4A11-B3EC-A007BBCF448D}" userId="S::n.vanderwal@carmel.nl::a7f8d361-e26a-4c2d-b60e-13ad2d7417c0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E25" dT="2021-01-13T09:20:21.63" personId="{15DDA9AA-7DA0-4A11-B3EC-A007BBCF448D}" id="{EE8429B9-08F4-4F2C-96C3-31E1160E5559}">
    <text>2502 en 417???</text>
  </threadedComment>
  <threadedComment ref="W28" dT="2021-01-13T14:27:19.64" personId="{15DDA9AA-7DA0-4A11-B3EC-A007BBCF448D}" id="{59F112AC-9E1B-4562-8F89-BA501B1E631A}">
    <text>Patio</text>
  </threadedComment>
  <threadedComment ref="S29" dT="2021-01-13T14:25:15.57" personId="{15DDA9AA-7DA0-4A11-B3EC-A007BBCF448D}" id="{5755384F-B38D-4371-8DD4-19347EC1C143}">
    <text>Rood asfalt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tabSelected="1" zoomScale="80" zoomScaleNormal="80" workbookViewId="0">
      <pane xSplit="5" ySplit="2" topLeftCell="F3" activePane="bottomRight" state="frozen"/>
      <selection pane="topRight" activeCell="F1" sqref="F1"/>
      <selection pane="bottomLeft" activeCell="A3" sqref="A3"/>
      <selection pane="bottomRight" sqref="A1:E1"/>
    </sheetView>
  </sheetViews>
  <sheetFormatPr defaultRowHeight="15" x14ac:dyDescent="0.25"/>
  <cols>
    <col min="1" max="1" width="12.42578125" bestFit="1" customWidth="1"/>
    <col min="2" max="2" width="9.28515625" bestFit="1" customWidth="1"/>
    <col min="3" max="3" width="50.5703125" bestFit="1" customWidth="1"/>
    <col min="4" max="4" width="30.5703125" bestFit="1" customWidth="1"/>
    <col min="5" max="5" width="17" bestFit="1" customWidth="1"/>
    <col min="10" max="11" width="9.140625" hidden="1" customWidth="1"/>
  </cols>
  <sheetData>
    <row r="1" spans="1:11" ht="15.75" thickBot="1" x14ac:dyDescent="0.3">
      <c r="A1" s="292" t="s">
        <v>0</v>
      </c>
      <c r="B1" s="293"/>
      <c r="C1" s="293"/>
      <c r="D1" s="293"/>
      <c r="E1" s="294"/>
      <c r="J1" t="s">
        <v>1</v>
      </c>
      <c r="K1" t="s">
        <v>2</v>
      </c>
    </row>
    <row r="2" spans="1:11" x14ac:dyDescent="0.25">
      <c r="A2" s="12" t="s">
        <v>3</v>
      </c>
      <c r="B2" s="13" t="s">
        <v>4</v>
      </c>
      <c r="C2" s="13" t="s">
        <v>5</v>
      </c>
      <c r="D2" s="13" t="s">
        <v>6</v>
      </c>
      <c r="E2" s="14" t="s">
        <v>7</v>
      </c>
      <c r="J2" t="s">
        <v>8</v>
      </c>
      <c r="K2" t="s">
        <v>9</v>
      </c>
    </row>
    <row r="3" spans="1:11" ht="14.45" customHeight="1" x14ac:dyDescent="0.25">
      <c r="A3" s="15">
        <v>253000</v>
      </c>
      <c r="B3" s="58" t="s">
        <v>10</v>
      </c>
      <c r="C3" s="16" t="s">
        <v>242</v>
      </c>
      <c r="D3" s="16" t="s">
        <v>12</v>
      </c>
      <c r="E3" s="16" t="s">
        <v>13</v>
      </c>
      <c r="J3" t="s">
        <v>15</v>
      </c>
    </row>
    <row r="4" spans="1:11" ht="14.45" customHeight="1" x14ac:dyDescent="0.25">
      <c r="A4" s="15">
        <v>253001</v>
      </c>
      <c r="B4" s="58" t="s">
        <v>10</v>
      </c>
      <c r="C4" s="56" t="s">
        <v>16</v>
      </c>
      <c r="D4" s="16" t="s">
        <v>17</v>
      </c>
      <c r="E4" s="16" t="s">
        <v>13</v>
      </c>
      <c r="J4" t="s">
        <v>18</v>
      </c>
    </row>
    <row r="5" spans="1:11" ht="14.45" customHeight="1" x14ac:dyDescent="0.25">
      <c r="A5" s="58">
        <v>254000</v>
      </c>
      <c r="B5" s="58" t="s">
        <v>10</v>
      </c>
      <c r="C5" s="16" t="s">
        <v>19</v>
      </c>
      <c r="D5" s="59" t="s">
        <v>20</v>
      </c>
      <c r="E5" s="59" t="s">
        <v>13</v>
      </c>
      <c r="J5" t="s">
        <v>21</v>
      </c>
    </row>
    <row r="6" spans="1:11" ht="14.45" customHeight="1" x14ac:dyDescent="0.25">
      <c r="A6" s="15">
        <v>255000</v>
      </c>
      <c r="B6" s="58" t="s">
        <v>10</v>
      </c>
      <c r="C6" s="16" t="s">
        <v>22</v>
      </c>
      <c r="D6" s="16" t="s">
        <v>23</v>
      </c>
      <c r="E6" s="16" t="s">
        <v>13</v>
      </c>
      <c r="J6" t="s">
        <v>14</v>
      </c>
    </row>
    <row r="7" spans="1:11" ht="14.45" customHeight="1" x14ac:dyDescent="0.25">
      <c r="A7" s="15">
        <v>256000</v>
      </c>
      <c r="B7" s="58" t="s">
        <v>10</v>
      </c>
      <c r="C7" s="16" t="s">
        <v>24</v>
      </c>
      <c r="D7" s="16" t="s">
        <v>25</v>
      </c>
      <c r="E7" s="16" t="s">
        <v>26</v>
      </c>
      <c r="J7" t="s">
        <v>27</v>
      </c>
    </row>
    <row r="8" spans="1:11" ht="14.45" customHeight="1" x14ac:dyDescent="0.25">
      <c r="A8" s="15">
        <v>257000</v>
      </c>
      <c r="B8" s="58" t="s">
        <v>10</v>
      </c>
      <c r="C8" s="16" t="s">
        <v>28</v>
      </c>
      <c r="D8" s="16" t="s">
        <v>29</v>
      </c>
      <c r="E8" s="16" t="s">
        <v>30</v>
      </c>
      <c r="J8" t="s">
        <v>31</v>
      </c>
    </row>
    <row r="9" spans="1:11" ht="14.45" customHeight="1" x14ac:dyDescent="0.25">
      <c r="A9" s="15">
        <v>258000</v>
      </c>
      <c r="B9" s="58" t="s">
        <v>10</v>
      </c>
      <c r="C9" s="16" t="s">
        <v>32</v>
      </c>
      <c r="D9" s="16" t="s">
        <v>33</v>
      </c>
      <c r="E9" s="16" t="s">
        <v>13</v>
      </c>
      <c r="J9" t="s">
        <v>34</v>
      </c>
    </row>
    <row r="10" spans="1:11" ht="14.45" customHeight="1" x14ac:dyDescent="0.25">
      <c r="A10" s="15">
        <v>259000</v>
      </c>
      <c r="B10" s="58" t="s">
        <v>10</v>
      </c>
      <c r="C10" s="16" t="s">
        <v>35</v>
      </c>
      <c r="D10" s="16" t="s">
        <v>36</v>
      </c>
      <c r="E10" s="16" t="s">
        <v>13</v>
      </c>
    </row>
    <row r="11" spans="1:11" ht="14.45" customHeight="1" x14ac:dyDescent="0.25">
      <c r="A11" s="15">
        <v>280000</v>
      </c>
      <c r="B11" s="58" t="s">
        <v>37</v>
      </c>
      <c r="C11" s="16" t="s">
        <v>38</v>
      </c>
      <c r="D11" s="16" t="s">
        <v>39</v>
      </c>
      <c r="E11" s="16" t="s">
        <v>40</v>
      </c>
    </row>
    <row r="12" spans="1:11" ht="14.45" customHeight="1" x14ac:dyDescent="0.25">
      <c r="A12" s="15">
        <v>280001</v>
      </c>
      <c r="B12" s="58" t="s">
        <v>37</v>
      </c>
      <c r="C12" s="16" t="s">
        <v>41</v>
      </c>
      <c r="D12" s="16" t="s">
        <v>42</v>
      </c>
      <c r="E12" s="16" t="s">
        <v>40</v>
      </c>
    </row>
    <row r="13" spans="1:11" ht="14.45" customHeight="1" x14ac:dyDescent="0.25">
      <c r="A13" s="15">
        <v>301000</v>
      </c>
      <c r="B13" s="58" t="s">
        <v>43</v>
      </c>
      <c r="C13" s="16" t="s">
        <v>231</v>
      </c>
      <c r="D13" s="16" t="s">
        <v>44</v>
      </c>
      <c r="E13" s="16" t="s">
        <v>45</v>
      </c>
    </row>
    <row r="14" spans="1:11" ht="14.45" customHeight="1" x14ac:dyDescent="0.25">
      <c r="A14" s="15">
        <v>302000</v>
      </c>
      <c r="B14" s="58" t="s">
        <v>43</v>
      </c>
      <c r="C14" s="16" t="s">
        <v>46</v>
      </c>
      <c r="D14" s="16" t="s">
        <v>47</v>
      </c>
      <c r="E14" s="16" t="s">
        <v>45</v>
      </c>
    </row>
    <row r="15" spans="1:11" ht="14.45" customHeight="1" x14ac:dyDescent="0.25">
      <c r="A15" s="15">
        <v>303000</v>
      </c>
      <c r="B15" s="58" t="s">
        <v>43</v>
      </c>
      <c r="C15" s="16" t="s">
        <v>232</v>
      </c>
      <c r="D15" s="16" t="s">
        <v>49</v>
      </c>
      <c r="E15" s="16" t="s">
        <v>45</v>
      </c>
    </row>
    <row r="16" spans="1:11" ht="14.45" customHeight="1" x14ac:dyDescent="0.25">
      <c r="A16" s="58">
        <v>310000</v>
      </c>
      <c r="B16" s="58" t="s">
        <v>50</v>
      </c>
      <c r="C16" s="16" t="s">
        <v>46</v>
      </c>
      <c r="D16" s="16" t="s">
        <v>51</v>
      </c>
      <c r="E16" s="16" t="s">
        <v>52</v>
      </c>
    </row>
    <row r="17" spans="1:5" ht="14.45" customHeight="1" x14ac:dyDescent="0.25">
      <c r="A17" s="15">
        <v>321000</v>
      </c>
      <c r="B17" s="58" t="s">
        <v>53</v>
      </c>
      <c r="C17" s="16" t="s">
        <v>54</v>
      </c>
      <c r="D17" s="16" t="s">
        <v>55</v>
      </c>
      <c r="E17" s="16" t="s">
        <v>56</v>
      </c>
    </row>
    <row r="18" spans="1:5" ht="14.45" customHeight="1" x14ac:dyDescent="0.25">
      <c r="A18" s="15">
        <v>326000</v>
      </c>
      <c r="B18" s="58" t="s">
        <v>53</v>
      </c>
      <c r="C18" s="16" t="s">
        <v>230</v>
      </c>
      <c r="D18" s="16" t="s">
        <v>57</v>
      </c>
      <c r="E18" s="16" t="s">
        <v>56</v>
      </c>
    </row>
    <row r="19" spans="1:5" ht="14.45" customHeight="1" x14ac:dyDescent="0.25">
      <c r="A19" s="15">
        <v>326001</v>
      </c>
      <c r="B19" s="58" t="s">
        <v>53</v>
      </c>
      <c r="C19" s="16" t="s">
        <v>184</v>
      </c>
      <c r="D19" s="16" t="s">
        <v>58</v>
      </c>
      <c r="E19" s="16" t="s">
        <v>56</v>
      </c>
    </row>
    <row r="20" spans="1:5" ht="14.45" customHeight="1" x14ac:dyDescent="0.25">
      <c r="A20" s="15">
        <v>363000</v>
      </c>
      <c r="B20" s="58" t="s">
        <v>59</v>
      </c>
      <c r="C20" s="16" t="s">
        <v>60</v>
      </c>
      <c r="D20" s="16" t="s">
        <v>61</v>
      </c>
      <c r="E20" s="16" t="s">
        <v>62</v>
      </c>
    </row>
    <row r="21" spans="1:5" ht="14.45" customHeight="1" x14ac:dyDescent="0.25">
      <c r="A21" s="15">
        <v>366000</v>
      </c>
      <c r="B21" s="58" t="s">
        <v>59</v>
      </c>
      <c r="C21" s="16" t="s">
        <v>240</v>
      </c>
      <c r="D21" s="16" t="s">
        <v>64</v>
      </c>
      <c r="E21" s="16" t="s">
        <v>65</v>
      </c>
    </row>
    <row r="22" spans="1:5" ht="14.45" customHeight="1" x14ac:dyDescent="0.25">
      <c r="A22" s="15">
        <v>366001</v>
      </c>
      <c r="B22" s="58" t="s">
        <v>59</v>
      </c>
      <c r="C22" s="16" t="s">
        <v>241</v>
      </c>
      <c r="D22" s="16" t="s">
        <v>67</v>
      </c>
      <c r="E22" s="16" t="s">
        <v>65</v>
      </c>
    </row>
    <row r="23" spans="1:5" ht="14.45" customHeight="1" x14ac:dyDescent="0.25">
      <c r="A23" s="15">
        <v>421000</v>
      </c>
      <c r="B23" s="58" t="s">
        <v>68</v>
      </c>
      <c r="C23" s="16" t="s">
        <v>69</v>
      </c>
      <c r="D23" s="16" t="s">
        <v>70</v>
      </c>
      <c r="E23" s="16" t="s">
        <v>71</v>
      </c>
    </row>
    <row r="24" spans="1:5" ht="14.45" customHeight="1" x14ac:dyDescent="0.25">
      <c r="A24" s="15">
        <v>422000</v>
      </c>
      <c r="B24" s="58" t="s">
        <v>68</v>
      </c>
      <c r="C24" s="16" t="s">
        <v>72</v>
      </c>
      <c r="D24" s="16" t="s">
        <v>73</v>
      </c>
      <c r="E24" s="16" t="s">
        <v>71</v>
      </c>
    </row>
    <row r="25" spans="1:5" ht="14.45" customHeight="1" x14ac:dyDescent="0.25">
      <c r="A25" s="15">
        <v>423000</v>
      </c>
      <c r="B25" s="58" t="s">
        <v>68</v>
      </c>
      <c r="C25" s="16" t="s">
        <v>74</v>
      </c>
      <c r="D25" s="16" t="s">
        <v>75</v>
      </c>
      <c r="E25" s="16" t="s">
        <v>71</v>
      </c>
    </row>
    <row r="26" spans="1:5" ht="14.45" customHeight="1" x14ac:dyDescent="0.25">
      <c r="A26" s="15">
        <v>424000</v>
      </c>
      <c r="B26" s="58" t="s">
        <v>68</v>
      </c>
      <c r="C26" s="16" t="s">
        <v>76</v>
      </c>
      <c r="D26" s="16" t="s">
        <v>77</v>
      </c>
      <c r="E26" s="16" t="s">
        <v>78</v>
      </c>
    </row>
    <row r="27" spans="1:5" ht="14.45" customHeight="1" x14ac:dyDescent="0.25">
      <c r="A27" s="15">
        <v>425000</v>
      </c>
      <c r="B27" s="58" t="s">
        <v>68</v>
      </c>
      <c r="C27" s="16" t="s">
        <v>79</v>
      </c>
      <c r="D27" s="16" t="s">
        <v>80</v>
      </c>
      <c r="E27" s="16" t="s">
        <v>81</v>
      </c>
    </row>
    <row r="28" spans="1:5" ht="14.45" customHeight="1" x14ac:dyDescent="0.25">
      <c r="A28" s="15">
        <v>426000</v>
      </c>
      <c r="B28" s="58" t="s">
        <v>68</v>
      </c>
      <c r="C28" s="16" t="s">
        <v>48</v>
      </c>
      <c r="D28" s="16" t="s">
        <v>82</v>
      </c>
      <c r="E28" s="16" t="s">
        <v>71</v>
      </c>
    </row>
    <row r="29" spans="1:5" ht="14.45" customHeight="1" x14ac:dyDescent="0.25">
      <c r="A29" s="15">
        <v>431000</v>
      </c>
      <c r="B29" s="58" t="s">
        <v>83</v>
      </c>
      <c r="C29" s="16" t="s">
        <v>84</v>
      </c>
      <c r="D29" s="16" t="s">
        <v>85</v>
      </c>
      <c r="E29" s="16" t="s">
        <v>86</v>
      </c>
    </row>
    <row r="30" spans="1:5" ht="14.45" customHeight="1" x14ac:dyDescent="0.25">
      <c r="A30" s="15">
        <v>432000</v>
      </c>
      <c r="B30" s="58" t="s">
        <v>83</v>
      </c>
      <c r="C30" s="16" t="s">
        <v>87</v>
      </c>
      <c r="D30" s="16" t="s">
        <v>88</v>
      </c>
      <c r="E30" s="16" t="s">
        <v>86</v>
      </c>
    </row>
    <row r="31" spans="1:5" ht="14.45" customHeight="1" x14ac:dyDescent="0.25">
      <c r="A31" s="15">
        <v>434000</v>
      </c>
      <c r="B31" s="58" t="s">
        <v>83</v>
      </c>
      <c r="C31" s="16" t="s">
        <v>91</v>
      </c>
      <c r="D31" s="16" t="s">
        <v>92</v>
      </c>
      <c r="E31" s="16" t="s">
        <v>86</v>
      </c>
    </row>
    <row r="32" spans="1:5" ht="14.45" customHeight="1" x14ac:dyDescent="0.25">
      <c r="A32" s="15">
        <v>436000</v>
      </c>
      <c r="B32" s="58" t="s">
        <v>83</v>
      </c>
      <c r="C32" s="16" t="s">
        <v>89</v>
      </c>
      <c r="D32" s="16" t="s">
        <v>90</v>
      </c>
      <c r="E32" s="16" t="s">
        <v>86</v>
      </c>
    </row>
    <row r="33" spans="1:5" ht="14.45" customHeight="1" x14ac:dyDescent="0.25">
      <c r="A33" s="15">
        <v>436001</v>
      </c>
      <c r="B33" s="58" t="s">
        <v>83</v>
      </c>
      <c r="C33" s="16" t="s">
        <v>235</v>
      </c>
      <c r="D33" s="16" t="s">
        <v>95</v>
      </c>
      <c r="E33" s="16" t="s">
        <v>86</v>
      </c>
    </row>
    <row r="34" spans="1:5" ht="14.45" customHeight="1" x14ac:dyDescent="0.25">
      <c r="A34" s="15">
        <v>436002</v>
      </c>
      <c r="B34" s="58" t="s">
        <v>83</v>
      </c>
      <c r="C34" s="56" t="s">
        <v>93</v>
      </c>
      <c r="D34" s="16" t="s">
        <v>94</v>
      </c>
      <c r="E34" s="16" t="s">
        <v>86</v>
      </c>
    </row>
    <row r="35" spans="1:5" ht="14.45" customHeight="1" x14ac:dyDescent="0.25">
      <c r="A35" s="15">
        <v>437000</v>
      </c>
      <c r="B35" s="58" t="s">
        <v>83</v>
      </c>
      <c r="C35" s="16" t="s">
        <v>96</v>
      </c>
      <c r="D35" s="16" t="s">
        <v>97</v>
      </c>
      <c r="E35" s="16" t="s">
        <v>86</v>
      </c>
    </row>
    <row r="36" spans="1:5" ht="14.45" customHeight="1" x14ac:dyDescent="0.25">
      <c r="A36" s="15">
        <v>441000</v>
      </c>
      <c r="B36" s="58" t="s">
        <v>98</v>
      </c>
      <c r="C36" s="16" t="s">
        <v>100</v>
      </c>
      <c r="D36" s="16" t="s">
        <v>101</v>
      </c>
      <c r="E36" s="16" t="s">
        <v>99</v>
      </c>
    </row>
    <row r="37" spans="1:5" ht="14.45" customHeight="1" x14ac:dyDescent="0.25">
      <c r="A37" s="15">
        <v>442000</v>
      </c>
      <c r="B37" s="58" t="s">
        <v>98</v>
      </c>
      <c r="C37" s="16" t="s">
        <v>102</v>
      </c>
      <c r="D37" s="16" t="s">
        <v>103</v>
      </c>
      <c r="E37" s="16" t="s">
        <v>99</v>
      </c>
    </row>
    <row r="38" spans="1:5" ht="14.45" customHeight="1" x14ac:dyDescent="0.25">
      <c r="A38" s="15">
        <v>444000</v>
      </c>
      <c r="B38" s="58" t="s">
        <v>98</v>
      </c>
      <c r="C38" s="16" t="s">
        <v>104</v>
      </c>
      <c r="D38" s="16" t="s">
        <v>105</v>
      </c>
      <c r="E38" s="16" t="s">
        <v>99</v>
      </c>
    </row>
    <row r="39" spans="1:5" ht="14.45" customHeight="1" x14ac:dyDescent="0.25">
      <c r="A39" s="15">
        <v>446000</v>
      </c>
      <c r="B39" s="58" t="s">
        <v>98</v>
      </c>
      <c r="C39" s="16" t="s">
        <v>106</v>
      </c>
      <c r="D39" s="16" t="s">
        <v>107</v>
      </c>
      <c r="E39" s="16" t="s">
        <v>99</v>
      </c>
    </row>
    <row r="40" spans="1:5" ht="14.45" customHeight="1" x14ac:dyDescent="0.25">
      <c r="A40" s="15">
        <v>447000</v>
      </c>
      <c r="B40" s="58" t="s">
        <v>98</v>
      </c>
      <c r="C40" s="16" t="s">
        <v>108</v>
      </c>
      <c r="D40" s="16" t="s">
        <v>109</v>
      </c>
      <c r="E40" s="16" t="s">
        <v>99</v>
      </c>
    </row>
    <row r="41" spans="1:5" ht="14.45" customHeight="1" x14ac:dyDescent="0.25">
      <c r="A41" s="15">
        <v>447001</v>
      </c>
      <c r="B41" s="58" t="s">
        <v>98</v>
      </c>
      <c r="C41" s="16" t="s">
        <v>110</v>
      </c>
      <c r="D41" s="16" t="s">
        <v>111</v>
      </c>
      <c r="E41" s="16" t="s">
        <v>99</v>
      </c>
    </row>
    <row r="42" spans="1:5" ht="14.45" customHeight="1" x14ac:dyDescent="0.25">
      <c r="A42" s="15">
        <v>449000</v>
      </c>
      <c r="B42" s="58" t="s">
        <v>98</v>
      </c>
      <c r="C42" s="16" t="s">
        <v>237</v>
      </c>
      <c r="D42" s="16" t="s">
        <v>113</v>
      </c>
      <c r="E42" s="16" t="s">
        <v>99</v>
      </c>
    </row>
    <row r="43" spans="1:5" ht="14.45" customHeight="1" x14ac:dyDescent="0.25">
      <c r="A43" s="15">
        <v>462000</v>
      </c>
      <c r="B43" s="58" t="s">
        <v>114</v>
      </c>
      <c r="C43" s="16" t="s">
        <v>116</v>
      </c>
      <c r="D43" s="16" t="s">
        <v>117</v>
      </c>
      <c r="E43" s="16" t="s">
        <v>115</v>
      </c>
    </row>
    <row r="44" spans="1:5" ht="14.45" customHeight="1" x14ac:dyDescent="0.25">
      <c r="A44" s="15">
        <v>463000</v>
      </c>
      <c r="B44" s="58" t="s">
        <v>114</v>
      </c>
      <c r="C44" s="16" t="s">
        <v>118</v>
      </c>
      <c r="D44" s="16" t="s">
        <v>119</v>
      </c>
      <c r="E44" s="16" t="s">
        <v>115</v>
      </c>
    </row>
    <row r="45" spans="1:5" ht="14.45" customHeight="1" x14ac:dyDescent="0.25">
      <c r="A45" s="15"/>
      <c r="B45" s="58" t="s">
        <v>114</v>
      </c>
      <c r="C45" s="16" t="s">
        <v>227</v>
      </c>
      <c r="D45" s="16" t="s">
        <v>228</v>
      </c>
      <c r="E45" s="16" t="s">
        <v>115</v>
      </c>
    </row>
    <row r="46" spans="1:5" ht="14.45" customHeight="1" x14ac:dyDescent="0.25">
      <c r="A46" s="15">
        <v>465000</v>
      </c>
      <c r="B46" s="58" t="s">
        <v>114</v>
      </c>
      <c r="C46" s="16" t="s">
        <v>120</v>
      </c>
      <c r="D46" s="16" t="s">
        <v>121</v>
      </c>
      <c r="E46" s="16" t="s">
        <v>115</v>
      </c>
    </row>
    <row r="47" spans="1:5" ht="14.45" customHeight="1" x14ac:dyDescent="0.25">
      <c r="A47" s="15">
        <v>466000</v>
      </c>
      <c r="B47" s="58" t="s">
        <v>114</v>
      </c>
      <c r="C47" s="16" t="s">
        <v>225</v>
      </c>
      <c r="D47" s="16" t="s">
        <v>122</v>
      </c>
      <c r="E47" s="16" t="s">
        <v>115</v>
      </c>
    </row>
    <row r="48" spans="1:5" ht="14.45" customHeight="1" x14ac:dyDescent="0.25">
      <c r="A48" s="15">
        <v>467000</v>
      </c>
      <c r="B48" s="58" t="s">
        <v>114</v>
      </c>
      <c r="C48" s="56" t="s">
        <v>226</v>
      </c>
      <c r="D48" s="16" t="s">
        <v>123</v>
      </c>
      <c r="E48" s="16" t="s">
        <v>115</v>
      </c>
    </row>
    <row r="49" spans="1:5" ht="14.45" customHeight="1" x14ac:dyDescent="0.25">
      <c r="A49" s="15">
        <v>471000</v>
      </c>
      <c r="B49" s="58" t="s">
        <v>125</v>
      </c>
      <c r="C49" s="16" t="s">
        <v>245</v>
      </c>
      <c r="D49" s="16" t="s">
        <v>126</v>
      </c>
      <c r="E49" s="16" t="s">
        <v>124</v>
      </c>
    </row>
    <row r="50" spans="1:5" ht="14.45" customHeight="1" x14ac:dyDescent="0.25">
      <c r="A50" s="15">
        <v>473000</v>
      </c>
      <c r="B50" s="58" t="s">
        <v>125</v>
      </c>
      <c r="C50" s="16" t="s">
        <v>127</v>
      </c>
      <c r="D50" s="16" t="s">
        <v>128</v>
      </c>
      <c r="E50" s="16" t="s">
        <v>129</v>
      </c>
    </row>
    <row r="51" spans="1:5" ht="14.45" customHeight="1" x14ac:dyDescent="0.25">
      <c r="A51" s="15">
        <v>481000</v>
      </c>
      <c r="B51" s="58" t="s">
        <v>130</v>
      </c>
      <c r="C51" s="16" t="s">
        <v>131</v>
      </c>
      <c r="D51" s="16" t="s">
        <v>132</v>
      </c>
      <c r="E51" s="16" t="s">
        <v>124</v>
      </c>
    </row>
    <row r="52" spans="1:5" ht="14.45" customHeight="1" x14ac:dyDescent="0.25">
      <c r="A52" s="15">
        <v>482000</v>
      </c>
      <c r="B52" s="58" t="s">
        <v>130</v>
      </c>
      <c r="C52" s="16" t="s">
        <v>133</v>
      </c>
      <c r="D52" s="16" t="s">
        <v>134</v>
      </c>
      <c r="E52" s="16" t="s">
        <v>135</v>
      </c>
    </row>
    <row r="53" spans="1:5" ht="14.45" customHeight="1" x14ac:dyDescent="0.25">
      <c r="A53" s="15">
        <v>501000</v>
      </c>
      <c r="B53" s="58" t="s">
        <v>136</v>
      </c>
      <c r="C53" s="16" t="s">
        <v>238</v>
      </c>
      <c r="D53" s="16" t="s">
        <v>137</v>
      </c>
      <c r="E53" s="16" t="s">
        <v>138</v>
      </c>
    </row>
    <row r="54" spans="1:5" x14ac:dyDescent="0.25">
      <c r="A54" s="15">
        <v>610000</v>
      </c>
      <c r="B54" s="58" t="s">
        <v>139</v>
      </c>
      <c r="C54" s="16" t="s">
        <v>140</v>
      </c>
      <c r="D54" s="16" t="s">
        <v>141</v>
      </c>
      <c r="E54" s="59" t="s">
        <v>13</v>
      </c>
    </row>
    <row r="55" spans="1:5" x14ac:dyDescent="0.25">
      <c r="A55" s="11"/>
      <c r="B55" s="11"/>
      <c r="C55" s="11"/>
      <c r="D55" s="11"/>
      <c r="E55" s="11"/>
    </row>
    <row r="56" spans="1:5" x14ac:dyDescent="0.25">
      <c r="A56" s="11"/>
    </row>
    <row r="57" spans="1:5" x14ac:dyDescent="0.25">
      <c r="A57" s="11"/>
    </row>
  </sheetData>
  <autoFilter ref="A2:E54" xr:uid="{00000000-0009-0000-0000-000000000000}"/>
  <mergeCells count="1">
    <mergeCell ref="A1:E1"/>
  </mergeCells>
  <hyperlinks>
    <hyperlink ref="A3" location="'Locatie-informatie'!D1" display="'Locatie-informatie'!D1" xr:uid="{2733BF9F-305F-4DCE-87BB-FCD2F1DE21E4}"/>
    <hyperlink ref="A4" location="'Locatie-informatie'!E1" display="'Locatie-informatie'!E1" xr:uid="{CBA664D7-1B51-4611-A3AA-F6EEEC710130}"/>
    <hyperlink ref="A6" location="'Locatie-informatie'!F1" display="'Locatie-informatie'!F1" xr:uid="{B9C00029-6E27-4959-B7EC-9BA96388C8A3}"/>
    <hyperlink ref="A7" location="'Locatie-informatie'!G1" display="'Locatie-informatie'!G1" xr:uid="{284FB03F-7CB9-4427-9914-E41F337B3DF5}"/>
    <hyperlink ref="A8" location="'Locatie-informatie'!H1" display="'Locatie-informatie'!H1" xr:uid="{72915160-E33D-419D-A0F0-200DBB0497E1}"/>
    <hyperlink ref="A9" location="'Locatie-informatie'!I1" display="'Locatie-informatie'!I1" xr:uid="{CE2C834D-5E67-4613-82EA-7E4FFE1F4165}"/>
    <hyperlink ref="A10" location="'Locatie-informatie'!J1" display="'Locatie-informatie'!J1" xr:uid="{3A93ED96-93B2-40EB-9F5F-B8E70533C539}"/>
    <hyperlink ref="A11" location="'Locatie-informatie'!K1" display="'Locatie-informatie'!K1" xr:uid="{257F01DE-84AF-4DDE-9139-E3AE3F26C33E}"/>
    <hyperlink ref="A12" location="'Locatie-informatie'!L1" display="'Locatie-informatie'!L1" xr:uid="{97493A94-C31B-4EA1-A88E-852EBCF0B8A5}"/>
    <hyperlink ref="A13" location="'Locatie-informatie'!M1" display="'Locatie-informatie'!M1" xr:uid="{0142C33B-A3C8-475C-BB16-169204249736}"/>
    <hyperlink ref="A14" location="'Locatie-informatie'!N1" display="'Locatie-informatie'!N1" xr:uid="{AB4BB36D-B4F2-4D0C-880E-6F8D9BB00C12}"/>
    <hyperlink ref="A15" location="'Locatie-informatie'!O1" display="'Locatie-informatie'!O1" xr:uid="{CCB6933A-515E-4276-ACC4-7DD9B6047268}"/>
    <hyperlink ref="A17" location="'Locatie-informatie'!P1" display="'Locatie-informatie'!P1" xr:uid="{9A71DC54-3BD6-469A-85BB-4D9E8AAA822C}"/>
    <hyperlink ref="A18" location="'Locatie-informatie'!Q1" display="'Locatie-informatie'!Q1" xr:uid="{E8D7BD1E-CD15-4522-8C3C-FB1196EF3067}"/>
    <hyperlink ref="A19" location="'Locatie-informatie'!R1" display="'Locatie-informatie'!R1" xr:uid="{6A38B424-9FE7-48B5-8C62-6EEF9FDA2D23}"/>
    <hyperlink ref="A20" location="'Locatie-informatie'!S1" display="'Locatie-informatie'!S1" xr:uid="{8EDED115-6117-44F3-AF12-1B22CAA39957}"/>
    <hyperlink ref="A21" location="'Locatie-informatie'!T1" display="'Locatie-informatie'!T1" xr:uid="{BE086F4F-33EE-4B43-94F9-4E4C3D248E58}"/>
    <hyperlink ref="A22" location="'Locatie-informatie'!U1" display="'Locatie-informatie'!U1" xr:uid="{66F1E2F3-2A2B-41FB-9A03-5D3EB1A09790}"/>
    <hyperlink ref="A23" location="'Locatie-informatie'!V1" display="'Locatie-informatie'!V1" xr:uid="{9D06B925-B75A-467F-8FDE-63EF115A017E}"/>
    <hyperlink ref="A24" location="'Locatie-informatie'!W1" display="'Locatie-informatie'!W1" xr:uid="{587A0F40-8463-4EA4-99B9-389499756292}"/>
    <hyperlink ref="A25" location="'Locatie-informatie'!X1" display="'Locatie-informatie'!X1" xr:uid="{2BD1D9A4-BC65-468B-9A9F-F42F03B3B183}"/>
    <hyperlink ref="A26" location="'Locatie-informatie'!Y1" display="'Locatie-informatie'!Y1" xr:uid="{E0FDCA3B-8C69-4D22-8271-93DB2C5E9507}"/>
    <hyperlink ref="A27" location="'Locatie-informatie'!Z1" display="'Locatie-informatie'!Z1" xr:uid="{51B002D0-9F96-4604-ABC6-42BAD1D3C123}"/>
    <hyperlink ref="A28" location="'Locatie-informatie'!AA1" display="'Locatie-informatie'!AA1" xr:uid="{CC313B04-E96F-4987-935B-9EFBF72BBAB6}"/>
    <hyperlink ref="A29" location="'Locatie-informatie'!AB1" display="'Locatie-informatie'!AB1" xr:uid="{04E02FEA-268E-4AE9-B8A2-43593A2F479C}"/>
    <hyperlink ref="A30" location="'Locatie-informatie'!AC1" display="'Locatie-informatie'!AC1" xr:uid="{539AC1D9-ADEC-480A-BE68-3CDCDBA2FF5D}"/>
    <hyperlink ref="A31" location="'Locatie-informatie'!AD1" display="'Locatie-informatie'!AD1" xr:uid="{4A4F254A-E20E-4418-8158-B83CBD3771C6}"/>
    <hyperlink ref="A32" location="'Locatie-informatie'!AE1" display="'Locatie-informatie'!AE1" xr:uid="{9FD89EB9-585B-4633-8A15-C1A235CF6D7F}"/>
    <hyperlink ref="A33" location="'Locatie-informatie'!AF1" display="'Locatie-informatie'!AF1" xr:uid="{7101D50E-C574-4009-9D6A-2D19BED3FABB}"/>
    <hyperlink ref="A34" location="'Locatie-informatie'!AG1" display="'Locatie-informatie'!AG1" xr:uid="{AF9A47F4-F040-4A2E-8F43-583CDC2AAF02}"/>
    <hyperlink ref="A35" location="'Locatie-informatie'!AH1" display="'Locatie-informatie'!AH1" xr:uid="{61A43A39-424F-464F-953E-72806CBC030A}"/>
    <hyperlink ref="A36" location="'Locatie-informatie'!AI1" display="'Locatie-informatie'!AI1" xr:uid="{9E207EE0-CBBC-4AF8-AFFC-96A377297277}"/>
    <hyperlink ref="A37" location="'Locatie-informatie'!AJ1" display="'Locatie-informatie'!AJ1" xr:uid="{7D3E20E6-D13E-4D93-88CA-68A125B8B97D}"/>
    <hyperlink ref="A38" location="'Locatie-informatie'!AK1" display="'Locatie-informatie'!AK1" xr:uid="{767EC305-C4B1-439E-AEA8-3D51C81C0EA7}"/>
    <hyperlink ref="A39" location="'Locatie-informatie'!AL1" display="'Locatie-informatie'!AL1" xr:uid="{177EDFD4-AF23-4BB4-B9CE-ED34B5DF04E9}"/>
    <hyperlink ref="A40" location="'Locatie-informatie'!AM1" display="'Locatie-informatie'!AM1" xr:uid="{34451D00-8A5F-4091-A4DD-72CD35F913DB}"/>
    <hyperlink ref="A41" location="'Locatie-informatie'!AN1" display="'Locatie-informatie'!AN1" xr:uid="{D608D752-3B77-4CA1-9836-39041C0EA622}"/>
    <hyperlink ref="A42" location="'Locatie-informatie'!AO1" display="'Locatie-informatie'!AO1" xr:uid="{762DCC70-889D-413A-9476-FD05FCEDE4EB}"/>
    <hyperlink ref="A43" location="'Locatie-informatie'!AP1" display="'Locatie-informatie'!AP1" xr:uid="{BE1B98C6-2269-4657-9ED9-BC805BAED9B4}"/>
    <hyperlink ref="A44" location="'Locatie-informatie'!AQ1" display="'Locatie-informatie'!AQ1" xr:uid="{9001A0BE-74C3-4E2D-A0D3-DA95384EAE1B}"/>
    <hyperlink ref="A46" location="'Locatie-informatie'!AR1" display="'Locatie-informatie'!AR1" xr:uid="{4D7CC837-E75A-4EA1-B35D-584993E7729E}"/>
    <hyperlink ref="A47" location="'Locatie-informatie'!AS1" display="'Locatie-informatie'!AS1" xr:uid="{ED248DA5-840A-4500-966B-3E8214FE120D}"/>
    <hyperlink ref="A48" location="'Locatie-informatie'!AT1" display="'Locatie-informatie'!AT1" xr:uid="{5F948CDB-5E4D-47AC-A7A2-F47AB4A12860}"/>
    <hyperlink ref="A49" location="'Locatie-informatie'!AU1" display="'Locatie-informatie'!AU1" xr:uid="{DB7E8305-493E-454B-B9E3-B15B9B0BA302}"/>
    <hyperlink ref="A50" location="'Locatie-informatie'!AV1" display="'Locatie-informatie'!AV1" xr:uid="{A667E84D-E9C2-412E-A30C-E3ECE205A8B0}"/>
    <hyperlink ref="A51" location="'Locatie-informatie'!AW1" display="'Locatie-informatie'!AW1" xr:uid="{EE3B5DD6-40B7-4F74-99D8-511E6EC3FBD6}"/>
    <hyperlink ref="A52" location="'Locatie-informatie'!AX1" display="'Locatie-informatie'!AX1" xr:uid="{64710A0E-C3C5-41A0-9B75-00DB826C9EA1}"/>
    <hyperlink ref="A53" location="'Locatie-informatie'!AY1" display="'Locatie-informatie'!AY1" xr:uid="{3A506C59-E557-49F2-8421-C0C566849BE0}"/>
    <hyperlink ref="A54" location="'Locatie-informatie'!AZ1" display="'Locatie-informatie'!AZ1" xr:uid="{A65E1202-E222-41D7-8FA9-71301867C451}"/>
  </hyperlinks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4118-6DCB-46DC-A299-FAD5FC84C1FF}">
  <sheetPr>
    <pageSetUpPr fitToPage="1"/>
  </sheetPr>
  <dimension ref="A1:J40"/>
  <sheetViews>
    <sheetView zoomScale="110" zoomScaleNormal="110" workbookViewId="0">
      <pane xSplit="3" ySplit="5" topLeftCell="D6" activePane="bottomRight" state="frozen"/>
      <selection pane="topRight" activeCell="D1" sqref="D1"/>
      <selection pane="bottomLeft" activeCell="A3" sqref="A3"/>
      <selection pane="bottomRight" sqref="A1:A5"/>
    </sheetView>
  </sheetViews>
  <sheetFormatPr defaultColWidth="9.140625" defaultRowHeight="15" x14ac:dyDescent="0.25"/>
  <cols>
    <col min="1" max="1" width="45.42578125" style="68" bestFit="1" customWidth="1"/>
    <col min="2" max="2" width="10.7109375" style="68" bestFit="1" customWidth="1"/>
    <col min="3" max="3" width="8.140625" style="68" customWidth="1"/>
    <col min="4" max="4" width="12.42578125" style="68" bestFit="1" customWidth="1"/>
    <col min="5" max="16384" width="9.140625" style="68"/>
  </cols>
  <sheetData>
    <row r="1" spans="1:4" ht="15.75" thickBot="1" x14ac:dyDescent="0.3">
      <c r="A1" s="297" t="s">
        <v>312</v>
      </c>
      <c r="B1" s="295" t="s">
        <v>168</v>
      </c>
      <c r="C1" s="296"/>
      <c r="D1" s="274"/>
    </row>
    <row r="2" spans="1:4" ht="30.75" thickBot="1" x14ac:dyDescent="0.3">
      <c r="A2" s="298"/>
      <c r="B2" s="273" t="s">
        <v>5</v>
      </c>
      <c r="C2" s="70"/>
      <c r="D2" s="275" t="s">
        <v>304</v>
      </c>
    </row>
    <row r="3" spans="1:4" ht="15.75" thickBot="1" x14ac:dyDescent="0.3">
      <c r="A3" s="298"/>
      <c r="B3" s="273" t="s">
        <v>4</v>
      </c>
      <c r="C3" s="70"/>
      <c r="D3" s="276"/>
    </row>
    <row r="4" spans="1:4" ht="15.75" thickBot="1" x14ac:dyDescent="0.3">
      <c r="A4" s="298"/>
      <c r="B4" s="273" t="s">
        <v>180</v>
      </c>
      <c r="C4" s="70"/>
      <c r="D4" s="277"/>
    </row>
    <row r="5" spans="1:4" ht="15.75" thickBot="1" x14ac:dyDescent="0.3">
      <c r="A5" s="299"/>
      <c r="B5" s="89" t="s">
        <v>223</v>
      </c>
      <c r="C5" s="89" t="s">
        <v>167</v>
      </c>
      <c r="D5" s="278"/>
    </row>
    <row r="6" spans="1:4" ht="15.75" thickBot="1" x14ac:dyDescent="0.3">
      <c r="A6" s="279" t="s">
        <v>142</v>
      </c>
      <c r="B6" s="94"/>
      <c r="C6" s="94"/>
      <c r="D6" s="280"/>
    </row>
    <row r="7" spans="1:4" x14ac:dyDescent="0.25">
      <c r="A7" s="281" t="s">
        <v>143</v>
      </c>
      <c r="B7" s="100" t="s">
        <v>221</v>
      </c>
      <c r="C7" s="101" t="s">
        <v>144</v>
      </c>
      <c r="D7" s="1">
        <v>1</v>
      </c>
    </row>
    <row r="8" spans="1:4" x14ac:dyDescent="0.25">
      <c r="A8" s="282" t="s">
        <v>145</v>
      </c>
      <c r="B8" s="100" t="s">
        <v>221</v>
      </c>
      <c r="C8" s="101" t="s">
        <v>144</v>
      </c>
      <c r="D8" s="1">
        <v>8</v>
      </c>
    </row>
    <row r="9" spans="1:4" x14ac:dyDescent="0.25">
      <c r="A9" s="282" t="s">
        <v>146</v>
      </c>
      <c r="B9" s="100" t="s">
        <v>221</v>
      </c>
      <c r="C9" s="101" t="s">
        <v>147</v>
      </c>
      <c r="D9" s="1">
        <v>2</v>
      </c>
    </row>
    <row r="10" spans="1:4" x14ac:dyDescent="0.25">
      <c r="A10" s="282" t="s">
        <v>148</v>
      </c>
      <c r="B10" s="100" t="s">
        <v>221</v>
      </c>
      <c r="C10" s="101" t="s">
        <v>144</v>
      </c>
      <c r="D10" s="1">
        <v>8</v>
      </c>
    </row>
    <row r="11" spans="1:4" ht="15.75" thickBot="1" x14ac:dyDescent="0.3">
      <c r="A11" s="282" t="s">
        <v>149</v>
      </c>
      <c r="B11" s="100" t="s">
        <v>221</v>
      </c>
      <c r="C11" s="101" t="s">
        <v>144</v>
      </c>
      <c r="D11" s="1">
        <v>2</v>
      </c>
    </row>
    <row r="12" spans="1:4" ht="15.75" thickBot="1" x14ac:dyDescent="0.3">
      <c r="A12" s="283" t="s">
        <v>150</v>
      </c>
      <c r="B12" s="127"/>
      <c r="C12" s="128"/>
      <c r="D12" s="284"/>
    </row>
    <row r="13" spans="1:4" x14ac:dyDescent="0.25">
      <c r="A13" s="281" t="s">
        <v>151</v>
      </c>
      <c r="B13" s="100" t="s">
        <v>221</v>
      </c>
      <c r="C13" s="101" t="s">
        <v>147</v>
      </c>
      <c r="D13" s="1">
        <v>1</v>
      </c>
    </row>
    <row r="14" spans="1:4" x14ac:dyDescent="0.25">
      <c r="A14" s="282" t="s">
        <v>152</v>
      </c>
      <c r="B14" s="100" t="s">
        <v>221</v>
      </c>
      <c r="C14" s="101" t="s">
        <v>147</v>
      </c>
      <c r="D14" s="1">
        <v>2</v>
      </c>
    </row>
    <row r="15" spans="1:4" x14ac:dyDescent="0.25">
      <c r="A15" s="282" t="s">
        <v>153</v>
      </c>
      <c r="B15" s="100" t="s">
        <v>221</v>
      </c>
      <c r="C15" s="101" t="s">
        <v>147</v>
      </c>
      <c r="D15" s="1">
        <v>1</v>
      </c>
    </row>
    <row r="16" spans="1:4" x14ac:dyDescent="0.25">
      <c r="A16" s="282" t="s">
        <v>154</v>
      </c>
      <c r="B16" s="100" t="s">
        <v>221</v>
      </c>
      <c r="C16" s="101" t="s">
        <v>147</v>
      </c>
      <c r="D16" s="1">
        <v>8</v>
      </c>
    </row>
    <row r="17" spans="1:10" x14ac:dyDescent="0.25">
      <c r="A17" s="282" t="s">
        <v>155</v>
      </c>
      <c r="B17" s="100" t="s">
        <v>221</v>
      </c>
      <c r="C17" s="101" t="s">
        <v>147</v>
      </c>
      <c r="D17" s="1">
        <v>8</v>
      </c>
    </row>
    <row r="18" spans="1:10" ht="15.75" thickBot="1" x14ac:dyDescent="0.3">
      <c r="A18" s="282" t="s">
        <v>156</v>
      </c>
      <c r="B18" s="100" t="s">
        <v>221</v>
      </c>
      <c r="C18" s="101" t="s">
        <v>147</v>
      </c>
      <c r="D18" s="1">
        <v>2</v>
      </c>
    </row>
    <row r="19" spans="1:10" ht="15.75" thickBot="1" x14ac:dyDescent="0.3">
      <c r="A19" s="283" t="s">
        <v>157</v>
      </c>
      <c r="B19" s="137"/>
      <c r="C19" s="138"/>
      <c r="D19" s="285"/>
    </row>
    <row r="20" spans="1:10" x14ac:dyDescent="0.25">
      <c r="A20" s="281" t="s">
        <v>158</v>
      </c>
      <c r="B20" s="100" t="s">
        <v>221</v>
      </c>
      <c r="C20" s="101" t="s">
        <v>147</v>
      </c>
      <c r="D20" s="1">
        <v>1</v>
      </c>
    </row>
    <row r="21" spans="1:10" x14ac:dyDescent="0.25">
      <c r="A21" s="282" t="s">
        <v>159</v>
      </c>
      <c r="B21" s="100" t="s">
        <v>221</v>
      </c>
      <c r="C21" s="101" t="s">
        <v>147</v>
      </c>
      <c r="D21" s="1">
        <v>16</v>
      </c>
    </row>
    <row r="22" spans="1:10" x14ac:dyDescent="0.25">
      <c r="A22" s="282" t="s">
        <v>160</v>
      </c>
      <c r="B22" s="100" t="s">
        <v>221</v>
      </c>
      <c r="C22" s="101" t="s">
        <v>144</v>
      </c>
      <c r="D22" s="1">
        <v>2</v>
      </c>
    </row>
    <row r="23" spans="1:10" ht="15.75" thickBot="1" x14ac:dyDescent="0.3">
      <c r="A23" s="282" t="s">
        <v>161</v>
      </c>
      <c r="B23" s="100" t="s">
        <v>221</v>
      </c>
      <c r="C23" s="101" t="s">
        <v>144</v>
      </c>
      <c r="D23" s="1">
        <v>2</v>
      </c>
    </row>
    <row r="24" spans="1:10" ht="15.75" thickBot="1" x14ac:dyDescent="0.3">
      <c r="A24" s="283" t="s">
        <v>162</v>
      </c>
      <c r="B24" s="137"/>
      <c r="C24" s="137"/>
      <c r="D24" s="285"/>
    </row>
    <row r="25" spans="1:10" x14ac:dyDescent="0.25">
      <c r="A25" s="286" t="s">
        <v>163</v>
      </c>
      <c r="B25" s="100" t="s">
        <v>221</v>
      </c>
      <c r="C25" s="101" t="s">
        <v>147</v>
      </c>
      <c r="D25" s="1">
        <v>6</v>
      </c>
    </row>
    <row r="26" spans="1:10" x14ac:dyDescent="0.25">
      <c r="A26" s="287" t="s">
        <v>164</v>
      </c>
      <c r="B26" s="100" t="s">
        <v>221</v>
      </c>
      <c r="C26" s="101" t="s">
        <v>147</v>
      </c>
      <c r="D26" s="1">
        <v>1</v>
      </c>
    </row>
    <row r="27" spans="1:10" x14ac:dyDescent="0.25">
      <c r="A27" s="287" t="s">
        <v>302</v>
      </c>
      <c r="B27" s="100" t="s">
        <v>221</v>
      </c>
      <c r="C27" s="101" t="s">
        <v>147</v>
      </c>
      <c r="D27" s="1" t="s">
        <v>298</v>
      </c>
    </row>
    <row r="28" spans="1:10" x14ac:dyDescent="0.25">
      <c r="A28" s="287" t="s">
        <v>165</v>
      </c>
      <c r="B28" s="100" t="s">
        <v>221</v>
      </c>
      <c r="C28" s="101" t="s">
        <v>147</v>
      </c>
      <c r="D28" s="1" t="s">
        <v>298</v>
      </c>
    </row>
    <row r="29" spans="1:10" ht="15.75" thickBot="1" x14ac:dyDescent="0.3">
      <c r="A29" s="287" t="s">
        <v>166</v>
      </c>
      <c r="B29" s="100" t="s">
        <v>221</v>
      </c>
      <c r="C29" s="101" t="s">
        <v>147</v>
      </c>
      <c r="D29" s="1" t="s">
        <v>298</v>
      </c>
      <c r="J29" s="68" t="s">
        <v>176</v>
      </c>
    </row>
    <row r="30" spans="1:10" ht="15.75" thickBot="1" x14ac:dyDescent="0.3">
      <c r="A30" s="283" t="s">
        <v>169</v>
      </c>
      <c r="B30" s="94"/>
      <c r="C30" s="94"/>
      <c r="D30" s="280"/>
    </row>
    <row r="31" spans="1:10" x14ac:dyDescent="0.25">
      <c r="A31" s="288" t="s">
        <v>174</v>
      </c>
      <c r="B31" s="100" t="s">
        <v>221</v>
      </c>
      <c r="C31" s="159" t="s">
        <v>147</v>
      </c>
      <c r="D31" s="213"/>
    </row>
    <row r="32" spans="1:10" x14ac:dyDescent="0.25">
      <c r="A32" s="288" t="s">
        <v>170</v>
      </c>
      <c r="B32" s="100" t="s">
        <v>221</v>
      </c>
      <c r="C32" s="159" t="s">
        <v>147</v>
      </c>
      <c r="D32" s="214" t="s">
        <v>299</v>
      </c>
    </row>
    <row r="33" spans="1:4" x14ac:dyDescent="0.25">
      <c r="A33" s="289" t="s">
        <v>171</v>
      </c>
      <c r="B33" s="100" t="s">
        <v>221</v>
      </c>
      <c r="C33" s="159" t="s">
        <v>144</v>
      </c>
      <c r="D33" s="214"/>
    </row>
    <row r="34" spans="1:4" x14ac:dyDescent="0.25">
      <c r="A34" s="290" t="s">
        <v>280</v>
      </c>
      <c r="B34" s="100" t="s">
        <v>221</v>
      </c>
      <c r="C34" s="159" t="s">
        <v>144</v>
      </c>
      <c r="D34" s="215" t="s">
        <v>300</v>
      </c>
    </row>
    <row r="35" spans="1:4" x14ac:dyDescent="0.25">
      <c r="A35" s="290" t="s">
        <v>281</v>
      </c>
      <c r="B35" s="100" t="s">
        <v>221</v>
      </c>
      <c r="C35" s="159" t="s">
        <v>279</v>
      </c>
      <c r="D35" s="215" t="s">
        <v>300</v>
      </c>
    </row>
    <row r="36" spans="1:4" x14ac:dyDescent="0.25">
      <c r="A36" s="290" t="s">
        <v>282</v>
      </c>
      <c r="B36" s="100" t="s">
        <v>221</v>
      </c>
      <c r="C36" s="159" t="s">
        <v>279</v>
      </c>
      <c r="D36" s="214" t="s">
        <v>9</v>
      </c>
    </row>
    <row r="37" spans="1:4" x14ac:dyDescent="0.25">
      <c r="A37" s="290" t="s">
        <v>270</v>
      </c>
      <c r="B37" s="100" t="s">
        <v>221</v>
      </c>
      <c r="C37" s="159" t="s">
        <v>147</v>
      </c>
      <c r="D37" s="214" t="s">
        <v>301</v>
      </c>
    </row>
    <row r="38" spans="1:4" x14ac:dyDescent="0.25">
      <c r="A38" s="291" t="s">
        <v>172</v>
      </c>
      <c r="B38" s="100" t="s">
        <v>221</v>
      </c>
      <c r="C38" s="168" t="s">
        <v>147</v>
      </c>
      <c r="D38" s="214"/>
    </row>
    <row r="39" spans="1:4" x14ac:dyDescent="0.25">
      <c r="A39" s="291" t="s">
        <v>173</v>
      </c>
      <c r="B39" s="100" t="s">
        <v>221</v>
      </c>
      <c r="C39" s="159" t="s">
        <v>147</v>
      </c>
      <c r="D39" s="214"/>
    </row>
    <row r="40" spans="1:4" x14ac:dyDescent="0.25">
      <c r="A40" s="291" t="s">
        <v>178</v>
      </c>
      <c r="B40" s="100" t="s">
        <v>221</v>
      </c>
      <c r="C40" s="159" t="s">
        <v>147</v>
      </c>
      <c r="D40" s="214"/>
    </row>
  </sheetData>
  <mergeCells count="2">
    <mergeCell ref="B1:C1"/>
    <mergeCell ref="A1:A5"/>
  </mergeCells>
  <phoneticPr fontId="9" type="noConversion"/>
  <pageMargins left="0.70866141732283472" right="0.70866141732283472" top="0.74803149606299213" bottom="0.74803149606299213" header="0.31496062992125984" footer="0.31496062992125984"/>
  <pageSetup paperSize="8" scale="89" fitToWidth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3278F-D2DF-41BE-BF35-6B9F762DADF2}">
  <sheetPr>
    <tabColor rgb="FF00B050"/>
  </sheetPr>
  <dimension ref="A1:BI40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45.42578125" bestFit="1" customWidth="1"/>
    <col min="2" max="2" width="8.28515625" bestFit="1" customWidth="1"/>
    <col min="3" max="10" width="12.7109375" customWidth="1"/>
    <col min="11" max="11" width="11.140625" bestFit="1" customWidth="1"/>
    <col min="12" max="12" width="11.7109375" customWidth="1"/>
    <col min="13" max="13" width="15.28515625" customWidth="1"/>
    <col min="14" max="16" width="15" customWidth="1"/>
    <col min="17" max="17" width="14.140625" customWidth="1"/>
    <col min="18" max="22" width="13.28515625" customWidth="1"/>
    <col min="23" max="29" width="16.140625" customWidth="1"/>
    <col min="30" max="30" width="10.5703125" customWidth="1"/>
    <col min="31" max="32" width="11" customWidth="1"/>
    <col min="33" max="33" width="10" bestFit="1" customWidth="1"/>
    <col min="34" max="34" width="16.85546875" bestFit="1" customWidth="1"/>
    <col min="35" max="35" width="16" bestFit="1" customWidth="1"/>
    <col min="36" max="36" width="16.42578125" bestFit="1" customWidth="1"/>
    <col min="37" max="37" width="7" bestFit="1" customWidth="1"/>
    <col min="38" max="38" width="11.28515625" customWidth="1"/>
    <col min="39" max="39" width="13.42578125" customWidth="1"/>
    <col min="40" max="40" width="17" customWidth="1"/>
    <col min="41" max="41" width="15.140625" bestFit="1" customWidth="1"/>
    <col min="42" max="42" width="2.85546875" customWidth="1"/>
    <col min="43" max="45" width="15" customWidth="1"/>
    <col min="46" max="51" width="9.28515625" customWidth="1"/>
    <col min="52" max="52" width="10.7109375" customWidth="1"/>
    <col min="53" max="53" width="14.85546875" customWidth="1"/>
    <col min="54" max="54" width="16.42578125" customWidth="1"/>
    <col min="55" max="55" width="2.42578125" customWidth="1"/>
    <col min="56" max="57" width="13.7109375" customWidth="1"/>
    <col min="58" max="58" width="19.140625" customWidth="1"/>
    <col min="59" max="59" width="13.7109375" customWidth="1"/>
    <col min="60" max="60" width="2.7109375" customWidth="1"/>
  </cols>
  <sheetData>
    <row r="1" spans="1:61" ht="24" thickBot="1" x14ac:dyDescent="0.4">
      <c r="A1" s="228" t="s">
        <v>328</v>
      </c>
      <c r="B1" s="249" t="s">
        <v>305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307" t="s">
        <v>247</v>
      </c>
      <c r="AQ1" s="249"/>
      <c r="AR1" s="249"/>
      <c r="AS1" s="249"/>
      <c r="AT1" s="249"/>
      <c r="AU1" s="249"/>
      <c r="AV1" s="249"/>
      <c r="AW1" s="249"/>
      <c r="AX1" s="249"/>
      <c r="AY1" s="249"/>
      <c r="AZ1" s="249"/>
      <c r="BA1" s="249"/>
      <c r="BB1" s="300" t="s">
        <v>248</v>
      </c>
      <c r="BD1" s="249"/>
      <c r="BE1" s="249"/>
      <c r="BF1" s="249"/>
      <c r="BG1" s="300" t="s">
        <v>249</v>
      </c>
      <c r="BI1" s="260" t="s">
        <v>306</v>
      </c>
    </row>
    <row r="2" spans="1:61" ht="15.75" thickBot="1" x14ac:dyDescent="0.3">
      <c r="A2" s="317" t="s">
        <v>179</v>
      </c>
      <c r="B2" s="229"/>
      <c r="C2" s="230">
        <v>253000</v>
      </c>
      <c r="D2" s="230">
        <v>253001</v>
      </c>
      <c r="E2" s="230">
        <v>255000</v>
      </c>
      <c r="F2" s="230">
        <v>256000</v>
      </c>
      <c r="G2" s="230">
        <v>257000</v>
      </c>
      <c r="H2" s="230">
        <v>258000</v>
      </c>
      <c r="I2" s="230"/>
      <c r="J2" s="230">
        <v>259000</v>
      </c>
      <c r="K2" s="230">
        <v>301000</v>
      </c>
      <c r="L2" s="230">
        <v>302000</v>
      </c>
      <c r="M2" s="230">
        <v>303000</v>
      </c>
      <c r="N2" s="230">
        <v>363000</v>
      </c>
      <c r="O2" s="230">
        <v>366000</v>
      </c>
      <c r="P2" s="230">
        <v>366001</v>
      </c>
      <c r="Q2" s="230">
        <v>421000</v>
      </c>
      <c r="R2" s="230">
        <v>422000</v>
      </c>
      <c r="S2" s="230">
        <v>423000</v>
      </c>
      <c r="T2" s="230">
        <v>424000</v>
      </c>
      <c r="U2" s="230">
        <v>425000</v>
      </c>
      <c r="V2" s="230">
        <v>426000</v>
      </c>
      <c r="W2" s="230">
        <v>431000</v>
      </c>
      <c r="X2" s="230">
        <v>432000</v>
      </c>
      <c r="Y2" s="230">
        <v>434000</v>
      </c>
      <c r="Z2" s="230">
        <v>436000</v>
      </c>
      <c r="AA2" s="230">
        <v>436001</v>
      </c>
      <c r="AB2" s="230">
        <v>436002</v>
      </c>
      <c r="AC2" s="230">
        <v>437000</v>
      </c>
      <c r="AD2" s="230">
        <v>462000</v>
      </c>
      <c r="AE2" s="230">
        <v>463000</v>
      </c>
      <c r="AF2" s="230"/>
      <c r="AG2" s="230">
        <v>465000</v>
      </c>
      <c r="AH2" s="230">
        <v>466000</v>
      </c>
      <c r="AI2" s="230">
        <v>467000</v>
      </c>
      <c r="AJ2" s="230">
        <v>471000</v>
      </c>
      <c r="AK2" s="230">
        <v>473000</v>
      </c>
      <c r="AL2" s="230">
        <v>481000</v>
      </c>
      <c r="AM2" s="230">
        <v>482000</v>
      </c>
      <c r="AN2" s="230">
        <v>610000</v>
      </c>
      <c r="AO2" s="308"/>
      <c r="AQ2" s="230">
        <v>321000</v>
      </c>
      <c r="AR2" s="230">
        <v>326000</v>
      </c>
      <c r="AS2" s="230">
        <v>326001</v>
      </c>
      <c r="AT2" s="230">
        <v>441000</v>
      </c>
      <c r="AU2" s="230">
        <v>442000</v>
      </c>
      <c r="AV2" s="230">
        <v>444000</v>
      </c>
      <c r="AW2" s="230">
        <v>446000</v>
      </c>
      <c r="AX2" s="230">
        <v>447000</v>
      </c>
      <c r="AY2" s="230">
        <v>447001</v>
      </c>
      <c r="AZ2" s="230">
        <v>449000</v>
      </c>
      <c r="BA2" s="67">
        <v>310000</v>
      </c>
      <c r="BB2" s="301"/>
      <c r="BD2" s="230">
        <v>280000</v>
      </c>
      <c r="BE2" s="230">
        <v>280001</v>
      </c>
      <c r="BF2" s="230">
        <v>501000</v>
      </c>
      <c r="BG2" s="301"/>
      <c r="BI2" s="261"/>
    </row>
    <row r="3" spans="1:61" ht="30.75" thickBot="1" x14ac:dyDescent="0.3">
      <c r="A3" s="318"/>
      <c r="B3" s="229" t="s">
        <v>314</v>
      </c>
      <c r="C3" s="242" t="s">
        <v>243</v>
      </c>
      <c r="D3" s="243" t="s">
        <v>16</v>
      </c>
      <c r="E3" s="244" t="s">
        <v>22</v>
      </c>
      <c r="F3" s="244" t="s">
        <v>24</v>
      </c>
      <c r="G3" s="245" t="s">
        <v>28</v>
      </c>
      <c r="H3" s="246" t="s">
        <v>181</v>
      </c>
      <c r="I3" s="248" t="s">
        <v>327</v>
      </c>
      <c r="J3" s="247" t="s">
        <v>35</v>
      </c>
      <c r="K3" s="250" t="s">
        <v>231</v>
      </c>
      <c r="L3" s="244" t="s">
        <v>233</v>
      </c>
      <c r="M3" s="251" t="s">
        <v>234</v>
      </c>
      <c r="N3" s="242" t="s">
        <v>60</v>
      </c>
      <c r="O3" s="244" t="s">
        <v>63</v>
      </c>
      <c r="P3" s="251" t="s">
        <v>66</v>
      </c>
      <c r="Q3" s="242" t="s">
        <v>190</v>
      </c>
      <c r="R3" s="244" t="s">
        <v>11</v>
      </c>
      <c r="S3" s="244" t="s">
        <v>191</v>
      </c>
      <c r="T3" s="244" t="s">
        <v>76</v>
      </c>
      <c r="U3" s="244" t="s">
        <v>79</v>
      </c>
      <c r="V3" s="251" t="s">
        <v>182</v>
      </c>
      <c r="W3" s="242" t="s">
        <v>192</v>
      </c>
      <c r="X3" s="244" t="s">
        <v>193</v>
      </c>
      <c r="Y3" s="244" t="s">
        <v>194</v>
      </c>
      <c r="Z3" s="244" t="s">
        <v>195</v>
      </c>
      <c r="AA3" s="244" t="s">
        <v>236</v>
      </c>
      <c r="AB3" s="252" t="s">
        <v>229</v>
      </c>
      <c r="AC3" s="251" t="s">
        <v>96</v>
      </c>
      <c r="AD3" s="242" t="s">
        <v>197</v>
      </c>
      <c r="AE3" s="244" t="s">
        <v>198</v>
      </c>
      <c r="AF3" s="253" t="s">
        <v>229</v>
      </c>
      <c r="AG3" s="244" t="s">
        <v>199</v>
      </c>
      <c r="AH3" s="244" t="s">
        <v>225</v>
      </c>
      <c r="AI3" s="251" t="s">
        <v>226</v>
      </c>
      <c r="AJ3" s="242" t="s">
        <v>246</v>
      </c>
      <c r="AK3" s="247" t="s">
        <v>127</v>
      </c>
      <c r="AL3" s="242" t="s">
        <v>131</v>
      </c>
      <c r="AM3" s="251" t="s">
        <v>133</v>
      </c>
      <c r="AN3" s="254" t="s">
        <v>139</v>
      </c>
      <c r="AO3" s="308"/>
      <c r="AQ3" s="242" t="s">
        <v>183</v>
      </c>
      <c r="AR3" s="244" t="s">
        <v>185</v>
      </c>
      <c r="AS3" s="251" t="s">
        <v>184</v>
      </c>
      <c r="AT3" s="242" t="s">
        <v>100</v>
      </c>
      <c r="AU3" s="244" t="s">
        <v>102</v>
      </c>
      <c r="AV3" s="244" t="s">
        <v>104</v>
      </c>
      <c r="AW3" s="244" t="s">
        <v>196</v>
      </c>
      <c r="AX3" s="244" t="s">
        <v>108</v>
      </c>
      <c r="AY3" s="244" t="s">
        <v>110</v>
      </c>
      <c r="AZ3" s="255" t="s">
        <v>112</v>
      </c>
      <c r="BA3" s="256" t="s">
        <v>46</v>
      </c>
      <c r="BB3" s="301"/>
      <c r="BD3" s="78" t="s">
        <v>38</v>
      </c>
      <c r="BE3" s="77" t="s">
        <v>41</v>
      </c>
      <c r="BF3" s="85" t="s">
        <v>239</v>
      </c>
      <c r="BG3" s="301"/>
      <c r="BI3" s="261"/>
    </row>
    <row r="4" spans="1:61" ht="15.75" thickBot="1" x14ac:dyDescent="0.3">
      <c r="A4" s="318"/>
      <c r="B4" s="229"/>
      <c r="C4" s="303" t="s">
        <v>272</v>
      </c>
      <c r="D4" s="320"/>
      <c r="E4" s="320"/>
      <c r="F4" s="320"/>
      <c r="G4" s="320"/>
      <c r="H4" s="320"/>
      <c r="I4" s="320"/>
      <c r="J4" s="320"/>
      <c r="K4" s="303" t="s">
        <v>273</v>
      </c>
      <c r="L4" s="320"/>
      <c r="M4" s="304"/>
      <c r="N4" s="303" t="s">
        <v>186</v>
      </c>
      <c r="O4" s="320"/>
      <c r="P4" s="304"/>
      <c r="Q4" s="303" t="s">
        <v>187</v>
      </c>
      <c r="R4" s="320"/>
      <c r="S4" s="320"/>
      <c r="T4" s="320"/>
      <c r="U4" s="320"/>
      <c r="V4" s="304"/>
      <c r="W4" s="303" t="s">
        <v>274</v>
      </c>
      <c r="X4" s="320"/>
      <c r="Y4" s="320"/>
      <c r="Z4" s="320"/>
      <c r="AA4" s="320"/>
      <c r="AB4" s="320"/>
      <c r="AC4" s="304"/>
      <c r="AD4" s="314" t="s">
        <v>275</v>
      </c>
      <c r="AE4" s="315"/>
      <c r="AF4" s="315"/>
      <c r="AG4" s="315"/>
      <c r="AH4" s="315"/>
      <c r="AI4" s="316"/>
      <c r="AJ4" s="303" t="s">
        <v>188</v>
      </c>
      <c r="AK4" s="304"/>
      <c r="AL4" s="303" t="s">
        <v>189</v>
      </c>
      <c r="AM4" s="304"/>
      <c r="AN4" s="86" t="s">
        <v>140</v>
      </c>
      <c r="AO4" s="309"/>
      <c r="AQ4" s="310" t="s">
        <v>276</v>
      </c>
      <c r="AR4" s="311"/>
      <c r="AS4" s="312"/>
      <c r="AT4" s="310" t="s">
        <v>277</v>
      </c>
      <c r="AU4" s="311"/>
      <c r="AV4" s="311"/>
      <c r="AW4" s="311"/>
      <c r="AX4" s="311"/>
      <c r="AY4" s="311"/>
      <c r="AZ4" s="311"/>
      <c r="BA4" s="87" t="s">
        <v>271</v>
      </c>
      <c r="BB4" s="302"/>
      <c r="BD4" s="303" t="s">
        <v>278</v>
      </c>
      <c r="BE4" s="304"/>
      <c r="BF4" s="86" t="s">
        <v>285</v>
      </c>
      <c r="BG4" s="302"/>
      <c r="BI4" s="261"/>
    </row>
    <row r="5" spans="1:61" ht="15.75" thickBot="1" x14ac:dyDescent="0.3">
      <c r="A5" s="319"/>
      <c r="B5" s="231" t="s">
        <v>313</v>
      </c>
      <c r="C5" s="305">
        <v>1</v>
      </c>
      <c r="D5" s="313"/>
      <c r="E5" s="313"/>
      <c r="F5" s="313"/>
      <c r="G5" s="313"/>
      <c r="H5" s="313"/>
      <c r="I5" s="313"/>
      <c r="J5" s="313"/>
      <c r="K5" s="305">
        <v>1</v>
      </c>
      <c r="L5" s="313"/>
      <c r="M5" s="306"/>
      <c r="N5" s="305">
        <v>1</v>
      </c>
      <c r="O5" s="313"/>
      <c r="P5" s="306"/>
      <c r="Q5" s="305">
        <v>1</v>
      </c>
      <c r="R5" s="313"/>
      <c r="S5" s="313"/>
      <c r="T5" s="313"/>
      <c r="U5" s="313"/>
      <c r="V5" s="306"/>
      <c r="W5" s="305">
        <v>1</v>
      </c>
      <c r="X5" s="313"/>
      <c r="Y5" s="313"/>
      <c r="Z5" s="313"/>
      <c r="AA5" s="313"/>
      <c r="AB5" s="313"/>
      <c r="AC5" s="306"/>
      <c r="AD5" s="305">
        <v>1</v>
      </c>
      <c r="AE5" s="313"/>
      <c r="AF5" s="313"/>
      <c r="AG5" s="313"/>
      <c r="AH5" s="313"/>
      <c r="AI5" s="306"/>
      <c r="AJ5" s="305">
        <v>1</v>
      </c>
      <c r="AK5" s="306"/>
      <c r="AL5" s="305">
        <v>1</v>
      </c>
      <c r="AM5" s="306"/>
      <c r="AN5" s="88">
        <v>1</v>
      </c>
      <c r="AO5" s="258"/>
      <c r="AQ5" s="305">
        <v>2</v>
      </c>
      <c r="AR5" s="313"/>
      <c r="AS5" s="306"/>
      <c r="AT5" s="305">
        <v>2</v>
      </c>
      <c r="AU5" s="313"/>
      <c r="AV5" s="313"/>
      <c r="AW5" s="313"/>
      <c r="AX5" s="313"/>
      <c r="AY5" s="313"/>
      <c r="AZ5" s="313"/>
      <c r="BA5" s="88">
        <v>2</v>
      </c>
      <c r="BB5" s="259"/>
      <c r="BD5" s="305">
        <v>3</v>
      </c>
      <c r="BE5" s="306"/>
      <c r="BF5" s="88">
        <v>3</v>
      </c>
      <c r="BG5" s="259"/>
      <c r="BI5" s="262"/>
    </row>
    <row r="6" spans="1:61" ht="15.75" thickBot="1" x14ac:dyDescent="0.3">
      <c r="A6" s="2" t="s">
        <v>142</v>
      </c>
      <c r="BI6" s="262"/>
    </row>
    <row r="7" spans="1:61" x14ac:dyDescent="0.25">
      <c r="A7" s="3" t="s">
        <v>143</v>
      </c>
      <c r="B7" s="1" t="s">
        <v>144</v>
      </c>
      <c r="C7" s="224">
        <v>50</v>
      </c>
      <c r="D7" s="224">
        <v>60</v>
      </c>
      <c r="E7" s="224">
        <v>62</v>
      </c>
      <c r="F7" s="224">
        <v>385</v>
      </c>
      <c r="G7" s="224">
        <v>126</v>
      </c>
      <c r="H7" s="224">
        <v>274</v>
      </c>
      <c r="I7" s="227"/>
      <c r="J7" s="224">
        <v>124</v>
      </c>
      <c r="K7" s="224">
        <v>1005</v>
      </c>
      <c r="L7" s="224">
        <v>1005</v>
      </c>
      <c r="M7" s="224">
        <v>71</v>
      </c>
      <c r="N7" s="224">
        <v>910</v>
      </c>
      <c r="O7" s="224">
        <v>182</v>
      </c>
      <c r="P7" s="224">
        <v>366</v>
      </c>
      <c r="Q7" s="224">
        <v>177</v>
      </c>
      <c r="R7" s="224">
        <v>177</v>
      </c>
      <c r="S7" s="224">
        <v>41</v>
      </c>
      <c r="T7" s="224">
        <v>180</v>
      </c>
      <c r="U7" s="224">
        <v>146</v>
      </c>
      <c r="V7" s="224">
        <v>263</v>
      </c>
      <c r="W7" s="224">
        <v>146</v>
      </c>
      <c r="X7" s="224">
        <v>145</v>
      </c>
      <c r="Y7" s="224">
        <v>616</v>
      </c>
      <c r="Z7" s="224">
        <v>145</v>
      </c>
      <c r="AA7" s="224">
        <v>616</v>
      </c>
      <c r="AB7" s="232"/>
      <c r="AC7" s="232"/>
      <c r="AD7" s="224">
        <v>324</v>
      </c>
      <c r="AE7" s="224">
        <v>376</v>
      </c>
      <c r="AF7" s="232"/>
      <c r="AG7" s="224">
        <v>747</v>
      </c>
      <c r="AH7" s="224">
        <v>69</v>
      </c>
      <c r="AI7" s="224">
        <v>324</v>
      </c>
      <c r="AJ7" s="224">
        <v>613</v>
      </c>
      <c r="AK7" s="224">
        <v>242</v>
      </c>
      <c r="AL7" s="224">
        <v>487.5</v>
      </c>
      <c r="AM7" s="224">
        <v>267</v>
      </c>
      <c r="AN7" s="233">
        <v>162</v>
      </c>
      <c r="AO7" s="257">
        <f>SUM(C7:AN7)</f>
        <v>10883.5</v>
      </c>
      <c r="AQ7" s="224">
        <v>198</v>
      </c>
      <c r="AR7" s="224">
        <v>131</v>
      </c>
      <c r="AS7" s="227"/>
      <c r="AT7" s="224">
        <v>263</v>
      </c>
      <c r="AU7" s="232"/>
      <c r="AV7" s="224">
        <v>106</v>
      </c>
      <c r="AW7" s="224">
        <v>510</v>
      </c>
      <c r="AX7" s="224">
        <v>175</v>
      </c>
      <c r="AY7" s="224">
        <v>362</v>
      </c>
      <c r="AZ7" s="224">
        <v>234.5</v>
      </c>
      <c r="BA7" s="227"/>
      <c r="BB7" s="257">
        <f>SUM(AQ7:BA7)</f>
        <v>1979.5</v>
      </c>
      <c r="BD7" s="224">
        <v>305</v>
      </c>
      <c r="BE7" s="227"/>
      <c r="BF7" s="224">
        <v>413</v>
      </c>
      <c r="BG7" s="257">
        <f>SUM(BD7:BF7)</f>
        <v>718</v>
      </c>
      <c r="BI7" s="263">
        <f>AO7+BB7+BG7</f>
        <v>13581</v>
      </c>
    </row>
    <row r="8" spans="1:61" x14ac:dyDescent="0.25">
      <c r="A8" s="4" t="s">
        <v>145</v>
      </c>
      <c r="B8" s="1" t="s">
        <v>144</v>
      </c>
      <c r="C8" s="224">
        <v>50</v>
      </c>
      <c r="D8" s="224">
        <v>60</v>
      </c>
      <c r="E8" s="224">
        <v>62</v>
      </c>
      <c r="F8" s="224">
        <v>385</v>
      </c>
      <c r="G8" s="224">
        <v>126</v>
      </c>
      <c r="H8" s="224">
        <v>274</v>
      </c>
      <c r="I8" s="227"/>
      <c r="J8" s="224">
        <v>124</v>
      </c>
      <c r="K8" s="224">
        <v>1005</v>
      </c>
      <c r="L8" s="224">
        <v>1005</v>
      </c>
      <c r="M8" s="224">
        <v>71</v>
      </c>
      <c r="N8" s="224">
        <v>910</v>
      </c>
      <c r="O8" s="224">
        <v>182</v>
      </c>
      <c r="P8" s="224">
        <v>366</v>
      </c>
      <c r="Q8" s="224">
        <v>177</v>
      </c>
      <c r="R8" s="224">
        <v>177</v>
      </c>
      <c r="S8" s="224">
        <v>41</v>
      </c>
      <c r="T8" s="224">
        <v>180</v>
      </c>
      <c r="U8" s="224">
        <v>146</v>
      </c>
      <c r="V8" s="224">
        <v>263</v>
      </c>
      <c r="W8" s="224">
        <v>146</v>
      </c>
      <c r="X8" s="224">
        <v>145</v>
      </c>
      <c r="Y8" s="224">
        <v>616</v>
      </c>
      <c r="Z8" s="224">
        <v>145</v>
      </c>
      <c r="AA8" s="224">
        <v>616</v>
      </c>
      <c r="AB8" s="232"/>
      <c r="AC8" s="232"/>
      <c r="AD8" s="224">
        <v>324</v>
      </c>
      <c r="AE8" s="224">
        <v>376</v>
      </c>
      <c r="AF8" s="232"/>
      <c r="AG8" s="224">
        <v>747</v>
      </c>
      <c r="AH8" s="224">
        <v>69</v>
      </c>
      <c r="AI8" s="224">
        <v>324</v>
      </c>
      <c r="AJ8" s="224">
        <v>613</v>
      </c>
      <c r="AK8" s="224">
        <v>242</v>
      </c>
      <c r="AL8" s="224">
        <v>487.5</v>
      </c>
      <c r="AM8" s="224">
        <v>267</v>
      </c>
      <c r="AN8" s="233">
        <v>162</v>
      </c>
      <c r="AO8" s="257">
        <f t="shared" ref="AO8:AO40" si="0">SUM(C8:AN8)</f>
        <v>10883.5</v>
      </c>
      <c r="AQ8" s="224">
        <v>198</v>
      </c>
      <c r="AR8" s="224">
        <v>131</v>
      </c>
      <c r="AS8" s="227"/>
      <c r="AT8" s="224">
        <v>263</v>
      </c>
      <c r="AU8" s="232"/>
      <c r="AV8" s="224">
        <v>106</v>
      </c>
      <c r="AW8" s="224">
        <v>510</v>
      </c>
      <c r="AX8" s="224">
        <v>175</v>
      </c>
      <c r="AY8" s="224">
        <v>362</v>
      </c>
      <c r="AZ8" s="224">
        <v>234.5</v>
      </c>
      <c r="BA8" s="227"/>
      <c r="BB8" s="257">
        <f t="shared" ref="BB8:BB33" si="1">SUM(AQ8:BA8)</f>
        <v>1979.5</v>
      </c>
      <c r="BD8" s="224">
        <v>305</v>
      </c>
      <c r="BE8" s="227"/>
      <c r="BF8" s="224">
        <v>413</v>
      </c>
      <c r="BG8" s="257">
        <f t="shared" ref="BG8:BG37" si="2">SUM(BD8:BF8)</f>
        <v>718</v>
      </c>
      <c r="BI8" s="263">
        <f t="shared" ref="BI8:BI11" si="3">AO8+BB8+BG8</f>
        <v>13581</v>
      </c>
    </row>
    <row r="9" spans="1:61" x14ac:dyDescent="0.25">
      <c r="A9" s="4" t="s">
        <v>146</v>
      </c>
      <c r="B9" s="1" t="s">
        <v>147</v>
      </c>
      <c r="C9" s="224">
        <v>47</v>
      </c>
      <c r="D9" s="224">
        <v>116.75</v>
      </c>
      <c r="E9" s="224">
        <v>171.5</v>
      </c>
      <c r="F9" s="224">
        <v>1328</v>
      </c>
      <c r="G9" s="224">
        <v>228</v>
      </c>
      <c r="H9" s="224">
        <v>825.5</v>
      </c>
      <c r="I9" s="227"/>
      <c r="J9" s="224">
        <v>620</v>
      </c>
      <c r="K9" s="224">
        <v>2672.5</v>
      </c>
      <c r="L9" s="224">
        <v>3395</v>
      </c>
      <c r="M9" s="224">
        <v>307</v>
      </c>
      <c r="N9" s="224">
        <v>2619</v>
      </c>
      <c r="O9" s="224">
        <v>609</v>
      </c>
      <c r="P9" s="224">
        <v>1366</v>
      </c>
      <c r="Q9" s="224">
        <v>586</v>
      </c>
      <c r="R9" s="224">
        <v>586</v>
      </c>
      <c r="S9" s="224">
        <v>164</v>
      </c>
      <c r="T9" s="224">
        <v>682.5</v>
      </c>
      <c r="U9" s="224">
        <v>273.75</v>
      </c>
      <c r="V9" s="224">
        <v>789</v>
      </c>
      <c r="W9" s="224">
        <v>273.75</v>
      </c>
      <c r="X9" s="224">
        <v>276</v>
      </c>
      <c r="Y9" s="224">
        <v>2142</v>
      </c>
      <c r="Z9" s="224">
        <v>276</v>
      </c>
      <c r="AA9" s="224">
        <v>2142</v>
      </c>
      <c r="AB9" s="232"/>
      <c r="AC9" s="232"/>
      <c r="AD9" s="224">
        <v>1209.5</v>
      </c>
      <c r="AE9" s="224">
        <v>1317.5</v>
      </c>
      <c r="AF9" s="232"/>
      <c r="AG9" s="224">
        <v>3647</v>
      </c>
      <c r="AH9" s="224">
        <v>381</v>
      </c>
      <c r="AI9" s="224">
        <v>954</v>
      </c>
      <c r="AJ9" s="224">
        <v>3072</v>
      </c>
      <c r="AK9" s="224">
        <v>605</v>
      </c>
      <c r="AL9" s="224">
        <v>2263</v>
      </c>
      <c r="AM9" s="224">
        <v>728</v>
      </c>
      <c r="AN9" s="233">
        <v>965</v>
      </c>
      <c r="AO9" s="257">
        <f t="shared" si="0"/>
        <v>37638.25</v>
      </c>
      <c r="AQ9" s="224">
        <v>297</v>
      </c>
      <c r="AR9" s="224">
        <v>423</v>
      </c>
      <c r="AS9" s="227"/>
      <c r="AT9" s="224">
        <v>1266</v>
      </c>
      <c r="AU9" s="232"/>
      <c r="AV9" s="224">
        <v>314</v>
      </c>
      <c r="AW9" s="224">
        <v>1890</v>
      </c>
      <c r="AX9" s="224">
        <v>865</v>
      </c>
      <c r="AY9" s="224">
        <v>497</v>
      </c>
      <c r="AZ9" s="224">
        <v>1167.5</v>
      </c>
      <c r="BA9" s="227"/>
      <c r="BB9" s="257">
        <f t="shared" si="1"/>
        <v>6719.5</v>
      </c>
      <c r="BD9" s="224">
        <v>593.5</v>
      </c>
      <c r="BE9" s="227"/>
      <c r="BF9" s="224">
        <v>1712</v>
      </c>
      <c r="BG9" s="257">
        <f t="shared" si="2"/>
        <v>2305.5</v>
      </c>
      <c r="BI9" s="263">
        <f t="shared" si="3"/>
        <v>46663.25</v>
      </c>
    </row>
    <row r="10" spans="1:61" x14ac:dyDescent="0.25">
      <c r="A10" s="4" t="s">
        <v>148</v>
      </c>
      <c r="B10" s="1" t="s">
        <v>144</v>
      </c>
      <c r="C10" s="224">
        <v>50</v>
      </c>
      <c r="D10" s="224">
        <v>60</v>
      </c>
      <c r="E10" s="224">
        <v>62</v>
      </c>
      <c r="F10" s="224">
        <v>385</v>
      </c>
      <c r="G10" s="224">
        <v>126</v>
      </c>
      <c r="H10" s="224">
        <v>274</v>
      </c>
      <c r="I10" s="227"/>
      <c r="J10" s="224">
        <v>124</v>
      </c>
      <c r="K10" s="224">
        <v>1005</v>
      </c>
      <c r="L10" s="224">
        <v>1005</v>
      </c>
      <c r="M10" s="224">
        <v>71</v>
      </c>
      <c r="N10" s="224">
        <v>910</v>
      </c>
      <c r="O10" s="224">
        <v>182</v>
      </c>
      <c r="P10" s="224">
        <v>366</v>
      </c>
      <c r="Q10" s="224">
        <v>177</v>
      </c>
      <c r="R10" s="224">
        <v>177</v>
      </c>
      <c r="S10" s="224">
        <v>41</v>
      </c>
      <c r="T10" s="224">
        <v>180</v>
      </c>
      <c r="U10" s="224">
        <v>146</v>
      </c>
      <c r="V10" s="224">
        <v>263</v>
      </c>
      <c r="W10" s="224">
        <v>146</v>
      </c>
      <c r="X10" s="224">
        <v>145</v>
      </c>
      <c r="Y10" s="224">
        <v>616</v>
      </c>
      <c r="Z10" s="224">
        <v>145</v>
      </c>
      <c r="AA10" s="224">
        <v>616</v>
      </c>
      <c r="AB10" s="232"/>
      <c r="AC10" s="232"/>
      <c r="AD10" s="224">
        <v>324</v>
      </c>
      <c r="AE10" s="224">
        <v>376</v>
      </c>
      <c r="AF10" s="232"/>
      <c r="AG10" s="224">
        <v>747</v>
      </c>
      <c r="AH10" s="224">
        <v>69</v>
      </c>
      <c r="AI10" s="224">
        <v>324</v>
      </c>
      <c r="AJ10" s="224">
        <v>613</v>
      </c>
      <c r="AK10" s="224">
        <v>242</v>
      </c>
      <c r="AL10" s="224">
        <v>487.5</v>
      </c>
      <c r="AM10" s="224">
        <v>267</v>
      </c>
      <c r="AN10" s="233">
        <v>162</v>
      </c>
      <c r="AO10" s="257">
        <f t="shared" si="0"/>
        <v>10883.5</v>
      </c>
      <c r="AQ10" s="224">
        <v>198</v>
      </c>
      <c r="AR10" s="224">
        <v>131</v>
      </c>
      <c r="AS10" s="227"/>
      <c r="AT10" s="224">
        <v>263</v>
      </c>
      <c r="AU10" s="232"/>
      <c r="AV10" s="224">
        <v>106</v>
      </c>
      <c r="AW10" s="224">
        <v>510</v>
      </c>
      <c r="AX10" s="224">
        <v>175</v>
      </c>
      <c r="AY10" s="224">
        <v>362</v>
      </c>
      <c r="AZ10" s="224">
        <v>234.5</v>
      </c>
      <c r="BA10" s="227"/>
      <c r="BB10" s="257">
        <f t="shared" si="1"/>
        <v>1979.5</v>
      </c>
      <c r="BD10" s="224">
        <v>305</v>
      </c>
      <c r="BE10" s="227"/>
      <c r="BF10" s="224">
        <v>413</v>
      </c>
      <c r="BG10" s="257">
        <f t="shared" si="2"/>
        <v>718</v>
      </c>
      <c r="BI10" s="263">
        <f t="shared" si="3"/>
        <v>13581</v>
      </c>
    </row>
    <row r="11" spans="1:61" ht="15.75" thickBot="1" x14ac:dyDescent="0.3">
      <c r="A11" s="4" t="s">
        <v>149</v>
      </c>
      <c r="B11" s="1" t="s">
        <v>144</v>
      </c>
      <c r="C11" s="224">
        <v>50</v>
      </c>
      <c r="D11" s="224">
        <v>60</v>
      </c>
      <c r="E11" s="224">
        <v>62</v>
      </c>
      <c r="F11" s="224">
        <v>385</v>
      </c>
      <c r="G11" s="224">
        <v>126</v>
      </c>
      <c r="H11" s="224">
        <v>274</v>
      </c>
      <c r="I11" s="227"/>
      <c r="J11" s="224">
        <v>124</v>
      </c>
      <c r="K11" s="224">
        <v>1005</v>
      </c>
      <c r="L11" s="224">
        <v>1005</v>
      </c>
      <c r="M11" s="224">
        <v>71</v>
      </c>
      <c r="N11" s="224">
        <v>910</v>
      </c>
      <c r="O11" s="224">
        <v>182</v>
      </c>
      <c r="P11" s="224">
        <v>366</v>
      </c>
      <c r="Q11" s="224">
        <v>177</v>
      </c>
      <c r="R11" s="224">
        <v>177</v>
      </c>
      <c r="S11" s="224">
        <v>41</v>
      </c>
      <c r="T11" s="224">
        <v>180</v>
      </c>
      <c r="U11" s="224">
        <v>146</v>
      </c>
      <c r="V11" s="224">
        <v>263</v>
      </c>
      <c r="W11" s="224">
        <v>146</v>
      </c>
      <c r="X11" s="224">
        <v>145</v>
      </c>
      <c r="Y11" s="224">
        <v>616</v>
      </c>
      <c r="Z11" s="224">
        <v>145</v>
      </c>
      <c r="AA11" s="224">
        <v>616</v>
      </c>
      <c r="AB11" s="232"/>
      <c r="AC11" s="232"/>
      <c r="AD11" s="224">
        <v>324</v>
      </c>
      <c r="AE11" s="224">
        <v>376</v>
      </c>
      <c r="AF11" s="232"/>
      <c r="AG11" s="224">
        <v>747</v>
      </c>
      <c r="AH11" s="224">
        <v>69</v>
      </c>
      <c r="AI11" s="224">
        <v>324</v>
      </c>
      <c r="AJ11" s="224">
        <v>613</v>
      </c>
      <c r="AK11" s="224">
        <v>242</v>
      </c>
      <c r="AL11" s="224">
        <v>487.5</v>
      </c>
      <c r="AM11" s="224">
        <v>267</v>
      </c>
      <c r="AN11" s="233">
        <v>162</v>
      </c>
      <c r="AO11" s="257">
        <f t="shared" si="0"/>
        <v>10883.5</v>
      </c>
      <c r="AQ11" s="224">
        <v>198</v>
      </c>
      <c r="AR11" s="224">
        <v>131</v>
      </c>
      <c r="AS11" s="227"/>
      <c r="AT11" s="224">
        <v>263</v>
      </c>
      <c r="AU11" s="232"/>
      <c r="AV11" s="224">
        <v>106</v>
      </c>
      <c r="AW11" s="224">
        <v>510</v>
      </c>
      <c r="AX11" s="224">
        <v>175</v>
      </c>
      <c r="AY11" s="224">
        <v>362</v>
      </c>
      <c r="AZ11" s="224">
        <v>234.5</v>
      </c>
      <c r="BA11" s="227"/>
      <c r="BB11" s="257">
        <f t="shared" si="1"/>
        <v>1979.5</v>
      </c>
      <c r="BD11" s="224">
        <v>305</v>
      </c>
      <c r="BE11" s="227"/>
      <c r="BF11" s="224">
        <v>413</v>
      </c>
      <c r="BG11" s="257">
        <f t="shared" si="2"/>
        <v>718</v>
      </c>
      <c r="BI11" s="263">
        <f t="shared" si="3"/>
        <v>13581</v>
      </c>
    </row>
    <row r="12" spans="1:61" ht="15.75" thickBot="1" x14ac:dyDescent="0.3">
      <c r="A12" s="2" t="s">
        <v>150</v>
      </c>
      <c r="B12" s="234"/>
      <c r="C12" s="225"/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5"/>
      <c r="AO12" s="257"/>
      <c r="AQ12" s="226"/>
      <c r="AR12" s="235"/>
      <c r="AS12" s="226"/>
      <c r="AT12" s="235"/>
      <c r="AU12" s="235"/>
      <c r="AV12" s="235"/>
      <c r="AW12" s="235"/>
      <c r="AX12" s="235"/>
      <c r="AY12" s="235"/>
      <c r="AZ12" s="235"/>
      <c r="BB12" s="257"/>
      <c r="BD12" s="235"/>
      <c r="BE12" s="226"/>
      <c r="BF12" s="235"/>
      <c r="BG12" s="257"/>
      <c r="BI12" s="263"/>
    </row>
    <row r="13" spans="1:61" x14ac:dyDescent="0.25">
      <c r="A13" s="3" t="s">
        <v>151</v>
      </c>
      <c r="B13" s="1" t="s">
        <v>147</v>
      </c>
      <c r="C13" s="224">
        <v>2381</v>
      </c>
      <c r="D13" s="224">
        <v>61.65</v>
      </c>
      <c r="E13" s="224">
        <v>0</v>
      </c>
      <c r="F13" s="224">
        <v>275.5</v>
      </c>
      <c r="G13" s="224">
        <v>0</v>
      </c>
      <c r="H13" s="224">
        <v>65</v>
      </c>
      <c r="I13" s="227"/>
      <c r="J13" s="224">
        <v>64</v>
      </c>
      <c r="K13" s="224">
        <v>1096</v>
      </c>
      <c r="L13" s="224">
        <v>206</v>
      </c>
      <c r="M13" s="224">
        <v>22.5</v>
      </c>
      <c r="N13" s="224">
        <v>1105</v>
      </c>
      <c r="O13" s="224">
        <v>763</v>
      </c>
      <c r="P13" s="224">
        <v>1118</v>
      </c>
      <c r="Q13" s="224">
        <v>906</v>
      </c>
      <c r="R13" s="224">
        <v>726</v>
      </c>
      <c r="S13" s="224">
        <v>18</v>
      </c>
      <c r="T13" s="224">
        <v>264</v>
      </c>
      <c r="U13" s="224">
        <v>328</v>
      </c>
      <c r="V13" s="224">
        <v>479</v>
      </c>
      <c r="W13" s="224">
        <v>750.5</v>
      </c>
      <c r="X13" s="224">
        <v>1023</v>
      </c>
      <c r="Y13" s="232"/>
      <c r="Z13" s="224">
        <v>218</v>
      </c>
      <c r="AA13" s="224">
        <v>1061</v>
      </c>
      <c r="AB13" s="232"/>
      <c r="AC13" s="224">
        <v>737</v>
      </c>
      <c r="AD13" s="224">
        <v>920</v>
      </c>
      <c r="AE13" s="224">
        <v>246.5</v>
      </c>
      <c r="AF13" s="232"/>
      <c r="AG13" s="224">
        <v>106</v>
      </c>
      <c r="AH13" s="224">
        <v>403</v>
      </c>
      <c r="AI13" s="224">
        <v>978</v>
      </c>
      <c r="AJ13" s="224">
        <v>449</v>
      </c>
      <c r="AK13" s="224">
        <v>136</v>
      </c>
      <c r="AL13" s="224">
        <v>488</v>
      </c>
      <c r="AM13" s="224">
        <v>196</v>
      </c>
      <c r="AN13" s="233">
        <v>308</v>
      </c>
      <c r="AO13" s="257">
        <f t="shared" si="0"/>
        <v>17898.650000000001</v>
      </c>
      <c r="AQ13" s="224">
        <v>60</v>
      </c>
      <c r="AR13" s="224">
        <v>960</v>
      </c>
      <c r="AS13" s="227"/>
      <c r="AT13" s="224">
        <v>722</v>
      </c>
      <c r="AU13" s="224">
        <v>108</v>
      </c>
      <c r="AV13" s="224">
        <v>256</v>
      </c>
      <c r="AW13" s="224">
        <v>1045</v>
      </c>
      <c r="AX13" s="224">
        <v>2590</v>
      </c>
      <c r="AY13" s="224">
        <v>3690</v>
      </c>
      <c r="AZ13" s="224">
        <v>87.5</v>
      </c>
      <c r="BA13" s="227"/>
      <c r="BB13" s="257">
        <f t="shared" si="1"/>
        <v>9518.5</v>
      </c>
      <c r="BD13" s="224">
        <v>891</v>
      </c>
      <c r="BE13" s="227"/>
      <c r="BF13" s="224">
        <v>254</v>
      </c>
      <c r="BG13" s="257">
        <f t="shared" si="2"/>
        <v>1145</v>
      </c>
      <c r="BI13" s="263">
        <f t="shared" ref="BI13:BI18" si="4">AO13+BB13+BG13</f>
        <v>28562.15</v>
      </c>
    </row>
    <row r="14" spans="1:61" x14ac:dyDescent="0.25">
      <c r="A14" s="4" t="s">
        <v>152</v>
      </c>
      <c r="B14" s="1" t="s">
        <v>147</v>
      </c>
      <c r="C14" s="224">
        <v>2381</v>
      </c>
      <c r="D14" s="224">
        <v>61.65</v>
      </c>
      <c r="E14" s="224">
        <v>0</v>
      </c>
      <c r="F14" s="224">
        <v>275.5</v>
      </c>
      <c r="G14" s="224">
        <v>0</v>
      </c>
      <c r="H14" s="224">
        <v>65</v>
      </c>
      <c r="I14" s="227"/>
      <c r="J14" s="224">
        <v>64</v>
      </c>
      <c r="K14" s="224">
        <v>1096</v>
      </c>
      <c r="L14" s="224">
        <v>206</v>
      </c>
      <c r="M14" s="224">
        <v>22.5</v>
      </c>
      <c r="N14" s="224">
        <v>1105</v>
      </c>
      <c r="O14" s="224">
        <v>763</v>
      </c>
      <c r="P14" s="224">
        <v>1118</v>
      </c>
      <c r="Q14" s="224">
        <v>906</v>
      </c>
      <c r="R14" s="224">
        <v>726</v>
      </c>
      <c r="S14" s="224">
        <v>18</v>
      </c>
      <c r="T14" s="224">
        <v>264</v>
      </c>
      <c r="U14" s="224">
        <v>328</v>
      </c>
      <c r="V14" s="224">
        <v>479</v>
      </c>
      <c r="W14" s="224">
        <v>750.5</v>
      </c>
      <c r="X14" s="224">
        <v>1023</v>
      </c>
      <c r="Y14" s="232"/>
      <c r="Z14" s="224">
        <v>218</v>
      </c>
      <c r="AA14" s="224">
        <v>1061</v>
      </c>
      <c r="AB14" s="232"/>
      <c r="AC14" s="224">
        <v>737</v>
      </c>
      <c r="AD14" s="224">
        <v>920</v>
      </c>
      <c r="AE14" s="224">
        <v>246.5</v>
      </c>
      <c r="AF14" s="232"/>
      <c r="AG14" s="224">
        <v>73</v>
      </c>
      <c r="AH14" s="224">
        <v>551</v>
      </c>
      <c r="AI14" s="224">
        <v>584</v>
      </c>
      <c r="AJ14" s="224">
        <v>449</v>
      </c>
      <c r="AK14" s="224">
        <v>136</v>
      </c>
      <c r="AL14" s="224">
        <v>488</v>
      </c>
      <c r="AM14" s="224">
        <v>196</v>
      </c>
      <c r="AN14" s="233">
        <v>308</v>
      </c>
      <c r="AO14" s="257">
        <f t="shared" si="0"/>
        <v>17619.650000000001</v>
      </c>
      <c r="AQ14" s="224">
        <v>38</v>
      </c>
      <c r="AR14" s="224">
        <v>184</v>
      </c>
      <c r="AS14" s="227"/>
      <c r="AT14" s="224">
        <v>722</v>
      </c>
      <c r="AU14" s="224">
        <v>108</v>
      </c>
      <c r="AV14" s="224">
        <v>256</v>
      </c>
      <c r="AW14" s="224">
        <v>1045</v>
      </c>
      <c r="AX14" s="224">
        <v>2590</v>
      </c>
      <c r="AY14" s="224">
        <v>3690</v>
      </c>
      <c r="AZ14" s="224">
        <v>87.5</v>
      </c>
      <c r="BA14" s="227"/>
      <c r="BB14" s="257">
        <f t="shared" si="1"/>
        <v>8720.5</v>
      </c>
      <c r="BD14" s="224">
        <v>891</v>
      </c>
      <c r="BE14" s="227"/>
      <c r="BF14" s="224">
        <v>254</v>
      </c>
      <c r="BG14" s="257">
        <f t="shared" si="2"/>
        <v>1145</v>
      </c>
      <c r="BI14" s="263">
        <f t="shared" si="4"/>
        <v>27485.15</v>
      </c>
    </row>
    <row r="15" spans="1:61" x14ac:dyDescent="0.25">
      <c r="A15" s="4" t="s">
        <v>153</v>
      </c>
      <c r="B15" s="1" t="s">
        <v>147</v>
      </c>
      <c r="C15" s="224">
        <v>2381</v>
      </c>
      <c r="D15" s="224">
        <v>61.65</v>
      </c>
      <c r="E15" s="224">
        <v>0</v>
      </c>
      <c r="F15" s="224">
        <v>275.5</v>
      </c>
      <c r="G15" s="224">
        <v>0</v>
      </c>
      <c r="H15" s="224">
        <v>65</v>
      </c>
      <c r="I15" s="227"/>
      <c r="J15" s="224">
        <v>64</v>
      </c>
      <c r="K15" s="224">
        <v>1096</v>
      </c>
      <c r="L15" s="224">
        <v>206</v>
      </c>
      <c r="M15" s="224">
        <v>22.5</v>
      </c>
      <c r="N15" s="224">
        <v>1105</v>
      </c>
      <c r="O15" s="224">
        <v>763</v>
      </c>
      <c r="P15" s="224">
        <v>1118</v>
      </c>
      <c r="Q15" s="224">
        <v>906</v>
      </c>
      <c r="R15" s="224">
        <v>726</v>
      </c>
      <c r="S15" s="224">
        <v>18</v>
      </c>
      <c r="T15" s="224">
        <v>264</v>
      </c>
      <c r="U15" s="224">
        <v>328</v>
      </c>
      <c r="V15" s="224">
        <v>479</v>
      </c>
      <c r="W15" s="224">
        <v>750.5</v>
      </c>
      <c r="X15" s="224">
        <v>1023</v>
      </c>
      <c r="Y15" s="232"/>
      <c r="Z15" s="224">
        <v>218</v>
      </c>
      <c r="AA15" s="224">
        <v>1061</v>
      </c>
      <c r="AB15" s="232"/>
      <c r="AC15" s="224">
        <v>737</v>
      </c>
      <c r="AD15" s="224">
        <v>920</v>
      </c>
      <c r="AE15" s="224">
        <v>246.5</v>
      </c>
      <c r="AF15" s="232"/>
      <c r="AG15" s="224">
        <v>106</v>
      </c>
      <c r="AH15" s="224">
        <v>403</v>
      </c>
      <c r="AI15" s="224">
        <v>978</v>
      </c>
      <c r="AJ15" s="224">
        <v>449</v>
      </c>
      <c r="AK15" s="224">
        <v>136</v>
      </c>
      <c r="AL15" s="224">
        <v>488</v>
      </c>
      <c r="AM15" s="224">
        <v>196</v>
      </c>
      <c r="AN15" s="233">
        <v>308</v>
      </c>
      <c r="AO15" s="257">
        <f t="shared" si="0"/>
        <v>17898.650000000001</v>
      </c>
      <c r="AQ15" s="224">
        <v>60</v>
      </c>
      <c r="AR15" s="224">
        <v>960</v>
      </c>
      <c r="AS15" s="227"/>
      <c r="AT15" s="224">
        <v>722</v>
      </c>
      <c r="AU15" s="224">
        <v>108</v>
      </c>
      <c r="AV15" s="224">
        <v>256</v>
      </c>
      <c r="AW15" s="224">
        <v>1045</v>
      </c>
      <c r="AX15" s="224">
        <v>2590</v>
      </c>
      <c r="AY15" s="224">
        <v>3690</v>
      </c>
      <c r="AZ15" s="224">
        <v>87.5</v>
      </c>
      <c r="BA15" s="227"/>
      <c r="BB15" s="257">
        <f t="shared" si="1"/>
        <v>9518.5</v>
      </c>
      <c r="BD15" s="224">
        <v>891</v>
      </c>
      <c r="BE15" s="227"/>
      <c r="BF15" s="224">
        <v>254</v>
      </c>
      <c r="BG15" s="257">
        <f t="shared" si="2"/>
        <v>1145</v>
      </c>
      <c r="BI15" s="263">
        <f t="shared" si="4"/>
        <v>28562.15</v>
      </c>
    </row>
    <row r="16" spans="1:61" x14ac:dyDescent="0.25">
      <c r="A16" s="4" t="s">
        <v>154</v>
      </c>
      <c r="B16" s="1" t="s">
        <v>147</v>
      </c>
      <c r="C16" s="224">
        <v>2381</v>
      </c>
      <c r="D16" s="224">
        <v>61.65</v>
      </c>
      <c r="E16" s="224">
        <v>0</v>
      </c>
      <c r="F16" s="224">
        <v>275.5</v>
      </c>
      <c r="G16" s="224">
        <v>0</v>
      </c>
      <c r="H16" s="224">
        <v>65</v>
      </c>
      <c r="I16" s="227"/>
      <c r="J16" s="224">
        <v>64</v>
      </c>
      <c r="K16" s="224">
        <v>1096</v>
      </c>
      <c r="L16" s="224">
        <v>206</v>
      </c>
      <c r="M16" s="224">
        <v>22.5</v>
      </c>
      <c r="N16" s="224">
        <v>1105</v>
      </c>
      <c r="O16" s="224">
        <v>763</v>
      </c>
      <c r="P16" s="224">
        <v>1118</v>
      </c>
      <c r="Q16" s="224">
        <v>906</v>
      </c>
      <c r="R16" s="224">
        <v>726</v>
      </c>
      <c r="S16" s="224">
        <v>18</v>
      </c>
      <c r="T16" s="224">
        <v>264</v>
      </c>
      <c r="U16" s="224">
        <v>328</v>
      </c>
      <c r="V16" s="224">
        <v>479</v>
      </c>
      <c r="W16" s="224">
        <v>750.5</v>
      </c>
      <c r="X16" s="224">
        <v>1023</v>
      </c>
      <c r="Y16" s="232"/>
      <c r="Z16" s="224">
        <v>218</v>
      </c>
      <c r="AA16" s="224">
        <v>1061</v>
      </c>
      <c r="AB16" s="232"/>
      <c r="AC16" s="224">
        <v>737</v>
      </c>
      <c r="AD16" s="224">
        <v>920</v>
      </c>
      <c r="AE16" s="224">
        <v>246.5</v>
      </c>
      <c r="AF16" s="232"/>
      <c r="AG16" s="224">
        <v>106</v>
      </c>
      <c r="AH16" s="224">
        <v>403</v>
      </c>
      <c r="AI16" s="224">
        <v>978</v>
      </c>
      <c r="AJ16" s="224">
        <v>449</v>
      </c>
      <c r="AK16" s="224">
        <v>136</v>
      </c>
      <c r="AL16" s="224">
        <v>488</v>
      </c>
      <c r="AM16" s="224">
        <v>196</v>
      </c>
      <c r="AN16" s="233">
        <v>308</v>
      </c>
      <c r="AO16" s="257">
        <f t="shared" si="0"/>
        <v>17898.650000000001</v>
      </c>
      <c r="AQ16" s="224">
        <v>60</v>
      </c>
      <c r="AR16" s="224">
        <v>960</v>
      </c>
      <c r="AS16" s="227"/>
      <c r="AT16" s="224">
        <v>722</v>
      </c>
      <c r="AU16" s="224">
        <v>108</v>
      </c>
      <c r="AV16" s="224">
        <v>256</v>
      </c>
      <c r="AW16" s="224">
        <v>1045</v>
      </c>
      <c r="AX16" s="224">
        <v>2590</v>
      </c>
      <c r="AY16" s="224">
        <v>3690</v>
      </c>
      <c r="AZ16" s="224">
        <v>87.5</v>
      </c>
      <c r="BA16" s="227"/>
      <c r="BB16" s="257">
        <f t="shared" si="1"/>
        <v>9518.5</v>
      </c>
      <c r="BD16" s="224">
        <v>891</v>
      </c>
      <c r="BE16" s="227"/>
      <c r="BF16" s="224">
        <v>254</v>
      </c>
      <c r="BG16" s="257">
        <f t="shared" si="2"/>
        <v>1145</v>
      </c>
      <c r="BI16" s="263">
        <f t="shared" si="4"/>
        <v>28562.15</v>
      </c>
    </row>
    <row r="17" spans="1:61" x14ac:dyDescent="0.25">
      <c r="A17" s="4" t="s">
        <v>155</v>
      </c>
      <c r="B17" s="1" t="s">
        <v>147</v>
      </c>
      <c r="C17" s="224">
        <v>2381</v>
      </c>
      <c r="D17" s="224">
        <v>61.65</v>
      </c>
      <c r="E17" s="224">
        <v>0</v>
      </c>
      <c r="F17" s="224">
        <v>275.5</v>
      </c>
      <c r="G17" s="224">
        <v>0</v>
      </c>
      <c r="H17" s="224">
        <v>65</v>
      </c>
      <c r="I17" s="227"/>
      <c r="J17" s="224">
        <v>64</v>
      </c>
      <c r="K17" s="224">
        <v>1096</v>
      </c>
      <c r="L17" s="224">
        <v>206</v>
      </c>
      <c r="M17" s="224">
        <v>22.5</v>
      </c>
      <c r="N17" s="224">
        <v>1105</v>
      </c>
      <c r="O17" s="224">
        <v>763</v>
      </c>
      <c r="P17" s="224">
        <v>1118</v>
      </c>
      <c r="Q17" s="224">
        <v>906</v>
      </c>
      <c r="R17" s="224">
        <v>726</v>
      </c>
      <c r="S17" s="224">
        <v>18</v>
      </c>
      <c r="T17" s="224">
        <v>264</v>
      </c>
      <c r="U17" s="224">
        <v>328</v>
      </c>
      <c r="V17" s="224">
        <v>479</v>
      </c>
      <c r="W17" s="224">
        <v>750.5</v>
      </c>
      <c r="X17" s="224">
        <v>1023</v>
      </c>
      <c r="Y17" s="232"/>
      <c r="Z17" s="224">
        <v>218</v>
      </c>
      <c r="AA17" s="224">
        <v>1061</v>
      </c>
      <c r="AB17" s="232"/>
      <c r="AC17" s="224">
        <v>737</v>
      </c>
      <c r="AD17" s="224">
        <v>920</v>
      </c>
      <c r="AE17" s="224">
        <v>246.5</v>
      </c>
      <c r="AF17" s="232"/>
      <c r="AG17" s="224">
        <v>106</v>
      </c>
      <c r="AH17" s="224">
        <v>403</v>
      </c>
      <c r="AI17" s="224">
        <v>978</v>
      </c>
      <c r="AJ17" s="224">
        <v>449</v>
      </c>
      <c r="AK17" s="224">
        <v>136</v>
      </c>
      <c r="AL17" s="224">
        <v>488</v>
      </c>
      <c r="AM17" s="224">
        <v>196</v>
      </c>
      <c r="AN17" s="233">
        <v>308</v>
      </c>
      <c r="AO17" s="257">
        <f t="shared" si="0"/>
        <v>17898.650000000001</v>
      </c>
      <c r="AQ17" s="224">
        <v>60</v>
      </c>
      <c r="AR17" s="224">
        <v>960</v>
      </c>
      <c r="AS17" s="227"/>
      <c r="AT17" s="224">
        <v>722</v>
      </c>
      <c r="AU17" s="224">
        <v>108</v>
      </c>
      <c r="AV17" s="224">
        <v>256</v>
      </c>
      <c r="AW17" s="224">
        <v>1045</v>
      </c>
      <c r="AX17" s="224">
        <v>2590</v>
      </c>
      <c r="AY17" s="224">
        <v>3690</v>
      </c>
      <c r="AZ17" s="224">
        <v>87.5</v>
      </c>
      <c r="BA17" s="227"/>
      <c r="BB17" s="257">
        <f t="shared" si="1"/>
        <v>9518.5</v>
      </c>
      <c r="BD17" s="224">
        <v>891</v>
      </c>
      <c r="BE17" s="227"/>
      <c r="BF17" s="224">
        <v>254</v>
      </c>
      <c r="BG17" s="257">
        <f t="shared" si="2"/>
        <v>1145</v>
      </c>
      <c r="BI17" s="263">
        <f t="shared" si="4"/>
        <v>28562.15</v>
      </c>
    </row>
    <row r="18" spans="1:61" ht="15.75" thickBot="1" x14ac:dyDescent="0.3">
      <c r="A18" s="4" t="s">
        <v>156</v>
      </c>
      <c r="B18" s="1" t="s">
        <v>147</v>
      </c>
      <c r="C18" s="224">
        <v>2381</v>
      </c>
      <c r="D18" s="224">
        <v>61.65</v>
      </c>
      <c r="E18" s="224">
        <v>0</v>
      </c>
      <c r="F18" s="224">
        <v>275.5</v>
      </c>
      <c r="G18" s="224">
        <v>0</v>
      </c>
      <c r="H18" s="224">
        <v>65</v>
      </c>
      <c r="I18" s="227"/>
      <c r="J18" s="224">
        <v>64</v>
      </c>
      <c r="K18" s="224">
        <v>1096</v>
      </c>
      <c r="L18" s="224">
        <v>206</v>
      </c>
      <c r="M18" s="224">
        <v>22.5</v>
      </c>
      <c r="N18" s="224">
        <v>1105</v>
      </c>
      <c r="O18" s="224">
        <v>763</v>
      </c>
      <c r="P18" s="224">
        <v>1118</v>
      </c>
      <c r="Q18" s="224">
        <v>906</v>
      </c>
      <c r="R18" s="224">
        <v>726</v>
      </c>
      <c r="S18" s="224">
        <v>18</v>
      </c>
      <c r="T18" s="224">
        <v>264</v>
      </c>
      <c r="U18" s="224">
        <v>328</v>
      </c>
      <c r="V18" s="224">
        <v>479</v>
      </c>
      <c r="W18" s="224">
        <v>750.5</v>
      </c>
      <c r="X18" s="224">
        <v>1023</v>
      </c>
      <c r="Y18" s="232"/>
      <c r="Z18" s="224">
        <v>218</v>
      </c>
      <c r="AA18" s="224">
        <v>1061</v>
      </c>
      <c r="AB18" s="232"/>
      <c r="AC18" s="224">
        <v>737</v>
      </c>
      <c r="AD18" s="224">
        <v>920</v>
      </c>
      <c r="AE18" s="224">
        <v>246.5</v>
      </c>
      <c r="AF18" s="232"/>
      <c r="AG18" s="224">
        <v>106</v>
      </c>
      <c r="AH18" s="224">
        <v>403</v>
      </c>
      <c r="AI18" s="224">
        <v>978</v>
      </c>
      <c r="AJ18" s="224">
        <v>449</v>
      </c>
      <c r="AK18" s="224">
        <v>136</v>
      </c>
      <c r="AL18" s="224">
        <v>488</v>
      </c>
      <c r="AM18" s="224">
        <v>196</v>
      </c>
      <c r="AN18" s="233">
        <v>308</v>
      </c>
      <c r="AO18" s="257">
        <f t="shared" si="0"/>
        <v>17898.650000000001</v>
      </c>
      <c r="AQ18" s="224">
        <v>60</v>
      </c>
      <c r="AR18" s="224">
        <v>960</v>
      </c>
      <c r="AS18" s="227"/>
      <c r="AT18" s="224">
        <v>722</v>
      </c>
      <c r="AU18" s="224">
        <v>108</v>
      </c>
      <c r="AV18" s="224">
        <v>256</v>
      </c>
      <c r="AW18" s="224">
        <v>1045</v>
      </c>
      <c r="AX18" s="224">
        <v>2590</v>
      </c>
      <c r="AY18" s="224">
        <v>3690</v>
      </c>
      <c r="AZ18" s="224">
        <v>87.5</v>
      </c>
      <c r="BA18" s="227"/>
      <c r="BB18" s="257">
        <f t="shared" si="1"/>
        <v>9518.5</v>
      </c>
      <c r="BD18" s="224">
        <v>891</v>
      </c>
      <c r="BE18" s="227"/>
      <c r="BF18" s="224">
        <v>254</v>
      </c>
      <c r="BG18" s="257">
        <f t="shared" si="2"/>
        <v>1145</v>
      </c>
      <c r="BI18" s="263">
        <f t="shared" si="4"/>
        <v>28562.15</v>
      </c>
    </row>
    <row r="19" spans="1:61" ht="15.75" thickBot="1" x14ac:dyDescent="0.3">
      <c r="A19" s="2" t="s">
        <v>157</v>
      </c>
      <c r="B19" s="236"/>
      <c r="C19" s="226"/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26"/>
      <c r="AN19" s="237"/>
      <c r="AO19" s="257"/>
      <c r="AQ19" s="226"/>
      <c r="AR19" s="237"/>
      <c r="AS19" s="226"/>
      <c r="AT19" s="237"/>
      <c r="AU19" s="237"/>
      <c r="AV19" s="237"/>
      <c r="AW19" s="237"/>
      <c r="AX19" s="237"/>
      <c r="AY19" s="237"/>
      <c r="AZ19" s="237"/>
      <c r="BB19" s="257"/>
      <c r="BD19" s="237"/>
      <c r="BE19" s="226"/>
      <c r="BF19" s="237"/>
      <c r="BG19" s="257"/>
      <c r="BI19" s="263"/>
    </row>
    <row r="20" spans="1:61" x14ac:dyDescent="0.25">
      <c r="A20" s="3" t="s">
        <v>158</v>
      </c>
      <c r="B20" s="1" t="s">
        <v>147</v>
      </c>
      <c r="C20" s="224">
        <v>2833.55</v>
      </c>
      <c r="D20" s="224">
        <v>971.25</v>
      </c>
      <c r="E20" s="224">
        <v>3897</v>
      </c>
      <c r="F20" s="224">
        <v>7023</v>
      </c>
      <c r="G20" s="224">
        <v>1018</v>
      </c>
      <c r="H20" s="224">
        <v>1782</v>
      </c>
      <c r="I20" s="227"/>
      <c r="J20" s="224">
        <v>659</v>
      </c>
      <c r="K20" s="224">
        <v>2285</v>
      </c>
      <c r="L20" s="224">
        <v>6895</v>
      </c>
      <c r="M20" s="224">
        <v>2153.5</v>
      </c>
      <c r="N20" s="224">
        <v>5304</v>
      </c>
      <c r="O20" s="224">
        <v>975</v>
      </c>
      <c r="P20" s="224">
        <v>708</v>
      </c>
      <c r="Q20" s="224">
        <v>4365</v>
      </c>
      <c r="R20" s="224">
        <v>2791</v>
      </c>
      <c r="S20" s="224">
        <v>8228</v>
      </c>
      <c r="T20" s="224">
        <v>1343</v>
      </c>
      <c r="U20" s="224">
        <v>676.5</v>
      </c>
      <c r="V20" s="224">
        <v>635</v>
      </c>
      <c r="W20" s="224">
        <v>525</v>
      </c>
      <c r="X20" s="224">
        <v>3294</v>
      </c>
      <c r="Y20" s="224">
        <v>465</v>
      </c>
      <c r="Z20" s="224">
        <v>3901</v>
      </c>
      <c r="AA20" s="224">
        <v>2058</v>
      </c>
      <c r="AB20" s="224">
        <v>1474</v>
      </c>
      <c r="AC20" s="224">
        <v>261</v>
      </c>
      <c r="AD20" s="224">
        <v>720</v>
      </c>
      <c r="AE20" s="224">
        <v>989</v>
      </c>
      <c r="AF20" s="232"/>
      <c r="AG20" s="224">
        <v>2392</v>
      </c>
      <c r="AH20" s="224">
        <v>1968</v>
      </c>
      <c r="AI20" s="224">
        <v>423</v>
      </c>
      <c r="AJ20" s="224">
        <v>2779</v>
      </c>
      <c r="AK20" s="232"/>
      <c r="AL20" s="224">
        <v>3109</v>
      </c>
      <c r="AM20" s="224">
        <v>806</v>
      </c>
      <c r="AN20" s="238"/>
      <c r="AO20" s="257">
        <f t="shared" si="0"/>
        <v>79706.8</v>
      </c>
      <c r="AQ20" s="224">
        <v>1894</v>
      </c>
      <c r="AR20" s="224">
        <v>847</v>
      </c>
      <c r="AS20" s="227"/>
      <c r="AT20" s="224">
        <v>425</v>
      </c>
      <c r="AU20" s="224">
        <v>480</v>
      </c>
      <c r="AV20" s="224">
        <v>300</v>
      </c>
      <c r="AW20" s="224">
        <v>550</v>
      </c>
      <c r="AX20" s="224">
        <v>240</v>
      </c>
      <c r="AY20" s="224">
        <v>300</v>
      </c>
      <c r="AZ20" s="224">
        <v>1259.75</v>
      </c>
      <c r="BA20" s="227"/>
      <c r="BB20" s="257">
        <f t="shared" si="1"/>
        <v>6295.75</v>
      </c>
      <c r="BD20" s="224">
        <v>754</v>
      </c>
      <c r="BE20" s="227"/>
      <c r="BF20" s="224">
        <v>5392</v>
      </c>
      <c r="BG20" s="257">
        <f t="shared" si="2"/>
        <v>6146</v>
      </c>
      <c r="BI20" s="263">
        <f t="shared" ref="BI20:BI23" si="5">AO20+BB20+BG20</f>
        <v>92148.55</v>
      </c>
    </row>
    <row r="21" spans="1:61" x14ac:dyDescent="0.25">
      <c r="A21" s="4" t="s">
        <v>159</v>
      </c>
      <c r="B21" s="1" t="s">
        <v>147</v>
      </c>
      <c r="C21" s="224">
        <v>2833.55</v>
      </c>
      <c r="D21" s="224">
        <v>971.25</v>
      </c>
      <c r="E21" s="224">
        <v>3897</v>
      </c>
      <c r="F21" s="224">
        <v>7023</v>
      </c>
      <c r="G21" s="224">
        <v>1018</v>
      </c>
      <c r="H21" s="224">
        <v>1782</v>
      </c>
      <c r="I21" s="227"/>
      <c r="J21" s="224">
        <v>659</v>
      </c>
      <c r="K21" s="224">
        <v>2285</v>
      </c>
      <c r="L21" s="224">
        <v>6895</v>
      </c>
      <c r="M21" s="224">
        <v>2153.5</v>
      </c>
      <c r="N21" s="224">
        <v>5304</v>
      </c>
      <c r="O21" s="224">
        <v>975</v>
      </c>
      <c r="P21" s="224">
        <v>708</v>
      </c>
      <c r="Q21" s="224">
        <v>4365</v>
      </c>
      <c r="R21" s="224">
        <v>2791</v>
      </c>
      <c r="S21" s="224">
        <v>8228</v>
      </c>
      <c r="T21" s="224">
        <v>1343</v>
      </c>
      <c r="U21" s="224">
        <v>676.5</v>
      </c>
      <c r="V21" s="224">
        <v>635</v>
      </c>
      <c r="W21" s="224">
        <v>525</v>
      </c>
      <c r="X21" s="224">
        <v>3294</v>
      </c>
      <c r="Y21" s="224">
        <v>465</v>
      </c>
      <c r="Z21" s="224">
        <v>3901</v>
      </c>
      <c r="AA21" s="224">
        <v>2058</v>
      </c>
      <c r="AB21" s="224">
        <v>1474</v>
      </c>
      <c r="AC21" s="224">
        <v>261</v>
      </c>
      <c r="AD21" s="224">
        <v>720</v>
      </c>
      <c r="AE21" s="224">
        <v>989</v>
      </c>
      <c r="AF21" s="232"/>
      <c r="AG21" s="224">
        <v>2392</v>
      </c>
      <c r="AH21" s="224">
        <v>1968</v>
      </c>
      <c r="AI21" s="224">
        <v>423</v>
      </c>
      <c r="AJ21" s="224">
        <v>2779</v>
      </c>
      <c r="AK21" s="232"/>
      <c r="AL21" s="224">
        <v>3109</v>
      </c>
      <c r="AM21" s="224">
        <v>806</v>
      </c>
      <c r="AN21" s="238"/>
      <c r="AO21" s="257">
        <f t="shared" si="0"/>
        <v>79706.8</v>
      </c>
      <c r="AQ21" s="224">
        <v>1894</v>
      </c>
      <c r="AR21" s="224">
        <v>847</v>
      </c>
      <c r="AS21" s="227"/>
      <c r="AT21" s="224">
        <v>425</v>
      </c>
      <c r="AU21" s="224">
        <v>480</v>
      </c>
      <c r="AV21" s="224">
        <v>300</v>
      </c>
      <c r="AW21" s="224">
        <v>550</v>
      </c>
      <c r="AX21" s="224">
        <v>240</v>
      </c>
      <c r="AY21" s="224">
        <v>300</v>
      </c>
      <c r="AZ21" s="224">
        <v>1259.75</v>
      </c>
      <c r="BA21" s="227"/>
      <c r="BB21" s="257">
        <f t="shared" si="1"/>
        <v>6295.75</v>
      </c>
      <c r="BD21" s="224">
        <v>754</v>
      </c>
      <c r="BE21" s="227"/>
      <c r="BF21" s="224">
        <v>5392</v>
      </c>
      <c r="BG21" s="257">
        <f t="shared" si="2"/>
        <v>6146</v>
      </c>
      <c r="BI21" s="263">
        <f t="shared" si="5"/>
        <v>92148.55</v>
      </c>
    </row>
    <row r="22" spans="1:61" x14ac:dyDescent="0.25">
      <c r="A22" s="4" t="s">
        <v>160</v>
      </c>
      <c r="B22" s="1" t="s">
        <v>144</v>
      </c>
      <c r="C22" s="224">
        <v>178.5</v>
      </c>
      <c r="D22" s="224">
        <v>34.25</v>
      </c>
      <c r="E22" s="224">
        <v>734</v>
      </c>
      <c r="F22" s="224">
        <v>498</v>
      </c>
      <c r="G22" s="224">
        <v>147</v>
      </c>
      <c r="H22" s="224">
        <v>264.5</v>
      </c>
      <c r="I22" s="227"/>
      <c r="J22" s="224">
        <v>93.5</v>
      </c>
      <c r="K22" s="224">
        <v>248</v>
      </c>
      <c r="L22" s="224">
        <v>219</v>
      </c>
      <c r="M22" s="224">
        <v>293</v>
      </c>
      <c r="N22" s="224">
        <v>1435</v>
      </c>
      <c r="O22" s="224">
        <v>72</v>
      </c>
      <c r="P22" s="224">
        <v>72</v>
      </c>
      <c r="Q22" s="224">
        <v>423</v>
      </c>
      <c r="R22" s="224">
        <v>157</v>
      </c>
      <c r="S22" s="224">
        <v>837</v>
      </c>
      <c r="T22" s="224">
        <v>192.5</v>
      </c>
      <c r="U22" s="224">
        <v>245</v>
      </c>
      <c r="V22" s="224">
        <v>81</v>
      </c>
      <c r="W22" s="224">
        <v>148</v>
      </c>
      <c r="X22" s="224">
        <v>812</v>
      </c>
      <c r="Y22" s="224">
        <v>322</v>
      </c>
      <c r="Z22" s="224">
        <v>415</v>
      </c>
      <c r="AA22" s="224">
        <v>525</v>
      </c>
      <c r="AB22" s="224">
        <v>360</v>
      </c>
      <c r="AC22" s="224">
        <v>83.5</v>
      </c>
      <c r="AD22" s="224">
        <v>208</v>
      </c>
      <c r="AE22" s="224">
        <v>435</v>
      </c>
      <c r="AF22" s="232"/>
      <c r="AG22" s="224">
        <v>548</v>
      </c>
      <c r="AH22" s="224">
        <v>338.5</v>
      </c>
      <c r="AI22" s="224">
        <v>202</v>
      </c>
      <c r="AJ22" s="224">
        <v>532.5</v>
      </c>
      <c r="AK22" s="232"/>
      <c r="AL22" s="224">
        <v>469</v>
      </c>
      <c r="AM22" s="224">
        <v>116.5</v>
      </c>
      <c r="AN22" s="238"/>
      <c r="AO22" s="257">
        <f t="shared" si="0"/>
        <v>11739.25</v>
      </c>
      <c r="AQ22" s="224">
        <v>404</v>
      </c>
      <c r="AR22" s="224">
        <v>70</v>
      </c>
      <c r="AS22" s="227"/>
      <c r="AT22" s="224">
        <v>303</v>
      </c>
      <c r="AU22" s="224">
        <v>116</v>
      </c>
      <c r="AV22" s="224">
        <v>120</v>
      </c>
      <c r="AW22" s="224">
        <v>47</v>
      </c>
      <c r="AX22" s="224">
        <v>64</v>
      </c>
      <c r="AY22" s="224">
        <v>216</v>
      </c>
      <c r="AZ22" s="224">
        <v>216</v>
      </c>
      <c r="BA22" s="227"/>
      <c r="BB22" s="257">
        <f t="shared" si="1"/>
        <v>1556</v>
      </c>
      <c r="BD22" s="224">
        <v>227</v>
      </c>
      <c r="BE22" s="227"/>
      <c r="BF22" s="224">
        <v>1300</v>
      </c>
      <c r="BG22" s="257">
        <f t="shared" si="2"/>
        <v>1527</v>
      </c>
      <c r="BI22" s="263">
        <f t="shared" si="5"/>
        <v>14822.25</v>
      </c>
    </row>
    <row r="23" spans="1:61" ht="15.75" thickBot="1" x14ac:dyDescent="0.3">
      <c r="A23" s="4" t="s">
        <v>161</v>
      </c>
      <c r="B23" s="1" t="s">
        <v>144</v>
      </c>
      <c r="C23" s="224">
        <v>175.1</v>
      </c>
      <c r="D23" s="224">
        <v>53.25</v>
      </c>
      <c r="E23" s="227"/>
      <c r="F23" s="227"/>
      <c r="G23" s="227"/>
      <c r="H23" s="227"/>
      <c r="I23" s="227"/>
      <c r="J23" s="227"/>
      <c r="K23" s="232"/>
      <c r="L23" s="232"/>
      <c r="M23" s="232"/>
      <c r="N23" s="227"/>
      <c r="O23" s="232"/>
      <c r="P23" s="232"/>
      <c r="Q23" s="232"/>
      <c r="R23" s="232"/>
      <c r="S23" s="232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39"/>
      <c r="AO23" s="257">
        <f t="shared" si="0"/>
        <v>228.35</v>
      </c>
      <c r="AQ23" s="227"/>
      <c r="AR23" s="224">
        <v>144</v>
      </c>
      <c r="AS23" s="227"/>
      <c r="AT23" s="227"/>
      <c r="AU23" s="227"/>
      <c r="AV23" s="227"/>
      <c r="AW23" s="227"/>
      <c r="AX23" s="227"/>
      <c r="AY23" s="227"/>
      <c r="AZ23" s="227"/>
      <c r="BA23" s="227"/>
      <c r="BB23" s="257">
        <f t="shared" si="1"/>
        <v>144</v>
      </c>
      <c r="BD23" s="227"/>
      <c r="BE23" s="227"/>
      <c r="BF23" s="227"/>
      <c r="BG23" s="257"/>
      <c r="BI23" s="263">
        <f t="shared" si="5"/>
        <v>372.35</v>
      </c>
    </row>
    <row r="24" spans="1:61" ht="15.75" thickBot="1" x14ac:dyDescent="0.3">
      <c r="A24" s="2" t="s">
        <v>162</v>
      </c>
      <c r="B24" s="212"/>
      <c r="C24" s="226"/>
      <c r="D24" s="237"/>
      <c r="E24" s="226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26"/>
      <c r="Z24" s="226"/>
      <c r="AA24" s="226"/>
      <c r="AB24" s="226"/>
      <c r="AC24" s="226"/>
      <c r="AD24" s="226"/>
      <c r="AE24" s="226"/>
      <c r="AF24" s="226"/>
      <c r="AG24" s="226"/>
      <c r="AH24" s="226"/>
      <c r="AI24" s="226"/>
      <c r="AJ24" s="226"/>
      <c r="AK24" s="226"/>
      <c r="AL24" s="226"/>
      <c r="AM24" s="226"/>
      <c r="AN24" s="226"/>
      <c r="AO24" s="257"/>
      <c r="AQ24" s="226"/>
      <c r="AR24" s="237"/>
      <c r="AS24" s="226"/>
      <c r="AT24" s="226"/>
      <c r="AU24" s="226"/>
      <c r="AV24" s="226"/>
      <c r="AW24" s="226"/>
      <c r="AX24" s="226"/>
      <c r="AY24" s="226"/>
      <c r="AZ24" s="226"/>
      <c r="BB24" s="257"/>
      <c r="BD24" s="237"/>
      <c r="BE24" s="226"/>
      <c r="BF24" s="226"/>
      <c r="BG24" s="257"/>
      <c r="BI24" s="263"/>
    </row>
    <row r="25" spans="1:61" x14ac:dyDescent="0.25">
      <c r="A25" s="3" t="s">
        <v>163</v>
      </c>
      <c r="B25" s="1" t="s">
        <v>147</v>
      </c>
      <c r="C25" s="224">
        <v>5894</v>
      </c>
      <c r="D25" s="224">
        <v>788.75</v>
      </c>
      <c r="E25" s="224">
        <v>5176</v>
      </c>
      <c r="F25" s="224">
        <v>3069</v>
      </c>
      <c r="G25" s="224">
        <v>2499</v>
      </c>
      <c r="H25" s="224">
        <v>1988</v>
      </c>
      <c r="I25" s="227"/>
      <c r="J25" s="224">
        <v>2015</v>
      </c>
      <c r="K25" s="224">
        <v>10900</v>
      </c>
      <c r="L25" s="224">
        <v>8466</v>
      </c>
      <c r="M25" s="224">
        <v>1508</v>
      </c>
      <c r="N25" s="224">
        <v>8010</v>
      </c>
      <c r="O25" s="224">
        <v>6273</v>
      </c>
      <c r="P25" s="224">
        <v>4590</v>
      </c>
      <c r="Q25" s="224">
        <v>5724</v>
      </c>
      <c r="R25" s="224">
        <v>8052</v>
      </c>
      <c r="S25" s="224">
        <v>4508</v>
      </c>
      <c r="T25" s="224">
        <v>2539</v>
      </c>
      <c r="U25" s="224">
        <v>1923</v>
      </c>
      <c r="V25" s="224">
        <v>3122</v>
      </c>
      <c r="W25" s="224">
        <v>4512</v>
      </c>
      <c r="X25" s="224">
        <v>4512</v>
      </c>
      <c r="Y25" s="224">
        <v>6379</v>
      </c>
      <c r="Z25" s="224">
        <v>6814.5</v>
      </c>
      <c r="AA25" s="224">
        <v>4376</v>
      </c>
      <c r="AB25" s="224">
        <v>906</v>
      </c>
      <c r="AC25" s="224">
        <v>41712</v>
      </c>
      <c r="AD25" s="224">
        <v>4251</v>
      </c>
      <c r="AE25" s="224">
        <v>6909</v>
      </c>
      <c r="AF25" s="232"/>
      <c r="AG25" s="224">
        <v>6602</v>
      </c>
      <c r="AH25" s="224">
        <v>2982</v>
      </c>
      <c r="AI25" s="224">
        <v>4005</v>
      </c>
      <c r="AJ25" s="224">
        <v>4139</v>
      </c>
      <c r="AK25" s="224">
        <v>1885</v>
      </c>
      <c r="AL25" s="224">
        <v>5566</v>
      </c>
      <c r="AM25" s="224">
        <v>2962</v>
      </c>
      <c r="AN25" s="233">
        <v>1136</v>
      </c>
      <c r="AO25" s="257">
        <f t="shared" si="0"/>
        <v>196693.25</v>
      </c>
      <c r="AQ25" s="224">
        <v>1328</v>
      </c>
      <c r="AR25" s="224">
        <v>5354</v>
      </c>
      <c r="AS25" s="224">
        <v>1328</v>
      </c>
      <c r="AT25" s="224">
        <v>4241</v>
      </c>
      <c r="AU25" s="224">
        <v>1130</v>
      </c>
      <c r="AV25" s="224">
        <v>4833</v>
      </c>
      <c r="AW25" s="224">
        <v>6510</v>
      </c>
      <c r="AX25" s="224">
        <v>7649</v>
      </c>
      <c r="AY25" s="224">
        <v>2609</v>
      </c>
      <c r="AZ25" s="224">
        <v>5100</v>
      </c>
      <c r="BA25" s="227"/>
      <c r="BB25" s="257">
        <f t="shared" si="1"/>
        <v>40082</v>
      </c>
      <c r="BD25" s="224">
        <v>7164</v>
      </c>
      <c r="BE25" s="224">
        <v>1630</v>
      </c>
      <c r="BF25" s="224">
        <v>4833</v>
      </c>
      <c r="BG25" s="257">
        <f t="shared" si="2"/>
        <v>13627</v>
      </c>
      <c r="BI25" s="263">
        <f t="shared" ref="BI25:BI29" si="6">AO25+BB25+BG25</f>
        <v>250402.25</v>
      </c>
    </row>
    <row r="26" spans="1:61" x14ac:dyDescent="0.25">
      <c r="A26" s="4" t="s">
        <v>164</v>
      </c>
      <c r="B26" s="1" t="s">
        <v>147</v>
      </c>
      <c r="C26" s="224">
        <v>5894</v>
      </c>
      <c r="D26" s="224">
        <v>788.75</v>
      </c>
      <c r="E26" s="224">
        <v>5176</v>
      </c>
      <c r="F26" s="224">
        <v>3069</v>
      </c>
      <c r="G26" s="224">
        <v>2499</v>
      </c>
      <c r="H26" s="224">
        <v>1988</v>
      </c>
      <c r="I26" s="227"/>
      <c r="J26" s="224">
        <v>2015</v>
      </c>
      <c r="K26" s="224">
        <v>10900</v>
      </c>
      <c r="L26" s="224">
        <v>8466</v>
      </c>
      <c r="M26" s="224">
        <v>1508</v>
      </c>
      <c r="N26" s="224">
        <v>8010</v>
      </c>
      <c r="O26" s="224">
        <v>6273</v>
      </c>
      <c r="P26" s="224">
        <v>4590</v>
      </c>
      <c r="Q26" s="224">
        <v>5724</v>
      </c>
      <c r="R26" s="224">
        <v>8052</v>
      </c>
      <c r="S26" s="224">
        <v>4508</v>
      </c>
      <c r="T26" s="224">
        <v>2539</v>
      </c>
      <c r="U26" s="224">
        <v>1923</v>
      </c>
      <c r="V26" s="224">
        <v>3122</v>
      </c>
      <c r="W26" s="224">
        <v>4512</v>
      </c>
      <c r="X26" s="224">
        <v>4512</v>
      </c>
      <c r="Y26" s="224">
        <v>6379</v>
      </c>
      <c r="Z26" s="224">
        <v>6814.5</v>
      </c>
      <c r="AA26" s="224">
        <v>4376</v>
      </c>
      <c r="AB26" s="224">
        <v>906</v>
      </c>
      <c r="AC26" s="224">
        <v>41712</v>
      </c>
      <c r="AD26" s="224">
        <v>4251</v>
      </c>
      <c r="AE26" s="224">
        <v>6909</v>
      </c>
      <c r="AF26" s="232"/>
      <c r="AG26" s="224">
        <v>6602</v>
      </c>
      <c r="AH26" s="224">
        <v>2982</v>
      </c>
      <c r="AI26" s="224">
        <v>4005</v>
      </c>
      <c r="AJ26" s="224">
        <v>4139</v>
      </c>
      <c r="AK26" s="224">
        <v>1885</v>
      </c>
      <c r="AL26" s="224">
        <v>5566</v>
      </c>
      <c r="AM26" s="224">
        <v>2962</v>
      </c>
      <c r="AN26" s="233">
        <v>1136</v>
      </c>
      <c r="AO26" s="257">
        <f t="shared" si="0"/>
        <v>196693.25</v>
      </c>
      <c r="AQ26" s="224">
        <v>1328</v>
      </c>
      <c r="AR26" s="224">
        <v>5354</v>
      </c>
      <c r="AS26" s="224">
        <v>1328</v>
      </c>
      <c r="AT26" s="224">
        <v>4241</v>
      </c>
      <c r="AU26" s="224">
        <v>1130</v>
      </c>
      <c r="AV26" s="224">
        <v>4833</v>
      </c>
      <c r="AW26" s="224">
        <v>6510</v>
      </c>
      <c r="AX26" s="224">
        <v>7649</v>
      </c>
      <c r="AY26" s="224">
        <v>2609</v>
      </c>
      <c r="AZ26" s="224">
        <v>5100</v>
      </c>
      <c r="BA26" s="227"/>
      <c r="BB26" s="257">
        <f t="shared" si="1"/>
        <v>40082</v>
      </c>
      <c r="BD26" s="224">
        <v>7164</v>
      </c>
      <c r="BE26" s="224">
        <v>1630</v>
      </c>
      <c r="BF26" s="224">
        <v>4833</v>
      </c>
      <c r="BG26" s="257">
        <f t="shared" si="2"/>
        <v>13627</v>
      </c>
      <c r="BI26" s="263">
        <f t="shared" si="6"/>
        <v>250402.25</v>
      </c>
    </row>
    <row r="27" spans="1:61" x14ac:dyDescent="0.25">
      <c r="A27" s="4" t="s">
        <v>307</v>
      </c>
      <c r="B27" s="1" t="s">
        <v>147</v>
      </c>
      <c r="C27" s="271">
        <v>5894</v>
      </c>
      <c r="D27" s="271">
        <v>315.25</v>
      </c>
      <c r="E27" s="227"/>
      <c r="F27" s="271">
        <f>F26</f>
        <v>3069</v>
      </c>
      <c r="G27" s="271">
        <f t="shared" ref="G27:H27" si="7">G26</f>
        <v>2499</v>
      </c>
      <c r="H27" s="271">
        <f t="shared" si="7"/>
        <v>1988</v>
      </c>
      <c r="I27" s="227"/>
      <c r="J27" s="271">
        <f t="shared" ref="J27:O27" si="8">J26</f>
        <v>2015</v>
      </c>
      <c r="K27" s="271">
        <f t="shared" si="8"/>
        <v>10900</v>
      </c>
      <c r="L27" s="271">
        <f t="shared" si="8"/>
        <v>8466</v>
      </c>
      <c r="M27" s="271">
        <f t="shared" si="8"/>
        <v>1508</v>
      </c>
      <c r="N27" s="271">
        <f t="shared" si="8"/>
        <v>8010</v>
      </c>
      <c r="O27" s="271">
        <f t="shared" si="8"/>
        <v>6273</v>
      </c>
      <c r="P27" s="271">
        <f>P26-P29</f>
        <v>3603</v>
      </c>
      <c r="Q27" s="271">
        <f>Q26-Q29</f>
        <v>5486</v>
      </c>
      <c r="R27" s="271">
        <f>R26</f>
        <v>8052</v>
      </c>
      <c r="S27" s="271">
        <f>S26</f>
        <v>4508</v>
      </c>
      <c r="T27" s="271">
        <f>T26-T28</f>
        <v>2489</v>
      </c>
      <c r="U27" s="271">
        <f>U26-U28</f>
        <v>1782</v>
      </c>
      <c r="V27" s="271">
        <f>V26-V28</f>
        <v>2780</v>
      </c>
      <c r="W27" s="271">
        <f>W26</f>
        <v>4512</v>
      </c>
      <c r="X27" s="271">
        <f>X26</f>
        <v>4512</v>
      </c>
      <c r="Y27" s="271">
        <f>Y26-Y28</f>
        <v>6319</v>
      </c>
      <c r="Z27" s="271">
        <f t="shared" ref="Z27:AA27" si="9">Z26-Z28</f>
        <v>6754.5</v>
      </c>
      <c r="AA27" s="271">
        <f t="shared" si="9"/>
        <v>3602</v>
      </c>
      <c r="AB27" s="271">
        <f>AB26</f>
        <v>906</v>
      </c>
      <c r="AC27" s="271">
        <f t="shared" ref="AC27:AE27" si="10">AC26</f>
        <v>41712</v>
      </c>
      <c r="AD27" s="271">
        <f t="shared" si="10"/>
        <v>4251</v>
      </c>
      <c r="AE27" s="271">
        <f t="shared" si="10"/>
        <v>6909</v>
      </c>
      <c r="AF27" s="227"/>
      <c r="AG27" s="271">
        <f>AG26-AG28</f>
        <v>6426</v>
      </c>
      <c r="AH27" s="271">
        <f>AH26-AH28</f>
        <v>2960</v>
      </c>
      <c r="AI27" s="271">
        <f>AI26</f>
        <v>4005</v>
      </c>
      <c r="AJ27" s="271">
        <f>AJ26-AJ29</f>
        <v>3675</v>
      </c>
      <c r="AK27" s="271">
        <f>AK26</f>
        <v>1885</v>
      </c>
      <c r="AL27" s="271">
        <f>AL26</f>
        <v>5566</v>
      </c>
      <c r="AM27" s="271">
        <f>AM26-AM28</f>
        <v>2901</v>
      </c>
      <c r="AN27" s="272">
        <f>AN26</f>
        <v>1136</v>
      </c>
      <c r="AO27" s="257">
        <f t="shared" si="0"/>
        <v>187668.75</v>
      </c>
      <c r="AQ27" s="271">
        <v>1328</v>
      </c>
      <c r="AR27" s="271">
        <v>1644</v>
      </c>
      <c r="AS27" s="271">
        <v>1328</v>
      </c>
      <c r="AT27" s="271">
        <f>AT26</f>
        <v>4241</v>
      </c>
      <c r="AU27" s="271">
        <f>AU26-AU28-AU29</f>
        <v>317</v>
      </c>
      <c r="AV27" s="271">
        <f>AV26</f>
        <v>4833</v>
      </c>
      <c r="AW27" s="271">
        <f>AW26-AW28</f>
        <v>6319</v>
      </c>
      <c r="AX27" s="271">
        <f>AX26-AX28</f>
        <v>7629</v>
      </c>
      <c r="AY27" s="271">
        <f>AY26-AY28</f>
        <v>2482</v>
      </c>
      <c r="AZ27" s="271">
        <f>AZ26</f>
        <v>5100</v>
      </c>
      <c r="BA27" s="227"/>
      <c r="BB27" s="257">
        <f t="shared" si="1"/>
        <v>35221</v>
      </c>
      <c r="BD27" s="271">
        <f>BD26</f>
        <v>7164</v>
      </c>
      <c r="BE27" s="271">
        <f>BE26</f>
        <v>1630</v>
      </c>
      <c r="BF27" s="271">
        <f>BF26-BF28-BF29</f>
        <v>1833</v>
      </c>
      <c r="BG27" s="257">
        <f t="shared" si="2"/>
        <v>10627</v>
      </c>
      <c r="BI27" s="263">
        <f t="shared" si="6"/>
        <v>233516.75</v>
      </c>
    </row>
    <row r="28" spans="1:61" x14ac:dyDescent="0.25">
      <c r="A28" s="4" t="s">
        <v>165</v>
      </c>
      <c r="B28" s="1" t="s">
        <v>147</v>
      </c>
      <c r="C28" s="227"/>
      <c r="D28" s="271">
        <v>473.5</v>
      </c>
      <c r="E28" s="271">
        <f>E26-E29</f>
        <v>4795</v>
      </c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71">
        <v>50</v>
      </c>
      <c r="U28" s="271">
        <v>141</v>
      </c>
      <c r="V28" s="271">
        <v>342</v>
      </c>
      <c r="W28" s="227"/>
      <c r="X28" s="227"/>
      <c r="Y28" s="271">
        <v>60</v>
      </c>
      <c r="Z28" s="271">
        <v>60</v>
      </c>
      <c r="AA28" s="271">
        <v>774</v>
      </c>
      <c r="AB28" s="227"/>
      <c r="AC28" s="227"/>
      <c r="AD28" s="227"/>
      <c r="AE28" s="227"/>
      <c r="AF28" s="227"/>
      <c r="AG28" s="271">
        <v>176</v>
      </c>
      <c r="AH28" s="271">
        <v>22</v>
      </c>
      <c r="AI28" s="227"/>
      <c r="AJ28" s="227"/>
      <c r="AK28" s="227"/>
      <c r="AL28" s="227"/>
      <c r="AM28" s="271">
        <v>61</v>
      </c>
      <c r="AN28" s="227"/>
      <c r="AO28" s="257">
        <f t="shared" si="0"/>
        <v>6954.5</v>
      </c>
      <c r="AQ28" s="227"/>
      <c r="AR28" s="224">
        <v>1777</v>
      </c>
      <c r="AS28" s="227"/>
      <c r="AT28" s="227"/>
      <c r="AU28" s="224">
        <v>78</v>
      </c>
      <c r="AV28" s="227"/>
      <c r="AW28" s="224">
        <v>191</v>
      </c>
      <c r="AX28" s="224">
        <v>20</v>
      </c>
      <c r="AY28" s="224">
        <v>127</v>
      </c>
      <c r="AZ28" s="227"/>
      <c r="BA28" s="227"/>
      <c r="BB28" s="257">
        <f t="shared" si="1"/>
        <v>2193</v>
      </c>
      <c r="BD28" s="227"/>
      <c r="BE28" s="227"/>
      <c r="BF28" s="224">
        <v>2490</v>
      </c>
      <c r="BG28" s="257">
        <f t="shared" si="2"/>
        <v>2490</v>
      </c>
      <c r="BI28" s="263">
        <f t="shared" si="6"/>
        <v>11637.5</v>
      </c>
    </row>
    <row r="29" spans="1:61" ht="15.75" thickBot="1" x14ac:dyDescent="0.3">
      <c r="A29" s="21" t="s">
        <v>166</v>
      </c>
      <c r="B29" s="1" t="s">
        <v>147</v>
      </c>
      <c r="C29" s="227"/>
      <c r="D29" s="227"/>
      <c r="E29" s="271">
        <v>381</v>
      </c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71">
        <v>987</v>
      </c>
      <c r="Q29" s="271">
        <v>238</v>
      </c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71">
        <v>464</v>
      </c>
      <c r="AK29" s="227"/>
      <c r="AL29" s="227"/>
      <c r="AM29" s="227"/>
      <c r="AN29" s="227"/>
      <c r="AO29" s="257">
        <f t="shared" si="0"/>
        <v>2070</v>
      </c>
      <c r="AQ29" s="227"/>
      <c r="AR29" s="224">
        <v>1933</v>
      </c>
      <c r="AS29" s="227"/>
      <c r="AT29" s="227"/>
      <c r="AU29" s="224">
        <v>735</v>
      </c>
      <c r="AV29" s="227"/>
      <c r="AW29" s="227"/>
      <c r="AX29" s="227"/>
      <c r="AY29" s="227"/>
      <c r="AZ29" s="227"/>
      <c r="BA29" s="227"/>
      <c r="BB29" s="257">
        <f t="shared" si="1"/>
        <v>2668</v>
      </c>
      <c r="BD29" s="227"/>
      <c r="BE29" s="227"/>
      <c r="BF29" s="224">
        <v>510</v>
      </c>
      <c r="BG29" s="257">
        <f t="shared" si="2"/>
        <v>510</v>
      </c>
      <c r="BI29" s="263">
        <f t="shared" si="6"/>
        <v>5248</v>
      </c>
    </row>
    <row r="30" spans="1:61" ht="15.75" thickBot="1" x14ac:dyDescent="0.3">
      <c r="A30" s="2" t="s">
        <v>169</v>
      </c>
      <c r="C30" s="226"/>
      <c r="D30" s="226"/>
      <c r="E30" s="226"/>
      <c r="F30" s="226"/>
      <c r="G30" s="226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26"/>
      <c r="Z30" s="226"/>
      <c r="AA30" s="226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  <c r="AM30" s="226"/>
      <c r="AN30" s="226"/>
      <c r="AO30" s="257"/>
      <c r="AQ30" s="226"/>
      <c r="AR30" s="226"/>
      <c r="AS30" s="226"/>
      <c r="AT30" s="226"/>
      <c r="AU30" s="226"/>
      <c r="AV30" s="226"/>
      <c r="AW30" s="226"/>
      <c r="AX30" s="226"/>
      <c r="AY30" s="226"/>
      <c r="AZ30" s="226"/>
      <c r="BB30" s="257"/>
      <c r="BD30" s="226"/>
      <c r="BE30" s="226"/>
      <c r="BF30" s="226"/>
      <c r="BG30" s="257"/>
      <c r="BI30" s="263"/>
    </row>
    <row r="31" spans="1:61" x14ac:dyDescent="0.25">
      <c r="A31" s="5" t="s">
        <v>174</v>
      </c>
      <c r="B31" s="214" t="s">
        <v>147</v>
      </c>
      <c r="C31" s="227"/>
      <c r="D31" s="227"/>
      <c r="E31" s="227"/>
      <c r="F31" s="240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39"/>
      <c r="AO31" s="25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57"/>
      <c r="BD31" s="241">
        <v>6500</v>
      </c>
      <c r="BE31" s="227"/>
      <c r="BF31" s="227"/>
      <c r="BG31" s="257">
        <f t="shared" si="2"/>
        <v>6500</v>
      </c>
      <c r="BI31" s="263">
        <f t="shared" ref="BI31:BI33" si="11">AO31+BB31+BG31</f>
        <v>6500</v>
      </c>
    </row>
    <row r="32" spans="1:61" x14ac:dyDescent="0.25">
      <c r="A32" s="5" t="s">
        <v>170</v>
      </c>
      <c r="B32" s="214" t="s">
        <v>147</v>
      </c>
      <c r="C32" s="227"/>
      <c r="D32" s="227"/>
      <c r="E32" s="241">
        <v>9348</v>
      </c>
      <c r="F32" s="240"/>
      <c r="G32" s="227"/>
      <c r="H32" s="227"/>
      <c r="I32" s="227"/>
      <c r="J32" s="227"/>
      <c r="K32" s="227"/>
      <c r="L32" s="241">
        <v>7163</v>
      </c>
      <c r="M32" s="227"/>
      <c r="N32" s="241">
        <v>12700</v>
      </c>
      <c r="O32" s="227"/>
      <c r="P32" s="227"/>
      <c r="Q32" s="241">
        <v>6000</v>
      </c>
      <c r="R32" s="241">
        <v>16377</v>
      </c>
      <c r="S32" s="241">
        <v>8546</v>
      </c>
      <c r="T32" s="227"/>
      <c r="U32" s="227"/>
      <c r="V32" s="227"/>
      <c r="W32" s="241">
        <v>12390</v>
      </c>
      <c r="X32" s="241">
        <v>8943</v>
      </c>
      <c r="Y32" s="241">
        <v>8943</v>
      </c>
      <c r="Z32" s="241">
        <v>8943</v>
      </c>
      <c r="AA32" s="241">
        <v>12384</v>
      </c>
      <c r="AB32" s="227"/>
      <c r="AC32" s="227"/>
      <c r="AD32" s="227"/>
      <c r="AE32" s="241">
        <v>16536</v>
      </c>
      <c r="AF32" s="232"/>
      <c r="AG32" s="241">
        <v>6282</v>
      </c>
      <c r="AH32" s="227"/>
      <c r="AI32" s="227"/>
      <c r="AJ32" s="241">
        <v>11956</v>
      </c>
      <c r="AK32" s="227"/>
      <c r="AL32" s="241">
        <v>10281</v>
      </c>
      <c r="AM32" s="227"/>
      <c r="AN32" s="239"/>
      <c r="AO32" s="257">
        <f t="shared" si="0"/>
        <v>156792</v>
      </c>
      <c r="AQ32" s="227"/>
      <c r="AR32" s="227"/>
      <c r="AS32" s="227"/>
      <c r="AT32" s="241">
        <v>4582</v>
      </c>
      <c r="AU32" s="227"/>
      <c r="AV32" s="227"/>
      <c r="AW32" s="227"/>
      <c r="AX32" s="227"/>
      <c r="AY32" s="227"/>
      <c r="AZ32" s="227"/>
      <c r="BA32" s="227"/>
      <c r="BB32" s="257">
        <f t="shared" si="1"/>
        <v>4582</v>
      </c>
      <c r="BD32" s="227"/>
      <c r="BE32" s="227"/>
      <c r="BF32" s="227"/>
      <c r="BG32" s="257"/>
      <c r="BI32" s="263">
        <f t="shared" si="11"/>
        <v>161374</v>
      </c>
    </row>
    <row r="33" spans="1:61" x14ac:dyDescent="0.25">
      <c r="A33" s="6" t="s">
        <v>171</v>
      </c>
      <c r="B33" s="214" t="s">
        <v>144</v>
      </c>
      <c r="C33" s="227"/>
      <c r="D33" s="227"/>
      <c r="E33" s="241">
        <v>381</v>
      </c>
      <c r="F33" s="240"/>
      <c r="G33" s="227"/>
      <c r="H33" s="227"/>
      <c r="I33" s="227"/>
      <c r="J33" s="227"/>
      <c r="K33" s="227"/>
      <c r="L33" s="241">
        <v>380</v>
      </c>
      <c r="M33" s="227"/>
      <c r="N33" s="241">
        <v>464</v>
      </c>
      <c r="O33" s="227"/>
      <c r="P33" s="227"/>
      <c r="Q33" s="241">
        <v>368</v>
      </c>
      <c r="R33" s="241">
        <v>368</v>
      </c>
      <c r="S33" s="241">
        <v>440</v>
      </c>
      <c r="T33" s="227"/>
      <c r="U33" s="227"/>
      <c r="V33" s="227"/>
      <c r="W33" s="241">
        <v>290</v>
      </c>
      <c r="X33" s="241">
        <v>392</v>
      </c>
      <c r="Y33" s="241">
        <v>392</v>
      </c>
      <c r="Z33" s="241">
        <v>325</v>
      </c>
      <c r="AA33" s="241">
        <v>500</v>
      </c>
      <c r="AB33" s="227"/>
      <c r="AC33" s="227"/>
      <c r="AD33" s="227"/>
      <c r="AE33" s="241">
        <v>538</v>
      </c>
      <c r="AF33" s="232"/>
      <c r="AG33" s="241">
        <v>175</v>
      </c>
      <c r="AH33" s="227"/>
      <c r="AI33" s="227"/>
      <c r="AJ33" s="241">
        <v>460</v>
      </c>
      <c r="AK33" s="227"/>
      <c r="AL33" s="241">
        <v>320</v>
      </c>
      <c r="AM33" s="227"/>
      <c r="AN33" s="239"/>
      <c r="AO33" s="257">
        <f t="shared" si="0"/>
        <v>5793</v>
      </c>
      <c r="AQ33" s="227"/>
      <c r="AR33" s="227"/>
      <c r="AS33" s="227"/>
      <c r="AT33" s="241">
        <v>312</v>
      </c>
      <c r="AU33" s="227"/>
      <c r="AV33" s="227"/>
      <c r="AW33" s="227"/>
      <c r="AX33" s="227"/>
      <c r="AY33" s="227"/>
      <c r="AZ33" s="227"/>
      <c r="BA33" s="227"/>
      <c r="BB33" s="257">
        <f t="shared" si="1"/>
        <v>312</v>
      </c>
      <c r="BD33" s="241">
        <v>332</v>
      </c>
      <c r="BE33" s="227"/>
      <c r="BF33" s="227"/>
      <c r="BG33" s="257">
        <f t="shared" si="2"/>
        <v>332</v>
      </c>
      <c r="BI33" s="263">
        <f t="shared" si="11"/>
        <v>6437</v>
      </c>
    </row>
    <row r="34" spans="1:61" x14ac:dyDescent="0.25">
      <c r="A34" s="6" t="s">
        <v>308</v>
      </c>
      <c r="B34" s="214" t="s">
        <v>317</v>
      </c>
      <c r="C34" s="227"/>
      <c r="D34" s="227"/>
      <c r="E34" s="232"/>
      <c r="F34" s="240"/>
      <c r="G34" s="227"/>
      <c r="H34" s="227"/>
      <c r="I34" s="227"/>
      <c r="J34" s="227"/>
      <c r="K34" s="227"/>
      <c r="L34" s="232"/>
      <c r="M34" s="227"/>
      <c r="N34" s="232"/>
      <c r="O34" s="227"/>
      <c r="P34" s="227"/>
      <c r="Q34" s="232"/>
      <c r="R34" s="232"/>
      <c r="S34" s="232"/>
      <c r="T34" s="227"/>
      <c r="U34" s="227"/>
      <c r="V34" s="227"/>
      <c r="W34" s="232"/>
      <c r="X34" s="232"/>
      <c r="Y34" s="232"/>
      <c r="Z34" s="232"/>
      <c r="AA34" s="232"/>
      <c r="AB34" s="227"/>
      <c r="AC34" s="227"/>
      <c r="AD34" s="227"/>
      <c r="AE34" s="232"/>
      <c r="AF34" s="232"/>
      <c r="AG34" s="232"/>
      <c r="AH34" s="227"/>
      <c r="AI34" s="227"/>
      <c r="AJ34" s="232"/>
      <c r="AK34" s="227"/>
      <c r="AL34" s="232"/>
      <c r="AM34" s="227"/>
      <c r="AN34" s="239"/>
      <c r="AO34" s="257"/>
      <c r="AQ34" s="227"/>
      <c r="AR34" s="227"/>
      <c r="AS34" s="227"/>
      <c r="AT34" s="232"/>
      <c r="AU34" s="227"/>
      <c r="AV34" s="227"/>
      <c r="AW34" s="227"/>
      <c r="AX34" s="227"/>
      <c r="AY34" s="227"/>
      <c r="AZ34" s="227"/>
      <c r="BA34" s="227"/>
      <c r="BB34" s="257"/>
      <c r="BD34" s="232"/>
      <c r="BE34" s="227"/>
      <c r="BF34" s="227"/>
      <c r="BG34" s="257"/>
      <c r="BI34" s="263"/>
    </row>
    <row r="35" spans="1:61" x14ac:dyDescent="0.25">
      <c r="A35" s="6" t="s">
        <v>309</v>
      </c>
      <c r="B35" s="214" t="s">
        <v>317</v>
      </c>
      <c r="C35" s="227"/>
      <c r="D35" s="227"/>
      <c r="E35" s="232"/>
      <c r="F35" s="240"/>
      <c r="G35" s="227"/>
      <c r="H35" s="227"/>
      <c r="I35" s="227"/>
      <c r="J35" s="227"/>
      <c r="K35" s="227"/>
      <c r="L35" s="232"/>
      <c r="M35" s="227"/>
      <c r="N35" s="232"/>
      <c r="O35" s="227"/>
      <c r="P35" s="227"/>
      <c r="Q35" s="232"/>
      <c r="R35" s="232"/>
      <c r="S35" s="232"/>
      <c r="T35" s="227"/>
      <c r="U35" s="227"/>
      <c r="V35" s="227"/>
      <c r="W35" s="232"/>
      <c r="X35" s="232"/>
      <c r="Y35" s="232"/>
      <c r="Z35" s="232"/>
      <c r="AA35" s="232"/>
      <c r="AB35" s="227"/>
      <c r="AC35" s="227"/>
      <c r="AD35" s="227"/>
      <c r="AE35" s="232"/>
      <c r="AF35" s="232"/>
      <c r="AG35" s="232"/>
      <c r="AH35" s="227"/>
      <c r="AI35" s="227"/>
      <c r="AJ35" s="232"/>
      <c r="AK35" s="227"/>
      <c r="AL35" s="232"/>
      <c r="AM35" s="227"/>
      <c r="AN35" s="239"/>
      <c r="AO35" s="257"/>
      <c r="AQ35" s="227"/>
      <c r="AR35" s="227"/>
      <c r="AS35" s="227"/>
      <c r="AT35" s="232"/>
      <c r="AU35" s="227"/>
      <c r="AV35" s="227"/>
      <c r="AW35" s="227"/>
      <c r="AX35" s="227"/>
      <c r="AY35" s="227"/>
      <c r="AZ35" s="227"/>
      <c r="BA35" s="227"/>
      <c r="BB35" s="257"/>
      <c r="BD35" s="232"/>
      <c r="BE35" s="227"/>
      <c r="BF35" s="227"/>
      <c r="BG35" s="257"/>
      <c r="BI35" s="263"/>
    </row>
    <row r="36" spans="1:61" x14ac:dyDescent="0.25">
      <c r="A36" s="6" t="s">
        <v>310</v>
      </c>
      <c r="B36" s="214" t="s">
        <v>317</v>
      </c>
      <c r="C36" s="227"/>
      <c r="D36" s="227"/>
      <c r="E36" s="232"/>
      <c r="F36" s="240"/>
      <c r="G36" s="227"/>
      <c r="H36" s="227"/>
      <c r="I36" s="227"/>
      <c r="J36" s="227"/>
      <c r="K36" s="227"/>
      <c r="L36" s="232"/>
      <c r="M36" s="227"/>
      <c r="N36" s="232"/>
      <c r="O36" s="227"/>
      <c r="P36" s="227"/>
      <c r="Q36" s="232"/>
      <c r="R36" s="232"/>
      <c r="S36" s="232"/>
      <c r="T36" s="227"/>
      <c r="U36" s="227"/>
      <c r="V36" s="227"/>
      <c r="W36" s="232"/>
      <c r="X36" s="232"/>
      <c r="Y36" s="232"/>
      <c r="Z36" s="232"/>
      <c r="AA36" s="232"/>
      <c r="AB36" s="227"/>
      <c r="AC36" s="227"/>
      <c r="AD36" s="227"/>
      <c r="AE36" s="232"/>
      <c r="AF36" s="232"/>
      <c r="AG36" s="232"/>
      <c r="AH36" s="227"/>
      <c r="AI36" s="227"/>
      <c r="AJ36" s="232"/>
      <c r="AK36" s="227"/>
      <c r="AL36" s="232"/>
      <c r="AM36" s="227"/>
      <c r="AN36" s="239"/>
      <c r="AO36" s="257"/>
      <c r="AQ36" s="227"/>
      <c r="AR36" s="227"/>
      <c r="AS36" s="227"/>
      <c r="AT36" s="232"/>
      <c r="AU36" s="227"/>
      <c r="AV36" s="227"/>
      <c r="AW36" s="227"/>
      <c r="AX36" s="227"/>
      <c r="AY36" s="227"/>
      <c r="AZ36" s="227"/>
      <c r="BA36" s="227"/>
      <c r="BB36" s="257"/>
      <c r="BD36" s="227"/>
      <c r="BE36" s="227"/>
      <c r="BF36" s="227"/>
      <c r="BG36" s="257"/>
      <c r="BI36" s="263"/>
    </row>
    <row r="37" spans="1:61" x14ac:dyDescent="0.25">
      <c r="A37" s="7" t="s">
        <v>311</v>
      </c>
      <c r="B37" s="214" t="s">
        <v>147</v>
      </c>
      <c r="C37" s="227"/>
      <c r="D37" s="227"/>
      <c r="E37" s="232"/>
      <c r="F37" s="240"/>
      <c r="G37" s="227"/>
      <c r="H37" s="227"/>
      <c r="I37" s="227"/>
      <c r="J37" s="227"/>
      <c r="K37" s="227"/>
      <c r="L37" s="241">
        <v>511</v>
      </c>
      <c r="M37" s="227"/>
      <c r="N37" s="241">
        <v>67.5</v>
      </c>
      <c r="O37" s="227"/>
      <c r="P37" s="227"/>
      <c r="Q37" s="241">
        <v>45</v>
      </c>
      <c r="R37" s="241">
        <v>45</v>
      </c>
      <c r="S37" s="241">
        <v>110</v>
      </c>
      <c r="T37" s="227"/>
      <c r="U37" s="227"/>
      <c r="V37" s="227"/>
      <c r="W37" s="232"/>
      <c r="X37" s="241">
        <v>264</v>
      </c>
      <c r="Y37" s="241">
        <v>264</v>
      </c>
      <c r="Z37" s="232"/>
      <c r="AA37" s="241">
        <v>60</v>
      </c>
      <c r="AB37" s="227"/>
      <c r="AC37" s="227"/>
      <c r="AD37" s="227"/>
      <c r="AE37" s="232"/>
      <c r="AF37" s="232"/>
      <c r="AG37" s="241">
        <v>128</v>
      </c>
      <c r="AH37" s="227"/>
      <c r="AI37" s="227"/>
      <c r="AJ37" s="241">
        <v>375</v>
      </c>
      <c r="AK37" s="227"/>
      <c r="AL37" s="241">
        <v>114</v>
      </c>
      <c r="AM37" s="227"/>
      <c r="AN37" s="239"/>
      <c r="AO37" s="257">
        <f t="shared" si="0"/>
        <v>1983.5</v>
      </c>
      <c r="AQ37" s="227"/>
      <c r="AR37" s="227"/>
      <c r="AS37" s="227"/>
      <c r="AT37" s="232"/>
      <c r="AU37" s="227"/>
      <c r="AV37" s="227"/>
      <c r="AW37" s="227"/>
      <c r="AX37" s="227"/>
      <c r="AY37" s="227"/>
      <c r="AZ37" s="227"/>
      <c r="BA37" s="227"/>
      <c r="BB37" s="257"/>
      <c r="BD37" s="241">
        <v>36</v>
      </c>
      <c r="BE37" s="227"/>
      <c r="BF37" s="227"/>
      <c r="BG37" s="257">
        <f t="shared" si="2"/>
        <v>36</v>
      </c>
      <c r="BI37" s="263">
        <f t="shared" ref="BI37:BI40" si="12">AO37+BB37+BG37</f>
        <v>2019.5</v>
      </c>
    </row>
    <row r="38" spans="1:61" x14ac:dyDescent="0.25">
      <c r="A38" s="6" t="s">
        <v>172</v>
      </c>
      <c r="B38" s="214" t="s">
        <v>147</v>
      </c>
      <c r="C38" s="227"/>
      <c r="D38" s="227"/>
      <c r="E38" s="232"/>
      <c r="F38" s="240"/>
      <c r="G38" s="227"/>
      <c r="H38" s="227"/>
      <c r="I38" s="227"/>
      <c r="J38" s="227"/>
      <c r="K38" s="227"/>
      <c r="L38" s="232"/>
      <c r="M38" s="227"/>
      <c r="N38" s="232"/>
      <c r="O38" s="227"/>
      <c r="P38" s="227"/>
      <c r="Q38" s="241">
        <v>20</v>
      </c>
      <c r="R38" s="241">
        <v>20</v>
      </c>
      <c r="S38" s="241">
        <v>40</v>
      </c>
      <c r="T38" s="227"/>
      <c r="U38" s="227"/>
      <c r="V38" s="227"/>
      <c r="W38" s="232"/>
      <c r="X38" s="241">
        <v>30</v>
      </c>
      <c r="Y38" s="241">
        <v>30</v>
      </c>
      <c r="Z38" s="232"/>
      <c r="AA38" s="241">
        <v>30</v>
      </c>
      <c r="AB38" s="227"/>
      <c r="AC38" s="227"/>
      <c r="AD38" s="227"/>
      <c r="AE38" s="232"/>
      <c r="AF38" s="232"/>
      <c r="AG38" s="227"/>
      <c r="AH38" s="227"/>
      <c r="AI38" s="227"/>
      <c r="AJ38" s="227"/>
      <c r="AK38" s="227"/>
      <c r="AL38" s="241">
        <v>17</v>
      </c>
      <c r="AM38" s="227"/>
      <c r="AN38" s="239"/>
      <c r="AO38" s="257">
        <f t="shared" si="0"/>
        <v>187</v>
      </c>
      <c r="AQ38" s="227"/>
      <c r="AR38" s="227"/>
      <c r="AS38" s="227"/>
      <c r="AT38" s="232"/>
      <c r="AU38" s="227"/>
      <c r="AV38" s="227"/>
      <c r="AW38" s="227"/>
      <c r="AX38" s="227"/>
      <c r="AY38" s="227"/>
      <c r="AZ38" s="227"/>
      <c r="BA38" s="227"/>
      <c r="BB38" s="257"/>
      <c r="BD38" s="232"/>
      <c r="BE38" s="227"/>
      <c r="BF38" s="227"/>
      <c r="BG38" s="257"/>
      <c r="BI38" s="263">
        <f t="shared" si="12"/>
        <v>187</v>
      </c>
    </row>
    <row r="39" spans="1:61" x14ac:dyDescent="0.25">
      <c r="A39" s="6" t="s">
        <v>173</v>
      </c>
      <c r="B39" s="214" t="s">
        <v>147</v>
      </c>
      <c r="C39" s="227"/>
      <c r="D39" s="227"/>
      <c r="E39" s="232"/>
      <c r="F39" s="240"/>
      <c r="G39" s="227"/>
      <c r="H39" s="227"/>
      <c r="I39" s="227"/>
      <c r="J39" s="227"/>
      <c r="K39" s="227"/>
      <c r="L39" s="232"/>
      <c r="M39" s="227"/>
      <c r="N39" s="241">
        <v>465</v>
      </c>
      <c r="O39" s="227"/>
      <c r="P39" s="227"/>
      <c r="Q39" s="232"/>
      <c r="R39" s="232"/>
      <c r="S39" s="232"/>
      <c r="T39" s="227"/>
      <c r="U39" s="227"/>
      <c r="V39" s="227"/>
      <c r="W39" s="227"/>
      <c r="X39" s="232"/>
      <c r="Y39" s="232"/>
      <c r="Z39" s="232"/>
      <c r="AA39" s="232"/>
      <c r="AB39" s="227"/>
      <c r="AC39" s="227"/>
      <c r="AD39" s="227"/>
      <c r="AE39" s="232"/>
      <c r="AF39" s="232"/>
      <c r="AG39" s="227"/>
      <c r="AH39" s="227"/>
      <c r="AI39" s="227"/>
      <c r="AJ39" s="227"/>
      <c r="AK39" s="227"/>
      <c r="AL39" s="227"/>
      <c r="AM39" s="227"/>
      <c r="AN39" s="239"/>
      <c r="AO39" s="257">
        <f t="shared" si="0"/>
        <v>465</v>
      </c>
      <c r="AQ39" s="227"/>
      <c r="AR39" s="227"/>
      <c r="AS39" s="227"/>
      <c r="AT39" s="232"/>
      <c r="AU39" s="227"/>
      <c r="AV39" s="227"/>
      <c r="AW39" s="227"/>
      <c r="AX39" s="227"/>
      <c r="AY39" s="227"/>
      <c r="AZ39" s="227"/>
      <c r="BA39" s="227"/>
      <c r="BB39" s="257"/>
      <c r="BD39" s="227"/>
      <c r="BE39" s="227"/>
      <c r="BF39" s="227"/>
      <c r="BG39" s="257"/>
      <c r="BI39" s="263">
        <f t="shared" si="12"/>
        <v>465</v>
      </c>
    </row>
    <row r="40" spans="1:61" ht="15.75" thickBot="1" x14ac:dyDescent="0.3">
      <c r="A40" s="6" t="s">
        <v>178</v>
      </c>
      <c r="B40" s="214" t="s">
        <v>147</v>
      </c>
      <c r="C40" s="227"/>
      <c r="D40" s="227"/>
      <c r="E40" s="232"/>
      <c r="F40" s="240"/>
      <c r="G40" s="227"/>
      <c r="H40" s="227"/>
      <c r="I40" s="227"/>
      <c r="J40" s="227"/>
      <c r="K40" s="227"/>
      <c r="L40" s="232"/>
      <c r="M40" s="227"/>
      <c r="N40" s="232"/>
      <c r="O40" s="227"/>
      <c r="P40" s="227"/>
      <c r="Q40" s="232"/>
      <c r="R40" s="232"/>
      <c r="S40" s="232"/>
      <c r="T40" s="227"/>
      <c r="U40" s="227"/>
      <c r="V40" s="227"/>
      <c r="W40" s="227"/>
      <c r="X40" s="232"/>
      <c r="Y40" s="232"/>
      <c r="Z40" s="232"/>
      <c r="AA40" s="232"/>
      <c r="AB40" s="227"/>
      <c r="AC40" s="227"/>
      <c r="AD40" s="227"/>
      <c r="AE40" s="241">
        <v>614</v>
      </c>
      <c r="AF40" s="232"/>
      <c r="AG40" s="227"/>
      <c r="AH40" s="227"/>
      <c r="AI40" s="227"/>
      <c r="AJ40" s="227"/>
      <c r="AK40" s="227"/>
      <c r="AL40" s="241">
        <v>1175</v>
      </c>
      <c r="AM40" s="227"/>
      <c r="AN40" s="239"/>
      <c r="AO40" s="257">
        <f t="shared" si="0"/>
        <v>1789</v>
      </c>
      <c r="AQ40" s="227"/>
      <c r="AR40" s="227"/>
      <c r="AS40" s="227"/>
      <c r="AT40" s="232"/>
      <c r="AU40" s="227"/>
      <c r="AV40" s="227"/>
      <c r="AW40" s="227"/>
      <c r="AX40" s="227"/>
      <c r="AY40" s="227"/>
      <c r="AZ40" s="227"/>
      <c r="BA40" s="227"/>
      <c r="BB40" s="257"/>
      <c r="BD40" s="227"/>
      <c r="BE40" s="227"/>
      <c r="BF40" s="227"/>
      <c r="BG40" s="257"/>
      <c r="BI40" s="264">
        <f t="shared" si="12"/>
        <v>1789</v>
      </c>
    </row>
  </sheetData>
  <mergeCells count="26">
    <mergeCell ref="AD4:AI4"/>
    <mergeCell ref="AD5:AI5"/>
    <mergeCell ref="BB1:BB4"/>
    <mergeCell ref="A2:A5"/>
    <mergeCell ref="K4:M4"/>
    <mergeCell ref="AJ4:AK4"/>
    <mergeCell ref="AJ5:AK5"/>
    <mergeCell ref="C4:J4"/>
    <mergeCell ref="C5:J5"/>
    <mergeCell ref="K5:M5"/>
    <mergeCell ref="N4:P4"/>
    <mergeCell ref="N5:P5"/>
    <mergeCell ref="Q4:V4"/>
    <mergeCell ref="Q5:V5"/>
    <mergeCell ref="W4:AC4"/>
    <mergeCell ref="W5:AC5"/>
    <mergeCell ref="BG1:BG4"/>
    <mergeCell ref="AL4:AM4"/>
    <mergeCell ref="AL5:AM5"/>
    <mergeCell ref="AO1:AO4"/>
    <mergeCell ref="AQ4:AS4"/>
    <mergeCell ref="AQ5:AS5"/>
    <mergeCell ref="AT4:AZ4"/>
    <mergeCell ref="AT5:AZ5"/>
    <mergeCell ref="BD4:BE4"/>
    <mergeCell ref="BD5:BE5"/>
  </mergeCells>
  <phoneticPr fontId="9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5AB82-F230-4F16-A4CA-C13ECF348EB0}">
  <dimension ref="A1:CK43"/>
  <sheetViews>
    <sheetView workbookViewId="0">
      <selection activeCell="B21" sqref="B21"/>
    </sheetView>
  </sheetViews>
  <sheetFormatPr defaultColWidth="9.140625" defaultRowHeight="15" x14ac:dyDescent="0.25"/>
  <cols>
    <col min="1" max="1" width="45.42578125" style="68" bestFit="1" customWidth="1"/>
    <col min="2" max="2" width="10.7109375" style="68" bestFit="1" customWidth="1"/>
    <col min="3" max="3" width="8.140625" style="68" customWidth="1"/>
    <col min="4" max="4" width="12.42578125" style="68" bestFit="1" customWidth="1"/>
    <col min="5" max="10" width="10.28515625" style="68" bestFit="1" customWidth="1"/>
    <col min="11" max="11" width="10.7109375" style="68" bestFit="1" customWidth="1"/>
    <col min="12" max="12" width="10.28515625" style="68" bestFit="1" customWidth="1"/>
    <col min="13" max="13" width="12.5703125" style="68" bestFit="1" customWidth="1"/>
    <col min="14" max="15" width="10.28515625" style="68" bestFit="1" customWidth="1"/>
    <col min="16" max="16" width="14.7109375" style="68" bestFit="1" customWidth="1"/>
    <col min="17" max="19" width="10.28515625" style="68" bestFit="1" customWidth="1"/>
    <col min="20" max="20" width="12" style="68" customWidth="1"/>
    <col min="21" max="22" width="10.28515625" style="68" bestFit="1" customWidth="1"/>
    <col min="23" max="23" width="10.5703125" style="68" customWidth="1"/>
    <col min="24" max="33" width="10.28515625" style="68" bestFit="1" customWidth="1"/>
    <col min="34" max="34" width="11.7109375" style="68" bestFit="1" customWidth="1"/>
    <col min="35" max="42" width="10.28515625" style="68" bestFit="1" customWidth="1"/>
    <col min="43" max="43" width="20.140625" style="198" bestFit="1" customWidth="1"/>
    <col min="44" max="44" width="5.140625" style="68" customWidth="1"/>
    <col min="45" max="45" width="9.42578125" style="68" customWidth="1"/>
    <col min="46" max="46" width="9" style="68" bestFit="1" customWidth="1"/>
    <col min="47" max="47" width="8.140625" style="68" customWidth="1"/>
    <col min="48" max="48" width="8.42578125" style="68" customWidth="1"/>
    <col min="49" max="49" width="8.7109375" style="68" customWidth="1"/>
    <col min="50" max="54" width="10.28515625" style="68" bestFit="1" customWidth="1"/>
    <col min="55" max="55" width="11.7109375" style="68" bestFit="1" customWidth="1"/>
    <col min="56" max="56" width="20.5703125" style="198" bestFit="1" customWidth="1"/>
    <col min="57" max="57" width="3.85546875" style="68" customWidth="1"/>
    <col min="58" max="58" width="11.7109375" style="68" bestFit="1" customWidth="1"/>
    <col min="59" max="59" width="10.28515625" style="68" bestFit="1" customWidth="1"/>
    <col min="60" max="60" width="10.85546875" style="68" customWidth="1"/>
    <col min="61" max="61" width="20.5703125" style="198" bestFit="1" customWidth="1"/>
    <col min="62" max="16384" width="9.140625" style="68"/>
  </cols>
  <sheetData>
    <row r="1" spans="1:61" ht="15.75" thickBot="1" x14ac:dyDescent="0.3">
      <c r="A1" s="321" t="s">
        <v>179</v>
      </c>
      <c r="B1" s="324" t="s">
        <v>168</v>
      </c>
      <c r="C1" s="325"/>
      <c r="D1" s="206"/>
      <c r="E1" s="66">
        <v>253000</v>
      </c>
      <c r="F1" s="66">
        <v>253001</v>
      </c>
      <c r="G1" s="66">
        <v>255000</v>
      </c>
      <c r="H1" s="66">
        <v>256000</v>
      </c>
      <c r="I1" s="66">
        <v>257000</v>
      </c>
      <c r="J1" s="66">
        <v>258000</v>
      </c>
      <c r="K1" s="67"/>
      <c r="L1" s="66">
        <v>259000</v>
      </c>
      <c r="M1" s="66">
        <v>301000</v>
      </c>
      <c r="N1" s="66">
        <v>302000</v>
      </c>
      <c r="O1" s="66">
        <v>303000</v>
      </c>
      <c r="P1" s="66">
        <v>363000</v>
      </c>
      <c r="Q1" s="66">
        <v>366000</v>
      </c>
      <c r="R1" s="66">
        <v>366001</v>
      </c>
      <c r="S1" s="66">
        <v>421000</v>
      </c>
      <c r="T1" s="66">
        <v>422000</v>
      </c>
      <c r="U1" s="66">
        <v>423000</v>
      </c>
      <c r="V1" s="66">
        <v>424000</v>
      </c>
      <c r="W1" s="66">
        <v>425000</v>
      </c>
      <c r="X1" s="66">
        <v>426000</v>
      </c>
      <c r="Y1" s="66">
        <v>431000</v>
      </c>
      <c r="Z1" s="66">
        <v>432000</v>
      </c>
      <c r="AA1" s="66">
        <v>434000</v>
      </c>
      <c r="AB1" s="66">
        <v>436000</v>
      </c>
      <c r="AC1" s="66">
        <f>AB1+1</f>
        <v>436001</v>
      </c>
      <c r="AD1" s="66">
        <f>AC1+1</f>
        <v>436002</v>
      </c>
      <c r="AE1" s="66">
        <v>437000</v>
      </c>
      <c r="AF1" s="66">
        <v>462000</v>
      </c>
      <c r="AG1" s="66">
        <v>463000</v>
      </c>
      <c r="AH1" s="67"/>
      <c r="AI1" s="66">
        <v>465000</v>
      </c>
      <c r="AJ1" s="66">
        <v>466000</v>
      </c>
      <c r="AK1" s="66">
        <v>467000</v>
      </c>
      <c r="AL1" s="66">
        <v>471000</v>
      </c>
      <c r="AM1" s="66">
        <v>473000</v>
      </c>
      <c r="AN1" s="66">
        <v>481000</v>
      </c>
      <c r="AO1" s="66">
        <v>482000</v>
      </c>
      <c r="AP1" s="66">
        <v>610000</v>
      </c>
      <c r="AQ1" s="300" t="s">
        <v>247</v>
      </c>
      <c r="AS1" s="66">
        <v>321000</v>
      </c>
      <c r="AT1" s="66">
        <v>326000</v>
      </c>
      <c r="AU1" s="66">
        <v>326001</v>
      </c>
      <c r="AV1" s="66">
        <v>441000</v>
      </c>
      <c r="AW1" s="66">
        <v>442000</v>
      </c>
      <c r="AX1" s="66">
        <v>444000</v>
      </c>
      <c r="AY1" s="66">
        <v>446000</v>
      </c>
      <c r="AZ1" s="66">
        <v>447000</v>
      </c>
      <c r="BA1" s="66">
        <v>447001</v>
      </c>
      <c r="BB1" s="69">
        <v>449000</v>
      </c>
      <c r="BC1" s="67">
        <v>310000</v>
      </c>
      <c r="BD1" s="300" t="s">
        <v>248</v>
      </c>
      <c r="BF1" s="66">
        <v>280000</v>
      </c>
      <c r="BG1" s="66">
        <v>280001</v>
      </c>
      <c r="BH1" s="66">
        <v>501000</v>
      </c>
      <c r="BI1" s="300" t="s">
        <v>249</v>
      </c>
    </row>
    <row r="2" spans="1:61" ht="60.75" thickBot="1" x14ac:dyDescent="0.3">
      <c r="A2" s="322"/>
      <c r="B2" s="205" t="s">
        <v>5</v>
      </c>
      <c r="C2" s="70"/>
      <c r="D2" s="210" t="s">
        <v>304</v>
      </c>
      <c r="E2" s="71" t="s">
        <v>243</v>
      </c>
      <c r="F2" s="72" t="s">
        <v>16</v>
      </c>
      <c r="G2" s="73" t="s">
        <v>22</v>
      </c>
      <c r="H2" s="73" t="s">
        <v>24</v>
      </c>
      <c r="I2" s="74" t="s">
        <v>28</v>
      </c>
      <c r="J2" s="75" t="s">
        <v>181</v>
      </c>
      <c r="K2" s="76" t="s">
        <v>244</v>
      </c>
      <c r="L2" s="77" t="s">
        <v>35</v>
      </c>
      <c r="M2" s="78" t="s">
        <v>231</v>
      </c>
      <c r="N2" s="73" t="s">
        <v>233</v>
      </c>
      <c r="O2" s="79" t="s">
        <v>234</v>
      </c>
      <c r="P2" s="71" t="s">
        <v>60</v>
      </c>
      <c r="Q2" s="73" t="s">
        <v>63</v>
      </c>
      <c r="R2" s="79" t="s">
        <v>66</v>
      </c>
      <c r="S2" s="71" t="s">
        <v>190</v>
      </c>
      <c r="T2" s="73" t="s">
        <v>11</v>
      </c>
      <c r="U2" s="73" t="s">
        <v>191</v>
      </c>
      <c r="V2" s="73" t="s">
        <v>76</v>
      </c>
      <c r="W2" s="73" t="s">
        <v>79</v>
      </c>
      <c r="X2" s="79" t="s">
        <v>182</v>
      </c>
      <c r="Y2" s="71" t="s">
        <v>192</v>
      </c>
      <c r="Z2" s="73" t="s">
        <v>193</v>
      </c>
      <c r="AA2" s="73" t="s">
        <v>194</v>
      </c>
      <c r="AB2" s="73" t="s">
        <v>195</v>
      </c>
      <c r="AC2" s="73" t="s">
        <v>236</v>
      </c>
      <c r="AD2" s="80" t="s">
        <v>229</v>
      </c>
      <c r="AE2" s="79" t="s">
        <v>96</v>
      </c>
      <c r="AF2" s="71" t="s">
        <v>197</v>
      </c>
      <c r="AG2" s="73" t="s">
        <v>198</v>
      </c>
      <c r="AH2" s="81" t="s">
        <v>229</v>
      </c>
      <c r="AI2" s="73" t="s">
        <v>199</v>
      </c>
      <c r="AJ2" s="73" t="s">
        <v>225</v>
      </c>
      <c r="AK2" s="79" t="s">
        <v>226</v>
      </c>
      <c r="AL2" s="71" t="s">
        <v>246</v>
      </c>
      <c r="AM2" s="77" t="s">
        <v>127</v>
      </c>
      <c r="AN2" s="71" t="s">
        <v>131</v>
      </c>
      <c r="AO2" s="79" t="s">
        <v>133</v>
      </c>
      <c r="AP2" s="82" t="s">
        <v>139</v>
      </c>
      <c r="AQ2" s="301"/>
      <c r="AS2" s="71" t="s">
        <v>183</v>
      </c>
      <c r="AT2" s="73" t="s">
        <v>185</v>
      </c>
      <c r="AU2" s="79" t="s">
        <v>184</v>
      </c>
      <c r="AV2" s="71" t="s">
        <v>100</v>
      </c>
      <c r="AW2" s="73" t="s">
        <v>102</v>
      </c>
      <c r="AX2" s="73" t="s">
        <v>104</v>
      </c>
      <c r="AY2" s="73" t="s">
        <v>196</v>
      </c>
      <c r="AZ2" s="73" t="s">
        <v>108</v>
      </c>
      <c r="BA2" s="73" t="s">
        <v>110</v>
      </c>
      <c r="BB2" s="83" t="s">
        <v>112</v>
      </c>
      <c r="BC2" s="84" t="s">
        <v>46</v>
      </c>
      <c r="BD2" s="301"/>
      <c r="BF2" s="78" t="s">
        <v>38</v>
      </c>
      <c r="BG2" s="77" t="s">
        <v>41</v>
      </c>
      <c r="BH2" s="85" t="s">
        <v>239</v>
      </c>
      <c r="BI2" s="301"/>
    </row>
    <row r="3" spans="1:61" ht="30.75" thickBot="1" x14ac:dyDescent="0.3">
      <c r="A3" s="322"/>
      <c r="B3" s="205" t="s">
        <v>4</v>
      </c>
      <c r="C3" s="70"/>
      <c r="D3" s="207"/>
      <c r="E3" s="303" t="s">
        <v>272</v>
      </c>
      <c r="F3" s="320"/>
      <c r="G3" s="320"/>
      <c r="H3" s="320"/>
      <c r="I3" s="320"/>
      <c r="J3" s="320"/>
      <c r="K3" s="320"/>
      <c r="L3" s="304"/>
      <c r="M3" s="303" t="s">
        <v>273</v>
      </c>
      <c r="N3" s="320"/>
      <c r="O3" s="304"/>
      <c r="P3" s="303" t="s">
        <v>186</v>
      </c>
      <c r="Q3" s="320"/>
      <c r="R3" s="304"/>
      <c r="S3" s="303" t="s">
        <v>187</v>
      </c>
      <c r="T3" s="320"/>
      <c r="U3" s="320"/>
      <c r="V3" s="320"/>
      <c r="W3" s="320"/>
      <c r="X3" s="304"/>
      <c r="Y3" s="303" t="s">
        <v>274</v>
      </c>
      <c r="Z3" s="320"/>
      <c r="AA3" s="320"/>
      <c r="AB3" s="320"/>
      <c r="AC3" s="320"/>
      <c r="AD3" s="320"/>
      <c r="AE3" s="304"/>
      <c r="AF3" s="314" t="s">
        <v>275</v>
      </c>
      <c r="AG3" s="315"/>
      <c r="AH3" s="315"/>
      <c r="AI3" s="315"/>
      <c r="AJ3" s="315"/>
      <c r="AK3" s="316"/>
      <c r="AL3" s="303" t="s">
        <v>188</v>
      </c>
      <c r="AM3" s="304"/>
      <c r="AN3" s="303" t="s">
        <v>189</v>
      </c>
      <c r="AO3" s="304"/>
      <c r="AP3" s="86" t="s">
        <v>140</v>
      </c>
      <c r="AQ3" s="301"/>
      <c r="AS3" s="310" t="s">
        <v>276</v>
      </c>
      <c r="AT3" s="311"/>
      <c r="AU3" s="312"/>
      <c r="AV3" s="310" t="s">
        <v>277</v>
      </c>
      <c r="AW3" s="311"/>
      <c r="AX3" s="311"/>
      <c r="AY3" s="311"/>
      <c r="AZ3" s="311"/>
      <c r="BA3" s="311"/>
      <c r="BB3" s="311"/>
      <c r="BC3" s="87" t="s">
        <v>271</v>
      </c>
      <c r="BD3" s="301"/>
      <c r="BF3" s="303" t="s">
        <v>278</v>
      </c>
      <c r="BG3" s="304"/>
      <c r="BH3" s="86" t="s">
        <v>285</v>
      </c>
      <c r="BI3" s="301"/>
    </row>
    <row r="4" spans="1:61" ht="15.75" thickBot="1" x14ac:dyDescent="0.3">
      <c r="A4" s="322"/>
      <c r="B4" s="205" t="s">
        <v>180</v>
      </c>
      <c r="C4" s="70"/>
      <c r="D4" s="208"/>
      <c r="E4" s="305">
        <v>1</v>
      </c>
      <c r="F4" s="313"/>
      <c r="G4" s="313"/>
      <c r="H4" s="313"/>
      <c r="I4" s="313"/>
      <c r="J4" s="313"/>
      <c r="K4" s="313"/>
      <c r="L4" s="306"/>
      <c r="M4" s="305">
        <v>1</v>
      </c>
      <c r="N4" s="313"/>
      <c r="O4" s="306"/>
      <c r="P4" s="305">
        <v>1</v>
      </c>
      <c r="Q4" s="313"/>
      <c r="R4" s="306"/>
      <c r="S4" s="305">
        <v>1</v>
      </c>
      <c r="T4" s="313"/>
      <c r="U4" s="313"/>
      <c r="V4" s="313"/>
      <c r="W4" s="313"/>
      <c r="X4" s="306"/>
      <c r="Y4" s="305">
        <v>1</v>
      </c>
      <c r="Z4" s="313"/>
      <c r="AA4" s="313"/>
      <c r="AB4" s="313"/>
      <c r="AC4" s="313"/>
      <c r="AD4" s="313"/>
      <c r="AE4" s="306"/>
      <c r="AF4" s="305">
        <v>1</v>
      </c>
      <c r="AG4" s="313"/>
      <c r="AH4" s="313"/>
      <c r="AI4" s="313"/>
      <c r="AJ4" s="313"/>
      <c r="AK4" s="306"/>
      <c r="AL4" s="305">
        <v>1</v>
      </c>
      <c r="AM4" s="306"/>
      <c r="AN4" s="305">
        <v>1</v>
      </c>
      <c r="AO4" s="306"/>
      <c r="AP4" s="88">
        <v>1</v>
      </c>
      <c r="AQ4" s="302"/>
      <c r="AS4" s="305">
        <v>2</v>
      </c>
      <c r="AT4" s="313"/>
      <c r="AU4" s="306"/>
      <c r="AV4" s="305">
        <v>2</v>
      </c>
      <c r="AW4" s="313"/>
      <c r="AX4" s="313"/>
      <c r="AY4" s="313"/>
      <c r="AZ4" s="313"/>
      <c r="BA4" s="313"/>
      <c r="BB4" s="313"/>
      <c r="BC4" s="88">
        <v>2</v>
      </c>
      <c r="BD4" s="302"/>
      <c r="BF4" s="305">
        <v>3</v>
      </c>
      <c r="BG4" s="306"/>
      <c r="BH4" s="88">
        <v>3</v>
      </c>
      <c r="BI4" s="302"/>
    </row>
    <row r="5" spans="1:61" ht="15.75" thickBot="1" x14ac:dyDescent="0.3">
      <c r="A5" s="323"/>
      <c r="B5" s="89" t="s">
        <v>223</v>
      </c>
      <c r="C5" s="89" t="s">
        <v>167</v>
      </c>
      <c r="D5" s="209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1"/>
      <c r="AQ5" s="92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2"/>
      <c r="BF5" s="90"/>
      <c r="BG5" s="90"/>
      <c r="BH5" s="90"/>
      <c r="BI5" s="92"/>
    </row>
    <row r="6" spans="1:61" ht="15.75" thickBot="1" x14ac:dyDescent="0.3">
      <c r="A6" s="93" t="s">
        <v>142</v>
      </c>
      <c r="B6" s="94"/>
      <c r="C6" s="94"/>
      <c r="D6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6"/>
      <c r="AQ6" s="97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8"/>
      <c r="BF6" s="95"/>
      <c r="BG6" s="95"/>
      <c r="BH6" s="95"/>
      <c r="BI6" s="98"/>
    </row>
    <row r="7" spans="1:61" x14ac:dyDescent="0.25">
      <c r="A7" s="99" t="s">
        <v>143</v>
      </c>
      <c r="B7" s="100" t="s">
        <v>221</v>
      </c>
      <c r="C7" s="101" t="s">
        <v>144</v>
      </c>
      <c r="D7" s="1">
        <v>1</v>
      </c>
      <c r="E7" s="224">
        <v>50</v>
      </c>
      <c r="F7" s="102">
        <v>60</v>
      </c>
      <c r="G7" s="102">
        <v>62</v>
      </c>
      <c r="H7" s="102">
        <v>385</v>
      </c>
      <c r="I7" s="102">
        <v>126</v>
      </c>
      <c r="J7" s="102">
        <v>274</v>
      </c>
      <c r="K7" s="103"/>
      <c r="L7" s="104">
        <v>124</v>
      </c>
      <c r="M7" s="105">
        <v>1005</v>
      </c>
      <c r="N7" s="102">
        <v>1005</v>
      </c>
      <c r="O7" s="104">
        <v>71</v>
      </c>
      <c r="P7" s="105">
        <v>910</v>
      </c>
      <c r="Q7" s="102">
        <v>182</v>
      </c>
      <c r="R7" s="104">
        <v>366</v>
      </c>
      <c r="S7" s="105">
        <v>177</v>
      </c>
      <c r="T7" s="106">
        <v>177</v>
      </c>
      <c r="U7" s="102">
        <v>41</v>
      </c>
      <c r="V7" s="102">
        <v>180</v>
      </c>
      <c r="W7" s="102">
        <v>146</v>
      </c>
      <c r="X7" s="104">
        <v>263</v>
      </c>
      <c r="Y7" s="105">
        <v>146</v>
      </c>
      <c r="Z7" s="102">
        <v>145</v>
      </c>
      <c r="AA7" s="102">
        <v>616</v>
      </c>
      <c r="AB7" s="102">
        <v>145</v>
      </c>
      <c r="AC7" s="102">
        <v>616</v>
      </c>
      <c r="AD7" s="107"/>
      <c r="AE7" s="108"/>
      <c r="AF7" s="105">
        <v>324</v>
      </c>
      <c r="AG7" s="102">
        <v>376</v>
      </c>
      <c r="AH7" s="103"/>
      <c r="AI7" s="102">
        <v>747</v>
      </c>
      <c r="AJ7" s="102">
        <v>69</v>
      </c>
      <c r="AK7" s="104">
        <v>324</v>
      </c>
      <c r="AL7" s="105">
        <v>613</v>
      </c>
      <c r="AM7" s="104">
        <v>242</v>
      </c>
      <c r="AN7" s="105">
        <v>487.5</v>
      </c>
      <c r="AO7" s="104">
        <v>267</v>
      </c>
      <c r="AP7" s="109">
        <v>162</v>
      </c>
      <c r="AQ7" s="110">
        <f>SUM(E7:AP7)</f>
        <v>10883.5</v>
      </c>
      <c r="AS7" s="111">
        <v>198</v>
      </c>
      <c r="AT7" s="102">
        <v>131</v>
      </c>
      <c r="AU7" s="103"/>
      <c r="AV7" s="105">
        <v>263</v>
      </c>
      <c r="AW7" s="107"/>
      <c r="AX7" s="102">
        <v>106</v>
      </c>
      <c r="AY7" s="102">
        <v>510</v>
      </c>
      <c r="AZ7" s="102">
        <v>175</v>
      </c>
      <c r="BA7" s="102">
        <v>362</v>
      </c>
      <c r="BB7" s="104">
        <v>234.5</v>
      </c>
      <c r="BC7" s="112"/>
      <c r="BD7" s="110">
        <f>SUM(AS7:BC7)</f>
        <v>1979.5</v>
      </c>
      <c r="BF7" s="105">
        <v>305</v>
      </c>
      <c r="BG7" s="103"/>
      <c r="BH7" s="109">
        <v>413</v>
      </c>
      <c r="BI7" s="110">
        <f>SUM(BF7:BH7)</f>
        <v>718</v>
      </c>
    </row>
    <row r="8" spans="1:61" x14ac:dyDescent="0.25">
      <c r="A8" s="113" t="s">
        <v>145</v>
      </c>
      <c r="B8" s="100" t="s">
        <v>221</v>
      </c>
      <c r="C8" s="101" t="s">
        <v>144</v>
      </c>
      <c r="D8" s="1">
        <v>8</v>
      </c>
      <c r="E8" s="224">
        <f>E7</f>
        <v>50</v>
      </c>
      <c r="F8" s="115">
        <v>480</v>
      </c>
      <c r="G8" s="115">
        <v>496</v>
      </c>
      <c r="H8" s="115">
        <v>3080</v>
      </c>
      <c r="I8" s="115">
        <v>1008</v>
      </c>
      <c r="J8" s="115">
        <v>2192</v>
      </c>
      <c r="K8" s="116"/>
      <c r="L8" s="117">
        <v>992</v>
      </c>
      <c r="M8" s="118">
        <v>8040</v>
      </c>
      <c r="N8" s="115">
        <v>8040</v>
      </c>
      <c r="O8" s="117">
        <v>568</v>
      </c>
      <c r="P8" s="118">
        <v>7280</v>
      </c>
      <c r="Q8" s="115">
        <v>1456</v>
      </c>
      <c r="R8" s="117">
        <v>2928</v>
      </c>
      <c r="S8" s="118">
        <v>1416</v>
      </c>
      <c r="T8" s="119">
        <v>1416</v>
      </c>
      <c r="U8" s="115">
        <v>328</v>
      </c>
      <c r="V8" s="115">
        <v>1440</v>
      </c>
      <c r="W8" s="115">
        <v>1168</v>
      </c>
      <c r="X8" s="117">
        <v>2104</v>
      </c>
      <c r="Y8" s="118">
        <v>1168</v>
      </c>
      <c r="Z8" s="115">
        <v>1160</v>
      </c>
      <c r="AA8" s="115">
        <v>4928</v>
      </c>
      <c r="AB8" s="115">
        <v>1160</v>
      </c>
      <c r="AC8" s="115">
        <v>4928</v>
      </c>
      <c r="AD8" s="120"/>
      <c r="AE8" s="121"/>
      <c r="AF8" s="118">
        <v>2592</v>
      </c>
      <c r="AG8" s="115">
        <v>3008</v>
      </c>
      <c r="AH8" s="116"/>
      <c r="AI8" s="115">
        <v>5976</v>
      </c>
      <c r="AJ8" s="115">
        <v>552</v>
      </c>
      <c r="AK8" s="117">
        <v>2592</v>
      </c>
      <c r="AL8" s="118">
        <v>4904</v>
      </c>
      <c r="AM8" s="117">
        <v>1936</v>
      </c>
      <c r="AN8" s="118">
        <v>3900</v>
      </c>
      <c r="AO8" s="117">
        <v>2136</v>
      </c>
      <c r="AP8" s="122">
        <v>1296</v>
      </c>
      <c r="AQ8" s="123">
        <f>SUM(E8:AP8)</f>
        <v>86718</v>
      </c>
      <c r="AS8" s="124">
        <v>1584</v>
      </c>
      <c r="AT8" s="115">
        <v>1048</v>
      </c>
      <c r="AU8" s="116"/>
      <c r="AV8" s="118">
        <v>2104</v>
      </c>
      <c r="AW8" s="120"/>
      <c r="AX8" s="115">
        <v>848</v>
      </c>
      <c r="AY8" s="115">
        <v>4080</v>
      </c>
      <c r="AZ8" s="115">
        <v>1400</v>
      </c>
      <c r="BA8" s="115">
        <v>2896</v>
      </c>
      <c r="BB8" s="117">
        <v>1876</v>
      </c>
      <c r="BC8" s="125"/>
      <c r="BD8" s="123">
        <f>SUM(AS8:BC8)</f>
        <v>15836</v>
      </c>
      <c r="BF8" s="118">
        <v>2440</v>
      </c>
      <c r="BG8" s="116"/>
      <c r="BH8" s="122">
        <v>3304</v>
      </c>
      <c r="BI8" s="123">
        <f t="shared" ref="BI8:BI40" si="0">SUM(BF8:BH8)</f>
        <v>5744</v>
      </c>
    </row>
    <row r="9" spans="1:61" x14ac:dyDescent="0.25">
      <c r="A9" s="113" t="s">
        <v>146</v>
      </c>
      <c r="B9" s="100" t="s">
        <v>221</v>
      </c>
      <c r="C9" s="101" t="s">
        <v>147</v>
      </c>
      <c r="D9" s="1">
        <v>2</v>
      </c>
      <c r="E9" s="224">
        <f>47</f>
        <v>47</v>
      </c>
      <c r="F9" s="115">
        <v>233.5</v>
      </c>
      <c r="G9" s="115">
        <v>343</v>
      </c>
      <c r="H9" s="115">
        <v>2656</v>
      </c>
      <c r="I9" s="115">
        <v>456</v>
      </c>
      <c r="J9" s="115">
        <v>1651</v>
      </c>
      <c r="K9" s="116"/>
      <c r="L9" s="117">
        <v>1240</v>
      </c>
      <c r="M9" s="118">
        <v>5345</v>
      </c>
      <c r="N9" s="115">
        <v>6790</v>
      </c>
      <c r="O9" s="117">
        <v>614</v>
      </c>
      <c r="P9" s="118">
        <v>5238</v>
      </c>
      <c r="Q9" s="115">
        <v>1218</v>
      </c>
      <c r="R9" s="117">
        <v>2732</v>
      </c>
      <c r="S9" s="118">
        <v>1172</v>
      </c>
      <c r="T9" s="119">
        <v>1172</v>
      </c>
      <c r="U9" s="115">
        <v>328</v>
      </c>
      <c r="V9" s="115">
        <v>1365</v>
      </c>
      <c r="W9" s="115">
        <v>547.5</v>
      </c>
      <c r="X9" s="117">
        <v>1578</v>
      </c>
      <c r="Y9" s="118">
        <v>547.5</v>
      </c>
      <c r="Z9" s="115">
        <v>552</v>
      </c>
      <c r="AA9" s="115">
        <v>4284</v>
      </c>
      <c r="AB9" s="115">
        <v>552</v>
      </c>
      <c r="AC9" s="115">
        <v>4284</v>
      </c>
      <c r="AD9" s="120"/>
      <c r="AE9" s="121"/>
      <c r="AF9" s="118">
        <v>2419</v>
      </c>
      <c r="AG9" s="115">
        <v>2635</v>
      </c>
      <c r="AH9" s="116"/>
      <c r="AI9" s="115">
        <v>7294</v>
      </c>
      <c r="AJ9" s="115">
        <v>762</v>
      </c>
      <c r="AK9" s="117">
        <v>1908</v>
      </c>
      <c r="AL9" s="118">
        <v>6144</v>
      </c>
      <c r="AM9" s="117">
        <v>1210</v>
      </c>
      <c r="AN9" s="118">
        <v>4526</v>
      </c>
      <c r="AO9" s="117">
        <v>1456</v>
      </c>
      <c r="AP9" s="122">
        <v>1930</v>
      </c>
      <c r="AQ9" s="123">
        <f>SUM(E9:AP9)</f>
        <v>75229.5</v>
      </c>
      <c r="AS9" s="124">
        <v>594</v>
      </c>
      <c r="AT9" s="115">
        <v>846</v>
      </c>
      <c r="AU9" s="116"/>
      <c r="AV9" s="118">
        <v>2532</v>
      </c>
      <c r="AW9" s="120"/>
      <c r="AX9" s="115">
        <v>628</v>
      </c>
      <c r="AY9" s="115">
        <v>3780</v>
      </c>
      <c r="AZ9" s="115">
        <v>1730</v>
      </c>
      <c r="BA9" s="115">
        <v>994</v>
      </c>
      <c r="BB9" s="117">
        <v>2335</v>
      </c>
      <c r="BC9" s="125"/>
      <c r="BD9" s="123">
        <f>SUM(AS9:BC9)</f>
        <v>13439</v>
      </c>
      <c r="BF9" s="118">
        <v>1187</v>
      </c>
      <c r="BG9" s="116"/>
      <c r="BH9" s="122">
        <v>3424</v>
      </c>
      <c r="BI9" s="123">
        <f t="shared" si="0"/>
        <v>4611</v>
      </c>
    </row>
    <row r="10" spans="1:61" x14ac:dyDescent="0.25">
      <c r="A10" s="113" t="s">
        <v>148</v>
      </c>
      <c r="B10" s="100" t="s">
        <v>221</v>
      </c>
      <c r="C10" s="101" t="s">
        <v>144</v>
      </c>
      <c r="D10" s="1">
        <v>8</v>
      </c>
      <c r="E10" s="224">
        <f>E7</f>
        <v>50</v>
      </c>
      <c r="F10" s="115">
        <v>480</v>
      </c>
      <c r="G10" s="115">
        <v>496</v>
      </c>
      <c r="H10" s="115">
        <v>3080</v>
      </c>
      <c r="I10" s="115">
        <v>1008</v>
      </c>
      <c r="J10" s="115">
        <v>2192</v>
      </c>
      <c r="K10" s="116"/>
      <c r="L10" s="117">
        <v>992</v>
      </c>
      <c r="M10" s="118">
        <v>8040</v>
      </c>
      <c r="N10" s="115">
        <v>8040</v>
      </c>
      <c r="O10" s="117">
        <v>568</v>
      </c>
      <c r="P10" s="118">
        <v>7280</v>
      </c>
      <c r="Q10" s="115">
        <v>1456</v>
      </c>
      <c r="R10" s="117">
        <v>2928</v>
      </c>
      <c r="S10" s="118">
        <v>1416</v>
      </c>
      <c r="T10" s="119">
        <v>1416</v>
      </c>
      <c r="U10" s="115">
        <v>328</v>
      </c>
      <c r="V10" s="115">
        <v>1440</v>
      </c>
      <c r="W10" s="115">
        <v>1168</v>
      </c>
      <c r="X10" s="117">
        <v>2104</v>
      </c>
      <c r="Y10" s="118">
        <v>1168</v>
      </c>
      <c r="Z10" s="115">
        <v>1160</v>
      </c>
      <c r="AA10" s="115">
        <v>4928</v>
      </c>
      <c r="AB10" s="115">
        <v>1160</v>
      </c>
      <c r="AC10" s="115">
        <v>4928</v>
      </c>
      <c r="AD10" s="120"/>
      <c r="AE10" s="121"/>
      <c r="AF10" s="118">
        <v>2592</v>
      </c>
      <c r="AG10" s="115">
        <v>3008</v>
      </c>
      <c r="AH10" s="116"/>
      <c r="AI10" s="115">
        <v>5976</v>
      </c>
      <c r="AJ10" s="115">
        <v>552</v>
      </c>
      <c r="AK10" s="117">
        <v>2592</v>
      </c>
      <c r="AL10" s="118">
        <v>4904</v>
      </c>
      <c r="AM10" s="117">
        <v>1936</v>
      </c>
      <c r="AN10" s="118">
        <v>3900</v>
      </c>
      <c r="AO10" s="117">
        <v>2136</v>
      </c>
      <c r="AP10" s="122">
        <v>1296</v>
      </c>
      <c r="AQ10" s="123">
        <f>SUM(E10:AP10)</f>
        <v>86718</v>
      </c>
      <c r="AS10" s="124">
        <v>1584</v>
      </c>
      <c r="AT10" s="115">
        <v>1048</v>
      </c>
      <c r="AU10" s="116"/>
      <c r="AV10" s="118">
        <v>2104</v>
      </c>
      <c r="AW10" s="120"/>
      <c r="AX10" s="115">
        <v>848</v>
      </c>
      <c r="AY10" s="115">
        <v>4080</v>
      </c>
      <c r="AZ10" s="115">
        <v>1400</v>
      </c>
      <c r="BA10" s="115">
        <v>2896</v>
      </c>
      <c r="BB10" s="117">
        <v>1876</v>
      </c>
      <c r="BC10" s="125"/>
      <c r="BD10" s="123">
        <f>SUM(AS10:BC10)</f>
        <v>15836</v>
      </c>
      <c r="BF10" s="118">
        <v>2440</v>
      </c>
      <c r="BG10" s="116"/>
      <c r="BH10" s="122">
        <v>3304</v>
      </c>
      <c r="BI10" s="123">
        <f t="shared" si="0"/>
        <v>5744</v>
      </c>
    </row>
    <row r="11" spans="1:61" ht="15.75" thickBot="1" x14ac:dyDescent="0.3">
      <c r="A11" s="113" t="s">
        <v>149</v>
      </c>
      <c r="B11" s="100" t="s">
        <v>221</v>
      </c>
      <c r="C11" s="101" t="s">
        <v>144</v>
      </c>
      <c r="D11" s="1">
        <v>2</v>
      </c>
      <c r="E11" s="224">
        <f>E7</f>
        <v>50</v>
      </c>
      <c r="F11" s="115">
        <v>120</v>
      </c>
      <c r="G11" s="115">
        <v>124</v>
      </c>
      <c r="H11" s="115">
        <v>770</v>
      </c>
      <c r="I11" s="115">
        <v>252</v>
      </c>
      <c r="J11" s="115">
        <v>548</v>
      </c>
      <c r="K11" s="116"/>
      <c r="L11" s="117">
        <v>248</v>
      </c>
      <c r="M11" s="118">
        <v>2010</v>
      </c>
      <c r="N11" s="115">
        <v>2010</v>
      </c>
      <c r="O11" s="117">
        <v>142</v>
      </c>
      <c r="P11" s="118">
        <v>1820</v>
      </c>
      <c r="Q11" s="115">
        <v>364</v>
      </c>
      <c r="R11" s="117">
        <v>732</v>
      </c>
      <c r="S11" s="118">
        <v>354</v>
      </c>
      <c r="T11" s="119">
        <v>354</v>
      </c>
      <c r="U11" s="115">
        <v>82</v>
      </c>
      <c r="V11" s="115">
        <v>360</v>
      </c>
      <c r="W11" s="115">
        <v>292</v>
      </c>
      <c r="X11" s="117">
        <v>526</v>
      </c>
      <c r="Y11" s="118">
        <v>292</v>
      </c>
      <c r="Z11" s="115">
        <v>290</v>
      </c>
      <c r="AA11" s="115">
        <v>1232</v>
      </c>
      <c r="AB11" s="115">
        <v>290</v>
      </c>
      <c r="AC11" s="115">
        <v>1232</v>
      </c>
      <c r="AD11" s="120"/>
      <c r="AE11" s="121"/>
      <c r="AF11" s="118">
        <v>648</v>
      </c>
      <c r="AG11" s="115">
        <v>752</v>
      </c>
      <c r="AH11" s="116"/>
      <c r="AI11" s="115">
        <v>1494</v>
      </c>
      <c r="AJ11" s="115">
        <v>138</v>
      </c>
      <c r="AK11" s="117">
        <v>648</v>
      </c>
      <c r="AL11" s="118">
        <v>1226</v>
      </c>
      <c r="AM11" s="117">
        <v>484</v>
      </c>
      <c r="AN11" s="118">
        <v>975</v>
      </c>
      <c r="AO11" s="117">
        <v>534</v>
      </c>
      <c r="AP11" s="122">
        <v>324</v>
      </c>
      <c r="AQ11" s="123">
        <f>SUM(E11:AP11)</f>
        <v>21717</v>
      </c>
      <c r="AS11" s="124">
        <v>396</v>
      </c>
      <c r="AT11" s="115">
        <v>262</v>
      </c>
      <c r="AU11" s="116"/>
      <c r="AV11" s="118">
        <v>526</v>
      </c>
      <c r="AW11" s="120"/>
      <c r="AX11" s="115">
        <v>212</v>
      </c>
      <c r="AY11" s="115">
        <v>1020</v>
      </c>
      <c r="AZ11" s="115">
        <v>350</v>
      </c>
      <c r="BA11" s="115">
        <v>724</v>
      </c>
      <c r="BB11" s="117">
        <v>469</v>
      </c>
      <c r="BC11" s="125"/>
      <c r="BD11" s="123">
        <f>SUM(AS11:BC11)</f>
        <v>3959</v>
      </c>
      <c r="BF11" s="118">
        <v>610</v>
      </c>
      <c r="BG11" s="116"/>
      <c r="BH11" s="122">
        <v>826</v>
      </c>
      <c r="BI11" s="123">
        <f t="shared" si="0"/>
        <v>1436</v>
      </c>
    </row>
    <row r="12" spans="1:61" ht="15.75" thickBot="1" x14ac:dyDescent="0.3">
      <c r="A12" s="126" t="s">
        <v>150</v>
      </c>
      <c r="B12" s="127"/>
      <c r="C12" s="128"/>
      <c r="D12" s="211"/>
      <c r="E12" s="225"/>
      <c r="F12" s="129"/>
      <c r="G12" s="129"/>
      <c r="H12" s="129"/>
      <c r="I12" s="129"/>
      <c r="J12" s="129"/>
      <c r="K12" s="130"/>
      <c r="L12" s="131"/>
      <c r="M12" s="132"/>
      <c r="N12" s="129"/>
      <c r="O12" s="131"/>
      <c r="P12" s="132"/>
      <c r="Q12" s="129"/>
      <c r="R12" s="131"/>
      <c r="S12" s="132"/>
      <c r="T12" s="129"/>
      <c r="U12" s="129"/>
      <c r="V12" s="129"/>
      <c r="W12" s="129"/>
      <c r="X12" s="131"/>
      <c r="Y12" s="132"/>
      <c r="Z12" s="129"/>
      <c r="AA12" s="129"/>
      <c r="AB12" s="129"/>
      <c r="AC12" s="129"/>
      <c r="AD12" s="129"/>
      <c r="AE12" s="131"/>
      <c r="AF12" s="132"/>
      <c r="AG12" s="129"/>
      <c r="AH12" s="130"/>
      <c r="AI12" s="129"/>
      <c r="AJ12" s="129"/>
      <c r="AK12" s="131"/>
      <c r="AL12" s="132"/>
      <c r="AM12" s="131"/>
      <c r="AN12" s="132"/>
      <c r="AO12" s="131"/>
      <c r="AP12" s="132"/>
      <c r="AQ12" s="133"/>
      <c r="AS12" s="134"/>
      <c r="AT12" s="129"/>
      <c r="AU12" s="130"/>
      <c r="AV12" s="132"/>
      <c r="AW12" s="129"/>
      <c r="AX12" s="129"/>
      <c r="AY12" s="129"/>
      <c r="AZ12" s="129"/>
      <c r="BA12" s="129"/>
      <c r="BB12" s="131"/>
      <c r="BC12" s="135"/>
      <c r="BD12" s="136"/>
      <c r="BF12" s="132"/>
      <c r="BG12" s="130"/>
      <c r="BH12" s="132"/>
      <c r="BI12" s="123"/>
    </row>
    <row r="13" spans="1:61" x14ac:dyDescent="0.25">
      <c r="A13" s="99" t="s">
        <v>151</v>
      </c>
      <c r="B13" s="100" t="s">
        <v>221</v>
      </c>
      <c r="C13" s="101" t="s">
        <v>147</v>
      </c>
      <c r="D13" s="1">
        <v>1</v>
      </c>
      <c r="E13" s="224">
        <v>2381</v>
      </c>
      <c r="F13" s="115">
        <v>61.65</v>
      </c>
      <c r="G13" s="115">
        <v>0</v>
      </c>
      <c r="H13" s="115">
        <v>275.5</v>
      </c>
      <c r="I13" s="115">
        <v>0</v>
      </c>
      <c r="J13" s="115">
        <v>65</v>
      </c>
      <c r="K13" s="116"/>
      <c r="L13" s="117">
        <v>64</v>
      </c>
      <c r="M13" s="118">
        <v>1096</v>
      </c>
      <c r="N13" s="115">
        <v>206</v>
      </c>
      <c r="O13" s="117">
        <v>22.5</v>
      </c>
      <c r="P13" s="118">
        <v>1105</v>
      </c>
      <c r="Q13" s="115">
        <v>763</v>
      </c>
      <c r="R13" s="117">
        <v>1118</v>
      </c>
      <c r="S13" s="118">
        <v>906</v>
      </c>
      <c r="T13" s="115">
        <v>726</v>
      </c>
      <c r="U13" s="115">
        <v>18</v>
      </c>
      <c r="V13" s="115">
        <v>264</v>
      </c>
      <c r="W13" s="115">
        <v>328</v>
      </c>
      <c r="X13" s="117">
        <v>479</v>
      </c>
      <c r="Y13" s="118">
        <v>750.5</v>
      </c>
      <c r="Z13" s="115">
        <v>1023</v>
      </c>
      <c r="AA13" s="120"/>
      <c r="AB13" s="115">
        <v>218</v>
      </c>
      <c r="AC13" s="115">
        <v>1061</v>
      </c>
      <c r="AD13" s="120"/>
      <c r="AE13" s="117">
        <v>737</v>
      </c>
      <c r="AF13" s="118">
        <v>920</v>
      </c>
      <c r="AG13" s="115">
        <v>246.5</v>
      </c>
      <c r="AH13" s="116"/>
      <c r="AI13" s="115">
        <v>106</v>
      </c>
      <c r="AJ13" s="115">
        <v>403</v>
      </c>
      <c r="AK13" s="117">
        <v>978</v>
      </c>
      <c r="AL13" s="118">
        <v>449</v>
      </c>
      <c r="AM13" s="117">
        <v>136</v>
      </c>
      <c r="AN13" s="118">
        <v>488</v>
      </c>
      <c r="AO13" s="117">
        <v>196</v>
      </c>
      <c r="AP13" s="122">
        <v>308</v>
      </c>
      <c r="AQ13" s="123">
        <f t="shared" ref="AQ13:AQ18" si="1">SUM(E13:AP13)</f>
        <v>17898.650000000001</v>
      </c>
      <c r="AS13" s="124">
        <v>60</v>
      </c>
      <c r="AT13" s="115">
        <v>960</v>
      </c>
      <c r="AU13" s="116"/>
      <c r="AV13" s="118">
        <v>722</v>
      </c>
      <c r="AW13" s="115">
        <v>108</v>
      </c>
      <c r="AX13" s="115">
        <v>256</v>
      </c>
      <c r="AY13" s="115">
        <v>1045</v>
      </c>
      <c r="AZ13" s="115">
        <v>2590</v>
      </c>
      <c r="BA13" s="115">
        <v>3690</v>
      </c>
      <c r="BB13" s="117">
        <v>87.5</v>
      </c>
      <c r="BC13" s="125"/>
      <c r="BD13" s="123">
        <f t="shared" ref="BD13:BD18" si="2">SUM(AS13:BC13)</f>
        <v>9518.5</v>
      </c>
      <c r="BF13" s="118">
        <v>891</v>
      </c>
      <c r="BG13" s="116"/>
      <c r="BH13" s="122">
        <v>254</v>
      </c>
      <c r="BI13" s="123">
        <f t="shared" si="0"/>
        <v>1145</v>
      </c>
    </row>
    <row r="14" spans="1:61" x14ac:dyDescent="0.25">
      <c r="A14" s="113" t="s">
        <v>152</v>
      </c>
      <c r="B14" s="100" t="s">
        <v>221</v>
      </c>
      <c r="C14" s="101" t="s">
        <v>147</v>
      </c>
      <c r="D14" s="1">
        <v>2</v>
      </c>
      <c r="E14" s="224">
        <f>E13</f>
        <v>2381</v>
      </c>
      <c r="F14" s="115">
        <v>123.3</v>
      </c>
      <c r="G14" s="115">
        <v>0</v>
      </c>
      <c r="H14" s="115">
        <v>551</v>
      </c>
      <c r="I14" s="115">
        <v>0</v>
      </c>
      <c r="J14" s="115">
        <v>130</v>
      </c>
      <c r="K14" s="116"/>
      <c r="L14" s="117">
        <v>128</v>
      </c>
      <c r="M14" s="118">
        <v>2192</v>
      </c>
      <c r="N14" s="115">
        <v>412</v>
      </c>
      <c r="O14" s="117">
        <v>45</v>
      </c>
      <c r="P14" s="118">
        <v>2210</v>
      </c>
      <c r="Q14" s="115">
        <v>1526</v>
      </c>
      <c r="R14" s="117">
        <v>2236</v>
      </c>
      <c r="S14" s="118">
        <v>1812</v>
      </c>
      <c r="T14" s="115">
        <v>1452</v>
      </c>
      <c r="U14" s="115">
        <v>36</v>
      </c>
      <c r="V14" s="115">
        <v>528</v>
      </c>
      <c r="W14" s="115">
        <v>656</v>
      </c>
      <c r="X14" s="117">
        <v>958</v>
      </c>
      <c r="Y14" s="118">
        <v>1501</v>
      </c>
      <c r="Z14" s="115">
        <v>2046</v>
      </c>
      <c r="AA14" s="120"/>
      <c r="AB14" s="115">
        <v>436</v>
      </c>
      <c r="AC14" s="115">
        <v>2122</v>
      </c>
      <c r="AD14" s="120"/>
      <c r="AE14" s="117">
        <v>1474</v>
      </c>
      <c r="AF14" s="118">
        <v>1840</v>
      </c>
      <c r="AG14" s="115">
        <v>493</v>
      </c>
      <c r="AH14" s="116"/>
      <c r="AI14" s="115">
        <v>146</v>
      </c>
      <c r="AJ14" s="115">
        <v>1102</v>
      </c>
      <c r="AK14" s="117">
        <v>1168</v>
      </c>
      <c r="AL14" s="118">
        <v>898</v>
      </c>
      <c r="AM14" s="117">
        <v>272</v>
      </c>
      <c r="AN14" s="118">
        <v>976</v>
      </c>
      <c r="AO14" s="117">
        <v>392</v>
      </c>
      <c r="AP14" s="122">
        <v>616</v>
      </c>
      <c r="AQ14" s="123">
        <f t="shared" si="1"/>
        <v>32858.300000000003</v>
      </c>
      <c r="AS14" s="124">
        <v>76</v>
      </c>
      <c r="AT14" s="115">
        <v>368</v>
      </c>
      <c r="AU14" s="116"/>
      <c r="AV14" s="118">
        <v>1444</v>
      </c>
      <c r="AW14" s="115">
        <v>216</v>
      </c>
      <c r="AX14" s="115">
        <v>512</v>
      </c>
      <c r="AY14" s="115">
        <v>2090</v>
      </c>
      <c r="AZ14" s="115">
        <v>5180</v>
      </c>
      <c r="BA14" s="115">
        <v>7380</v>
      </c>
      <c r="BB14" s="117">
        <v>175</v>
      </c>
      <c r="BC14" s="125"/>
      <c r="BD14" s="123">
        <f t="shared" si="2"/>
        <v>17441</v>
      </c>
      <c r="BF14" s="118">
        <v>1782</v>
      </c>
      <c r="BG14" s="116"/>
      <c r="BH14" s="122">
        <v>508</v>
      </c>
      <c r="BI14" s="123">
        <f t="shared" si="0"/>
        <v>2290</v>
      </c>
    </row>
    <row r="15" spans="1:61" x14ac:dyDescent="0.25">
      <c r="A15" s="113" t="s">
        <v>153</v>
      </c>
      <c r="B15" s="100" t="s">
        <v>221</v>
      </c>
      <c r="C15" s="101" t="s">
        <v>147</v>
      </c>
      <c r="D15" s="1">
        <v>1</v>
      </c>
      <c r="E15" s="224">
        <f>E13</f>
        <v>2381</v>
      </c>
      <c r="F15" s="115">
        <v>61.65</v>
      </c>
      <c r="G15" s="115">
        <v>0</v>
      </c>
      <c r="H15" s="115">
        <v>275.5</v>
      </c>
      <c r="I15" s="115">
        <v>0</v>
      </c>
      <c r="J15" s="115">
        <v>65</v>
      </c>
      <c r="K15" s="116"/>
      <c r="L15" s="117">
        <v>64</v>
      </c>
      <c r="M15" s="118">
        <v>1096</v>
      </c>
      <c r="N15" s="115">
        <v>206</v>
      </c>
      <c r="O15" s="117">
        <v>22.5</v>
      </c>
      <c r="P15" s="118">
        <v>1105</v>
      </c>
      <c r="Q15" s="115">
        <v>763</v>
      </c>
      <c r="R15" s="117">
        <v>1118</v>
      </c>
      <c r="S15" s="118">
        <v>906</v>
      </c>
      <c r="T15" s="115">
        <v>726</v>
      </c>
      <c r="U15" s="115">
        <v>18</v>
      </c>
      <c r="V15" s="115">
        <v>264</v>
      </c>
      <c r="W15" s="115">
        <v>328</v>
      </c>
      <c r="X15" s="117">
        <v>479</v>
      </c>
      <c r="Y15" s="118">
        <v>750.5</v>
      </c>
      <c r="Z15" s="115">
        <v>1023</v>
      </c>
      <c r="AA15" s="120"/>
      <c r="AB15" s="115">
        <v>218</v>
      </c>
      <c r="AC15" s="115">
        <v>1061</v>
      </c>
      <c r="AD15" s="120"/>
      <c r="AE15" s="117">
        <v>737</v>
      </c>
      <c r="AF15" s="118">
        <v>920</v>
      </c>
      <c r="AG15" s="115">
        <v>246.5</v>
      </c>
      <c r="AH15" s="116"/>
      <c r="AI15" s="115">
        <v>106</v>
      </c>
      <c r="AJ15" s="115">
        <v>403</v>
      </c>
      <c r="AK15" s="117">
        <v>978</v>
      </c>
      <c r="AL15" s="118">
        <v>449</v>
      </c>
      <c r="AM15" s="117">
        <v>136</v>
      </c>
      <c r="AN15" s="118">
        <v>488</v>
      </c>
      <c r="AO15" s="117">
        <v>196</v>
      </c>
      <c r="AP15" s="122">
        <v>308</v>
      </c>
      <c r="AQ15" s="123">
        <f t="shared" si="1"/>
        <v>17898.650000000001</v>
      </c>
      <c r="AS15" s="124">
        <v>60</v>
      </c>
      <c r="AT15" s="115">
        <v>960</v>
      </c>
      <c r="AU15" s="116"/>
      <c r="AV15" s="118">
        <v>722</v>
      </c>
      <c r="AW15" s="115">
        <v>108</v>
      </c>
      <c r="AX15" s="115">
        <v>256</v>
      </c>
      <c r="AY15" s="115">
        <v>1045</v>
      </c>
      <c r="AZ15" s="115">
        <v>2590</v>
      </c>
      <c r="BA15" s="115">
        <v>3690</v>
      </c>
      <c r="BB15" s="117">
        <v>87.5</v>
      </c>
      <c r="BC15" s="125"/>
      <c r="BD15" s="123">
        <f t="shared" si="2"/>
        <v>9518.5</v>
      </c>
      <c r="BF15" s="118">
        <v>891</v>
      </c>
      <c r="BG15" s="116"/>
      <c r="BH15" s="122">
        <v>254</v>
      </c>
      <c r="BI15" s="123">
        <f t="shared" si="0"/>
        <v>1145</v>
      </c>
    </row>
    <row r="16" spans="1:61" x14ac:dyDescent="0.25">
      <c r="A16" s="113" t="s">
        <v>154</v>
      </c>
      <c r="B16" s="100" t="s">
        <v>221</v>
      </c>
      <c r="C16" s="101" t="s">
        <v>147</v>
      </c>
      <c r="D16" s="1">
        <v>8</v>
      </c>
      <c r="E16" s="224">
        <f>E13</f>
        <v>2381</v>
      </c>
      <c r="F16" s="115">
        <v>493.2</v>
      </c>
      <c r="G16" s="115">
        <v>0</v>
      </c>
      <c r="H16" s="115">
        <v>2204</v>
      </c>
      <c r="I16" s="115">
        <v>0</v>
      </c>
      <c r="J16" s="115">
        <v>520</v>
      </c>
      <c r="K16" s="116"/>
      <c r="L16" s="117">
        <v>512</v>
      </c>
      <c r="M16" s="118">
        <v>8768</v>
      </c>
      <c r="N16" s="115">
        <v>1648</v>
      </c>
      <c r="O16" s="117">
        <v>180</v>
      </c>
      <c r="P16" s="118">
        <v>8840</v>
      </c>
      <c r="Q16" s="115">
        <v>6104</v>
      </c>
      <c r="R16" s="117">
        <v>8944</v>
      </c>
      <c r="S16" s="118">
        <v>7248</v>
      </c>
      <c r="T16" s="115">
        <v>5808</v>
      </c>
      <c r="U16" s="115">
        <v>144</v>
      </c>
      <c r="V16" s="115">
        <v>2112</v>
      </c>
      <c r="W16" s="115">
        <v>2624</v>
      </c>
      <c r="X16" s="117">
        <v>3832</v>
      </c>
      <c r="Y16" s="118">
        <v>6004</v>
      </c>
      <c r="Z16" s="115">
        <v>8184</v>
      </c>
      <c r="AA16" s="120"/>
      <c r="AB16" s="115">
        <v>1744</v>
      </c>
      <c r="AC16" s="115">
        <v>8488</v>
      </c>
      <c r="AD16" s="120"/>
      <c r="AE16" s="117">
        <v>5896</v>
      </c>
      <c r="AF16" s="118">
        <v>7360</v>
      </c>
      <c r="AG16" s="115">
        <v>1972</v>
      </c>
      <c r="AH16" s="116"/>
      <c r="AI16" s="115">
        <v>848</v>
      </c>
      <c r="AJ16" s="115">
        <v>3224</v>
      </c>
      <c r="AK16" s="117">
        <v>7824</v>
      </c>
      <c r="AL16" s="118">
        <v>3592</v>
      </c>
      <c r="AM16" s="117">
        <v>1088</v>
      </c>
      <c r="AN16" s="118">
        <v>3904</v>
      </c>
      <c r="AO16" s="117">
        <v>1568</v>
      </c>
      <c r="AP16" s="122">
        <v>2464</v>
      </c>
      <c r="AQ16" s="123">
        <f t="shared" si="1"/>
        <v>126522.2</v>
      </c>
      <c r="AS16" s="124">
        <v>480</v>
      </c>
      <c r="AT16" s="115">
        <v>7680</v>
      </c>
      <c r="AU16" s="116"/>
      <c r="AV16" s="118">
        <v>5776</v>
      </c>
      <c r="AW16" s="115">
        <v>864</v>
      </c>
      <c r="AX16" s="115">
        <v>2048</v>
      </c>
      <c r="AY16" s="115">
        <v>8360</v>
      </c>
      <c r="AZ16" s="115">
        <v>20720</v>
      </c>
      <c r="BA16" s="115">
        <v>29520</v>
      </c>
      <c r="BB16" s="117">
        <v>700</v>
      </c>
      <c r="BC16" s="125"/>
      <c r="BD16" s="123">
        <f t="shared" si="2"/>
        <v>76148</v>
      </c>
      <c r="BF16" s="118">
        <v>7128</v>
      </c>
      <c r="BG16" s="116"/>
      <c r="BH16" s="122">
        <v>2032</v>
      </c>
      <c r="BI16" s="123">
        <f t="shared" si="0"/>
        <v>9160</v>
      </c>
    </row>
    <row r="17" spans="1:89" x14ac:dyDescent="0.25">
      <c r="A17" s="113" t="s">
        <v>155</v>
      </c>
      <c r="B17" s="100" t="s">
        <v>221</v>
      </c>
      <c r="C17" s="101" t="s">
        <v>147</v>
      </c>
      <c r="D17" s="1">
        <v>8</v>
      </c>
      <c r="E17" s="224">
        <f>E13</f>
        <v>2381</v>
      </c>
      <c r="F17" s="115">
        <v>493.2</v>
      </c>
      <c r="G17" s="115">
        <v>0</v>
      </c>
      <c r="H17" s="115">
        <v>2204</v>
      </c>
      <c r="I17" s="115">
        <v>0</v>
      </c>
      <c r="J17" s="115">
        <v>520</v>
      </c>
      <c r="K17" s="116"/>
      <c r="L17" s="117">
        <v>512</v>
      </c>
      <c r="M17" s="118">
        <v>8768</v>
      </c>
      <c r="N17" s="115">
        <v>1648</v>
      </c>
      <c r="O17" s="117">
        <v>180</v>
      </c>
      <c r="P17" s="118">
        <v>8840</v>
      </c>
      <c r="Q17" s="115">
        <v>6104</v>
      </c>
      <c r="R17" s="117">
        <v>8944</v>
      </c>
      <c r="S17" s="118">
        <v>7248</v>
      </c>
      <c r="T17" s="115">
        <v>5808</v>
      </c>
      <c r="U17" s="115">
        <v>144</v>
      </c>
      <c r="V17" s="115">
        <v>2112</v>
      </c>
      <c r="W17" s="115">
        <v>2624</v>
      </c>
      <c r="X17" s="117">
        <v>3832</v>
      </c>
      <c r="Y17" s="118">
        <v>6004</v>
      </c>
      <c r="Z17" s="115">
        <v>8184</v>
      </c>
      <c r="AA17" s="120"/>
      <c r="AB17" s="115">
        <v>1744</v>
      </c>
      <c r="AC17" s="115">
        <v>8488</v>
      </c>
      <c r="AD17" s="120"/>
      <c r="AE17" s="117">
        <v>5896</v>
      </c>
      <c r="AF17" s="118">
        <v>7360</v>
      </c>
      <c r="AG17" s="115">
        <v>1972</v>
      </c>
      <c r="AH17" s="116"/>
      <c r="AI17" s="115">
        <v>848</v>
      </c>
      <c r="AJ17" s="115">
        <v>3224</v>
      </c>
      <c r="AK17" s="117">
        <v>7824</v>
      </c>
      <c r="AL17" s="118">
        <v>3592</v>
      </c>
      <c r="AM17" s="117">
        <v>1088</v>
      </c>
      <c r="AN17" s="118">
        <v>3904</v>
      </c>
      <c r="AO17" s="117">
        <v>1568</v>
      </c>
      <c r="AP17" s="122">
        <v>2464</v>
      </c>
      <c r="AQ17" s="123">
        <f t="shared" si="1"/>
        <v>126522.2</v>
      </c>
      <c r="AS17" s="124">
        <v>480</v>
      </c>
      <c r="AT17" s="115">
        <v>7680</v>
      </c>
      <c r="AU17" s="116"/>
      <c r="AV17" s="118">
        <v>5776</v>
      </c>
      <c r="AW17" s="115">
        <v>864</v>
      </c>
      <c r="AX17" s="115">
        <v>2048</v>
      </c>
      <c r="AY17" s="115">
        <v>8360</v>
      </c>
      <c r="AZ17" s="115">
        <v>20720</v>
      </c>
      <c r="BA17" s="115">
        <v>29520</v>
      </c>
      <c r="BB17" s="117">
        <v>700</v>
      </c>
      <c r="BC17" s="125"/>
      <c r="BD17" s="123">
        <f t="shared" si="2"/>
        <v>76148</v>
      </c>
      <c r="BF17" s="118">
        <v>7128</v>
      </c>
      <c r="BG17" s="116"/>
      <c r="BH17" s="122">
        <v>2032</v>
      </c>
      <c r="BI17" s="123">
        <f t="shared" si="0"/>
        <v>9160</v>
      </c>
    </row>
    <row r="18" spans="1:89" ht="15.75" thickBot="1" x14ac:dyDescent="0.3">
      <c r="A18" s="113" t="s">
        <v>156</v>
      </c>
      <c r="B18" s="100" t="s">
        <v>221</v>
      </c>
      <c r="C18" s="101" t="s">
        <v>147</v>
      </c>
      <c r="D18" s="1">
        <v>2</v>
      </c>
      <c r="E18" s="224">
        <f>E13</f>
        <v>2381</v>
      </c>
      <c r="F18" s="115">
        <v>123.3</v>
      </c>
      <c r="G18" s="115">
        <v>0</v>
      </c>
      <c r="H18" s="115">
        <v>551</v>
      </c>
      <c r="I18" s="115">
        <v>0</v>
      </c>
      <c r="J18" s="115">
        <v>130</v>
      </c>
      <c r="K18" s="116"/>
      <c r="L18" s="117">
        <v>128</v>
      </c>
      <c r="M18" s="118">
        <v>2192</v>
      </c>
      <c r="N18" s="115">
        <v>412</v>
      </c>
      <c r="O18" s="117">
        <v>45</v>
      </c>
      <c r="P18" s="118">
        <v>2210</v>
      </c>
      <c r="Q18" s="115">
        <v>1526</v>
      </c>
      <c r="R18" s="117">
        <v>2236</v>
      </c>
      <c r="S18" s="118">
        <v>1812</v>
      </c>
      <c r="T18" s="115">
        <v>1452</v>
      </c>
      <c r="U18" s="115">
        <v>36</v>
      </c>
      <c r="V18" s="115">
        <v>528</v>
      </c>
      <c r="W18" s="115">
        <v>656</v>
      </c>
      <c r="X18" s="117">
        <v>958</v>
      </c>
      <c r="Y18" s="118">
        <v>1501</v>
      </c>
      <c r="Z18" s="115">
        <v>2046</v>
      </c>
      <c r="AA18" s="120"/>
      <c r="AB18" s="115">
        <v>436</v>
      </c>
      <c r="AC18" s="115">
        <v>2122</v>
      </c>
      <c r="AD18" s="120"/>
      <c r="AE18" s="117">
        <v>1474</v>
      </c>
      <c r="AF18" s="118">
        <v>1840</v>
      </c>
      <c r="AG18" s="115">
        <v>493</v>
      </c>
      <c r="AH18" s="116"/>
      <c r="AI18" s="115">
        <v>212</v>
      </c>
      <c r="AJ18" s="115">
        <v>806</v>
      </c>
      <c r="AK18" s="117">
        <v>1956</v>
      </c>
      <c r="AL18" s="118">
        <v>898</v>
      </c>
      <c r="AM18" s="117">
        <v>272</v>
      </c>
      <c r="AN18" s="118">
        <v>976</v>
      </c>
      <c r="AO18" s="117">
        <v>392</v>
      </c>
      <c r="AP18" s="122">
        <v>616</v>
      </c>
      <c r="AQ18" s="123">
        <f t="shared" si="1"/>
        <v>33416.300000000003</v>
      </c>
      <c r="AS18" s="124">
        <v>120</v>
      </c>
      <c r="AT18" s="115">
        <v>1920</v>
      </c>
      <c r="AU18" s="116"/>
      <c r="AV18" s="118">
        <v>1444</v>
      </c>
      <c r="AW18" s="115">
        <v>216</v>
      </c>
      <c r="AX18" s="115">
        <v>512</v>
      </c>
      <c r="AY18" s="115">
        <v>2090</v>
      </c>
      <c r="AZ18" s="115">
        <v>5180</v>
      </c>
      <c r="BA18" s="115">
        <v>7380</v>
      </c>
      <c r="BB18" s="117">
        <v>175</v>
      </c>
      <c r="BC18" s="125"/>
      <c r="BD18" s="123">
        <f t="shared" si="2"/>
        <v>19037</v>
      </c>
      <c r="BF18" s="118">
        <v>1782</v>
      </c>
      <c r="BG18" s="116"/>
      <c r="BH18" s="122">
        <v>508</v>
      </c>
      <c r="BI18" s="123">
        <f t="shared" si="0"/>
        <v>2290</v>
      </c>
    </row>
    <row r="19" spans="1:89" ht="15.75" thickBot="1" x14ac:dyDescent="0.3">
      <c r="A19" s="126" t="s">
        <v>157</v>
      </c>
      <c r="B19" s="137"/>
      <c r="C19" s="138"/>
      <c r="D19" s="212"/>
      <c r="E19" s="226"/>
      <c r="F19" s="139"/>
      <c r="G19" s="139"/>
      <c r="H19" s="139"/>
      <c r="I19" s="139"/>
      <c r="J19" s="139"/>
      <c r="K19" s="130"/>
      <c r="L19" s="140"/>
      <c r="M19" s="141"/>
      <c r="N19" s="139"/>
      <c r="O19" s="140"/>
      <c r="P19" s="141"/>
      <c r="Q19" s="139"/>
      <c r="R19" s="140"/>
      <c r="S19" s="141"/>
      <c r="T19" s="139"/>
      <c r="U19" s="139"/>
      <c r="V19" s="139"/>
      <c r="W19" s="139"/>
      <c r="X19" s="140"/>
      <c r="Y19" s="141"/>
      <c r="Z19" s="139"/>
      <c r="AA19" s="139"/>
      <c r="AB19" s="139"/>
      <c r="AC19" s="139"/>
      <c r="AD19" s="139"/>
      <c r="AE19" s="140"/>
      <c r="AF19" s="141"/>
      <c r="AG19" s="139"/>
      <c r="AH19" s="130"/>
      <c r="AI19" s="139"/>
      <c r="AJ19" s="139"/>
      <c r="AK19" s="140"/>
      <c r="AL19" s="141"/>
      <c r="AM19" s="140"/>
      <c r="AN19" s="141"/>
      <c r="AO19" s="130"/>
      <c r="AP19" s="141"/>
      <c r="AQ19" s="142"/>
      <c r="AS19" s="134"/>
      <c r="AT19" s="139"/>
      <c r="AU19" s="130"/>
      <c r="AV19" s="141"/>
      <c r="AW19" s="139"/>
      <c r="AX19" s="139"/>
      <c r="AY19" s="139"/>
      <c r="AZ19" s="139"/>
      <c r="BA19" s="139"/>
      <c r="BB19" s="140"/>
      <c r="BC19" s="135"/>
      <c r="BD19" s="143"/>
      <c r="BF19" s="141"/>
      <c r="BG19" s="130"/>
      <c r="BH19" s="141"/>
      <c r="BI19" s="123"/>
    </row>
    <row r="20" spans="1:89" x14ac:dyDescent="0.25">
      <c r="A20" s="99" t="s">
        <v>158</v>
      </c>
      <c r="B20" s="100" t="s">
        <v>221</v>
      </c>
      <c r="C20" s="101" t="s">
        <v>147</v>
      </c>
      <c r="D20" s="1">
        <v>1</v>
      </c>
      <c r="E20" s="224">
        <v>2833.55</v>
      </c>
      <c r="F20" s="115">
        <v>971.25</v>
      </c>
      <c r="G20" s="115">
        <v>3897</v>
      </c>
      <c r="H20" s="115">
        <v>7023</v>
      </c>
      <c r="I20" s="115">
        <v>1018</v>
      </c>
      <c r="J20" s="115">
        <v>1782</v>
      </c>
      <c r="K20" s="116"/>
      <c r="L20" s="117">
        <v>659</v>
      </c>
      <c r="M20" s="118">
        <v>2285</v>
      </c>
      <c r="N20" s="115">
        <v>6895</v>
      </c>
      <c r="O20" s="117">
        <v>2153.5</v>
      </c>
      <c r="P20" s="118">
        <v>5304</v>
      </c>
      <c r="Q20" s="115">
        <v>975</v>
      </c>
      <c r="R20" s="117">
        <v>708</v>
      </c>
      <c r="S20" s="118">
        <v>4365</v>
      </c>
      <c r="T20" s="115">
        <v>2791</v>
      </c>
      <c r="U20" s="115">
        <v>8228</v>
      </c>
      <c r="V20" s="115">
        <v>1343</v>
      </c>
      <c r="W20" s="115">
        <v>676.5</v>
      </c>
      <c r="X20" s="117">
        <v>635</v>
      </c>
      <c r="Y20" s="118">
        <v>525</v>
      </c>
      <c r="Z20" s="115">
        <v>3294</v>
      </c>
      <c r="AA20" s="115">
        <v>465</v>
      </c>
      <c r="AB20" s="115">
        <v>3901</v>
      </c>
      <c r="AC20" s="115">
        <v>2058</v>
      </c>
      <c r="AD20" s="115">
        <v>1474</v>
      </c>
      <c r="AE20" s="117">
        <v>261</v>
      </c>
      <c r="AF20" s="118">
        <v>720</v>
      </c>
      <c r="AG20" s="115">
        <v>989</v>
      </c>
      <c r="AH20" s="116"/>
      <c r="AI20" s="115">
        <v>2392</v>
      </c>
      <c r="AJ20" s="115">
        <v>1968</v>
      </c>
      <c r="AK20" s="117">
        <v>423</v>
      </c>
      <c r="AL20" s="118">
        <v>2779</v>
      </c>
      <c r="AM20" s="121"/>
      <c r="AN20" s="118">
        <v>3109</v>
      </c>
      <c r="AO20" s="117">
        <v>806</v>
      </c>
      <c r="AP20" s="144"/>
      <c r="AQ20" s="123">
        <f>SUM(E20:AP20)</f>
        <v>79706.8</v>
      </c>
      <c r="AS20" s="124">
        <v>1894</v>
      </c>
      <c r="AT20" s="115">
        <v>847</v>
      </c>
      <c r="AU20" s="116"/>
      <c r="AV20" s="118">
        <v>425</v>
      </c>
      <c r="AW20" s="115">
        <v>480</v>
      </c>
      <c r="AX20" s="115">
        <v>300</v>
      </c>
      <c r="AY20" s="115">
        <v>550</v>
      </c>
      <c r="AZ20" s="115">
        <v>240</v>
      </c>
      <c r="BA20" s="115">
        <v>300</v>
      </c>
      <c r="BB20" s="117">
        <v>1259.75</v>
      </c>
      <c r="BC20" s="125"/>
      <c r="BD20" s="123">
        <f>SUM(AS20:BC20)</f>
        <v>6295.75</v>
      </c>
      <c r="BF20" s="118">
        <v>754</v>
      </c>
      <c r="BG20" s="116"/>
      <c r="BH20" s="122">
        <v>5392</v>
      </c>
      <c r="BI20" s="123">
        <f t="shared" si="0"/>
        <v>6146</v>
      </c>
    </row>
    <row r="21" spans="1:89" x14ac:dyDescent="0.25">
      <c r="A21" s="113" t="s">
        <v>159</v>
      </c>
      <c r="B21" s="100" t="s">
        <v>221</v>
      </c>
      <c r="C21" s="101" t="s">
        <v>147</v>
      </c>
      <c r="D21" s="1">
        <v>16</v>
      </c>
      <c r="E21" s="224">
        <f>E20</f>
        <v>2833.55</v>
      </c>
      <c r="F21" s="115">
        <v>15540</v>
      </c>
      <c r="G21" s="115">
        <v>62352</v>
      </c>
      <c r="H21" s="115">
        <v>112368</v>
      </c>
      <c r="I21" s="115">
        <v>16288</v>
      </c>
      <c r="J21" s="115">
        <v>28512</v>
      </c>
      <c r="K21" s="116"/>
      <c r="L21" s="117">
        <v>10544</v>
      </c>
      <c r="M21" s="118">
        <v>36560</v>
      </c>
      <c r="N21" s="115">
        <v>110320</v>
      </c>
      <c r="O21" s="117">
        <v>34456</v>
      </c>
      <c r="P21" s="118">
        <v>84864</v>
      </c>
      <c r="Q21" s="115">
        <v>15600</v>
      </c>
      <c r="R21" s="117">
        <v>11328</v>
      </c>
      <c r="S21" s="118">
        <v>69840</v>
      </c>
      <c r="T21" s="115">
        <v>44656</v>
      </c>
      <c r="U21" s="115">
        <v>131648</v>
      </c>
      <c r="V21" s="115">
        <v>21488</v>
      </c>
      <c r="W21" s="115">
        <v>10824</v>
      </c>
      <c r="X21" s="117">
        <v>10160</v>
      </c>
      <c r="Y21" s="118">
        <v>8400</v>
      </c>
      <c r="Z21" s="115">
        <v>52704</v>
      </c>
      <c r="AA21" s="115">
        <v>7440</v>
      </c>
      <c r="AB21" s="115">
        <v>62416</v>
      </c>
      <c r="AC21" s="115">
        <v>32928</v>
      </c>
      <c r="AD21" s="115">
        <v>23584</v>
      </c>
      <c r="AE21" s="117">
        <v>4176</v>
      </c>
      <c r="AF21" s="118">
        <v>11520</v>
      </c>
      <c r="AG21" s="115">
        <v>15824</v>
      </c>
      <c r="AH21" s="116"/>
      <c r="AI21" s="115">
        <v>38272</v>
      </c>
      <c r="AJ21" s="115">
        <v>31488</v>
      </c>
      <c r="AK21" s="117">
        <v>6768</v>
      </c>
      <c r="AL21" s="118">
        <v>44464</v>
      </c>
      <c r="AM21" s="121"/>
      <c r="AN21" s="118">
        <v>49744</v>
      </c>
      <c r="AO21" s="117">
        <v>12896</v>
      </c>
      <c r="AP21" s="144"/>
      <c r="AQ21" s="123">
        <f>SUM(E21:AP21)</f>
        <v>1232805.55</v>
      </c>
      <c r="AS21" s="124">
        <v>30304</v>
      </c>
      <c r="AT21" s="115">
        <v>13552</v>
      </c>
      <c r="AU21" s="116"/>
      <c r="AV21" s="118">
        <v>6800</v>
      </c>
      <c r="AW21" s="115">
        <v>7680</v>
      </c>
      <c r="AX21" s="115">
        <v>4800</v>
      </c>
      <c r="AY21" s="115">
        <v>8800</v>
      </c>
      <c r="AZ21" s="115">
        <v>3840</v>
      </c>
      <c r="BA21" s="115">
        <v>4800</v>
      </c>
      <c r="BB21" s="117">
        <v>20156</v>
      </c>
      <c r="BC21" s="125"/>
      <c r="BD21" s="123">
        <f>SUM(AS21:BC21)</f>
        <v>100732</v>
      </c>
      <c r="BF21" s="118">
        <v>12064</v>
      </c>
      <c r="BG21" s="116"/>
      <c r="BH21" s="122">
        <v>86272</v>
      </c>
      <c r="BI21" s="123">
        <f t="shared" si="0"/>
        <v>98336</v>
      </c>
    </row>
    <row r="22" spans="1:89" x14ac:dyDescent="0.25">
      <c r="A22" s="113" t="s">
        <v>160</v>
      </c>
      <c r="B22" s="100" t="s">
        <v>221</v>
      </c>
      <c r="C22" s="101" t="s">
        <v>144</v>
      </c>
      <c r="D22" s="1">
        <v>2</v>
      </c>
      <c r="E22" s="224">
        <f>178.5</f>
        <v>178.5</v>
      </c>
      <c r="F22" s="115">
        <v>68.5</v>
      </c>
      <c r="G22" s="115">
        <v>1468</v>
      </c>
      <c r="H22" s="115">
        <v>996</v>
      </c>
      <c r="I22" s="115">
        <v>294</v>
      </c>
      <c r="J22" s="115">
        <v>529</v>
      </c>
      <c r="K22" s="116"/>
      <c r="L22" s="117">
        <v>187</v>
      </c>
      <c r="M22" s="118">
        <v>496</v>
      </c>
      <c r="N22" s="115">
        <v>438</v>
      </c>
      <c r="O22" s="117">
        <v>586</v>
      </c>
      <c r="P22" s="118">
        <v>2870</v>
      </c>
      <c r="Q22" s="115">
        <v>144</v>
      </c>
      <c r="R22" s="117">
        <v>144</v>
      </c>
      <c r="S22" s="118">
        <v>846</v>
      </c>
      <c r="T22" s="115">
        <v>314</v>
      </c>
      <c r="U22" s="115">
        <v>1674</v>
      </c>
      <c r="V22" s="115">
        <v>385</v>
      </c>
      <c r="W22" s="115">
        <v>490</v>
      </c>
      <c r="X22" s="117">
        <v>162</v>
      </c>
      <c r="Y22" s="118">
        <v>296</v>
      </c>
      <c r="Z22" s="115">
        <v>1624</v>
      </c>
      <c r="AA22" s="115">
        <v>644</v>
      </c>
      <c r="AB22" s="115">
        <v>830</v>
      </c>
      <c r="AC22" s="115">
        <v>1050</v>
      </c>
      <c r="AD22" s="115">
        <v>720</v>
      </c>
      <c r="AE22" s="117">
        <v>167</v>
      </c>
      <c r="AF22" s="118">
        <v>416</v>
      </c>
      <c r="AG22" s="115">
        <v>870</v>
      </c>
      <c r="AH22" s="116"/>
      <c r="AI22" s="115">
        <v>1096</v>
      </c>
      <c r="AJ22" s="115">
        <v>677</v>
      </c>
      <c r="AK22" s="117">
        <v>404</v>
      </c>
      <c r="AL22" s="118">
        <v>1065</v>
      </c>
      <c r="AM22" s="121"/>
      <c r="AN22" s="118">
        <v>938</v>
      </c>
      <c r="AO22" s="117">
        <v>233</v>
      </c>
      <c r="AP22" s="144"/>
      <c r="AQ22" s="123">
        <f>SUM(E22:AP22)</f>
        <v>23300</v>
      </c>
      <c r="AS22" s="124">
        <v>808</v>
      </c>
      <c r="AT22" s="115">
        <v>140</v>
      </c>
      <c r="AU22" s="116"/>
      <c r="AV22" s="118">
        <v>606</v>
      </c>
      <c r="AW22" s="115">
        <v>232</v>
      </c>
      <c r="AX22" s="115">
        <v>240</v>
      </c>
      <c r="AY22" s="115">
        <v>94</v>
      </c>
      <c r="AZ22" s="115">
        <v>128</v>
      </c>
      <c r="BA22" s="115">
        <v>432</v>
      </c>
      <c r="BB22" s="117">
        <v>432</v>
      </c>
      <c r="BC22" s="125"/>
      <c r="BD22" s="123">
        <f>SUM(AS22:BC22)</f>
        <v>3112</v>
      </c>
      <c r="BF22" s="118">
        <v>454</v>
      </c>
      <c r="BG22" s="116"/>
      <c r="BH22" s="122">
        <v>2600</v>
      </c>
      <c r="BI22" s="123">
        <f t="shared" si="0"/>
        <v>3054</v>
      </c>
    </row>
    <row r="23" spans="1:89" ht="15.75" thickBot="1" x14ac:dyDescent="0.3">
      <c r="A23" s="113" t="s">
        <v>161</v>
      </c>
      <c r="B23" s="100" t="s">
        <v>221</v>
      </c>
      <c r="C23" s="101" t="s">
        <v>144</v>
      </c>
      <c r="D23" s="1">
        <v>2</v>
      </c>
      <c r="E23" s="224">
        <f>175.1</f>
        <v>175.1</v>
      </c>
      <c r="F23" s="115">
        <v>106.5</v>
      </c>
      <c r="G23" s="120"/>
      <c r="H23" s="120"/>
      <c r="I23" s="120"/>
      <c r="J23" s="120"/>
      <c r="K23" s="116"/>
      <c r="L23" s="121"/>
      <c r="M23" s="145"/>
      <c r="N23" s="120"/>
      <c r="O23" s="121"/>
      <c r="P23" s="146"/>
      <c r="Q23" s="120"/>
      <c r="R23" s="121"/>
      <c r="S23" s="145"/>
      <c r="T23" s="120"/>
      <c r="U23" s="120"/>
      <c r="V23" s="147"/>
      <c r="W23" s="147"/>
      <c r="X23" s="116"/>
      <c r="Y23" s="146"/>
      <c r="Z23" s="147"/>
      <c r="AA23" s="147"/>
      <c r="AB23" s="147"/>
      <c r="AC23" s="147"/>
      <c r="AD23" s="147"/>
      <c r="AE23" s="116"/>
      <c r="AF23" s="146"/>
      <c r="AG23" s="147"/>
      <c r="AH23" s="116"/>
      <c r="AI23" s="147"/>
      <c r="AJ23" s="147"/>
      <c r="AK23" s="116"/>
      <c r="AL23" s="146"/>
      <c r="AM23" s="116"/>
      <c r="AN23" s="146"/>
      <c r="AO23" s="116"/>
      <c r="AP23" s="148"/>
      <c r="AQ23" s="123">
        <f>SUM(E23:AP23)</f>
        <v>281.60000000000002</v>
      </c>
      <c r="AS23" s="146"/>
      <c r="AT23" s="115">
        <v>288</v>
      </c>
      <c r="AU23" s="116"/>
      <c r="AV23" s="146"/>
      <c r="AW23" s="147"/>
      <c r="AX23" s="147"/>
      <c r="AY23" s="147"/>
      <c r="AZ23" s="147"/>
      <c r="BA23" s="147"/>
      <c r="BB23" s="116"/>
      <c r="BC23" s="125"/>
      <c r="BD23" s="123">
        <f>SUM(AS23:BC23)</f>
        <v>288</v>
      </c>
      <c r="BF23" s="145"/>
      <c r="BG23" s="116"/>
      <c r="BH23" s="148"/>
      <c r="BI23" s="123">
        <f t="shared" si="0"/>
        <v>0</v>
      </c>
    </row>
    <row r="24" spans="1:89" ht="15.75" thickBot="1" x14ac:dyDescent="0.3">
      <c r="A24" s="126" t="s">
        <v>162</v>
      </c>
      <c r="B24" s="137"/>
      <c r="C24" s="137"/>
      <c r="D24" s="212"/>
      <c r="E24" s="226"/>
      <c r="F24" s="139"/>
      <c r="G24" s="135"/>
      <c r="H24" s="135"/>
      <c r="I24" s="135"/>
      <c r="J24" s="135"/>
      <c r="K24" s="130"/>
      <c r="L24" s="130"/>
      <c r="M24" s="134"/>
      <c r="N24" s="135"/>
      <c r="O24" s="130"/>
      <c r="P24" s="134"/>
      <c r="Q24" s="135"/>
      <c r="R24" s="130"/>
      <c r="S24" s="134"/>
      <c r="T24" s="135"/>
      <c r="U24" s="135"/>
      <c r="V24" s="135"/>
      <c r="W24" s="135"/>
      <c r="X24" s="130"/>
      <c r="Y24" s="134"/>
      <c r="Z24" s="135"/>
      <c r="AA24" s="135"/>
      <c r="AB24" s="135"/>
      <c r="AC24" s="135"/>
      <c r="AD24" s="135"/>
      <c r="AE24" s="130"/>
      <c r="AF24" s="134"/>
      <c r="AG24" s="135"/>
      <c r="AH24" s="130"/>
      <c r="AI24" s="135"/>
      <c r="AJ24" s="135"/>
      <c r="AK24" s="130"/>
      <c r="AL24" s="134"/>
      <c r="AM24" s="130"/>
      <c r="AN24" s="134"/>
      <c r="AO24" s="130"/>
      <c r="AP24" s="134"/>
      <c r="AQ24" s="142"/>
      <c r="AS24" s="134"/>
      <c r="AT24" s="139"/>
      <c r="AU24" s="130"/>
      <c r="AV24" s="134"/>
      <c r="AW24" s="135"/>
      <c r="AX24" s="135"/>
      <c r="AY24" s="135"/>
      <c r="AZ24" s="135"/>
      <c r="BA24" s="135"/>
      <c r="BB24" s="130"/>
      <c r="BC24" s="135"/>
      <c r="BD24" s="143"/>
      <c r="BF24" s="141"/>
      <c r="BG24" s="130"/>
      <c r="BH24" s="134"/>
      <c r="BI24" s="123"/>
    </row>
    <row r="25" spans="1:89" x14ac:dyDescent="0.25">
      <c r="A25" s="149" t="s">
        <v>163</v>
      </c>
      <c r="B25" s="100" t="s">
        <v>221</v>
      </c>
      <c r="C25" s="101" t="s">
        <v>147</v>
      </c>
      <c r="D25" s="1">
        <v>6</v>
      </c>
      <c r="E25" s="224">
        <f>E26</f>
        <v>5894</v>
      </c>
      <c r="F25" s="115">
        <v>4732.5</v>
      </c>
      <c r="G25" s="115">
        <v>31056</v>
      </c>
      <c r="H25" s="115">
        <v>18414</v>
      </c>
      <c r="I25" s="115">
        <v>14994</v>
      </c>
      <c r="J25" s="115">
        <v>11928</v>
      </c>
      <c r="K25" s="116"/>
      <c r="L25" s="117">
        <v>12090</v>
      </c>
      <c r="M25" s="118">
        <v>65400</v>
      </c>
      <c r="N25" s="115">
        <v>50796</v>
      </c>
      <c r="O25" s="117">
        <v>9048</v>
      </c>
      <c r="P25" s="118">
        <v>48060</v>
      </c>
      <c r="Q25" s="115">
        <v>37638</v>
      </c>
      <c r="R25" s="117">
        <v>27540</v>
      </c>
      <c r="S25" s="118">
        <v>34344</v>
      </c>
      <c r="T25" s="115">
        <v>48312</v>
      </c>
      <c r="U25" s="115">
        <v>27048</v>
      </c>
      <c r="V25" s="115">
        <v>15234</v>
      </c>
      <c r="W25" s="115">
        <v>11538</v>
      </c>
      <c r="X25" s="117">
        <v>18732</v>
      </c>
      <c r="Y25" s="118">
        <v>27072</v>
      </c>
      <c r="Z25" s="119">
        <v>27072</v>
      </c>
      <c r="AA25" s="115">
        <v>38274</v>
      </c>
      <c r="AB25" s="115">
        <v>40887</v>
      </c>
      <c r="AC25" s="115">
        <v>26256</v>
      </c>
      <c r="AD25" s="115">
        <v>5436</v>
      </c>
      <c r="AE25" s="150">
        <v>25272</v>
      </c>
      <c r="AF25" s="118">
        <v>25506</v>
      </c>
      <c r="AG25" s="115">
        <v>41454</v>
      </c>
      <c r="AH25" s="116"/>
      <c r="AI25" s="115">
        <v>39612</v>
      </c>
      <c r="AJ25" s="115">
        <v>17892</v>
      </c>
      <c r="AK25" s="117">
        <v>24030</v>
      </c>
      <c r="AL25" s="118">
        <v>24834</v>
      </c>
      <c r="AM25" s="117">
        <v>11310</v>
      </c>
      <c r="AN25" s="118">
        <v>33396</v>
      </c>
      <c r="AO25" s="117">
        <v>17772</v>
      </c>
      <c r="AP25" s="122">
        <v>6816</v>
      </c>
      <c r="AQ25" s="123">
        <f>SUM(E25:AP25)</f>
        <v>925689.5</v>
      </c>
      <c r="AS25" s="124">
        <v>7968</v>
      </c>
      <c r="AT25" s="115">
        <v>32124</v>
      </c>
      <c r="AU25" s="117">
        <v>7968</v>
      </c>
      <c r="AV25" s="118">
        <v>25446</v>
      </c>
      <c r="AW25" s="115">
        <v>6780</v>
      </c>
      <c r="AX25" s="115">
        <v>28998</v>
      </c>
      <c r="AY25" s="115">
        <v>39060</v>
      </c>
      <c r="AZ25" s="115">
        <v>45894</v>
      </c>
      <c r="BA25" s="115">
        <v>15654</v>
      </c>
      <c r="BB25" s="117">
        <v>30600</v>
      </c>
      <c r="BC25" s="125"/>
      <c r="BD25" s="123">
        <f>SUM(AS25:BC25)</f>
        <v>240492</v>
      </c>
      <c r="BF25" s="118">
        <v>42984</v>
      </c>
      <c r="BG25" s="117">
        <v>9780</v>
      </c>
      <c r="BH25" s="122">
        <v>28998</v>
      </c>
      <c r="BI25" s="123">
        <f t="shared" si="0"/>
        <v>81762</v>
      </c>
    </row>
    <row r="26" spans="1:89" x14ac:dyDescent="0.25">
      <c r="A26" s="151" t="s">
        <v>164</v>
      </c>
      <c r="B26" s="100" t="s">
        <v>221</v>
      </c>
      <c r="C26" s="101" t="s">
        <v>147</v>
      </c>
      <c r="D26" s="1">
        <v>1</v>
      </c>
      <c r="E26" s="224">
        <v>5894</v>
      </c>
      <c r="F26" s="115">
        <v>788.75</v>
      </c>
      <c r="G26" s="115">
        <v>5176</v>
      </c>
      <c r="H26" s="115">
        <v>3069</v>
      </c>
      <c r="I26" s="115">
        <v>2499</v>
      </c>
      <c r="J26" s="115">
        <v>1988</v>
      </c>
      <c r="K26" s="116"/>
      <c r="L26" s="117">
        <v>2015</v>
      </c>
      <c r="M26" s="118">
        <v>10900</v>
      </c>
      <c r="N26" s="115">
        <v>8466</v>
      </c>
      <c r="O26" s="117">
        <v>1508</v>
      </c>
      <c r="P26" s="118">
        <v>8010</v>
      </c>
      <c r="Q26" s="115">
        <v>6273</v>
      </c>
      <c r="R26" s="117">
        <v>4590</v>
      </c>
      <c r="S26" s="118">
        <v>5724</v>
      </c>
      <c r="T26" s="115">
        <v>8052</v>
      </c>
      <c r="U26" s="115">
        <v>4508</v>
      </c>
      <c r="V26" s="115">
        <v>2539</v>
      </c>
      <c r="W26" s="115">
        <v>1923</v>
      </c>
      <c r="X26" s="117">
        <v>3122</v>
      </c>
      <c r="Y26" s="118">
        <v>4512</v>
      </c>
      <c r="Z26" s="119">
        <v>4512</v>
      </c>
      <c r="AA26" s="115">
        <v>6379</v>
      </c>
      <c r="AB26" s="115">
        <v>6814.5</v>
      </c>
      <c r="AC26" s="115">
        <v>4376</v>
      </c>
      <c r="AD26" s="115">
        <v>906</v>
      </c>
      <c r="AE26" s="150">
        <v>4171</v>
      </c>
      <c r="AF26" s="118">
        <v>4251</v>
      </c>
      <c r="AG26" s="115">
        <v>6909</v>
      </c>
      <c r="AH26" s="116"/>
      <c r="AI26" s="115">
        <v>6602</v>
      </c>
      <c r="AJ26" s="115">
        <v>2982</v>
      </c>
      <c r="AK26" s="117">
        <v>4005</v>
      </c>
      <c r="AL26" s="118">
        <v>4139</v>
      </c>
      <c r="AM26" s="117">
        <v>1885</v>
      </c>
      <c r="AN26" s="118">
        <v>5566</v>
      </c>
      <c r="AO26" s="117">
        <v>2962</v>
      </c>
      <c r="AP26" s="122">
        <v>1136</v>
      </c>
      <c r="AQ26" s="123">
        <f>SUM(E26:AP26)</f>
        <v>159152.25</v>
      </c>
      <c r="AS26" s="124">
        <v>1328</v>
      </c>
      <c r="AT26" s="115">
        <v>5354</v>
      </c>
      <c r="AU26" s="117">
        <v>1328</v>
      </c>
      <c r="AV26" s="118">
        <v>4241</v>
      </c>
      <c r="AW26" s="115">
        <v>1130</v>
      </c>
      <c r="AX26" s="115">
        <v>4833</v>
      </c>
      <c r="AY26" s="115">
        <v>6510</v>
      </c>
      <c r="AZ26" s="115">
        <v>7649</v>
      </c>
      <c r="BA26" s="115">
        <v>2609</v>
      </c>
      <c r="BB26" s="117">
        <v>5100</v>
      </c>
      <c r="BC26" s="125"/>
      <c r="BD26" s="123">
        <f>SUM(AS26:BC26)</f>
        <v>40082</v>
      </c>
      <c r="BF26" s="118">
        <v>7164</v>
      </c>
      <c r="BG26" s="117">
        <v>1630</v>
      </c>
      <c r="BH26" s="122">
        <v>4833</v>
      </c>
      <c r="BI26" s="123">
        <f t="shared" si="0"/>
        <v>13627</v>
      </c>
    </row>
    <row r="27" spans="1:89" x14ac:dyDescent="0.25">
      <c r="A27" s="151" t="s">
        <v>302</v>
      </c>
      <c r="B27" s="100" t="s">
        <v>221</v>
      </c>
      <c r="C27" s="101" t="s">
        <v>147</v>
      </c>
      <c r="D27" s="1" t="s">
        <v>298</v>
      </c>
      <c r="E27" s="224">
        <f>E26</f>
        <v>5894</v>
      </c>
      <c r="F27" s="115">
        <v>315.25</v>
      </c>
      <c r="G27" s="120"/>
      <c r="H27" s="147"/>
      <c r="I27" s="147"/>
      <c r="J27" s="147"/>
      <c r="K27" s="116"/>
      <c r="L27" s="116"/>
      <c r="M27" s="146"/>
      <c r="N27" s="120"/>
      <c r="O27" s="121"/>
      <c r="P27" s="146"/>
      <c r="Q27" s="147"/>
      <c r="R27" s="116"/>
      <c r="S27" s="146"/>
      <c r="T27" s="147"/>
      <c r="U27" s="147"/>
      <c r="V27" s="147"/>
      <c r="W27" s="147"/>
      <c r="X27" s="116"/>
      <c r="Y27" s="146"/>
      <c r="Z27" s="147"/>
      <c r="AA27" s="147"/>
      <c r="AB27" s="147"/>
      <c r="AC27" s="147"/>
      <c r="AD27" s="147"/>
      <c r="AE27" s="116"/>
      <c r="AF27" s="146"/>
      <c r="AG27" s="147"/>
      <c r="AH27" s="116"/>
      <c r="AI27" s="147"/>
      <c r="AJ27" s="147"/>
      <c r="AK27" s="116"/>
      <c r="AL27" s="146"/>
      <c r="AM27" s="116"/>
      <c r="AN27" s="146"/>
      <c r="AO27" s="116"/>
      <c r="AP27" s="148"/>
      <c r="AQ27" s="123">
        <f>SUM(E27:AP27)</f>
        <v>6209.25</v>
      </c>
      <c r="AS27" s="114">
        <v>1328</v>
      </c>
      <c r="AT27" s="115">
        <v>1644</v>
      </c>
      <c r="AU27" s="117">
        <v>1328</v>
      </c>
      <c r="AV27" s="146"/>
      <c r="AW27" s="147"/>
      <c r="AX27" s="147"/>
      <c r="AY27" s="147"/>
      <c r="AZ27" s="147"/>
      <c r="BA27" s="147"/>
      <c r="BB27" s="116"/>
      <c r="BC27" s="125"/>
      <c r="BD27" s="123">
        <f>SUM(AS27:BC27)</f>
        <v>4300</v>
      </c>
      <c r="BF27" s="146"/>
      <c r="BG27" s="116"/>
      <c r="BH27" s="148"/>
      <c r="BI27" s="123">
        <f t="shared" si="0"/>
        <v>0</v>
      </c>
    </row>
    <row r="28" spans="1:89" x14ac:dyDescent="0.25">
      <c r="A28" s="151" t="s">
        <v>165</v>
      </c>
      <c r="B28" s="100" t="s">
        <v>221</v>
      </c>
      <c r="C28" s="101" t="s">
        <v>147</v>
      </c>
      <c r="D28" s="1" t="s">
        <v>298</v>
      </c>
      <c r="E28" s="227"/>
      <c r="F28" s="115">
        <v>473.5</v>
      </c>
      <c r="G28" s="115">
        <v>9348</v>
      </c>
      <c r="H28" s="147"/>
      <c r="I28" s="147"/>
      <c r="J28" s="147"/>
      <c r="K28" s="116"/>
      <c r="L28" s="116"/>
      <c r="M28" s="146"/>
      <c r="N28" s="120"/>
      <c r="O28" s="121"/>
      <c r="P28" s="146"/>
      <c r="Q28" s="147"/>
      <c r="R28" s="116"/>
      <c r="S28" s="146"/>
      <c r="T28" s="147"/>
      <c r="U28" s="147"/>
      <c r="V28" s="152">
        <v>50</v>
      </c>
      <c r="W28" s="152">
        <v>141</v>
      </c>
      <c r="X28" s="153">
        <v>342</v>
      </c>
      <c r="Y28" s="146"/>
      <c r="Z28" s="147"/>
      <c r="AA28" s="152">
        <v>60</v>
      </c>
      <c r="AB28" s="154">
        <v>60</v>
      </c>
      <c r="AC28" s="154">
        <v>774</v>
      </c>
      <c r="AD28" s="147"/>
      <c r="AE28" s="116"/>
      <c r="AF28" s="146"/>
      <c r="AG28" s="147"/>
      <c r="AH28" s="116"/>
      <c r="AI28" s="154">
        <v>176</v>
      </c>
      <c r="AJ28" s="154">
        <v>22</v>
      </c>
      <c r="AK28" s="116"/>
      <c r="AL28" s="146"/>
      <c r="AM28" s="116"/>
      <c r="AN28" s="146"/>
      <c r="AO28" s="155">
        <v>61</v>
      </c>
      <c r="AP28" s="148"/>
      <c r="AQ28" s="123">
        <f>SUM(E28:AP28)</f>
        <v>11507.5</v>
      </c>
      <c r="AS28" s="146"/>
      <c r="AT28" s="115">
        <v>1777</v>
      </c>
      <c r="AU28" s="116"/>
      <c r="AV28" s="146"/>
      <c r="AW28" s="154">
        <v>78</v>
      </c>
      <c r="AX28" s="147"/>
      <c r="AY28" s="154">
        <v>191</v>
      </c>
      <c r="AZ28" s="154">
        <v>20</v>
      </c>
      <c r="BA28" s="154">
        <v>127</v>
      </c>
      <c r="BB28" s="116"/>
      <c r="BC28" s="125"/>
      <c r="BD28" s="123">
        <f>SUM(AS28:BC28)</f>
        <v>2193</v>
      </c>
      <c r="BF28" s="146"/>
      <c r="BG28" s="116"/>
      <c r="BH28" s="156">
        <v>2490</v>
      </c>
      <c r="BI28" s="123">
        <f t="shared" si="0"/>
        <v>2490</v>
      </c>
    </row>
    <row r="29" spans="1:89" ht="15.75" thickBot="1" x14ac:dyDescent="0.3">
      <c r="A29" s="151" t="s">
        <v>166</v>
      </c>
      <c r="B29" s="100" t="s">
        <v>221</v>
      </c>
      <c r="C29" s="101" t="s">
        <v>147</v>
      </c>
      <c r="D29" s="1" t="s">
        <v>298</v>
      </c>
      <c r="E29" s="227"/>
      <c r="F29" s="120"/>
      <c r="G29" s="115">
        <v>381</v>
      </c>
      <c r="H29" s="147"/>
      <c r="I29" s="147"/>
      <c r="J29" s="147"/>
      <c r="K29" s="116"/>
      <c r="L29" s="116"/>
      <c r="M29" s="146"/>
      <c r="N29" s="147"/>
      <c r="O29" s="116"/>
      <c r="P29" s="146"/>
      <c r="Q29" s="147"/>
      <c r="R29" s="153">
        <v>987</v>
      </c>
      <c r="S29" s="157">
        <v>238</v>
      </c>
      <c r="T29" s="147"/>
      <c r="U29" s="147"/>
      <c r="V29" s="147"/>
      <c r="W29" s="147"/>
      <c r="X29" s="116"/>
      <c r="Y29" s="146"/>
      <c r="Z29" s="147"/>
      <c r="AA29" s="147"/>
      <c r="AB29" s="147"/>
      <c r="AC29" s="147"/>
      <c r="AD29" s="147"/>
      <c r="AE29" s="116"/>
      <c r="AF29" s="146"/>
      <c r="AG29" s="147"/>
      <c r="AH29" s="116"/>
      <c r="AI29" s="147"/>
      <c r="AJ29" s="147"/>
      <c r="AK29" s="116"/>
      <c r="AL29" s="114">
        <v>464</v>
      </c>
      <c r="AM29" s="116"/>
      <c r="AN29" s="146"/>
      <c r="AO29" s="116"/>
      <c r="AP29" s="148"/>
      <c r="AQ29" s="123">
        <f>SUM(E29:AP29)</f>
        <v>2070</v>
      </c>
      <c r="AS29" s="146"/>
      <c r="AT29" s="115">
        <v>1933</v>
      </c>
      <c r="AU29" s="116"/>
      <c r="AV29" s="146"/>
      <c r="AW29" s="154">
        <v>735</v>
      </c>
      <c r="AX29" s="147"/>
      <c r="AY29" s="147"/>
      <c r="AZ29" s="147"/>
      <c r="BA29" s="147"/>
      <c r="BB29" s="116"/>
      <c r="BC29" s="125"/>
      <c r="BD29" s="123">
        <f>SUM(AS29:BC29)</f>
        <v>2668</v>
      </c>
      <c r="BF29" s="146"/>
      <c r="BG29" s="116"/>
      <c r="BH29" s="156">
        <v>510</v>
      </c>
      <c r="BI29" s="123">
        <f t="shared" si="0"/>
        <v>510</v>
      </c>
      <c r="CK29" s="68" t="s">
        <v>176</v>
      </c>
    </row>
    <row r="30" spans="1:89" ht="15.75" thickBot="1" x14ac:dyDescent="0.3">
      <c r="A30" s="126" t="s">
        <v>169</v>
      </c>
      <c r="B30" s="94"/>
      <c r="C30" s="94"/>
      <c r="D30"/>
      <c r="E30" s="226"/>
      <c r="F30" s="135"/>
      <c r="G30" s="135"/>
      <c r="H30" s="135"/>
      <c r="I30" s="135"/>
      <c r="J30" s="135"/>
      <c r="K30" s="130"/>
      <c r="L30" s="130"/>
      <c r="M30" s="134"/>
      <c r="N30" s="135"/>
      <c r="O30" s="130"/>
      <c r="P30" s="134"/>
      <c r="Q30" s="135"/>
      <c r="R30" s="130"/>
      <c r="S30" s="134"/>
      <c r="T30" s="135"/>
      <c r="U30" s="135"/>
      <c r="V30" s="135"/>
      <c r="W30" s="135"/>
      <c r="X30" s="130"/>
      <c r="Y30" s="134"/>
      <c r="Z30" s="135"/>
      <c r="AA30" s="135"/>
      <c r="AB30" s="135"/>
      <c r="AC30" s="135"/>
      <c r="AD30" s="135"/>
      <c r="AE30" s="130"/>
      <c r="AF30" s="134"/>
      <c r="AG30" s="135"/>
      <c r="AH30" s="130"/>
      <c r="AI30" s="135"/>
      <c r="AJ30" s="135"/>
      <c r="AK30" s="130"/>
      <c r="AL30" s="134"/>
      <c r="AM30" s="130"/>
      <c r="AN30" s="134"/>
      <c r="AO30" s="130"/>
      <c r="AP30" s="134"/>
      <c r="AQ30" s="142"/>
      <c r="AS30" s="134"/>
      <c r="AT30" s="135"/>
      <c r="AU30" s="130"/>
      <c r="AV30" s="134"/>
      <c r="AW30" s="135"/>
      <c r="AX30" s="135"/>
      <c r="AY30" s="135"/>
      <c r="AZ30" s="135"/>
      <c r="BA30" s="135"/>
      <c r="BB30" s="130"/>
      <c r="BC30" s="135"/>
      <c r="BD30" s="143"/>
      <c r="BF30" s="134"/>
      <c r="BG30" s="130"/>
      <c r="BH30" s="134"/>
      <c r="BI30" s="123"/>
    </row>
    <row r="31" spans="1:89" x14ac:dyDescent="0.25">
      <c r="A31" s="158" t="s">
        <v>174</v>
      </c>
      <c r="B31" s="100" t="s">
        <v>221</v>
      </c>
      <c r="C31" s="159" t="s">
        <v>147</v>
      </c>
      <c r="D31" s="213"/>
      <c r="E31" s="227"/>
      <c r="F31" s="147"/>
      <c r="G31" s="147"/>
      <c r="H31" s="160"/>
      <c r="I31" s="147"/>
      <c r="J31" s="147"/>
      <c r="K31" s="116"/>
      <c r="L31" s="116"/>
      <c r="M31" s="146"/>
      <c r="N31" s="147"/>
      <c r="O31" s="116"/>
      <c r="P31" s="146"/>
      <c r="Q31" s="147"/>
      <c r="R31" s="116"/>
      <c r="S31" s="146"/>
      <c r="T31" s="147"/>
      <c r="U31" s="147"/>
      <c r="V31" s="147"/>
      <c r="W31" s="147"/>
      <c r="X31" s="116"/>
      <c r="Y31" s="146"/>
      <c r="Z31" s="147"/>
      <c r="AA31" s="147"/>
      <c r="AB31" s="147"/>
      <c r="AC31" s="147"/>
      <c r="AD31" s="147"/>
      <c r="AE31" s="116"/>
      <c r="AF31" s="146"/>
      <c r="AG31" s="147"/>
      <c r="AH31" s="116"/>
      <c r="AI31" s="147"/>
      <c r="AJ31" s="147"/>
      <c r="AK31" s="116"/>
      <c r="AL31" s="146"/>
      <c r="AM31" s="116"/>
      <c r="AN31" s="146"/>
      <c r="AO31" s="116"/>
      <c r="AP31" s="148"/>
      <c r="AQ31" s="123">
        <f>SUM(E31:AP31)</f>
        <v>0</v>
      </c>
      <c r="AS31" s="146"/>
      <c r="AT31" s="147"/>
      <c r="AU31" s="116"/>
      <c r="AV31" s="146"/>
      <c r="AW31" s="147"/>
      <c r="AX31" s="147"/>
      <c r="AY31" s="147"/>
      <c r="AZ31" s="147"/>
      <c r="BA31" s="147"/>
      <c r="BB31" s="116"/>
      <c r="BC31" s="125"/>
      <c r="BD31" s="123">
        <f>SUM(AS31:BC31)</f>
        <v>0</v>
      </c>
      <c r="BF31" s="118">
        <v>6500</v>
      </c>
      <c r="BG31" s="116"/>
      <c r="BH31" s="148"/>
      <c r="BI31" s="123">
        <f t="shared" si="0"/>
        <v>6500</v>
      </c>
    </row>
    <row r="32" spans="1:89" x14ac:dyDescent="0.25">
      <c r="A32" s="158" t="s">
        <v>170</v>
      </c>
      <c r="B32" s="100" t="s">
        <v>221</v>
      </c>
      <c r="C32" s="159" t="s">
        <v>147</v>
      </c>
      <c r="D32" s="214" t="s">
        <v>299</v>
      </c>
      <c r="E32" s="227"/>
      <c r="F32" s="147"/>
      <c r="G32" s="115">
        <v>9348</v>
      </c>
      <c r="H32" s="160"/>
      <c r="I32" s="147"/>
      <c r="J32" s="147"/>
      <c r="K32" s="116"/>
      <c r="L32" s="116"/>
      <c r="M32" s="146"/>
      <c r="N32" s="115">
        <v>7163</v>
      </c>
      <c r="O32" s="116"/>
      <c r="P32" s="118">
        <v>12700</v>
      </c>
      <c r="Q32" s="147"/>
      <c r="R32" s="116"/>
      <c r="S32" s="118">
        <v>6000</v>
      </c>
      <c r="T32" s="115">
        <v>16377</v>
      </c>
      <c r="U32" s="115">
        <v>8546</v>
      </c>
      <c r="V32" s="147"/>
      <c r="W32" s="147"/>
      <c r="X32" s="116"/>
      <c r="Y32" s="118">
        <v>12390</v>
      </c>
      <c r="Z32" s="119">
        <v>8943</v>
      </c>
      <c r="AA32" s="119">
        <v>8943</v>
      </c>
      <c r="AB32" s="119">
        <v>8943</v>
      </c>
      <c r="AC32" s="115">
        <v>12384</v>
      </c>
      <c r="AD32" s="147"/>
      <c r="AE32" s="116"/>
      <c r="AF32" s="146"/>
      <c r="AG32" s="115">
        <v>16536</v>
      </c>
      <c r="AH32" s="116"/>
      <c r="AI32" s="115">
        <v>6282</v>
      </c>
      <c r="AJ32" s="147"/>
      <c r="AK32" s="116"/>
      <c r="AL32" s="118">
        <v>11956</v>
      </c>
      <c r="AM32" s="116"/>
      <c r="AN32" s="118">
        <v>10281</v>
      </c>
      <c r="AO32" s="116"/>
      <c r="AP32" s="148"/>
      <c r="AQ32" s="123">
        <f t="shared" ref="AQ32:AQ40" si="3">SUM(E32:AP32)</f>
        <v>156792</v>
      </c>
      <c r="AS32" s="146"/>
      <c r="AT32" s="147"/>
      <c r="AU32" s="116"/>
      <c r="AV32" s="118">
        <v>4582</v>
      </c>
      <c r="AW32" s="147"/>
      <c r="AX32" s="147"/>
      <c r="AY32" s="147"/>
      <c r="AZ32" s="147"/>
      <c r="BA32" s="147"/>
      <c r="BB32" s="116"/>
      <c r="BC32" s="125"/>
      <c r="BD32" s="123">
        <f t="shared" ref="BD32:BD40" si="4">SUM(AS32:BC32)</f>
        <v>4582</v>
      </c>
      <c r="BF32" s="146"/>
      <c r="BG32" s="116"/>
      <c r="BH32" s="148"/>
      <c r="BI32" s="123">
        <f t="shared" si="0"/>
        <v>0</v>
      </c>
    </row>
    <row r="33" spans="1:61" x14ac:dyDescent="0.25">
      <c r="A33" s="161" t="s">
        <v>171</v>
      </c>
      <c r="B33" s="100" t="s">
        <v>221</v>
      </c>
      <c r="C33" s="159" t="s">
        <v>144</v>
      </c>
      <c r="D33" s="214"/>
      <c r="E33" s="227"/>
      <c r="F33" s="147"/>
      <c r="G33" s="115">
        <v>381</v>
      </c>
      <c r="H33" s="160"/>
      <c r="I33" s="147"/>
      <c r="J33" s="147"/>
      <c r="K33" s="116"/>
      <c r="L33" s="116"/>
      <c r="M33" s="146"/>
      <c r="N33" s="115">
        <v>380</v>
      </c>
      <c r="O33" s="116"/>
      <c r="P33" s="118">
        <v>464</v>
      </c>
      <c r="Q33" s="147"/>
      <c r="R33" s="116"/>
      <c r="S33" s="118">
        <v>368</v>
      </c>
      <c r="T33" s="119">
        <v>368</v>
      </c>
      <c r="U33" s="115">
        <v>440</v>
      </c>
      <c r="V33" s="147"/>
      <c r="W33" s="147"/>
      <c r="X33" s="116"/>
      <c r="Y33" s="118">
        <v>290</v>
      </c>
      <c r="Z33" s="119">
        <v>392</v>
      </c>
      <c r="AA33" s="119">
        <v>392</v>
      </c>
      <c r="AB33" s="119">
        <v>325</v>
      </c>
      <c r="AC33" s="115">
        <v>500</v>
      </c>
      <c r="AD33" s="147"/>
      <c r="AE33" s="116"/>
      <c r="AF33" s="146"/>
      <c r="AG33" s="115">
        <v>538</v>
      </c>
      <c r="AH33" s="116"/>
      <c r="AI33" s="115">
        <v>175</v>
      </c>
      <c r="AJ33" s="147"/>
      <c r="AK33" s="116"/>
      <c r="AL33" s="118">
        <v>460</v>
      </c>
      <c r="AM33" s="116"/>
      <c r="AN33" s="118">
        <v>320</v>
      </c>
      <c r="AO33" s="116"/>
      <c r="AP33" s="148"/>
      <c r="AQ33" s="123">
        <f t="shared" si="3"/>
        <v>5793</v>
      </c>
      <c r="AS33" s="146"/>
      <c r="AT33" s="147"/>
      <c r="AU33" s="116"/>
      <c r="AV33" s="118">
        <v>312</v>
      </c>
      <c r="AW33" s="147"/>
      <c r="AX33" s="147"/>
      <c r="AY33" s="147"/>
      <c r="AZ33" s="147"/>
      <c r="BA33" s="147"/>
      <c r="BB33" s="116"/>
      <c r="BC33" s="125"/>
      <c r="BD33" s="123">
        <f t="shared" si="4"/>
        <v>312</v>
      </c>
      <c r="BF33" s="118">
        <v>332</v>
      </c>
      <c r="BG33" s="116"/>
      <c r="BH33" s="148"/>
      <c r="BI33" s="123">
        <f t="shared" si="0"/>
        <v>332</v>
      </c>
    </row>
    <row r="34" spans="1:61" x14ac:dyDescent="0.25">
      <c r="A34" s="162" t="s">
        <v>280</v>
      </c>
      <c r="B34" s="100" t="s">
        <v>221</v>
      </c>
      <c r="C34" s="159" t="s">
        <v>144</v>
      </c>
      <c r="D34" s="215" t="s">
        <v>300</v>
      </c>
      <c r="E34" s="227"/>
      <c r="F34" s="160"/>
      <c r="G34" s="119"/>
      <c r="H34" s="160"/>
      <c r="I34" s="160"/>
      <c r="J34" s="160"/>
      <c r="K34" s="164"/>
      <c r="L34" s="164"/>
      <c r="M34" s="163"/>
      <c r="N34" s="119"/>
      <c r="O34" s="164"/>
      <c r="P34" s="165"/>
      <c r="Q34" s="160"/>
      <c r="R34" s="164"/>
      <c r="S34" s="165"/>
      <c r="T34" s="119"/>
      <c r="U34" s="119"/>
      <c r="V34" s="160"/>
      <c r="W34" s="160"/>
      <c r="X34" s="164"/>
      <c r="Y34" s="165"/>
      <c r="Z34" s="119"/>
      <c r="AA34" s="119"/>
      <c r="AB34" s="119"/>
      <c r="AC34" s="119"/>
      <c r="AD34" s="160"/>
      <c r="AE34" s="164"/>
      <c r="AF34" s="163"/>
      <c r="AG34" s="119"/>
      <c r="AH34" s="164"/>
      <c r="AI34" s="119"/>
      <c r="AJ34" s="160"/>
      <c r="AK34" s="164"/>
      <c r="AL34" s="165"/>
      <c r="AM34" s="164"/>
      <c r="AN34" s="165"/>
      <c r="AO34" s="164"/>
      <c r="AP34" s="166"/>
      <c r="AQ34" s="123">
        <f t="shared" si="3"/>
        <v>0</v>
      </c>
      <c r="AS34" s="146"/>
      <c r="AT34" s="147"/>
      <c r="AU34" s="116"/>
      <c r="AV34" s="145"/>
      <c r="AW34" s="147"/>
      <c r="AX34" s="147"/>
      <c r="AY34" s="147"/>
      <c r="AZ34" s="147"/>
      <c r="BA34" s="147"/>
      <c r="BB34" s="116"/>
      <c r="BC34" s="125"/>
      <c r="BD34" s="123">
        <f t="shared" si="4"/>
        <v>0</v>
      </c>
      <c r="BF34" s="145"/>
      <c r="BG34" s="116"/>
      <c r="BH34" s="148"/>
      <c r="BI34" s="123">
        <f t="shared" si="0"/>
        <v>0</v>
      </c>
    </row>
    <row r="35" spans="1:61" x14ac:dyDescent="0.25">
      <c r="A35" s="162" t="s">
        <v>281</v>
      </c>
      <c r="B35" s="100" t="s">
        <v>221</v>
      </c>
      <c r="C35" s="159" t="s">
        <v>279</v>
      </c>
      <c r="D35" s="215" t="s">
        <v>300</v>
      </c>
      <c r="E35" s="227"/>
      <c r="F35" s="160"/>
      <c r="G35" s="119"/>
      <c r="H35" s="160"/>
      <c r="I35" s="160"/>
      <c r="J35" s="160"/>
      <c r="K35" s="164"/>
      <c r="L35" s="164"/>
      <c r="M35" s="163"/>
      <c r="N35" s="119"/>
      <c r="O35" s="164"/>
      <c r="P35" s="165"/>
      <c r="Q35" s="160"/>
      <c r="R35" s="164"/>
      <c r="S35" s="165"/>
      <c r="T35" s="119"/>
      <c r="U35" s="119"/>
      <c r="V35" s="160"/>
      <c r="W35" s="160"/>
      <c r="X35" s="164"/>
      <c r="Y35" s="165"/>
      <c r="Z35" s="119"/>
      <c r="AA35" s="119"/>
      <c r="AB35" s="119"/>
      <c r="AC35" s="119"/>
      <c r="AD35" s="160"/>
      <c r="AE35" s="164"/>
      <c r="AF35" s="163"/>
      <c r="AG35" s="119"/>
      <c r="AH35" s="164"/>
      <c r="AI35" s="119"/>
      <c r="AJ35" s="160"/>
      <c r="AK35" s="164"/>
      <c r="AL35" s="165"/>
      <c r="AM35" s="164"/>
      <c r="AN35" s="165"/>
      <c r="AO35" s="164"/>
      <c r="AP35" s="166"/>
      <c r="AQ35" s="123">
        <f t="shared" si="3"/>
        <v>0</v>
      </c>
      <c r="AS35" s="146"/>
      <c r="AT35" s="147"/>
      <c r="AU35" s="116"/>
      <c r="AV35" s="145"/>
      <c r="AW35" s="147"/>
      <c r="AX35" s="147"/>
      <c r="AY35" s="147"/>
      <c r="AZ35" s="147"/>
      <c r="BA35" s="147"/>
      <c r="BB35" s="116"/>
      <c r="BC35" s="125"/>
      <c r="BD35" s="123">
        <f t="shared" si="4"/>
        <v>0</v>
      </c>
      <c r="BF35" s="145"/>
      <c r="BG35" s="116"/>
      <c r="BH35" s="148"/>
      <c r="BI35" s="123">
        <f t="shared" si="0"/>
        <v>0</v>
      </c>
    </row>
    <row r="36" spans="1:61" x14ac:dyDescent="0.25">
      <c r="A36" s="162" t="s">
        <v>282</v>
      </c>
      <c r="B36" s="100" t="s">
        <v>221</v>
      </c>
      <c r="C36" s="159" t="s">
        <v>279</v>
      </c>
      <c r="D36" s="214" t="s">
        <v>9</v>
      </c>
      <c r="E36" s="227"/>
      <c r="F36" s="160"/>
      <c r="G36" s="119"/>
      <c r="H36" s="160"/>
      <c r="I36" s="160"/>
      <c r="J36" s="160"/>
      <c r="K36" s="164"/>
      <c r="L36" s="164"/>
      <c r="M36" s="163"/>
      <c r="N36" s="119"/>
      <c r="O36" s="164"/>
      <c r="P36" s="165"/>
      <c r="Q36" s="160"/>
      <c r="R36" s="164"/>
      <c r="S36" s="165"/>
      <c r="T36" s="119"/>
      <c r="U36" s="119"/>
      <c r="V36" s="160"/>
      <c r="W36" s="160"/>
      <c r="X36" s="164"/>
      <c r="Y36" s="165"/>
      <c r="Z36" s="119"/>
      <c r="AA36" s="119"/>
      <c r="AB36" s="119"/>
      <c r="AC36" s="119"/>
      <c r="AD36" s="160"/>
      <c r="AE36" s="164"/>
      <c r="AF36" s="163"/>
      <c r="AG36" s="119"/>
      <c r="AH36" s="164"/>
      <c r="AI36" s="119"/>
      <c r="AJ36" s="160"/>
      <c r="AK36" s="164"/>
      <c r="AL36" s="165"/>
      <c r="AM36" s="164"/>
      <c r="AN36" s="165"/>
      <c r="AO36" s="164"/>
      <c r="AP36" s="166"/>
      <c r="AQ36" s="123">
        <f t="shared" si="3"/>
        <v>0</v>
      </c>
      <c r="AS36" s="146"/>
      <c r="AT36" s="147"/>
      <c r="AU36" s="116"/>
      <c r="AV36" s="145"/>
      <c r="AW36" s="147"/>
      <c r="AX36" s="147"/>
      <c r="AY36" s="147"/>
      <c r="AZ36" s="147"/>
      <c r="BA36" s="147"/>
      <c r="BB36" s="116"/>
      <c r="BC36" s="125"/>
      <c r="BD36" s="123">
        <f t="shared" si="4"/>
        <v>0</v>
      </c>
      <c r="BF36" s="146"/>
      <c r="BG36" s="116"/>
      <c r="BH36" s="148"/>
      <c r="BI36" s="123">
        <f t="shared" si="0"/>
        <v>0</v>
      </c>
    </row>
    <row r="37" spans="1:61" x14ac:dyDescent="0.25">
      <c r="A37" s="162" t="s">
        <v>270</v>
      </c>
      <c r="B37" s="100" t="s">
        <v>221</v>
      </c>
      <c r="C37" s="159" t="s">
        <v>147</v>
      </c>
      <c r="D37" s="214" t="s">
        <v>301</v>
      </c>
      <c r="E37" s="227"/>
      <c r="F37" s="147"/>
      <c r="G37" s="120"/>
      <c r="H37" s="160"/>
      <c r="I37" s="147"/>
      <c r="J37" s="147"/>
      <c r="K37" s="116"/>
      <c r="L37" s="116"/>
      <c r="M37" s="146"/>
      <c r="N37" s="115">
        <v>511</v>
      </c>
      <c r="O37" s="116"/>
      <c r="P37" s="118">
        <v>67.5</v>
      </c>
      <c r="Q37" s="147"/>
      <c r="R37" s="116"/>
      <c r="S37" s="118">
        <v>45</v>
      </c>
      <c r="T37" s="119">
        <v>45</v>
      </c>
      <c r="U37" s="115">
        <v>110</v>
      </c>
      <c r="V37" s="147"/>
      <c r="W37" s="147"/>
      <c r="X37" s="116"/>
      <c r="Y37" s="145"/>
      <c r="Z37" s="119">
        <v>264</v>
      </c>
      <c r="AA37" s="119">
        <v>264</v>
      </c>
      <c r="AB37" s="120"/>
      <c r="AC37" s="115">
        <v>60</v>
      </c>
      <c r="AD37" s="147"/>
      <c r="AE37" s="116"/>
      <c r="AF37" s="146"/>
      <c r="AG37" s="120"/>
      <c r="AH37" s="116"/>
      <c r="AI37" s="115">
        <v>128</v>
      </c>
      <c r="AJ37" s="147"/>
      <c r="AK37" s="116"/>
      <c r="AL37" s="118">
        <v>375</v>
      </c>
      <c r="AM37" s="116"/>
      <c r="AN37" s="118">
        <v>114</v>
      </c>
      <c r="AO37" s="116"/>
      <c r="AP37" s="148"/>
      <c r="AQ37" s="123">
        <f t="shared" si="3"/>
        <v>1983.5</v>
      </c>
      <c r="AS37" s="146"/>
      <c r="AT37" s="147"/>
      <c r="AU37" s="116"/>
      <c r="AV37" s="145"/>
      <c r="AW37" s="147"/>
      <c r="AX37" s="147"/>
      <c r="AY37" s="147"/>
      <c r="AZ37" s="147"/>
      <c r="BA37" s="147"/>
      <c r="BB37" s="116"/>
      <c r="BC37" s="125"/>
      <c r="BD37" s="123">
        <f t="shared" si="4"/>
        <v>0</v>
      </c>
      <c r="BF37" s="118">
        <v>36</v>
      </c>
      <c r="BG37" s="116"/>
      <c r="BH37" s="148"/>
      <c r="BI37" s="123">
        <f t="shared" si="0"/>
        <v>36</v>
      </c>
    </row>
    <row r="38" spans="1:61" x14ac:dyDescent="0.25">
      <c r="A38" s="167" t="s">
        <v>172</v>
      </c>
      <c r="B38" s="100" t="s">
        <v>221</v>
      </c>
      <c r="C38" s="168" t="s">
        <v>147</v>
      </c>
      <c r="D38" s="214"/>
      <c r="E38" s="227"/>
      <c r="F38" s="147"/>
      <c r="G38" s="120"/>
      <c r="H38" s="160"/>
      <c r="I38" s="147"/>
      <c r="J38" s="147"/>
      <c r="K38" s="116"/>
      <c r="L38" s="116"/>
      <c r="M38" s="146"/>
      <c r="N38" s="120"/>
      <c r="O38" s="116"/>
      <c r="P38" s="145"/>
      <c r="Q38" s="147"/>
      <c r="R38" s="116"/>
      <c r="S38" s="118">
        <v>20</v>
      </c>
      <c r="T38" s="119">
        <v>20</v>
      </c>
      <c r="U38" s="115">
        <v>40</v>
      </c>
      <c r="V38" s="147"/>
      <c r="W38" s="147"/>
      <c r="X38" s="116"/>
      <c r="Y38" s="145"/>
      <c r="Z38" s="119">
        <v>30</v>
      </c>
      <c r="AA38" s="119">
        <v>30</v>
      </c>
      <c r="AB38" s="120"/>
      <c r="AC38" s="119">
        <v>30</v>
      </c>
      <c r="AD38" s="147"/>
      <c r="AE38" s="116"/>
      <c r="AF38" s="146"/>
      <c r="AG38" s="120"/>
      <c r="AH38" s="116"/>
      <c r="AI38" s="147"/>
      <c r="AJ38" s="147"/>
      <c r="AK38" s="116"/>
      <c r="AL38" s="146"/>
      <c r="AM38" s="116"/>
      <c r="AN38" s="118">
        <v>17</v>
      </c>
      <c r="AO38" s="116"/>
      <c r="AP38" s="148"/>
      <c r="AQ38" s="123">
        <f t="shared" si="3"/>
        <v>187</v>
      </c>
      <c r="AS38" s="146"/>
      <c r="AT38" s="147"/>
      <c r="AU38" s="116"/>
      <c r="AV38" s="145"/>
      <c r="AW38" s="147"/>
      <c r="AX38" s="147"/>
      <c r="AY38" s="147"/>
      <c r="AZ38" s="147"/>
      <c r="BA38" s="147"/>
      <c r="BB38" s="116"/>
      <c r="BC38" s="125"/>
      <c r="BD38" s="123">
        <f t="shared" si="4"/>
        <v>0</v>
      </c>
      <c r="BF38" s="145"/>
      <c r="BG38" s="116"/>
      <c r="BH38" s="148"/>
      <c r="BI38" s="123">
        <f t="shared" si="0"/>
        <v>0</v>
      </c>
    </row>
    <row r="39" spans="1:61" x14ac:dyDescent="0.25">
      <c r="A39" s="167" t="s">
        <v>173</v>
      </c>
      <c r="B39" s="100" t="s">
        <v>221</v>
      </c>
      <c r="C39" s="159" t="s">
        <v>147</v>
      </c>
      <c r="D39" s="214"/>
      <c r="E39" s="227"/>
      <c r="F39" s="147"/>
      <c r="G39" s="120"/>
      <c r="H39" s="160"/>
      <c r="I39" s="147"/>
      <c r="J39" s="147"/>
      <c r="K39" s="116"/>
      <c r="L39" s="116"/>
      <c r="M39" s="146"/>
      <c r="N39" s="120"/>
      <c r="O39" s="116"/>
      <c r="P39" s="118">
        <v>465</v>
      </c>
      <c r="Q39" s="147"/>
      <c r="R39" s="116"/>
      <c r="S39" s="145"/>
      <c r="T39" s="120"/>
      <c r="U39" s="120"/>
      <c r="V39" s="147"/>
      <c r="W39" s="147"/>
      <c r="X39" s="116"/>
      <c r="Y39" s="146"/>
      <c r="Z39" s="120"/>
      <c r="AA39" s="120"/>
      <c r="AB39" s="120"/>
      <c r="AC39" s="120"/>
      <c r="AD39" s="147"/>
      <c r="AE39" s="116"/>
      <c r="AF39" s="146"/>
      <c r="AG39" s="120"/>
      <c r="AH39" s="116"/>
      <c r="AI39" s="147"/>
      <c r="AJ39" s="147"/>
      <c r="AK39" s="116"/>
      <c r="AL39" s="146"/>
      <c r="AM39" s="116"/>
      <c r="AN39" s="146"/>
      <c r="AO39" s="116"/>
      <c r="AP39" s="148"/>
      <c r="AQ39" s="123">
        <f t="shared" si="3"/>
        <v>465</v>
      </c>
      <c r="AS39" s="146"/>
      <c r="AT39" s="147"/>
      <c r="AU39" s="116"/>
      <c r="AV39" s="145"/>
      <c r="AW39" s="147"/>
      <c r="AX39" s="147"/>
      <c r="AY39" s="147"/>
      <c r="AZ39" s="147"/>
      <c r="BA39" s="147"/>
      <c r="BB39" s="116"/>
      <c r="BC39" s="125"/>
      <c r="BD39" s="123">
        <f t="shared" si="4"/>
        <v>0</v>
      </c>
      <c r="BF39" s="146"/>
      <c r="BG39" s="116"/>
      <c r="BH39" s="148"/>
      <c r="BI39" s="123">
        <f t="shared" si="0"/>
        <v>0</v>
      </c>
    </row>
    <row r="40" spans="1:61" ht="15.75" thickBot="1" x14ac:dyDescent="0.3">
      <c r="A40" s="167" t="s">
        <v>178</v>
      </c>
      <c r="B40" s="100" t="s">
        <v>221</v>
      </c>
      <c r="C40" s="159" t="s">
        <v>147</v>
      </c>
      <c r="D40" s="214"/>
      <c r="E40" s="227"/>
      <c r="F40" s="170"/>
      <c r="G40" s="171"/>
      <c r="H40" s="172"/>
      <c r="I40" s="170"/>
      <c r="J40" s="170"/>
      <c r="K40" s="173"/>
      <c r="L40" s="173"/>
      <c r="M40" s="169"/>
      <c r="N40" s="171"/>
      <c r="O40" s="173"/>
      <c r="P40" s="174"/>
      <c r="Q40" s="170"/>
      <c r="R40" s="173"/>
      <c r="S40" s="174"/>
      <c r="T40" s="171"/>
      <c r="U40" s="171"/>
      <c r="V40" s="170"/>
      <c r="W40" s="170"/>
      <c r="X40" s="173"/>
      <c r="Y40" s="169"/>
      <c r="Z40" s="171"/>
      <c r="AA40" s="171"/>
      <c r="AB40" s="171"/>
      <c r="AC40" s="171"/>
      <c r="AD40" s="170"/>
      <c r="AE40" s="173"/>
      <c r="AF40" s="169"/>
      <c r="AG40" s="175">
        <v>614</v>
      </c>
      <c r="AH40" s="173"/>
      <c r="AI40" s="170"/>
      <c r="AJ40" s="170"/>
      <c r="AK40" s="173"/>
      <c r="AL40" s="169"/>
      <c r="AM40" s="173"/>
      <c r="AN40" s="176">
        <v>1175</v>
      </c>
      <c r="AO40" s="173"/>
      <c r="AP40" s="177"/>
      <c r="AQ40" s="178">
        <f t="shared" si="3"/>
        <v>1789</v>
      </c>
      <c r="AS40" s="169"/>
      <c r="AT40" s="170"/>
      <c r="AU40" s="173"/>
      <c r="AV40" s="174"/>
      <c r="AW40" s="170"/>
      <c r="AX40" s="170"/>
      <c r="AY40" s="170"/>
      <c r="AZ40" s="170"/>
      <c r="BA40" s="170"/>
      <c r="BB40" s="173"/>
      <c r="BC40" s="179"/>
      <c r="BD40" s="178">
        <f t="shared" si="4"/>
        <v>0</v>
      </c>
      <c r="BF40" s="169"/>
      <c r="BG40" s="173"/>
      <c r="BH40" s="177"/>
      <c r="BI40" s="178">
        <f t="shared" si="0"/>
        <v>0</v>
      </c>
    </row>
    <row r="41" spans="1:61" x14ac:dyDescent="0.25">
      <c r="A41" s="180" t="s">
        <v>175</v>
      </c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181"/>
      <c r="AQ41" s="182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182"/>
      <c r="BF41" s="94"/>
      <c r="BG41" s="94"/>
      <c r="BH41" s="94"/>
      <c r="BI41" s="182"/>
    </row>
    <row r="42" spans="1:61" ht="15.75" thickBot="1" x14ac:dyDescent="0.3">
      <c r="A42" s="183"/>
      <c r="B42" s="184"/>
      <c r="C42" s="184"/>
      <c r="D42" s="185"/>
      <c r="E42" s="185" t="s">
        <v>177</v>
      </c>
      <c r="F42" s="185" t="s">
        <v>177</v>
      </c>
      <c r="G42" s="185" t="s">
        <v>177</v>
      </c>
      <c r="H42" s="185" t="s">
        <v>176</v>
      </c>
      <c r="I42" s="185" t="s">
        <v>177</v>
      </c>
      <c r="J42" s="185" t="s">
        <v>177</v>
      </c>
      <c r="K42" s="185" t="s">
        <v>176</v>
      </c>
      <c r="L42" s="185" t="s">
        <v>177</v>
      </c>
      <c r="M42" s="185" t="s">
        <v>176</v>
      </c>
      <c r="N42" s="185" t="s">
        <v>177</v>
      </c>
      <c r="O42" s="185" t="s">
        <v>177</v>
      </c>
      <c r="P42" s="185" t="s">
        <v>176</v>
      </c>
      <c r="Q42" s="185" t="s">
        <v>176</v>
      </c>
      <c r="R42" s="185" t="s">
        <v>176</v>
      </c>
      <c r="S42" s="186" t="s">
        <v>176</v>
      </c>
      <c r="T42" s="187" t="s">
        <v>176</v>
      </c>
      <c r="U42" s="185" t="s">
        <v>176</v>
      </c>
      <c r="V42" s="185" t="s">
        <v>176</v>
      </c>
      <c r="W42" s="185" t="s">
        <v>177</v>
      </c>
      <c r="X42" s="185" t="s">
        <v>176</v>
      </c>
      <c r="Y42" s="185" t="s">
        <v>176</v>
      </c>
      <c r="Z42" s="185" t="s">
        <v>176</v>
      </c>
      <c r="AA42" s="185" t="s">
        <v>176</v>
      </c>
      <c r="AB42" s="185" t="s">
        <v>176</v>
      </c>
      <c r="AC42" s="185" t="s">
        <v>177</v>
      </c>
      <c r="AD42" s="185" t="s">
        <v>176</v>
      </c>
      <c r="AE42" s="185" t="s">
        <v>177</v>
      </c>
      <c r="AF42" s="185" t="s">
        <v>177</v>
      </c>
      <c r="AG42" s="185" t="s">
        <v>177</v>
      </c>
      <c r="AH42" s="185" t="s">
        <v>176</v>
      </c>
      <c r="AI42" s="185" t="s">
        <v>176</v>
      </c>
      <c r="AJ42" s="185" t="s">
        <v>176</v>
      </c>
      <c r="AK42" s="185" t="s">
        <v>176</v>
      </c>
      <c r="AL42" s="185" t="s">
        <v>177</v>
      </c>
      <c r="AM42" s="185" t="s">
        <v>176</v>
      </c>
      <c r="AN42" s="185" t="s">
        <v>176</v>
      </c>
      <c r="AO42" s="185" t="s">
        <v>176</v>
      </c>
      <c r="AP42" s="188" t="s">
        <v>177</v>
      </c>
      <c r="AQ42" s="182"/>
      <c r="AS42" s="185" t="s">
        <v>177</v>
      </c>
      <c r="AT42" s="185" t="s">
        <v>177</v>
      </c>
      <c r="AU42" s="185" t="s">
        <v>177</v>
      </c>
      <c r="AV42" s="185" t="s">
        <v>177</v>
      </c>
      <c r="AW42" s="185" t="s">
        <v>177</v>
      </c>
      <c r="AX42" s="185" t="s">
        <v>177</v>
      </c>
      <c r="AY42" s="185" t="s">
        <v>177</v>
      </c>
      <c r="AZ42" s="185" t="s">
        <v>177</v>
      </c>
      <c r="BA42" s="185" t="s">
        <v>177</v>
      </c>
      <c r="BB42" s="185" t="s">
        <v>177</v>
      </c>
      <c r="BC42" s="185" t="s">
        <v>176</v>
      </c>
      <c r="BD42" s="182"/>
      <c r="BF42" s="185" t="s">
        <v>176</v>
      </c>
      <c r="BG42" s="185" t="s">
        <v>177</v>
      </c>
      <c r="BH42" s="185" t="s">
        <v>176</v>
      </c>
      <c r="BI42" s="182"/>
    </row>
    <row r="43" spans="1:61" s="190" customFormat="1" ht="153.75" thickBot="1" x14ac:dyDescent="0.3">
      <c r="A43" s="189" t="s">
        <v>284</v>
      </c>
      <c r="E43" s="191"/>
      <c r="F43" s="192"/>
      <c r="G43" s="192"/>
      <c r="H43" s="193" t="s">
        <v>217</v>
      </c>
      <c r="I43" s="192"/>
      <c r="J43" s="192"/>
      <c r="K43" s="194" t="s">
        <v>224</v>
      </c>
      <c r="L43" s="192"/>
      <c r="M43" s="193" t="s">
        <v>218</v>
      </c>
      <c r="N43" s="192"/>
      <c r="O43" s="192"/>
      <c r="P43" s="193" t="s">
        <v>201</v>
      </c>
      <c r="Q43" s="193" t="s">
        <v>202</v>
      </c>
      <c r="R43" s="193" t="s">
        <v>203</v>
      </c>
      <c r="S43" s="193" t="s">
        <v>204</v>
      </c>
      <c r="T43" s="193" t="s">
        <v>219</v>
      </c>
      <c r="U43" s="193" t="s">
        <v>205</v>
      </c>
      <c r="V43" s="193" t="s">
        <v>206</v>
      </c>
      <c r="W43" s="195"/>
      <c r="X43" s="193" t="s">
        <v>216</v>
      </c>
      <c r="Y43" s="193" t="s">
        <v>207</v>
      </c>
      <c r="Z43" s="193" t="s">
        <v>222</v>
      </c>
      <c r="AA43" s="193" t="s">
        <v>220</v>
      </c>
      <c r="AB43" s="193" t="s">
        <v>220</v>
      </c>
      <c r="AC43" s="192"/>
      <c r="AD43" s="193" t="s">
        <v>208</v>
      </c>
      <c r="AE43" s="192"/>
      <c r="AF43" s="192"/>
      <c r="AG43" s="192"/>
      <c r="AH43" s="194" t="s">
        <v>224</v>
      </c>
      <c r="AI43" s="193" t="s">
        <v>214</v>
      </c>
      <c r="AJ43" s="193" t="s">
        <v>209</v>
      </c>
      <c r="AK43" s="193" t="s">
        <v>215</v>
      </c>
      <c r="AL43" s="192"/>
      <c r="AM43" s="193" t="s">
        <v>210</v>
      </c>
      <c r="AN43" s="193" t="s">
        <v>211</v>
      </c>
      <c r="AO43" s="193" t="s">
        <v>212</v>
      </c>
      <c r="AP43" s="196"/>
      <c r="AQ43" s="197"/>
      <c r="AS43" s="192"/>
      <c r="AT43" s="192"/>
      <c r="AU43" s="192"/>
      <c r="AV43" s="192"/>
      <c r="AW43" s="192"/>
      <c r="AX43" s="192"/>
      <c r="AY43" s="192"/>
      <c r="AZ43" s="192"/>
      <c r="BA43" s="192"/>
      <c r="BB43" s="192"/>
      <c r="BC43" s="194" t="s">
        <v>224</v>
      </c>
      <c r="BD43" s="197"/>
      <c r="BF43" s="193" t="s">
        <v>200</v>
      </c>
      <c r="BG43" s="192"/>
      <c r="BH43" s="193" t="s">
        <v>213</v>
      </c>
      <c r="BI43" s="197"/>
    </row>
  </sheetData>
  <mergeCells count="27">
    <mergeCell ref="A1:A5"/>
    <mergeCell ref="B1:C1"/>
    <mergeCell ref="AQ1:AQ4"/>
    <mergeCell ref="BD1:BD4"/>
    <mergeCell ref="AF4:AK4"/>
    <mergeCell ref="AF3:AK3"/>
    <mergeCell ref="AL3:AM3"/>
    <mergeCell ref="AN3:AO3"/>
    <mergeCell ref="AS3:AU3"/>
    <mergeCell ref="E4:L4"/>
    <mergeCell ref="M4:O4"/>
    <mergeCell ref="P4:R4"/>
    <mergeCell ref="S4:X4"/>
    <mergeCell ref="Y4:AE4"/>
    <mergeCell ref="AL4:AM4"/>
    <mergeCell ref="AN4:AO4"/>
    <mergeCell ref="BI1:BI4"/>
    <mergeCell ref="E3:L3"/>
    <mergeCell ref="M3:O3"/>
    <mergeCell ref="P3:R3"/>
    <mergeCell ref="S3:X3"/>
    <mergeCell ref="Y3:AE3"/>
    <mergeCell ref="AV3:BB3"/>
    <mergeCell ref="BF3:BG3"/>
    <mergeCell ref="AS4:AU4"/>
    <mergeCell ref="AV4:BB4"/>
    <mergeCell ref="BF4:BG4"/>
  </mergeCells>
  <dataValidations count="1">
    <dataValidation type="list" allowBlank="1" showInputMessage="1" showErrorMessage="1" sqref="E42:AQ42 AS42:BD42 BF42:CJ42" xr:uid="{23E92CF2-76AB-448B-9285-B5FC64C49E9D}">
      <formula1>$CK$29:$CK$29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B2A79-2CD9-4F4F-814D-0BB361C62EEB}">
  <sheetPr>
    <tabColor rgb="FFFFFF00"/>
    <pageSetUpPr fitToPage="1"/>
  </sheetPr>
  <dimension ref="A1:AI67"/>
  <sheetViews>
    <sheetView zoomScaleNormal="100" workbookViewId="0">
      <pane ySplit="9" topLeftCell="A10" activePane="bottomLeft" state="frozen"/>
      <selection pane="bottomLeft" sqref="A1:J1"/>
    </sheetView>
  </sheetViews>
  <sheetFormatPr defaultRowHeight="15" x14ac:dyDescent="0.25"/>
  <cols>
    <col min="1" max="1" width="45.42578125" bestFit="1" customWidth="1"/>
    <col min="2" max="2" width="13.28515625" bestFit="1" customWidth="1"/>
    <col min="3" max="3" width="9.5703125" customWidth="1"/>
    <col min="4" max="4" width="12.5703125" customWidth="1"/>
    <col min="5" max="5" width="10.85546875" style="18" customWidth="1"/>
    <col min="6" max="6" width="16.5703125" customWidth="1"/>
    <col min="7" max="7" width="3.85546875" customWidth="1"/>
    <col min="8" max="8" width="10.42578125" customWidth="1"/>
    <col min="9" max="9" width="13.42578125" customWidth="1"/>
    <col min="10" max="10" width="16.5703125" customWidth="1"/>
  </cols>
  <sheetData>
    <row r="1" spans="1:10" ht="18.75" x14ac:dyDescent="0.3">
      <c r="A1" s="326" t="s">
        <v>324</v>
      </c>
      <c r="B1" s="326"/>
      <c r="C1" s="326"/>
      <c r="D1" s="326"/>
      <c r="E1" s="326"/>
      <c r="F1" s="326"/>
      <c r="G1" s="326"/>
      <c r="H1" s="326"/>
      <c r="I1" s="326"/>
      <c r="J1" s="326"/>
    </row>
    <row r="2" spans="1:10" x14ac:dyDescent="0.25">
      <c r="A2" t="s">
        <v>251</v>
      </c>
    </row>
    <row r="3" spans="1:10" ht="33" customHeight="1" x14ac:dyDescent="0.25">
      <c r="A3" s="24" t="s">
        <v>252</v>
      </c>
      <c r="C3" s="333" t="s">
        <v>315</v>
      </c>
      <c r="D3" s="334"/>
      <c r="E3" s="334"/>
      <c r="F3" s="335"/>
    </row>
    <row r="4" spans="1:10" ht="15.75" thickBot="1" x14ac:dyDescent="0.3"/>
    <row r="5" spans="1:10" ht="14.65" customHeight="1" x14ac:dyDescent="0.25">
      <c r="A5" s="349" t="s">
        <v>179</v>
      </c>
      <c r="B5" s="340" t="s">
        <v>247</v>
      </c>
      <c r="C5" s="341"/>
      <c r="D5" s="341"/>
      <c r="E5" s="341"/>
      <c r="F5" s="342"/>
    </row>
    <row r="6" spans="1:10" x14ac:dyDescent="0.25">
      <c r="A6" s="350"/>
      <c r="B6" s="343"/>
      <c r="C6" s="344"/>
      <c r="D6" s="344"/>
      <c r="E6" s="344"/>
      <c r="F6" s="345"/>
    </row>
    <row r="7" spans="1:10" x14ac:dyDescent="0.25">
      <c r="A7" s="350"/>
      <c r="B7" s="343"/>
      <c r="C7" s="344"/>
      <c r="D7" s="344"/>
      <c r="E7" s="344"/>
      <c r="F7" s="345"/>
    </row>
    <row r="8" spans="1:10" ht="15.75" thickBot="1" x14ac:dyDescent="0.3">
      <c r="A8" s="350"/>
      <c r="B8" s="346"/>
      <c r="C8" s="347"/>
      <c r="D8" s="347"/>
      <c r="E8" s="347"/>
      <c r="F8" s="348"/>
    </row>
    <row r="9" spans="1:10" ht="45.75" thickBot="1" x14ac:dyDescent="0.3">
      <c r="A9" s="351"/>
      <c r="B9" s="33" t="s">
        <v>167</v>
      </c>
      <c r="C9" s="33" t="s">
        <v>223</v>
      </c>
      <c r="D9" s="34" t="s">
        <v>255</v>
      </c>
      <c r="E9" s="34" t="s">
        <v>253</v>
      </c>
      <c r="F9" s="23" t="s">
        <v>254</v>
      </c>
      <c r="H9" s="22" t="s">
        <v>223</v>
      </c>
      <c r="I9" s="32" t="s">
        <v>256</v>
      </c>
      <c r="J9" s="23" t="s">
        <v>257</v>
      </c>
    </row>
    <row r="10" spans="1:10" ht="15.75" thickBot="1" x14ac:dyDescent="0.3">
      <c r="A10" s="8" t="s">
        <v>142</v>
      </c>
      <c r="B10" s="44"/>
      <c r="C10" s="45"/>
      <c r="D10" s="45"/>
      <c r="E10" s="218"/>
      <c r="F10" s="46"/>
      <c r="H10" s="44"/>
      <c r="I10" s="45"/>
      <c r="J10" s="46"/>
    </row>
    <row r="11" spans="1:10" x14ac:dyDescent="0.25">
      <c r="A11" s="3" t="s">
        <v>143</v>
      </c>
      <c r="B11" s="26" t="s">
        <v>144</v>
      </c>
      <c r="C11" s="27" t="s">
        <v>221</v>
      </c>
      <c r="D11" s="269"/>
      <c r="E11" s="268"/>
      <c r="F11" s="266" t="s">
        <v>264</v>
      </c>
      <c r="G11" s="25"/>
      <c r="H11" s="42" t="s">
        <v>258</v>
      </c>
      <c r="I11" s="200">
        <v>0</v>
      </c>
      <c r="J11" s="36" t="s">
        <v>264</v>
      </c>
    </row>
    <row r="12" spans="1:10" x14ac:dyDescent="0.25">
      <c r="A12" s="4" t="s">
        <v>145</v>
      </c>
      <c r="B12" s="9" t="s">
        <v>144</v>
      </c>
      <c r="C12" s="1" t="s">
        <v>221</v>
      </c>
      <c r="D12" s="269"/>
      <c r="E12" s="268"/>
      <c r="F12" s="266" t="s">
        <v>264</v>
      </c>
      <c r="H12" s="42" t="s">
        <v>258</v>
      </c>
      <c r="I12" s="200">
        <v>0</v>
      </c>
      <c r="J12" s="36" t="s">
        <v>264</v>
      </c>
    </row>
    <row r="13" spans="1:10" x14ac:dyDescent="0.25">
      <c r="A13" s="4" t="s">
        <v>146</v>
      </c>
      <c r="B13" s="9" t="s">
        <v>147</v>
      </c>
      <c r="C13" s="1" t="s">
        <v>221</v>
      </c>
      <c r="D13" s="269"/>
      <c r="E13" s="268"/>
      <c r="F13" s="266" t="s">
        <v>264</v>
      </c>
      <c r="H13" s="42" t="s">
        <v>258</v>
      </c>
      <c r="I13" s="200">
        <v>0</v>
      </c>
      <c r="J13" s="36" t="s">
        <v>264</v>
      </c>
    </row>
    <row r="14" spans="1:10" x14ac:dyDescent="0.25">
      <c r="A14" s="4" t="s">
        <v>148</v>
      </c>
      <c r="B14" s="9" t="s">
        <v>144</v>
      </c>
      <c r="C14" s="1" t="s">
        <v>221</v>
      </c>
      <c r="D14" s="269"/>
      <c r="E14" s="268"/>
      <c r="F14" s="266" t="s">
        <v>264</v>
      </c>
      <c r="H14" s="42" t="s">
        <v>258</v>
      </c>
      <c r="I14" s="200">
        <v>0</v>
      </c>
      <c r="J14" s="36" t="s">
        <v>264</v>
      </c>
    </row>
    <row r="15" spans="1:10" ht="15.75" thickBot="1" x14ac:dyDescent="0.3">
      <c r="A15" s="4" t="s">
        <v>149</v>
      </c>
      <c r="B15" s="28" t="s">
        <v>144</v>
      </c>
      <c r="C15" s="29" t="s">
        <v>221</v>
      </c>
      <c r="D15" s="269"/>
      <c r="E15" s="268"/>
      <c r="F15" s="266" t="s">
        <v>264</v>
      </c>
      <c r="H15" s="42" t="s">
        <v>258</v>
      </c>
      <c r="I15" s="200">
        <v>0</v>
      </c>
      <c r="J15" s="36" t="s">
        <v>264</v>
      </c>
    </row>
    <row r="16" spans="1:10" ht="15.75" thickBot="1" x14ac:dyDescent="0.3">
      <c r="A16" s="2" t="s">
        <v>150</v>
      </c>
      <c r="B16" s="44"/>
      <c r="C16" s="45"/>
      <c r="D16" s="45"/>
      <c r="E16" s="270"/>
      <c r="F16" s="46"/>
      <c r="H16" s="44"/>
      <c r="I16" s="45"/>
      <c r="J16" s="46"/>
    </row>
    <row r="17" spans="1:10" x14ac:dyDescent="0.25">
      <c r="A17" s="3" t="s">
        <v>151</v>
      </c>
      <c r="B17" s="26" t="s">
        <v>147</v>
      </c>
      <c r="C17" s="27" t="s">
        <v>221</v>
      </c>
      <c r="D17" s="269"/>
      <c r="E17" s="268"/>
      <c r="F17" s="266" t="s">
        <v>264</v>
      </c>
      <c r="H17" s="42" t="s">
        <v>258</v>
      </c>
      <c r="I17" s="200">
        <v>0</v>
      </c>
      <c r="J17" s="36" t="s">
        <v>264</v>
      </c>
    </row>
    <row r="18" spans="1:10" x14ac:dyDescent="0.25">
      <c r="A18" s="4" t="s">
        <v>152</v>
      </c>
      <c r="B18" s="9" t="s">
        <v>147</v>
      </c>
      <c r="C18" s="1" t="s">
        <v>221</v>
      </c>
      <c r="D18" s="269"/>
      <c r="E18" s="268"/>
      <c r="F18" s="266" t="s">
        <v>264</v>
      </c>
      <c r="H18" s="42" t="s">
        <v>258</v>
      </c>
      <c r="I18" s="200">
        <v>0</v>
      </c>
      <c r="J18" s="36" t="s">
        <v>264</v>
      </c>
    </row>
    <row r="19" spans="1:10" x14ac:dyDescent="0.25">
      <c r="A19" s="4" t="s">
        <v>153</v>
      </c>
      <c r="B19" s="9" t="s">
        <v>147</v>
      </c>
      <c r="C19" s="1" t="s">
        <v>221</v>
      </c>
      <c r="D19" s="269"/>
      <c r="E19" s="268"/>
      <c r="F19" s="266" t="s">
        <v>264</v>
      </c>
      <c r="H19" s="42" t="s">
        <v>258</v>
      </c>
      <c r="I19" s="200">
        <v>0</v>
      </c>
      <c r="J19" s="36" t="s">
        <v>264</v>
      </c>
    </row>
    <row r="20" spans="1:10" x14ac:dyDescent="0.25">
      <c r="A20" s="4" t="s">
        <v>154</v>
      </c>
      <c r="B20" s="9" t="s">
        <v>147</v>
      </c>
      <c r="C20" s="1" t="s">
        <v>221</v>
      </c>
      <c r="D20" s="269"/>
      <c r="E20" s="268"/>
      <c r="F20" s="266" t="s">
        <v>264</v>
      </c>
      <c r="H20" s="42" t="s">
        <v>258</v>
      </c>
      <c r="I20" s="200">
        <v>0</v>
      </c>
      <c r="J20" s="36" t="s">
        <v>264</v>
      </c>
    </row>
    <row r="21" spans="1:10" x14ac:dyDescent="0.25">
      <c r="A21" s="4" t="s">
        <v>155</v>
      </c>
      <c r="B21" s="9" t="s">
        <v>147</v>
      </c>
      <c r="C21" s="1" t="s">
        <v>221</v>
      </c>
      <c r="D21" s="269"/>
      <c r="E21" s="268"/>
      <c r="F21" s="266" t="s">
        <v>264</v>
      </c>
      <c r="H21" s="42" t="s">
        <v>258</v>
      </c>
      <c r="I21" s="200">
        <v>0</v>
      </c>
      <c r="J21" s="36" t="s">
        <v>264</v>
      </c>
    </row>
    <row r="22" spans="1:10" ht="15.75" thickBot="1" x14ac:dyDescent="0.3">
      <c r="A22" s="4" t="s">
        <v>156</v>
      </c>
      <c r="B22" s="28" t="s">
        <v>147</v>
      </c>
      <c r="C22" s="29" t="s">
        <v>221</v>
      </c>
      <c r="D22" s="269"/>
      <c r="E22" s="268"/>
      <c r="F22" s="266" t="s">
        <v>264</v>
      </c>
      <c r="H22" s="42" t="s">
        <v>258</v>
      </c>
      <c r="I22" s="200">
        <v>0</v>
      </c>
      <c r="J22" s="36" t="s">
        <v>264</v>
      </c>
    </row>
    <row r="23" spans="1:10" ht="15.75" thickBot="1" x14ac:dyDescent="0.3">
      <c r="A23" s="2" t="s">
        <v>157</v>
      </c>
      <c r="B23" s="44"/>
      <c r="C23" s="45"/>
      <c r="D23" s="45"/>
      <c r="E23" s="270"/>
      <c r="F23" s="46"/>
      <c r="H23" s="44"/>
      <c r="I23" s="45"/>
      <c r="J23" s="46"/>
    </row>
    <row r="24" spans="1:10" x14ac:dyDescent="0.25">
      <c r="A24" s="3" t="s">
        <v>158</v>
      </c>
      <c r="B24" s="26" t="s">
        <v>147</v>
      </c>
      <c r="C24" s="27" t="s">
        <v>221</v>
      </c>
      <c r="D24" s="269"/>
      <c r="E24" s="268"/>
      <c r="F24" s="266" t="s">
        <v>264</v>
      </c>
      <c r="H24" s="42" t="s">
        <v>258</v>
      </c>
      <c r="I24" s="200">
        <v>0</v>
      </c>
      <c r="J24" s="36" t="s">
        <v>264</v>
      </c>
    </row>
    <row r="25" spans="1:10" x14ac:dyDescent="0.25">
      <c r="A25" s="4" t="s">
        <v>159</v>
      </c>
      <c r="B25" s="9" t="s">
        <v>147</v>
      </c>
      <c r="C25" s="1" t="s">
        <v>221</v>
      </c>
      <c r="D25" s="269"/>
      <c r="E25" s="268"/>
      <c r="F25" s="266" t="s">
        <v>264</v>
      </c>
      <c r="H25" s="42" t="s">
        <v>258</v>
      </c>
      <c r="I25" s="200">
        <v>0</v>
      </c>
      <c r="J25" s="36" t="s">
        <v>264</v>
      </c>
    </row>
    <row r="26" spans="1:10" x14ac:dyDescent="0.25">
      <c r="A26" s="4" t="s">
        <v>160</v>
      </c>
      <c r="B26" s="9" t="s">
        <v>144</v>
      </c>
      <c r="C26" s="1" t="s">
        <v>221</v>
      </c>
      <c r="D26" s="269"/>
      <c r="E26" s="268"/>
      <c r="F26" s="266" t="s">
        <v>264</v>
      </c>
      <c r="H26" s="42" t="s">
        <v>258</v>
      </c>
      <c r="I26" s="200">
        <v>0</v>
      </c>
      <c r="J26" s="36" t="s">
        <v>264</v>
      </c>
    </row>
    <row r="27" spans="1:10" ht="15.75" thickBot="1" x14ac:dyDescent="0.3">
      <c r="A27" s="4" t="s">
        <v>161</v>
      </c>
      <c r="B27" s="28" t="s">
        <v>144</v>
      </c>
      <c r="C27" s="29" t="s">
        <v>221</v>
      </c>
      <c r="D27" s="269"/>
      <c r="E27" s="268"/>
      <c r="F27" s="266" t="s">
        <v>264</v>
      </c>
      <c r="H27" s="42" t="s">
        <v>258</v>
      </c>
      <c r="I27" s="200">
        <v>0</v>
      </c>
      <c r="J27" s="36" t="s">
        <v>264</v>
      </c>
    </row>
    <row r="28" spans="1:10" ht="15.75" thickBot="1" x14ac:dyDescent="0.3">
      <c r="A28" s="2" t="s">
        <v>162</v>
      </c>
      <c r="B28" s="44"/>
      <c r="C28" s="45"/>
      <c r="D28" s="45"/>
      <c r="E28" s="270"/>
      <c r="F28" s="46"/>
      <c r="H28" s="44"/>
      <c r="I28" s="45"/>
      <c r="J28" s="46"/>
    </row>
    <row r="29" spans="1:10" x14ac:dyDescent="0.25">
      <c r="A29" s="20" t="s">
        <v>163</v>
      </c>
      <c r="B29" s="26" t="s">
        <v>147</v>
      </c>
      <c r="C29" s="27" t="s">
        <v>221</v>
      </c>
      <c r="D29" s="65">
        <v>0</v>
      </c>
      <c r="E29" s="268">
        <f>'gegev  per locatie'!AO25</f>
        <v>196693.25</v>
      </c>
      <c r="F29" s="266">
        <f>D29*E29</f>
        <v>0</v>
      </c>
      <c r="H29" s="42" t="s">
        <v>258</v>
      </c>
      <c r="I29" s="64">
        <v>0</v>
      </c>
      <c r="J29" s="36">
        <f t="shared" ref="J29:J33" si="0">E29*I29</f>
        <v>0</v>
      </c>
    </row>
    <row r="30" spans="1:10" x14ac:dyDescent="0.25">
      <c r="A30" s="21" t="s">
        <v>164</v>
      </c>
      <c r="B30" s="9" t="s">
        <v>147</v>
      </c>
      <c r="C30" s="1" t="s">
        <v>221</v>
      </c>
      <c r="D30" s="65">
        <v>0</v>
      </c>
      <c r="E30" s="268">
        <f>'gegev  per locatie'!AO26</f>
        <v>196693.25</v>
      </c>
      <c r="F30" s="266">
        <f t="shared" ref="F30:F33" si="1">D30*E30</f>
        <v>0</v>
      </c>
      <c r="H30" s="42" t="s">
        <v>258</v>
      </c>
      <c r="I30" s="64">
        <v>0</v>
      </c>
      <c r="J30" s="36">
        <f t="shared" si="0"/>
        <v>0</v>
      </c>
    </row>
    <row r="31" spans="1:10" x14ac:dyDescent="0.25">
      <c r="A31" s="21" t="s">
        <v>320</v>
      </c>
      <c r="B31" s="9" t="s">
        <v>147</v>
      </c>
      <c r="C31" s="1" t="s">
        <v>221</v>
      </c>
      <c r="D31" s="269"/>
      <c r="E31" s="268"/>
      <c r="F31" s="266">
        <f t="shared" si="1"/>
        <v>0</v>
      </c>
      <c r="H31" s="42" t="s">
        <v>258</v>
      </c>
      <c r="I31" s="64">
        <v>0</v>
      </c>
      <c r="J31" s="36">
        <f t="shared" si="0"/>
        <v>0</v>
      </c>
    </row>
    <row r="32" spans="1:10" x14ac:dyDescent="0.25">
      <c r="A32" s="21" t="s">
        <v>321</v>
      </c>
      <c r="B32" s="9" t="s">
        <v>147</v>
      </c>
      <c r="C32" s="1" t="s">
        <v>221</v>
      </c>
      <c r="D32" s="269"/>
      <c r="E32" s="268"/>
      <c r="F32" s="266">
        <f t="shared" si="1"/>
        <v>0</v>
      </c>
      <c r="H32" s="42" t="s">
        <v>258</v>
      </c>
      <c r="I32" s="64">
        <v>0</v>
      </c>
      <c r="J32" s="36">
        <f t="shared" si="0"/>
        <v>0</v>
      </c>
    </row>
    <row r="33" spans="1:35" ht="15.75" thickBot="1" x14ac:dyDescent="0.3">
      <c r="A33" s="21" t="s">
        <v>322</v>
      </c>
      <c r="B33" s="28" t="s">
        <v>147</v>
      </c>
      <c r="C33" s="29" t="s">
        <v>221</v>
      </c>
      <c r="D33" s="269"/>
      <c r="E33" s="268"/>
      <c r="F33" s="266">
        <f t="shared" si="1"/>
        <v>0</v>
      </c>
      <c r="H33" s="42" t="s">
        <v>258</v>
      </c>
      <c r="I33" s="64">
        <v>0</v>
      </c>
      <c r="J33" s="36">
        <f t="shared" si="0"/>
        <v>0</v>
      </c>
      <c r="AI33" t="s">
        <v>176</v>
      </c>
    </row>
    <row r="34" spans="1:35" ht="15.75" thickBot="1" x14ac:dyDescent="0.3">
      <c r="A34" s="2" t="s">
        <v>169</v>
      </c>
      <c r="B34" s="44"/>
      <c r="C34" s="45"/>
      <c r="D34" s="45"/>
      <c r="E34" s="270"/>
      <c r="F34" s="46"/>
      <c r="H34" s="44"/>
      <c r="I34" s="45"/>
      <c r="J34" s="46"/>
    </row>
    <row r="35" spans="1:35" x14ac:dyDescent="0.25">
      <c r="A35" s="5" t="s">
        <v>174</v>
      </c>
      <c r="B35" s="30" t="s">
        <v>147</v>
      </c>
      <c r="C35" s="27" t="s">
        <v>221</v>
      </c>
      <c r="D35" s="269"/>
      <c r="E35" s="268"/>
      <c r="F35" s="266" t="s">
        <v>264</v>
      </c>
      <c r="H35" s="42" t="s">
        <v>258</v>
      </c>
      <c r="I35" s="200">
        <v>0</v>
      </c>
      <c r="J35" s="36" t="s">
        <v>264</v>
      </c>
    </row>
    <row r="36" spans="1:35" x14ac:dyDescent="0.25">
      <c r="A36" s="5" t="s">
        <v>170</v>
      </c>
      <c r="B36" s="10" t="s">
        <v>147</v>
      </c>
      <c r="C36" s="1" t="s">
        <v>221</v>
      </c>
      <c r="D36" s="269"/>
      <c r="E36" s="268"/>
      <c r="F36" s="266" t="s">
        <v>264</v>
      </c>
      <c r="H36" s="42" t="s">
        <v>258</v>
      </c>
      <c r="I36" s="200">
        <v>0</v>
      </c>
      <c r="J36" s="36" t="s">
        <v>264</v>
      </c>
    </row>
    <row r="37" spans="1:35" x14ac:dyDescent="0.25">
      <c r="A37" s="6" t="s">
        <v>171</v>
      </c>
      <c r="B37" s="10" t="s">
        <v>144</v>
      </c>
      <c r="C37" s="1" t="s">
        <v>221</v>
      </c>
      <c r="D37" s="269"/>
      <c r="E37" s="268"/>
      <c r="F37" s="266" t="s">
        <v>264</v>
      </c>
      <c r="H37" s="42" t="s">
        <v>258</v>
      </c>
      <c r="I37" s="200">
        <v>0</v>
      </c>
      <c r="J37" s="36" t="s">
        <v>264</v>
      </c>
    </row>
    <row r="38" spans="1:35" x14ac:dyDescent="0.25">
      <c r="A38" s="6" t="s">
        <v>308</v>
      </c>
      <c r="B38" s="57" t="s">
        <v>279</v>
      </c>
      <c r="C38" s="1" t="s">
        <v>221</v>
      </c>
      <c r="D38" s="269"/>
      <c r="E38" s="268"/>
      <c r="F38" s="266" t="s">
        <v>264</v>
      </c>
      <c r="H38" s="42" t="s">
        <v>258</v>
      </c>
      <c r="I38" s="200">
        <v>0</v>
      </c>
      <c r="J38" s="36" t="s">
        <v>264</v>
      </c>
    </row>
    <row r="39" spans="1:35" x14ac:dyDescent="0.25">
      <c r="A39" s="6" t="s">
        <v>309</v>
      </c>
      <c r="B39" s="57" t="s">
        <v>279</v>
      </c>
      <c r="C39" s="1" t="s">
        <v>221</v>
      </c>
      <c r="D39" s="269"/>
      <c r="E39" s="268"/>
      <c r="F39" s="266" t="s">
        <v>264</v>
      </c>
      <c r="H39" s="42" t="s">
        <v>258</v>
      </c>
      <c r="I39" s="200">
        <v>0</v>
      </c>
      <c r="J39" s="36" t="s">
        <v>264</v>
      </c>
    </row>
    <row r="40" spans="1:35" x14ac:dyDescent="0.25">
      <c r="A40" s="6" t="s">
        <v>310</v>
      </c>
      <c r="B40" s="10" t="s">
        <v>279</v>
      </c>
      <c r="C40" s="1" t="s">
        <v>221</v>
      </c>
      <c r="D40" s="269"/>
      <c r="E40" s="268"/>
      <c r="F40" s="266" t="s">
        <v>264</v>
      </c>
      <c r="H40" s="42" t="s">
        <v>258</v>
      </c>
      <c r="I40" s="200">
        <v>0</v>
      </c>
      <c r="J40" s="36" t="s">
        <v>264</v>
      </c>
    </row>
    <row r="41" spans="1:35" x14ac:dyDescent="0.25">
      <c r="A41" s="7" t="s">
        <v>311</v>
      </c>
      <c r="B41" s="10" t="s">
        <v>147</v>
      </c>
      <c r="C41" s="1" t="s">
        <v>221</v>
      </c>
      <c r="D41" s="269"/>
      <c r="E41" s="268"/>
      <c r="F41" s="266" t="s">
        <v>264</v>
      </c>
      <c r="H41" s="42" t="s">
        <v>258</v>
      </c>
      <c r="I41" s="200">
        <v>0</v>
      </c>
      <c r="J41" s="36" t="s">
        <v>264</v>
      </c>
    </row>
    <row r="42" spans="1:35" x14ac:dyDescent="0.25">
      <c r="A42" s="6" t="s">
        <v>172</v>
      </c>
      <c r="B42" s="10" t="s">
        <v>147</v>
      </c>
      <c r="C42" s="1" t="s">
        <v>221</v>
      </c>
      <c r="D42" s="269"/>
      <c r="E42" s="268"/>
      <c r="F42" s="266" t="s">
        <v>264</v>
      </c>
      <c r="H42" s="42" t="s">
        <v>258</v>
      </c>
      <c r="I42" s="200">
        <v>0</v>
      </c>
      <c r="J42" s="36" t="s">
        <v>264</v>
      </c>
    </row>
    <row r="43" spans="1:35" x14ac:dyDescent="0.25">
      <c r="A43" s="6" t="s">
        <v>173</v>
      </c>
      <c r="B43" s="10" t="s">
        <v>147</v>
      </c>
      <c r="C43" s="1" t="s">
        <v>221</v>
      </c>
      <c r="D43" s="269"/>
      <c r="E43" s="268"/>
      <c r="F43" s="266"/>
      <c r="H43" s="42"/>
      <c r="I43" s="200"/>
      <c r="J43" s="36"/>
    </row>
    <row r="44" spans="1:35" ht="15.75" thickBot="1" x14ac:dyDescent="0.3">
      <c r="A44" s="6" t="s">
        <v>178</v>
      </c>
      <c r="B44" s="10" t="s">
        <v>147</v>
      </c>
      <c r="C44" s="1" t="s">
        <v>221</v>
      </c>
      <c r="D44" s="269"/>
      <c r="E44" s="268"/>
      <c r="F44" s="266"/>
      <c r="H44" s="42"/>
      <c r="I44" s="200"/>
      <c r="J44" s="36"/>
    </row>
    <row r="45" spans="1:35" ht="15.75" thickBot="1" x14ac:dyDescent="0.3">
      <c r="A45" s="2" t="s">
        <v>175</v>
      </c>
      <c r="B45" s="336" t="s">
        <v>316</v>
      </c>
      <c r="C45" s="337"/>
      <c r="D45" s="337"/>
      <c r="E45" s="338"/>
      <c r="F45" s="339"/>
      <c r="H45" s="44"/>
      <c r="I45" s="45"/>
      <c r="J45" s="46"/>
    </row>
    <row r="46" spans="1:35" s="17" customFormat="1" ht="12.75" thickBot="1" x14ac:dyDescent="0.3">
      <c r="E46" s="19"/>
    </row>
    <row r="47" spans="1:35" ht="15.75" thickBot="1" x14ac:dyDescent="0.3">
      <c r="A47" s="2" t="s">
        <v>286</v>
      </c>
      <c r="B47" s="44"/>
      <c r="C47" s="45"/>
      <c r="D47" s="45"/>
      <c r="E47" s="45"/>
      <c r="F47" s="46"/>
    </row>
    <row r="48" spans="1:35" s="17" customFormat="1" x14ac:dyDescent="0.25">
      <c r="A48" s="62" t="s">
        <v>288</v>
      </c>
      <c r="B48" s="10" t="s">
        <v>303</v>
      </c>
      <c r="C48" s="1"/>
      <c r="D48" s="64">
        <v>0</v>
      </c>
      <c r="E48" s="35">
        <v>10</v>
      </c>
      <c r="F48" s="36">
        <f>E48*D48</f>
        <v>0</v>
      </c>
      <c r="G48"/>
    </row>
    <row r="49" spans="1:7" s="17" customFormat="1" x14ac:dyDescent="0.25">
      <c r="A49" s="62" t="s">
        <v>296</v>
      </c>
      <c r="B49" s="10" t="s">
        <v>147</v>
      </c>
      <c r="C49" s="1"/>
      <c r="D49" s="200"/>
      <c r="E49" s="35"/>
      <c r="F49" s="266" t="s">
        <v>264</v>
      </c>
    </row>
    <row r="50" spans="1:7" s="17" customFormat="1" x14ac:dyDescent="0.25">
      <c r="A50" s="220" t="s">
        <v>319</v>
      </c>
      <c r="B50" s="10" t="s">
        <v>287</v>
      </c>
      <c r="C50" s="1"/>
      <c r="D50" s="200"/>
      <c r="E50" s="35"/>
      <c r="F50" s="266" t="s">
        <v>264</v>
      </c>
      <c r="G50"/>
    </row>
    <row r="51" spans="1:7" s="17" customFormat="1" x14ac:dyDescent="0.25">
      <c r="A51" s="220" t="s">
        <v>318</v>
      </c>
      <c r="B51" s="10" t="s">
        <v>287</v>
      </c>
      <c r="C51" s="1"/>
      <c r="D51" s="200"/>
      <c r="E51" s="35"/>
      <c r="F51" s="266" t="s">
        <v>264</v>
      </c>
      <c r="G51"/>
    </row>
    <row r="52" spans="1:7" s="17" customFormat="1" x14ac:dyDescent="0.25">
      <c r="A52" s="62" t="s">
        <v>282</v>
      </c>
      <c r="B52" s="10" t="s">
        <v>287</v>
      </c>
      <c r="C52" s="1"/>
      <c r="D52" s="200"/>
      <c r="E52" s="35"/>
      <c r="F52" s="266" t="s">
        <v>264</v>
      </c>
      <c r="G52"/>
    </row>
    <row r="53" spans="1:7" s="17" customFormat="1" ht="15.75" thickBot="1" x14ac:dyDescent="0.3">
      <c r="A53" s="62" t="s">
        <v>292</v>
      </c>
      <c r="B53" s="10" t="s">
        <v>147</v>
      </c>
      <c r="C53" s="1"/>
      <c r="D53" s="64">
        <v>0</v>
      </c>
      <c r="E53" s="35">
        <f>E29</f>
        <v>196693.25</v>
      </c>
      <c r="F53" s="36">
        <f>E53*D53</f>
        <v>0</v>
      </c>
      <c r="G53"/>
    </row>
    <row r="54" spans="1:7" s="17" customFormat="1" ht="15.75" thickBot="1" x14ac:dyDescent="0.3">
      <c r="A54" s="2" t="s">
        <v>295</v>
      </c>
      <c r="B54" s="2" t="s">
        <v>289</v>
      </c>
      <c r="C54" s="45"/>
      <c r="D54" s="199" t="s">
        <v>290</v>
      </c>
      <c r="E54" s="199"/>
      <c r="F54" s="199" t="s">
        <v>291</v>
      </c>
    </row>
    <row r="55" spans="1:7" s="17" customFormat="1" ht="12" x14ac:dyDescent="0.25">
      <c r="A55" s="64"/>
      <c r="B55" s="64"/>
      <c r="C55" s="64"/>
      <c r="D55" s="64"/>
      <c r="E55" s="64"/>
      <c r="F55" s="64"/>
    </row>
    <row r="56" spans="1:7" s="17" customFormat="1" ht="12" x14ac:dyDescent="0.25">
      <c r="A56" s="64"/>
      <c r="B56" s="64"/>
      <c r="C56" s="64"/>
      <c r="D56" s="64"/>
      <c r="E56" s="64"/>
      <c r="F56" s="64"/>
    </row>
    <row r="57" spans="1:7" s="17" customFormat="1" ht="12" x14ac:dyDescent="0.25">
      <c r="A57" s="64"/>
      <c r="B57" s="64"/>
      <c r="C57" s="64"/>
      <c r="D57" s="64"/>
      <c r="E57" s="64"/>
      <c r="F57" s="64"/>
    </row>
    <row r="58" spans="1:7" s="17" customFormat="1" ht="12" x14ac:dyDescent="0.25">
      <c r="A58" s="64"/>
      <c r="B58" s="64"/>
      <c r="C58" s="64"/>
      <c r="D58" s="64"/>
      <c r="E58" s="64"/>
      <c r="F58" s="64"/>
    </row>
    <row r="59" spans="1:7" s="17" customFormat="1" ht="12.75" thickBot="1" x14ac:dyDescent="0.3">
      <c r="E59" s="19"/>
    </row>
    <row r="60" spans="1:7" s="41" customFormat="1" ht="16.899999999999999" customHeight="1" thickBot="1" x14ac:dyDescent="0.3">
      <c r="A60" s="37" t="s">
        <v>259</v>
      </c>
      <c r="B60" s="38"/>
      <c r="C60" s="38"/>
      <c r="D60" s="38"/>
      <c r="E60" s="39"/>
      <c r="F60" s="40">
        <f>SUM(F29:F58)</f>
        <v>0</v>
      </c>
    </row>
    <row r="62" spans="1:7" x14ac:dyDescent="0.25">
      <c r="A62" s="49" t="s">
        <v>265</v>
      </c>
      <c r="B62" s="50"/>
      <c r="C62" s="50"/>
      <c r="D62" s="50"/>
      <c r="E62" s="50"/>
      <c r="F62" s="51"/>
    </row>
    <row r="63" spans="1:7" x14ac:dyDescent="0.25">
      <c r="A63" s="47" t="s">
        <v>266</v>
      </c>
      <c r="B63" s="327"/>
      <c r="C63" s="328"/>
      <c r="D63" s="328"/>
      <c r="E63" s="328"/>
      <c r="F63" s="329"/>
    </row>
    <row r="64" spans="1:7" x14ac:dyDescent="0.25">
      <c r="A64" s="48" t="s">
        <v>267</v>
      </c>
      <c r="B64" s="330"/>
      <c r="C64" s="331"/>
      <c r="D64" s="331"/>
      <c r="E64" s="331"/>
      <c r="F64" s="332"/>
    </row>
    <row r="65" spans="1:6" x14ac:dyDescent="0.25">
      <c r="A65" s="47" t="s">
        <v>5</v>
      </c>
      <c r="B65" s="330"/>
      <c r="C65" s="331"/>
      <c r="D65" s="331"/>
      <c r="E65" s="331"/>
      <c r="F65" s="332"/>
    </row>
    <row r="66" spans="1:6" x14ac:dyDescent="0.25">
      <c r="A66" s="52" t="s">
        <v>268</v>
      </c>
      <c r="B66" s="330"/>
      <c r="C66" s="331"/>
      <c r="D66" s="331"/>
      <c r="E66" s="331"/>
      <c r="F66" s="332"/>
    </row>
    <row r="67" spans="1:6" x14ac:dyDescent="0.25">
      <c r="A67" s="53"/>
      <c r="B67" s="54"/>
      <c r="C67" s="54"/>
      <c r="D67" s="54"/>
      <c r="E67" s="54"/>
      <c r="F67" s="55"/>
    </row>
  </sheetData>
  <mergeCells count="9">
    <mergeCell ref="A1:J1"/>
    <mergeCell ref="B63:F63"/>
    <mergeCell ref="B64:F64"/>
    <mergeCell ref="B65:F65"/>
    <mergeCell ref="B66:F66"/>
    <mergeCell ref="C3:F3"/>
    <mergeCell ref="B45:F45"/>
    <mergeCell ref="B5:F8"/>
    <mergeCell ref="A5:A9"/>
  </mergeCell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E4EFF-628C-4D92-B99B-4393D73D161D}">
  <sheetPr>
    <tabColor rgb="FFFFC000"/>
    <pageSetUpPr fitToPage="1"/>
  </sheetPr>
  <dimension ref="A1:AI69"/>
  <sheetViews>
    <sheetView zoomScaleNormal="100" workbookViewId="0">
      <pane ySplit="9" topLeftCell="A10" activePane="bottomLeft" state="frozen"/>
      <selection pane="bottomLeft" sqref="A1:J1"/>
    </sheetView>
  </sheetViews>
  <sheetFormatPr defaultRowHeight="15" x14ac:dyDescent="0.25"/>
  <cols>
    <col min="1" max="1" width="45.42578125" bestFit="1" customWidth="1"/>
    <col min="2" max="2" width="13.28515625" bestFit="1" customWidth="1"/>
    <col min="3" max="3" width="9.5703125" customWidth="1"/>
    <col min="4" max="4" width="12.5703125" customWidth="1"/>
    <col min="5" max="5" width="10.85546875" style="18" customWidth="1"/>
    <col min="6" max="6" width="16.5703125" customWidth="1"/>
    <col min="7" max="7" width="3.85546875" customWidth="1"/>
    <col min="8" max="8" width="10.42578125" customWidth="1"/>
    <col min="9" max="9" width="13.42578125" customWidth="1"/>
    <col min="10" max="10" width="16.5703125" customWidth="1"/>
  </cols>
  <sheetData>
    <row r="1" spans="1:10" ht="18.75" x14ac:dyDescent="0.3">
      <c r="A1" s="326" t="s">
        <v>325</v>
      </c>
      <c r="B1" s="326"/>
      <c r="C1" s="326"/>
      <c r="D1" s="326"/>
      <c r="E1" s="326"/>
      <c r="F1" s="326"/>
      <c r="G1" s="326"/>
      <c r="H1" s="326"/>
      <c r="I1" s="326"/>
      <c r="J1" s="326"/>
    </row>
    <row r="2" spans="1:10" x14ac:dyDescent="0.25">
      <c r="A2" t="s">
        <v>251</v>
      </c>
    </row>
    <row r="3" spans="1:10" ht="42" customHeight="1" x14ac:dyDescent="0.25">
      <c r="A3" s="24" t="s">
        <v>252</v>
      </c>
      <c r="C3" s="333" t="s">
        <v>283</v>
      </c>
      <c r="D3" s="334"/>
      <c r="E3" s="334"/>
      <c r="F3" s="335"/>
    </row>
    <row r="4" spans="1:10" ht="15.75" thickBot="1" x14ac:dyDescent="0.3"/>
    <row r="5" spans="1:10" ht="14.65" customHeight="1" x14ac:dyDescent="0.25">
      <c r="A5" s="349" t="s">
        <v>179</v>
      </c>
      <c r="B5" s="340" t="s">
        <v>248</v>
      </c>
      <c r="C5" s="341"/>
      <c r="D5" s="341"/>
      <c r="E5" s="341"/>
      <c r="F5" s="342"/>
    </row>
    <row r="6" spans="1:10" x14ac:dyDescent="0.25">
      <c r="A6" s="350"/>
      <c r="B6" s="343"/>
      <c r="C6" s="344"/>
      <c r="D6" s="344"/>
      <c r="E6" s="344"/>
      <c r="F6" s="345"/>
    </row>
    <row r="7" spans="1:10" x14ac:dyDescent="0.25">
      <c r="A7" s="350"/>
      <c r="B7" s="343"/>
      <c r="C7" s="344"/>
      <c r="D7" s="344"/>
      <c r="E7" s="344"/>
      <c r="F7" s="345"/>
    </row>
    <row r="8" spans="1:10" ht="15.75" thickBot="1" x14ac:dyDescent="0.3">
      <c r="A8" s="350"/>
      <c r="B8" s="346"/>
      <c r="C8" s="347"/>
      <c r="D8" s="347"/>
      <c r="E8" s="347"/>
      <c r="F8" s="348"/>
    </row>
    <row r="9" spans="1:10" ht="45.75" thickBot="1" x14ac:dyDescent="0.3">
      <c r="A9" s="351"/>
      <c r="B9" s="33" t="s">
        <v>167</v>
      </c>
      <c r="C9" s="33" t="s">
        <v>223</v>
      </c>
      <c r="D9" s="34" t="s">
        <v>255</v>
      </c>
      <c r="E9" s="34" t="s">
        <v>260</v>
      </c>
      <c r="F9" s="23" t="s">
        <v>254</v>
      </c>
      <c r="H9" s="22" t="s">
        <v>223</v>
      </c>
      <c r="I9" s="32" t="s">
        <v>256</v>
      </c>
      <c r="J9" s="23" t="s">
        <v>257</v>
      </c>
    </row>
    <row r="10" spans="1:10" ht="15.75" thickBot="1" x14ac:dyDescent="0.3">
      <c r="A10" s="8" t="s">
        <v>142</v>
      </c>
      <c r="B10" s="44"/>
      <c r="C10" s="45"/>
      <c r="D10" s="45"/>
      <c r="E10" s="218"/>
      <c r="F10" s="46"/>
      <c r="H10" s="44"/>
      <c r="I10" s="45"/>
      <c r="J10" s="46"/>
    </row>
    <row r="11" spans="1:10" x14ac:dyDescent="0.25">
      <c r="A11" s="3" t="s">
        <v>143</v>
      </c>
      <c r="B11" s="26" t="s">
        <v>144</v>
      </c>
      <c r="C11" s="27" t="s">
        <v>221</v>
      </c>
      <c r="D11" s="65">
        <v>0</v>
      </c>
      <c r="E11" s="268">
        <f>'gegev  per locatie'!BB7</f>
        <v>1979.5</v>
      </c>
      <c r="F11" s="265">
        <f>D11*E11</f>
        <v>0</v>
      </c>
      <c r="G11" s="25"/>
      <c r="H11" s="42" t="s">
        <v>258</v>
      </c>
      <c r="I11" s="64">
        <v>0</v>
      </c>
      <c r="J11" s="43">
        <f>E11*I11</f>
        <v>0</v>
      </c>
    </row>
    <row r="12" spans="1:10" x14ac:dyDescent="0.25">
      <c r="A12" s="4" t="s">
        <v>145</v>
      </c>
      <c r="B12" s="9" t="s">
        <v>144</v>
      </c>
      <c r="C12" s="1" t="s">
        <v>221</v>
      </c>
      <c r="D12" s="65">
        <v>0</v>
      </c>
      <c r="E12" s="268">
        <f>'gegev  per locatie'!BB8</f>
        <v>1979.5</v>
      </c>
      <c r="F12" s="266">
        <f t="shared" ref="F12:F44" si="0">D12*E12</f>
        <v>0</v>
      </c>
      <c r="H12" s="42" t="s">
        <v>258</v>
      </c>
      <c r="I12" s="64">
        <v>0</v>
      </c>
      <c r="J12" s="36">
        <f t="shared" ref="J12:J15" si="1">E12*I12</f>
        <v>0</v>
      </c>
    </row>
    <row r="13" spans="1:10" x14ac:dyDescent="0.25">
      <c r="A13" s="4" t="s">
        <v>146</v>
      </c>
      <c r="B13" s="9" t="s">
        <v>147</v>
      </c>
      <c r="C13" s="1" t="s">
        <v>221</v>
      </c>
      <c r="D13" s="65">
        <v>0</v>
      </c>
      <c r="E13" s="268">
        <f>'gegev  per locatie'!BB9</f>
        <v>6719.5</v>
      </c>
      <c r="F13" s="266">
        <f t="shared" si="0"/>
        <v>0</v>
      </c>
      <c r="H13" s="42" t="s">
        <v>258</v>
      </c>
      <c r="I13" s="64">
        <v>0</v>
      </c>
      <c r="J13" s="36">
        <f t="shared" si="1"/>
        <v>0</v>
      </c>
    </row>
    <row r="14" spans="1:10" x14ac:dyDescent="0.25">
      <c r="A14" s="4" t="s">
        <v>148</v>
      </c>
      <c r="B14" s="9" t="s">
        <v>144</v>
      </c>
      <c r="C14" s="1" t="s">
        <v>221</v>
      </c>
      <c r="D14" s="65">
        <v>0</v>
      </c>
      <c r="E14" s="268">
        <f>'gegev  per locatie'!BB10</f>
        <v>1979.5</v>
      </c>
      <c r="F14" s="266">
        <f t="shared" si="0"/>
        <v>0</v>
      </c>
      <c r="H14" s="42" t="s">
        <v>258</v>
      </c>
      <c r="I14" s="64">
        <v>0</v>
      </c>
      <c r="J14" s="36">
        <f t="shared" si="1"/>
        <v>0</v>
      </c>
    </row>
    <row r="15" spans="1:10" ht="15.75" thickBot="1" x14ac:dyDescent="0.3">
      <c r="A15" s="4" t="s">
        <v>149</v>
      </c>
      <c r="B15" s="28" t="s">
        <v>144</v>
      </c>
      <c r="C15" s="29" t="s">
        <v>221</v>
      </c>
      <c r="D15" s="65">
        <v>0</v>
      </c>
      <c r="E15" s="268">
        <f>'gegev  per locatie'!BB11</f>
        <v>1979.5</v>
      </c>
      <c r="F15" s="266">
        <f t="shared" si="0"/>
        <v>0</v>
      </c>
      <c r="H15" s="42" t="s">
        <v>258</v>
      </c>
      <c r="I15" s="64">
        <v>0</v>
      </c>
      <c r="J15" s="36">
        <f t="shared" si="1"/>
        <v>0</v>
      </c>
    </row>
    <row r="16" spans="1:10" ht="15.75" thickBot="1" x14ac:dyDescent="0.3">
      <c r="A16" s="2" t="s">
        <v>150</v>
      </c>
      <c r="B16" s="44"/>
      <c r="C16" s="45"/>
      <c r="D16" s="45"/>
      <c r="E16" s="268"/>
      <c r="F16" s="46"/>
      <c r="H16" s="44"/>
      <c r="I16" s="45"/>
      <c r="J16" s="46"/>
    </row>
    <row r="17" spans="1:10" x14ac:dyDescent="0.25">
      <c r="A17" s="3" t="s">
        <v>151</v>
      </c>
      <c r="B17" s="26" t="s">
        <v>147</v>
      </c>
      <c r="C17" s="27" t="s">
        <v>221</v>
      </c>
      <c r="D17" s="65">
        <v>0</v>
      </c>
      <c r="E17" s="268">
        <f>'gegev  per locatie'!BB13</f>
        <v>9518.5</v>
      </c>
      <c r="F17" s="266">
        <f t="shared" si="0"/>
        <v>0</v>
      </c>
      <c r="H17" s="42" t="s">
        <v>258</v>
      </c>
      <c r="I17" s="64">
        <v>0</v>
      </c>
      <c r="J17" s="36">
        <f t="shared" ref="J17:J22" si="2">E17*I17</f>
        <v>0</v>
      </c>
    </row>
    <row r="18" spans="1:10" x14ac:dyDescent="0.25">
      <c r="A18" s="4" t="s">
        <v>152</v>
      </c>
      <c r="B18" s="9" t="s">
        <v>147</v>
      </c>
      <c r="C18" s="1" t="s">
        <v>221</v>
      </c>
      <c r="D18" s="65">
        <v>0</v>
      </c>
      <c r="E18" s="268">
        <f>'gegev  per locatie'!BB14</f>
        <v>8720.5</v>
      </c>
      <c r="F18" s="266">
        <f t="shared" si="0"/>
        <v>0</v>
      </c>
      <c r="H18" s="42" t="s">
        <v>258</v>
      </c>
      <c r="I18" s="64">
        <v>0</v>
      </c>
      <c r="J18" s="36">
        <f t="shared" si="2"/>
        <v>0</v>
      </c>
    </row>
    <row r="19" spans="1:10" x14ac:dyDescent="0.25">
      <c r="A19" s="4" t="s">
        <v>153</v>
      </c>
      <c r="B19" s="9" t="s">
        <v>147</v>
      </c>
      <c r="C19" s="1" t="s">
        <v>221</v>
      </c>
      <c r="D19" s="65">
        <v>0</v>
      </c>
      <c r="E19" s="268">
        <f>'gegev  per locatie'!BB15</f>
        <v>9518.5</v>
      </c>
      <c r="F19" s="266">
        <f t="shared" si="0"/>
        <v>0</v>
      </c>
      <c r="H19" s="42" t="s">
        <v>258</v>
      </c>
      <c r="I19" s="64">
        <v>0</v>
      </c>
      <c r="J19" s="36">
        <f t="shared" si="2"/>
        <v>0</v>
      </c>
    </row>
    <row r="20" spans="1:10" x14ac:dyDescent="0.25">
      <c r="A20" s="4" t="s">
        <v>154</v>
      </c>
      <c r="B20" s="9" t="s">
        <v>147</v>
      </c>
      <c r="C20" s="1" t="s">
        <v>221</v>
      </c>
      <c r="D20" s="65">
        <v>0</v>
      </c>
      <c r="E20" s="268">
        <f>'gegev  per locatie'!BB16</f>
        <v>9518.5</v>
      </c>
      <c r="F20" s="266">
        <f t="shared" si="0"/>
        <v>0</v>
      </c>
      <c r="H20" s="42" t="s">
        <v>258</v>
      </c>
      <c r="I20" s="64">
        <v>0</v>
      </c>
      <c r="J20" s="36">
        <f t="shared" si="2"/>
        <v>0</v>
      </c>
    </row>
    <row r="21" spans="1:10" x14ac:dyDescent="0.25">
      <c r="A21" s="4" t="s">
        <v>155</v>
      </c>
      <c r="B21" s="9" t="s">
        <v>147</v>
      </c>
      <c r="C21" s="1" t="s">
        <v>221</v>
      </c>
      <c r="D21" s="65">
        <v>0</v>
      </c>
      <c r="E21" s="268">
        <f>'gegev  per locatie'!BB17</f>
        <v>9518.5</v>
      </c>
      <c r="F21" s="266">
        <f t="shared" si="0"/>
        <v>0</v>
      </c>
      <c r="H21" s="42" t="s">
        <v>258</v>
      </c>
      <c r="I21" s="64">
        <v>0</v>
      </c>
      <c r="J21" s="36">
        <f t="shared" si="2"/>
        <v>0</v>
      </c>
    </row>
    <row r="22" spans="1:10" ht="15.75" thickBot="1" x14ac:dyDescent="0.3">
      <c r="A22" s="4" t="s">
        <v>156</v>
      </c>
      <c r="B22" s="28" t="s">
        <v>147</v>
      </c>
      <c r="C22" s="29" t="s">
        <v>221</v>
      </c>
      <c r="D22" s="65">
        <v>0</v>
      </c>
      <c r="E22" s="268">
        <f>'gegev  per locatie'!BB18</f>
        <v>9518.5</v>
      </c>
      <c r="F22" s="266">
        <f t="shared" si="0"/>
        <v>0</v>
      </c>
      <c r="H22" s="42" t="s">
        <v>258</v>
      </c>
      <c r="I22" s="64">
        <v>0</v>
      </c>
      <c r="J22" s="36">
        <f t="shared" si="2"/>
        <v>0</v>
      </c>
    </row>
    <row r="23" spans="1:10" ht="15.75" thickBot="1" x14ac:dyDescent="0.3">
      <c r="A23" s="2" t="s">
        <v>157</v>
      </c>
      <c r="B23" s="44"/>
      <c r="C23" s="45"/>
      <c r="D23" s="45"/>
      <c r="E23" s="268"/>
      <c r="F23" s="46"/>
      <c r="H23" s="44"/>
      <c r="I23" s="45"/>
      <c r="J23" s="46"/>
    </row>
    <row r="24" spans="1:10" x14ac:dyDescent="0.25">
      <c r="A24" s="3" t="s">
        <v>158</v>
      </c>
      <c r="B24" s="26" t="s">
        <v>147</v>
      </c>
      <c r="C24" s="27" t="s">
        <v>221</v>
      </c>
      <c r="D24" s="65">
        <v>0</v>
      </c>
      <c r="E24" s="268">
        <f>'gegev  per locatie'!BB20</f>
        <v>6295.75</v>
      </c>
      <c r="F24" s="266">
        <f t="shared" si="0"/>
        <v>0</v>
      </c>
      <c r="H24" s="42" t="s">
        <v>258</v>
      </c>
      <c r="I24" s="64">
        <v>0</v>
      </c>
      <c r="J24" s="36">
        <f t="shared" ref="J24:J27" si="3">E24*I24</f>
        <v>0</v>
      </c>
    </row>
    <row r="25" spans="1:10" x14ac:dyDescent="0.25">
      <c r="A25" s="4" t="s">
        <v>159</v>
      </c>
      <c r="B25" s="9" t="s">
        <v>147</v>
      </c>
      <c r="C25" s="1" t="s">
        <v>221</v>
      </c>
      <c r="D25" s="65">
        <v>0</v>
      </c>
      <c r="E25" s="268">
        <f>'gegev  per locatie'!BB21</f>
        <v>6295.75</v>
      </c>
      <c r="F25" s="266">
        <f t="shared" si="0"/>
        <v>0</v>
      </c>
      <c r="H25" s="42" t="s">
        <v>258</v>
      </c>
      <c r="I25" s="64">
        <v>0</v>
      </c>
      <c r="J25" s="36">
        <f t="shared" si="3"/>
        <v>0</v>
      </c>
    </row>
    <row r="26" spans="1:10" x14ac:dyDescent="0.25">
      <c r="A26" s="4" t="s">
        <v>160</v>
      </c>
      <c r="B26" s="9" t="s">
        <v>144</v>
      </c>
      <c r="C26" s="1" t="s">
        <v>221</v>
      </c>
      <c r="D26" s="65">
        <v>0</v>
      </c>
      <c r="E26" s="268">
        <f>'gegev  per locatie'!BB22</f>
        <v>1556</v>
      </c>
      <c r="F26" s="266">
        <f t="shared" si="0"/>
        <v>0</v>
      </c>
      <c r="H26" s="42" t="s">
        <v>258</v>
      </c>
      <c r="I26" s="64">
        <v>0</v>
      </c>
      <c r="J26" s="36">
        <f t="shared" si="3"/>
        <v>0</v>
      </c>
    </row>
    <row r="27" spans="1:10" ht="15.75" thickBot="1" x14ac:dyDescent="0.3">
      <c r="A27" s="4" t="s">
        <v>161</v>
      </c>
      <c r="B27" s="28" t="s">
        <v>144</v>
      </c>
      <c r="C27" s="29" t="s">
        <v>221</v>
      </c>
      <c r="D27" s="65">
        <v>0</v>
      </c>
      <c r="E27" s="268">
        <f>'gegev  per locatie'!BB23</f>
        <v>144</v>
      </c>
      <c r="F27" s="266">
        <f t="shared" si="0"/>
        <v>0</v>
      </c>
      <c r="H27" s="42" t="s">
        <v>258</v>
      </c>
      <c r="I27" s="64">
        <v>0</v>
      </c>
      <c r="J27" s="36">
        <f t="shared" si="3"/>
        <v>0</v>
      </c>
    </row>
    <row r="28" spans="1:10" ht="15.75" thickBot="1" x14ac:dyDescent="0.3">
      <c r="A28" s="2" t="s">
        <v>162</v>
      </c>
      <c r="B28" s="44"/>
      <c r="C28" s="45"/>
      <c r="D28" s="45"/>
      <c r="E28" s="268"/>
      <c r="F28" s="46"/>
      <c r="H28" s="44"/>
      <c r="I28" s="45"/>
      <c r="J28" s="46"/>
    </row>
    <row r="29" spans="1:10" x14ac:dyDescent="0.25">
      <c r="A29" s="20" t="s">
        <v>163</v>
      </c>
      <c r="B29" s="26" t="s">
        <v>147</v>
      </c>
      <c r="C29" s="27" t="s">
        <v>221</v>
      </c>
      <c r="D29" s="65">
        <v>0</v>
      </c>
      <c r="E29" s="268">
        <f>'gegev  per locatie'!BB25</f>
        <v>40082</v>
      </c>
      <c r="F29" s="266">
        <f t="shared" si="0"/>
        <v>0</v>
      </c>
      <c r="H29" s="42" t="s">
        <v>258</v>
      </c>
      <c r="I29" s="64">
        <v>0</v>
      </c>
      <c r="J29" s="36">
        <f t="shared" ref="J29:J34" si="4">E29*I29</f>
        <v>0</v>
      </c>
    </row>
    <row r="30" spans="1:10" x14ac:dyDescent="0.25">
      <c r="A30" s="21" t="s">
        <v>164</v>
      </c>
      <c r="B30" s="9" t="s">
        <v>147</v>
      </c>
      <c r="C30" s="1" t="s">
        <v>221</v>
      </c>
      <c r="D30" s="65">
        <v>0</v>
      </c>
      <c r="E30" s="268">
        <f>'gegev  per locatie'!BB26</f>
        <v>40082</v>
      </c>
      <c r="F30" s="266">
        <f t="shared" si="0"/>
        <v>0</v>
      </c>
      <c r="H30" s="42" t="s">
        <v>258</v>
      </c>
      <c r="I30" s="64">
        <v>0</v>
      </c>
      <c r="J30" s="36">
        <f t="shared" si="4"/>
        <v>0</v>
      </c>
    </row>
    <row r="31" spans="1:10" x14ac:dyDescent="0.25">
      <c r="A31" s="21" t="s">
        <v>329</v>
      </c>
      <c r="B31" s="9" t="s">
        <v>147</v>
      </c>
      <c r="C31" s="1" t="s">
        <v>221</v>
      </c>
      <c r="D31" s="65">
        <v>0</v>
      </c>
      <c r="E31" s="268">
        <f>E30</f>
        <v>40082</v>
      </c>
      <c r="F31" s="266">
        <f t="shared" ref="F31" si="5">D31*E31</f>
        <v>0</v>
      </c>
      <c r="H31" s="42" t="s">
        <v>258</v>
      </c>
      <c r="I31" s="64">
        <v>0</v>
      </c>
      <c r="J31" s="36">
        <f t="shared" ref="J31" si="6">E31*I31</f>
        <v>0</v>
      </c>
    </row>
    <row r="32" spans="1:10" x14ac:dyDescent="0.25">
      <c r="A32" s="21" t="s">
        <v>320</v>
      </c>
      <c r="B32" s="9" t="s">
        <v>147</v>
      </c>
      <c r="C32" s="1" t="s">
        <v>221</v>
      </c>
      <c r="D32" s="65">
        <v>0</v>
      </c>
      <c r="E32" s="268">
        <f>'gegev  per locatie'!BB27</f>
        <v>35221</v>
      </c>
      <c r="F32" s="266">
        <f t="shared" si="0"/>
        <v>0</v>
      </c>
      <c r="H32" s="42" t="s">
        <v>258</v>
      </c>
      <c r="I32" s="64">
        <v>0</v>
      </c>
      <c r="J32" s="36">
        <f t="shared" si="4"/>
        <v>0</v>
      </c>
    </row>
    <row r="33" spans="1:35" x14ac:dyDescent="0.25">
      <c r="A33" s="21" t="s">
        <v>321</v>
      </c>
      <c r="B33" s="9" t="s">
        <v>147</v>
      </c>
      <c r="C33" s="1" t="s">
        <v>221</v>
      </c>
      <c r="D33" s="65">
        <v>0</v>
      </c>
      <c r="E33" s="268">
        <f>'gegev  per locatie'!BB28</f>
        <v>2193</v>
      </c>
      <c r="F33" s="266">
        <f t="shared" si="0"/>
        <v>0</v>
      </c>
      <c r="H33" s="42" t="s">
        <v>258</v>
      </c>
      <c r="I33" s="64">
        <v>0</v>
      </c>
      <c r="J33" s="36">
        <f t="shared" si="4"/>
        <v>0</v>
      </c>
    </row>
    <row r="34" spans="1:35" ht="15.75" thickBot="1" x14ac:dyDescent="0.3">
      <c r="A34" s="21" t="s">
        <v>322</v>
      </c>
      <c r="B34" s="28" t="s">
        <v>147</v>
      </c>
      <c r="C34" s="29" t="s">
        <v>221</v>
      </c>
      <c r="D34" s="65">
        <v>0</v>
      </c>
      <c r="E34" s="268">
        <f>'gegev  per locatie'!BB29</f>
        <v>2668</v>
      </c>
      <c r="F34" s="266">
        <f t="shared" si="0"/>
        <v>0</v>
      </c>
      <c r="H34" s="42" t="s">
        <v>258</v>
      </c>
      <c r="I34" s="64">
        <v>0</v>
      </c>
      <c r="J34" s="36">
        <f t="shared" si="4"/>
        <v>0</v>
      </c>
      <c r="AI34" t="s">
        <v>176</v>
      </c>
    </row>
    <row r="35" spans="1:35" ht="15.75" thickBot="1" x14ac:dyDescent="0.3">
      <c r="A35" s="2" t="s">
        <v>169</v>
      </c>
      <c r="B35" s="44"/>
      <c r="C35" s="45"/>
      <c r="D35" s="45"/>
      <c r="E35" s="268"/>
      <c r="F35" s="46"/>
      <c r="H35" s="44"/>
      <c r="I35" s="45"/>
      <c r="J35" s="46"/>
    </row>
    <row r="36" spans="1:35" x14ac:dyDescent="0.25">
      <c r="A36" s="5" t="s">
        <v>174</v>
      </c>
      <c r="B36" s="30" t="s">
        <v>147</v>
      </c>
      <c r="C36" s="27" t="s">
        <v>221</v>
      </c>
      <c r="D36" s="65">
        <v>0</v>
      </c>
      <c r="E36" s="268">
        <f>'gegev  per locatie'!BB31</f>
        <v>0</v>
      </c>
      <c r="F36" s="266">
        <f t="shared" si="0"/>
        <v>0</v>
      </c>
      <c r="H36" s="42" t="s">
        <v>258</v>
      </c>
      <c r="I36" s="64">
        <v>0</v>
      </c>
      <c r="J36" s="36">
        <f t="shared" ref="J36:J44" si="7">E36*I36</f>
        <v>0</v>
      </c>
    </row>
    <row r="37" spans="1:35" x14ac:dyDescent="0.25">
      <c r="A37" s="5" t="s">
        <v>170</v>
      </c>
      <c r="B37" s="10" t="s">
        <v>147</v>
      </c>
      <c r="C37" s="1" t="s">
        <v>221</v>
      </c>
      <c r="D37" s="65">
        <v>0</v>
      </c>
      <c r="E37" s="268">
        <f>'gegev  per locatie'!BB32</f>
        <v>4582</v>
      </c>
      <c r="F37" s="266">
        <f t="shared" si="0"/>
        <v>0</v>
      </c>
      <c r="H37" s="42" t="s">
        <v>258</v>
      </c>
      <c r="I37" s="64">
        <v>0</v>
      </c>
      <c r="J37" s="36">
        <f t="shared" si="7"/>
        <v>0</v>
      </c>
    </row>
    <row r="38" spans="1:35" x14ac:dyDescent="0.25">
      <c r="A38" s="62" t="s">
        <v>171</v>
      </c>
      <c r="B38" s="10" t="s">
        <v>144</v>
      </c>
      <c r="C38" s="1" t="s">
        <v>221</v>
      </c>
      <c r="D38" s="65">
        <v>0</v>
      </c>
      <c r="E38" s="268">
        <f>'gegev  per locatie'!BB33</f>
        <v>312</v>
      </c>
      <c r="F38" s="266">
        <f t="shared" si="0"/>
        <v>0</v>
      </c>
      <c r="H38" s="42" t="s">
        <v>258</v>
      </c>
      <c r="I38" s="64">
        <v>0</v>
      </c>
      <c r="J38" s="36">
        <f t="shared" si="7"/>
        <v>0</v>
      </c>
    </row>
    <row r="39" spans="1:35" x14ac:dyDescent="0.25">
      <c r="A39" s="60" t="s">
        <v>281</v>
      </c>
      <c r="B39" s="57" t="s">
        <v>279</v>
      </c>
      <c r="C39" s="1" t="s">
        <v>221</v>
      </c>
      <c r="D39" s="65">
        <v>0</v>
      </c>
      <c r="E39" s="268">
        <f>'gegev  per locatie'!BB34</f>
        <v>0</v>
      </c>
      <c r="F39" s="266">
        <f t="shared" si="0"/>
        <v>0</v>
      </c>
      <c r="H39" s="42" t="s">
        <v>258</v>
      </c>
      <c r="I39" s="64">
        <v>0</v>
      </c>
      <c r="J39" s="36">
        <f t="shared" si="7"/>
        <v>0</v>
      </c>
    </row>
    <row r="40" spans="1:35" x14ac:dyDescent="0.25">
      <c r="A40" s="60" t="s">
        <v>282</v>
      </c>
      <c r="B40" s="57" t="s">
        <v>279</v>
      </c>
      <c r="C40" s="1" t="s">
        <v>221</v>
      </c>
      <c r="D40" s="65">
        <v>0</v>
      </c>
      <c r="E40" s="268">
        <f>'gegev  per locatie'!BB35</f>
        <v>0</v>
      </c>
      <c r="F40" s="266">
        <f t="shared" si="0"/>
        <v>0</v>
      </c>
      <c r="H40" s="42" t="s">
        <v>258</v>
      </c>
      <c r="I40" s="64">
        <v>0</v>
      </c>
      <c r="J40" s="36">
        <f t="shared" si="7"/>
        <v>0</v>
      </c>
    </row>
    <row r="41" spans="1:35" x14ac:dyDescent="0.25">
      <c r="A41" s="63" t="s">
        <v>269</v>
      </c>
      <c r="B41" s="10" t="s">
        <v>147</v>
      </c>
      <c r="C41" s="1" t="s">
        <v>221</v>
      </c>
      <c r="D41" s="65">
        <v>0</v>
      </c>
      <c r="E41" s="268">
        <f>'gegev  per locatie'!BB36</f>
        <v>0</v>
      </c>
      <c r="F41" s="266">
        <f t="shared" si="0"/>
        <v>0</v>
      </c>
      <c r="H41" s="42" t="s">
        <v>258</v>
      </c>
      <c r="I41" s="64">
        <v>0</v>
      </c>
      <c r="J41" s="36">
        <f t="shared" si="7"/>
        <v>0</v>
      </c>
    </row>
    <row r="42" spans="1:35" x14ac:dyDescent="0.25">
      <c r="A42" s="6" t="s">
        <v>172</v>
      </c>
      <c r="B42" s="10" t="s">
        <v>147</v>
      </c>
      <c r="C42" s="1" t="s">
        <v>221</v>
      </c>
      <c r="D42" s="65">
        <v>0</v>
      </c>
      <c r="E42" s="268">
        <f>'gegev  per locatie'!BB37</f>
        <v>0</v>
      </c>
      <c r="F42" s="266">
        <f t="shared" si="0"/>
        <v>0</v>
      </c>
      <c r="H42" s="42" t="s">
        <v>258</v>
      </c>
      <c r="I42" s="64">
        <v>0</v>
      </c>
      <c r="J42" s="36">
        <f t="shared" si="7"/>
        <v>0</v>
      </c>
    </row>
    <row r="43" spans="1:35" x14ac:dyDescent="0.25">
      <c r="A43" s="6" t="s">
        <v>173</v>
      </c>
      <c r="B43" s="10" t="s">
        <v>147</v>
      </c>
      <c r="C43" s="1" t="s">
        <v>221</v>
      </c>
      <c r="D43" s="65">
        <v>0</v>
      </c>
      <c r="E43" s="268">
        <f>'gegev  per locatie'!BB38</f>
        <v>0</v>
      </c>
      <c r="F43" s="266">
        <f t="shared" si="0"/>
        <v>0</v>
      </c>
      <c r="H43" s="42" t="s">
        <v>258</v>
      </c>
      <c r="I43" s="64">
        <v>0</v>
      </c>
      <c r="J43" s="36">
        <f t="shared" si="7"/>
        <v>0</v>
      </c>
    </row>
    <row r="44" spans="1:35" ht="15.75" thickBot="1" x14ac:dyDescent="0.3">
      <c r="A44" s="6" t="s">
        <v>178</v>
      </c>
      <c r="B44" s="31" t="s">
        <v>147</v>
      </c>
      <c r="C44" s="29" t="s">
        <v>221</v>
      </c>
      <c r="D44" s="65">
        <v>0</v>
      </c>
      <c r="E44" s="268">
        <f>'gegev  per locatie'!BB39</f>
        <v>0</v>
      </c>
      <c r="F44" s="267">
        <f t="shared" si="0"/>
        <v>0</v>
      </c>
      <c r="H44" s="42" t="s">
        <v>258</v>
      </c>
      <c r="I44" s="64">
        <v>0</v>
      </c>
      <c r="J44" s="36">
        <f t="shared" si="7"/>
        <v>0</v>
      </c>
    </row>
    <row r="45" spans="1:35" ht="15.75" thickBot="1" x14ac:dyDescent="0.3">
      <c r="A45" s="2" t="s">
        <v>175</v>
      </c>
      <c r="B45" s="336" t="s">
        <v>250</v>
      </c>
      <c r="C45" s="337"/>
      <c r="D45" s="337"/>
      <c r="E45" s="338"/>
      <c r="F45" s="339"/>
      <c r="H45" s="44"/>
      <c r="I45" s="45"/>
      <c r="J45" s="46"/>
    </row>
    <row r="46" spans="1:35" s="17" customFormat="1" ht="12.75" thickBot="1" x14ac:dyDescent="0.3">
      <c r="E46" s="19"/>
    </row>
    <row r="47" spans="1:35" s="17" customFormat="1" ht="15.75" thickBot="1" x14ac:dyDescent="0.3">
      <c r="A47" s="2" t="s">
        <v>286</v>
      </c>
      <c r="B47" s="44"/>
      <c r="C47" s="45"/>
      <c r="D47" s="45"/>
      <c r="E47" s="45"/>
      <c r="F47" s="46"/>
    </row>
    <row r="48" spans="1:35" s="17" customFormat="1" x14ac:dyDescent="0.25">
      <c r="A48" s="62" t="s">
        <v>288</v>
      </c>
      <c r="B48" s="10" t="s">
        <v>303</v>
      </c>
      <c r="C48" s="1"/>
      <c r="D48" s="64">
        <v>0</v>
      </c>
      <c r="E48" s="35">
        <v>10</v>
      </c>
      <c r="F48" s="36">
        <f>E48*D48</f>
        <v>0</v>
      </c>
    </row>
    <row r="49" spans="1:6" s="17" customFormat="1" ht="30" x14ac:dyDescent="0.25">
      <c r="A49" s="204" t="s">
        <v>297</v>
      </c>
      <c r="B49" s="10" t="s">
        <v>147</v>
      </c>
      <c r="C49" s="1"/>
      <c r="D49" s="64">
        <v>0</v>
      </c>
      <c r="E49" s="35">
        <v>150</v>
      </c>
      <c r="F49" s="36">
        <f>E49*D49</f>
        <v>0</v>
      </c>
    </row>
    <row r="50" spans="1:6" s="17" customFormat="1" x14ac:dyDescent="0.25">
      <c r="A50" s="220" t="s">
        <v>319</v>
      </c>
      <c r="B50" s="214" t="s">
        <v>287</v>
      </c>
      <c r="C50" s="1"/>
      <c r="D50" s="64">
        <v>0</v>
      </c>
      <c r="E50" s="35">
        <v>1</v>
      </c>
      <c r="F50" s="36">
        <f t="shared" ref="F50:F52" si="8">E50*D50</f>
        <v>0</v>
      </c>
    </row>
    <row r="51" spans="1:6" s="17" customFormat="1" x14ac:dyDescent="0.25">
      <c r="A51" s="220" t="s">
        <v>318</v>
      </c>
      <c r="B51" s="214" t="s">
        <v>287</v>
      </c>
      <c r="C51" s="1"/>
      <c r="D51" s="64">
        <v>0</v>
      </c>
      <c r="E51" s="35">
        <v>1</v>
      </c>
      <c r="F51" s="36">
        <f t="shared" si="8"/>
        <v>0</v>
      </c>
    </row>
    <row r="52" spans="1:6" s="17" customFormat="1" x14ac:dyDescent="0.25">
      <c r="A52" s="62" t="s">
        <v>282</v>
      </c>
      <c r="B52" s="10" t="s">
        <v>287</v>
      </c>
      <c r="C52" s="1"/>
      <c r="D52" s="64">
        <v>0</v>
      </c>
      <c r="E52" s="35">
        <v>5</v>
      </c>
      <c r="F52" s="36">
        <f t="shared" si="8"/>
        <v>0</v>
      </c>
    </row>
    <row r="53" spans="1:6" s="17" customFormat="1" x14ac:dyDescent="0.25">
      <c r="A53" s="62" t="s">
        <v>323</v>
      </c>
      <c r="B53" s="10" t="s">
        <v>147</v>
      </c>
      <c r="C53" s="1"/>
      <c r="D53" s="64">
        <v>0</v>
      </c>
      <c r="E53" s="35">
        <f>E25+E29+E37</f>
        <v>50959.75</v>
      </c>
      <c r="F53" s="36">
        <f t="shared" ref="F53:F54" si="9">E53*D53</f>
        <v>0</v>
      </c>
    </row>
    <row r="54" spans="1:6" s="17" customFormat="1" x14ac:dyDescent="0.25">
      <c r="A54" s="62" t="s">
        <v>293</v>
      </c>
      <c r="B54" s="10" t="s">
        <v>294</v>
      </c>
      <c r="C54" s="1"/>
      <c r="D54" s="64">
        <v>0</v>
      </c>
      <c r="E54" s="35">
        <v>5</v>
      </c>
      <c r="F54" s="36">
        <f t="shared" si="9"/>
        <v>0</v>
      </c>
    </row>
    <row r="55" spans="1:6" s="17" customFormat="1" ht="15.75" thickBot="1" x14ac:dyDescent="0.3">
      <c r="A55" s="202" t="s">
        <v>296</v>
      </c>
      <c r="B55" s="203" t="s">
        <v>147</v>
      </c>
      <c r="C55" s="201"/>
      <c r="D55" s="64">
        <v>0</v>
      </c>
      <c r="E55" s="35">
        <v>10</v>
      </c>
      <c r="F55" s="36">
        <f>E55*D55</f>
        <v>0</v>
      </c>
    </row>
    <row r="56" spans="1:6" s="17" customFormat="1" ht="15.75" thickBot="1" x14ac:dyDescent="0.3">
      <c r="A56" s="2" t="s">
        <v>295</v>
      </c>
      <c r="B56" s="2" t="s">
        <v>289</v>
      </c>
      <c r="C56" s="45"/>
      <c r="D56" s="199" t="s">
        <v>290</v>
      </c>
      <c r="E56" s="199"/>
      <c r="F56" s="199" t="s">
        <v>291</v>
      </c>
    </row>
    <row r="57" spans="1:6" s="17" customFormat="1" ht="12" x14ac:dyDescent="0.25">
      <c r="A57" s="64"/>
      <c r="B57" s="64"/>
      <c r="C57" s="64"/>
      <c r="D57" s="64"/>
      <c r="E57" s="64"/>
      <c r="F57" s="64"/>
    </row>
    <row r="58" spans="1:6" s="17" customFormat="1" ht="12" x14ac:dyDescent="0.25">
      <c r="A58" s="64"/>
      <c r="B58" s="64"/>
      <c r="C58" s="64"/>
      <c r="D58" s="64"/>
      <c r="E58" s="64"/>
      <c r="F58" s="64"/>
    </row>
    <row r="59" spans="1:6" s="17" customFormat="1" ht="12" x14ac:dyDescent="0.25">
      <c r="A59" s="64"/>
      <c r="B59" s="64"/>
      <c r="C59" s="64"/>
      <c r="D59" s="64"/>
      <c r="E59" s="64"/>
      <c r="F59" s="64"/>
    </row>
    <row r="60" spans="1:6" s="17" customFormat="1" ht="12" x14ac:dyDescent="0.25">
      <c r="A60" s="64"/>
      <c r="B60" s="64"/>
      <c r="C60" s="64"/>
      <c r="D60" s="64"/>
      <c r="E60" s="64"/>
      <c r="F60" s="64"/>
    </row>
    <row r="61" spans="1:6" s="17" customFormat="1" ht="12.75" thickBot="1" x14ac:dyDescent="0.3">
      <c r="E61" s="19"/>
    </row>
    <row r="62" spans="1:6" s="41" customFormat="1" ht="16.899999999999999" customHeight="1" thickBot="1" x14ac:dyDescent="0.3">
      <c r="A62" s="37" t="s">
        <v>261</v>
      </c>
      <c r="B62" s="38"/>
      <c r="C62" s="38"/>
      <c r="D62" s="38"/>
      <c r="E62" s="39"/>
      <c r="F62" s="40">
        <f>SUM(F11:F61)</f>
        <v>0</v>
      </c>
    </row>
    <row r="64" spans="1:6" x14ac:dyDescent="0.25">
      <c r="A64" s="49" t="s">
        <v>265</v>
      </c>
      <c r="B64" s="50"/>
      <c r="C64" s="50"/>
      <c r="D64" s="50"/>
      <c r="E64" s="50"/>
      <c r="F64" s="51"/>
    </row>
    <row r="65" spans="1:6" x14ac:dyDescent="0.25">
      <c r="A65" s="47" t="s">
        <v>266</v>
      </c>
      <c r="B65" s="327"/>
      <c r="C65" s="328"/>
      <c r="D65" s="328"/>
      <c r="E65" s="328"/>
      <c r="F65" s="329"/>
    </row>
    <row r="66" spans="1:6" x14ac:dyDescent="0.25">
      <c r="A66" s="48" t="s">
        <v>267</v>
      </c>
      <c r="B66" s="330"/>
      <c r="C66" s="331"/>
      <c r="D66" s="331"/>
      <c r="E66" s="331"/>
      <c r="F66" s="332"/>
    </row>
    <row r="67" spans="1:6" x14ac:dyDescent="0.25">
      <c r="A67" s="47" t="s">
        <v>5</v>
      </c>
      <c r="B67" s="330"/>
      <c r="C67" s="331"/>
      <c r="D67" s="331"/>
      <c r="E67" s="331"/>
      <c r="F67" s="332"/>
    </row>
    <row r="68" spans="1:6" x14ac:dyDescent="0.25">
      <c r="A68" s="52" t="s">
        <v>268</v>
      </c>
      <c r="B68" s="330"/>
      <c r="C68" s="331"/>
      <c r="D68" s="331"/>
      <c r="E68" s="331"/>
      <c r="F68" s="332"/>
    </row>
    <row r="69" spans="1:6" x14ac:dyDescent="0.25">
      <c r="A69" s="53"/>
      <c r="B69" s="54"/>
      <c r="C69" s="54"/>
      <c r="D69" s="54"/>
      <c r="E69" s="54"/>
      <c r="F69" s="55"/>
    </row>
  </sheetData>
  <mergeCells count="9">
    <mergeCell ref="B65:F65"/>
    <mergeCell ref="B66:F66"/>
    <mergeCell ref="B67:F67"/>
    <mergeCell ref="B68:F68"/>
    <mergeCell ref="A1:J1"/>
    <mergeCell ref="A5:A9"/>
    <mergeCell ref="B5:F8"/>
    <mergeCell ref="B45:F45"/>
    <mergeCell ref="C3:F3"/>
  </mergeCells>
  <pageMargins left="0.7" right="0.7" top="0.75" bottom="0.75" header="0.3" footer="0.3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E2E1D-2B72-4347-984C-59D2DD28B1B8}">
  <sheetPr>
    <tabColor rgb="FF0070C0"/>
    <pageSetUpPr fitToPage="1"/>
  </sheetPr>
  <dimension ref="A1:AI69"/>
  <sheetViews>
    <sheetView workbookViewId="0">
      <pane ySplit="9" topLeftCell="A10" activePane="bottomLeft" state="frozen"/>
      <selection pane="bottomLeft" sqref="A1:J1"/>
    </sheetView>
  </sheetViews>
  <sheetFormatPr defaultRowHeight="15" x14ac:dyDescent="0.25"/>
  <cols>
    <col min="1" max="1" width="45.42578125" bestFit="1" customWidth="1"/>
    <col min="2" max="2" width="13.28515625" bestFit="1" customWidth="1"/>
    <col min="3" max="3" width="9.5703125" customWidth="1"/>
    <col min="4" max="4" width="12.5703125" customWidth="1"/>
    <col min="5" max="5" width="10.85546875" style="18" customWidth="1"/>
    <col min="6" max="6" width="16.5703125" customWidth="1"/>
    <col min="7" max="7" width="3.85546875" customWidth="1"/>
    <col min="8" max="8" width="10.42578125" customWidth="1"/>
    <col min="9" max="9" width="13.42578125" customWidth="1"/>
    <col min="10" max="10" width="16.5703125" customWidth="1"/>
  </cols>
  <sheetData>
    <row r="1" spans="1:10" ht="18.75" x14ac:dyDescent="0.3">
      <c r="A1" s="326" t="s">
        <v>326</v>
      </c>
      <c r="B1" s="326"/>
      <c r="C1" s="326"/>
      <c r="D1" s="326"/>
      <c r="E1" s="326"/>
      <c r="F1" s="326"/>
      <c r="G1" s="326"/>
      <c r="H1" s="326"/>
      <c r="I1" s="326"/>
      <c r="J1" s="326"/>
    </row>
    <row r="2" spans="1:10" x14ac:dyDescent="0.25">
      <c r="A2" t="s">
        <v>251</v>
      </c>
    </row>
    <row r="3" spans="1:10" ht="42" customHeight="1" x14ac:dyDescent="0.25">
      <c r="A3" s="24" t="s">
        <v>252</v>
      </c>
      <c r="C3" s="333" t="s">
        <v>283</v>
      </c>
      <c r="D3" s="334"/>
      <c r="E3" s="334"/>
      <c r="F3" s="335"/>
    </row>
    <row r="4" spans="1:10" ht="15.75" thickBot="1" x14ac:dyDescent="0.3"/>
    <row r="5" spans="1:10" ht="14.65" customHeight="1" x14ac:dyDescent="0.25">
      <c r="A5" s="349" t="s">
        <v>179</v>
      </c>
      <c r="B5" s="340" t="s">
        <v>249</v>
      </c>
      <c r="C5" s="341"/>
      <c r="D5" s="341"/>
      <c r="E5" s="341"/>
      <c r="F5" s="342"/>
    </row>
    <row r="6" spans="1:10" x14ac:dyDescent="0.25">
      <c r="A6" s="350"/>
      <c r="B6" s="343"/>
      <c r="C6" s="344"/>
      <c r="D6" s="344"/>
      <c r="E6" s="344"/>
      <c r="F6" s="345"/>
    </row>
    <row r="7" spans="1:10" x14ac:dyDescent="0.25">
      <c r="A7" s="350"/>
      <c r="B7" s="343"/>
      <c r="C7" s="344"/>
      <c r="D7" s="344"/>
      <c r="E7" s="344"/>
      <c r="F7" s="345"/>
    </row>
    <row r="8" spans="1:10" ht="15.75" thickBot="1" x14ac:dyDescent="0.3">
      <c r="A8" s="350"/>
      <c r="B8" s="346"/>
      <c r="C8" s="347"/>
      <c r="D8" s="347"/>
      <c r="E8" s="347"/>
      <c r="F8" s="348"/>
    </row>
    <row r="9" spans="1:10" ht="45.75" thickBot="1" x14ac:dyDescent="0.3">
      <c r="A9" s="351"/>
      <c r="B9" s="33" t="s">
        <v>167</v>
      </c>
      <c r="C9" s="33" t="s">
        <v>223</v>
      </c>
      <c r="D9" s="34" t="s">
        <v>255</v>
      </c>
      <c r="E9" s="34" t="s">
        <v>262</v>
      </c>
      <c r="F9" s="23" t="s">
        <v>254</v>
      </c>
      <c r="H9" s="22" t="s">
        <v>223</v>
      </c>
      <c r="I9" s="32" t="s">
        <v>256</v>
      </c>
      <c r="J9" s="23" t="s">
        <v>257</v>
      </c>
    </row>
    <row r="10" spans="1:10" ht="15.75" thickBot="1" x14ac:dyDescent="0.3">
      <c r="A10" s="8" t="s">
        <v>142</v>
      </c>
      <c r="B10" s="44"/>
      <c r="C10" s="45"/>
      <c r="D10" s="45"/>
      <c r="E10" s="218"/>
      <c r="F10" s="46"/>
      <c r="H10" s="44"/>
      <c r="I10" s="45"/>
      <c r="J10" s="46"/>
    </row>
    <row r="11" spans="1:10" x14ac:dyDescent="0.25">
      <c r="A11" s="3" t="s">
        <v>143</v>
      </c>
      <c r="B11" s="26" t="s">
        <v>144</v>
      </c>
      <c r="C11" s="27" t="s">
        <v>221</v>
      </c>
      <c r="D11" s="65">
        <v>0</v>
      </c>
      <c r="E11" s="268">
        <f>'gegev  per locatie'!BG7</f>
        <v>718</v>
      </c>
      <c r="F11" s="266">
        <f>D11*E11</f>
        <v>0</v>
      </c>
      <c r="G11" s="25"/>
      <c r="H11" s="42" t="s">
        <v>258</v>
      </c>
      <c r="I11" s="64">
        <v>0</v>
      </c>
      <c r="J11" s="36">
        <f>E11*I11</f>
        <v>0</v>
      </c>
    </row>
    <row r="12" spans="1:10" x14ac:dyDescent="0.25">
      <c r="A12" s="4" t="s">
        <v>145</v>
      </c>
      <c r="B12" s="9" t="s">
        <v>144</v>
      </c>
      <c r="C12" s="1" t="s">
        <v>221</v>
      </c>
      <c r="D12" s="65">
        <v>0</v>
      </c>
      <c r="E12" s="268">
        <f>'gegev  per locatie'!BG8</f>
        <v>718</v>
      </c>
      <c r="F12" s="266">
        <f t="shared" ref="F12:F44" si="0">D12*E12</f>
        <v>0</v>
      </c>
      <c r="H12" s="42" t="s">
        <v>258</v>
      </c>
      <c r="I12" s="64">
        <v>0</v>
      </c>
      <c r="J12" s="36">
        <f t="shared" ref="J12:J15" si="1">E12*I12</f>
        <v>0</v>
      </c>
    </row>
    <row r="13" spans="1:10" x14ac:dyDescent="0.25">
      <c r="A13" s="4" t="s">
        <v>146</v>
      </c>
      <c r="B13" s="9" t="s">
        <v>147</v>
      </c>
      <c r="C13" s="1" t="s">
        <v>221</v>
      </c>
      <c r="D13" s="65">
        <v>0</v>
      </c>
      <c r="E13" s="268">
        <f>'gegev  per locatie'!BG9</f>
        <v>2305.5</v>
      </c>
      <c r="F13" s="266">
        <f t="shared" si="0"/>
        <v>0</v>
      </c>
      <c r="H13" s="42" t="s">
        <v>258</v>
      </c>
      <c r="I13" s="64">
        <v>0</v>
      </c>
      <c r="J13" s="36">
        <f t="shared" si="1"/>
        <v>0</v>
      </c>
    </row>
    <row r="14" spans="1:10" x14ac:dyDescent="0.25">
      <c r="A14" s="4" t="s">
        <v>148</v>
      </c>
      <c r="B14" s="9" t="s">
        <v>144</v>
      </c>
      <c r="C14" s="1" t="s">
        <v>221</v>
      </c>
      <c r="D14" s="65">
        <v>0</v>
      </c>
      <c r="E14" s="268">
        <f>'gegev  per locatie'!BG10</f>
        <v>718</v>
      </c>
      <c r="F14" s="266">
        <f t="shared" si="0"/>
        <v>0</v>
      </c>
      <c r="H14" s="42" t="s">
        <v>258</v>
      </c>
      <c r="I14" s="64">
        <v>0</v>
      </c>
      <c r="J14" s="36">
        <f t="shared" si="1"/>
        <v>0</v>
      </c>
    </row>
    <row r="15" spans="1:10" ht="15.75" thickBot="1" x14ac:dyDescent="0.3">
      <c r="A15" s="4" t="s">
        <v>149</v>
      </c>
      <c r="B15" s="28" t="s">
        <v>144</v>
      </c>
      <c r="C15" s="29" t="s">
        <v>221</v>
      </c>
      <c r="D15" s="65">
        <v>0</v>
      </c>
      <c r="E15" s="268">
        <f>'gegev  per locatie'!BG11</f>
        <v>718</v>
      </c>
      <c r="F15" s="266">
        <f t="shared" si="0"/>
        <v>0</v>
      </c>
      <c r="H15" s="42" t="s">
        <v>258</v>
      </c>
      <c r="I15" s="64">
        <v>0</v>
      </c>
      <c r="J15" s="36">
        <f t="shared" si="1"/>
        <v>0</v>
      </c>
    </row>
    <row r="16" spans="1:10" ht="15.75" thickBot="1" x14ac:dyDescent="0.3">
      <c r="A16" s="2" t="s">
        <v>150</v>
      </c>
      <c r="B16" s="44"/>
      <c r="C16" s="45"/>
      <c r="D16" s="45"/>
      <c r="E16" s="268"/>
      <c r="F16" s="46"/>
      <c r="H16" s="44"/>
      <c r="I16" s="45"/>
      <c r="J16" s="46"/>
    </row>
    <row r="17" spans="1:10" x14ac:dyDescent="0.25">
      <c r="A17" s="3" t="s">
        <v>151</v>
      </c>
      <c r="B17" s="26" t="s">
        <v>147</v>
      </c>
      <c r="C17" s="27" t="s">
        <v>221</v>
      </c>
      <c r="D17" s="65">
        <v>0</v>
      </c>
      <c r="E17" s="268">
        <f>'gegev  per locatie'!BG13</f>
        <v>1145</v>
      </c>
      <c r="F17" s="266">
        <f t="shared" si="0"/>
        <v>0</v>
      </c>
      <c r="H17" s="42" t="s">
        <v>258</v>
      </c>
      <c r="I17" s="64">
        <v>0</v>
      </c>
      <c r="J17" s="36">
        <f t="shared" ref="J17:J22" si="2">E17*I17</f>
        <v>0</v>
      </c>
    </row>
    <row r="18" spans="1:10" x14ac:dyDescent="0.25">
      <c r="A18" s="4" t="s">
        <v>152</v>
      </c>
      <c r="B18" s="9" t="s">
        <v>147</v>
      </c>
      <c r="C18" s="1" t="s">
        <v>221</v>
      </c>
      <c r="D18" s="65">
        <v>0</v>
      </c>
      <c r="E18" s="268">
        <f>'gegev  per locatie'!BG14</f>
        <v>1145</v>
      </c>
      <c r="F18" s="266">
        <f t="shared" si="0"/>
        <v>0</v>
      </c>
      <c r="H18" s="42" t="s">
        <v>258</v>
      </c>
      <c r="I18" s="64">
        <v>0</v>
      </c>
      <c r="J18" s="36">
        <f t="shared" si="2"/>
        <v>0</v>
      </c>
    </row>
    <row r="19" spans="1:10" x14ac:dyDescent="0.25">
      <c r="A19" s="4" t="s">
        <v>153</v>
      </c>
      <c r="B19" s="9" t="s">
        <v>147</v>
      </c>
      <c r="C19" s="1" t="s">
        <v>221</v>
      </c>
      <c r="D19" s="65">
        <v>0</v>
      </c>
      <c r="E19" s="268">
        <f>'gegev  per locatie'!BG15</f>
        <v>1145</v>
      </c>
      <c r="F19" s="266">
        <f t="shared" si="0"/>
        <v>0</v>
      </c>
      <c r="H19" s="42" t="s">
        <v>258</v>
      </c>
      <c r="I19" s="64">
        <v>0</v>
      </c>
      <c r="J19" s="36">
        <f t="shared" si="2"/>
        <v>0</v>
      </c>
    </row>
    <row r="20" spans="1:10" x14ac:dyDescent="0.25">
      <c r="A20" s="4" t="s">
        <v>154</v>
      </c>
      <c r="B20" s="9" t="s">
        <v>147</v>
      </c>
      <c r="C20" s="1" t="s">
        <v>221</v>
      </c>
      <c r="D20" s="65">
        <v>0</v>
      </c>
      <c r="E20" s="268">
        <f>'gegev  per locatie'!BG16</f>
        <v>1145</v>
      </c>
      <c r="F20" s="266">
        <f t="shared" si="0"/>
        <v>0</v>
      </c>
      <c r="H20" s="42" t="s">
        <v>258</v>
      </c>
      <c r="I20" s="64">
        <v>0</v>
      </c>
      <c r="J20" s="36">
        <f t="shared" si="2"/>
        <v>0</v>
      </c>
    </row>
    <row r="21" spans="1:10" x14ac:dyDescent="0.25">
      <c r="A21" s="4" t="s">
        <v>155</v>
      </c>
      <c r="B21" s="9" t="s">
        <v>147</v>
      </c>
      <c r="C21" s="1" t="s">
        <v>221</v>
      </c>
      <c r="D21" s="65">
        <v>0</v>
      </c>
      <c r="E21" s="268">
        <f>'gegev  per locatie'!BG17</f>
        <v>1145</v>
      </c>
      <c r="F21" s="266">
        <f t="shared" si="0"/>
        <v>0</v>
      </c>
      <c r="H21" s="42" t="s">
        <v>258</v>
      </c>
      <c r="I21" s="64">
        <v>0</v>
      </c>
      <c r="J21" s="36">
        <f t="shared" si="2"/>
        <v>0</v>
      </c>
    </row>
    <row r="22" spans="1:10" ht="15.75" thickBot="1" x14ac:dyDescent="0.3">
      <c r="A22" s="4" t="s">
        <v>156</v>
      </c>
      <c r="B22" s="28" t="s">
        <v>147</v>
      </c>
      <c r="C22" s="29" t="s">
        <v>221</v>
      </c>
      <c r="D22" s="65">
        <v>0</v>
      </c>
      <c r="E22" s="268">
        <f>'gegev  per locatie'!BG18</f>
        <v>1145</v>
      </c>
      <c r="F22" s="266">
        <f t="shared" si="0"/>
        <v>0</v>
      </c>
      <c r="H22" s="42" t="s">
        <v>258</v>
      </c>
      <c r="I22" s="64">
        <v>0</v>
      </c>
      <c r="J22" s="36">
        <f t="shared" si="2"/>
        <v>0</v>
      </c>
    </row>
    <row r="23" spans="1:10" ht="15.75" thickBot="1" x14ac:dyDescent="0.3">
      <c r="A23" s="2" t="s">
        <v>157</v>
      </c>
      <c r="B23" s="44"/>
      <c r="C23" s="45"/>
      <c r="D23" s="45"/>
      <c r="E23" s="268"/>
      <c r="F23" s="46"/>
      <c r="H23" s="44"/>
      <c r="I23" s="45"/>
      <c r="J23" s="46"/>
    </row>
    <row r="24" spans="1:10" x14ac:dyDescent="0.25">
      <c r="A24" s="3" t="s">
        <v>158</v>
      </c>
      <c r="B24" s="26" t="s">
        <v>147</v>
      </c>
      <c r="C24" s="27" t="s">
        <v>221</v>
      </c>
      <c r="D24" s="65">
        <v>0</v>
      </c>
      <c r="E24" s="268">
        <f>'gegev  per locatie'!BG20</f>
        <v>6146</v>
      </c>
      <c r="F24" s="266">
        <f t="shared" si="0"/>
        <v>0</v>
      </c>
      <c r="H24" s="42" t="s">
        <v>258</v>
      </c>
      <c r="I24" s="64">
        <v>0</v>
      </c>
      <c r="J24" s="36">
        <f t="shared" ref="J24:J27" si="3">E24*I24</f>
        <v>0</v>
      </c>
    </row>
    <row r="25" spans="1:10" x14ac:dyDescent="0.25">
      <c r="A25" s="4" t="s">
        <v>159</v>
      </c>
      <c r="B25" s="9" t="s">
        <v>147</v>
      </c>
      <c r="C25" s="1" t="s">
        <v>221</v>
      </c>
      <c r="D25" s="65">
        <v>0</v>
      </c>
      <c r="E25" s="268">
        <f>'gegev  per locatie'!BG21</f>
        <v>6146</v>
      </c>
      <c r="F25" s="266">
        <f t="shared" si="0"/>
        <v>0</v>
      </c>
      <c r="H25" s="42" t="s">
        <v>258</v>
      </c>
      <c r="I25" s="64">
        <v>0</v>
      </c>
      <c r="J25" s="36">
        <f t="shared" si="3"/>
        <v>0</v>
      </c>
    </row>
    <row r="26" spans="1:10" x14ac:dyDescent="0.25">
      <c r="A26" s="4" t="s">
        <v>160</v>
      </c>
      <c r="B26" s="9" t="s">
        <v>144</v>
      </c>
      <c r="C26" s="1" t="s">
        <v>221</v>
      </c>
      <c r="D26" s="65">
        <v>0</v>
      </c>
      <c r="E26" s="268">
        <f>'gegev  per locatie'!BG22</f>
        <v>1527</v>
      </c>
      <c r="F26" s="266">
        <f t="shared" si="0"/>
        <v>0</v>
      </c>
      <c r="H26" s="42" t="s">
        <v>258</v>
      </c>
      <c r="I26" s="64">
        <v>0</v>
      </c>
      <c r="J26" s="36">
        <f t="shared" si="3"/>
        <v>0</v>
      </c>
    </row>
    <row r="27" spans="1:10" ht="15.75" thickBot="1" x14ac:dyDescent="0.3">
      <c r="A27" s="4" t="s">
        <v>161</v>
      </c>
      <c r="B27" s="28" t="s">
        <v>144</v>
      </c>
      <c r="C27" s="29" t="s">
        <v>221</v>
      </c>
      <c r="D27" s="65">
        <v>0</v>
      </c>
      <c r="E27" s="268">
        <f>'gegev  per locatie'!BG23</f>
        <v>0</v>
      </c>
      <c r="F27" s="266">
        <f t="shared" si="0"/>
        <v>0</v>
      </c>
      <c r="H27" s="42" t="s">
        <v>258</v>
      </c>
      <c r="I27" s="64">
        <v>0</v>
      </c>
      <c r="J27" s="36">
        <f t="shared" si="3"/>
        <v>0</v>
      </c>
    </row>
    <row r="28" spans="1:10" ht="15.75" thickBot="1" x14ac:dyDescent="0.3">
      <c r="A28" s="2" t="s">
        <v>162</v>
      </c>
      <c r="B28" s="44"/>
      <c r="C28" s="45"/>
      <c r="D28" s="45"/>
      <c r="E28" s="268"/>
      <c r="F28" s="46"/>
      <c r="H28" s="44"/>
      <c r="I28" s="45"/>
      <c r="J28" s="46"/>
    </row>
    <row r="29" spans="1:10" x14ac:dyDescent="0.25">
      <c r="A29" s="20" t="s">
        <v>163</v>
      </c>
      <c r="B29" s="26" t="s">
        <v>147</v>
      </c>
      <c r="C29" s="27" t="s">
        <v>221</v>
      </c>
      <c r="D29" s="65">
        <v>0</v>
      </c>
      <c r="E29" s="268">
        <f>'gegev  per locatie'!BG25</f>
        <v>13627</v>
      </c>
      <c r="F29" s="266">
        <f t="shared" si="0"/>
        <v>0</v>
      </c>
      <c r="H29" s="42" t="s">
        <v>258</v>
      </c>
      <c r="I29" s="64">
        <v>0</v>
      </c>
      <c r="J29" s="36">
        <f t="shared" ref="J29:J34" si="4">E29*I29</f>
        <v>0</v>
      </c>
    </row>
    <row r="30" spans="1:10" x14ac:dyDescent="0.25">
      <c r="A30" s="21" t="s">
        <v>164</v>
      </c>
      <c r="B30" s="9" t="s">
        <v>147</v>
      </c>
      <c r="C30" s="1" t="s">
        <v>221</v>
      </c>
      <c r="D30" s="65">
        <v>0</v>
      </c>
      <c r="E30" s="268">
        <f>'gegev  per locatie'!BG26</f>
        <v>13627</v>
      </c>
      <c r="F30" s="266">
        <f t="shared" si="0"/>
        <v>0</v>
      </c>
      <c r="H30" s="42" t="s">
        <v>258</v>
      </c>
      <c r="I30" s="64">
        <v>0</v>
      </c>
      <c r="J30" s="36">
        <f t="shared" si="4"/>
        <v>0</v>
      </c>
    </row>
    <row r="31" spans="1:10" x14ac:dyDescent="0.25">
      <c r="A31" s="21" t="s">
        <v>329</v>
      </c>
      <c r="B31" s="9" t="s">
        <v>147</v>
      </c>
      <c r="C31" s="1" t="s">
        <v>221</v>
      </c>
      <c r="D31" s="65">
        <v>0</v>
      </c>
      <c r="E31" s="268">
        <f>E30</f>
        <v>13627</v>
      </c>
      <c r="F31" s="266">
        <f t="shared" si="0"/>
        <v>0</v>
      </c>
      <c r="H31" s="42" t="s">
        <v>258</v>
      </c>
      <c r="I31" s="64">
        <v>0</v>
      </c>
      <c r="J31" s="36">
        <f t="shared" si="4"/>
        <v>0</v>
      </c>
    </row>
    <row r="32" spans="1:10" x14ac:dyDescent="0.25">
      <c r="A32" s="21" t="s">
        <v>320</v>
      </c>
      <c r="B32" s="9" t="s">
        <v>147</v>
      </c>
      <c r="C32" s="1" t="s">
        <v>221</v>
      </c>
      <c r="D32" s="65">
        <v>0</v>
      </c>
      <c r="E32" s="268">
        <f>'gegev  per locatie'!BG27</f>
        <v>10627</v>
      </c>
      <c r="F32" s="266">
        <f t="shared" si="0"/>
        <v>0</v>
      </c>
      <c r="H32" s="42" t="s">
        <v>258</v>
      </c>
      <c r="I32" s="64">
        <v>0</v>
      </c>
      <c r="J32" s="36">
        <f t="shared" si="4"/>
        <v>0</v>
      </c>
    </row>
    <row r="33" spans="1:35" x14ac:dyDescent="0.25">
      <c r="A33" s="21" t="s">
        <v>321</v>
      </c>
      <c r="B33" s="9" t="s">
        <v>147</v>
      </c>
      <c r="C33" s="1" t="s">
        <v>221</v>
      </c>
      <c r="D33" s="65">
        <v>0</v>
      </c>
      <c r="E33" s="268">
        <f>'gegev  per locatie'!BG28</f>
        <v>2490</v>
      </c>
      <c r="F33" s="266">
        <f t="shared" si="0"/>
        <v>0</v>
      </c>
      <c r="H33" s="42" t="s">
        <v>258</v>
      </c>
      <c r="I33" s="64">
        <v>0</v>
      </c>
      <c r="J33" s="36">
        <f t="shared" si="4"/>
        <v>0</v>
      </c>
    </row>
    <row r="34" spans="1:35" ht="15.75" thickBot="1" x14ac:dyDescent="0.3">
      <c r="A34" s="21" t="s">
        <v>322</v>
      </c>
      <c r="B34" s="28" t="s">
        <v>147</v>
      </c>
      <c r="C34" s="29" t="s">
        <v>221</v>
      </c>
      <c r="D34" s="65">
        <v>0</v>
      </c>
      <c r="E34" s="268">
        <f>'gegev  per locatie'!BG29</f>
        <v>510</v>
      </c>
      <c r="F34" s="266">
        <f t="shared" si="0"/>
        <v>0</v>
      </c>
      <c r="H34" s="42" t="s">
        <v>258</v>
      </c>
      <c r="I34" s="64">
        <v>0</v>
      </c>
      <c r="J34" s="36">
        <f t="shared" si="4"/>
        <v>0</v>
      </c>
      <c r="AI34" t="s">
        <v>176</v>
      </c>
    </row>
    <row r="35" spans="1:35" ht="15.75" thickBot="1" x14ac:dyDescent="0.3">
      <c r="A35" s="2" t="s">
        <v>169</v>
      </c>
      <c r="B35" s="44"/>
      <c r="C35" s="45"/>
      <c r="D35" s="45"/>
      <c r="E35" s="268"/>
      <c r="F35" s="46"/>
      <c r="H35" s="44"/>
      <c r="I35" s="45"/>
      <c r="J35" s="46"/>
    </row>
    <row r="36" spans="1:35" x14ac:dyDescent="0.25">
      <c r="A36" s="5" t="s">
        <v>174</v>
      </c>
      <c r="B36" s="30" t="s">
        <v>147</v>
      </c>
      <c r="C36" s="27" t="s">
        <v>221</v>
      </c>
      <c r="D36" s="65">
        <v>0</v>
      </c>
      <c r="E36" s="268">
        <f>'gegev  per locatie'!BG31</f>
        <v>6500</v>
      </c>
      <c r="F36" s="266">
        <f t="shared" si="0"/>
        <v>0</v>
      </c>
      <c r="H36" s="42" t="s">
        <v>258</v>
      </c>
      <c r="I36" s="64">
        <v>0</v>
      </c>
      <c r="J36" s="36">
        <f t="shared" ref="J36:J44" si="5">E36*I36</f>
        <v>0</v>
      </c>
    </row>
    <row r="37" spans="1:35" x14ac:dyDescent="0.25">
      <c r="A37" s="5" t="s">
        <v>170</v>
      </c>
      <c r="B37" s="10" t="s">
        <v>147</v>
      </c>
      <c r="C37" s="1" t="s">
        <v>221</v>
      </c>
      <c r="D37" s="65">
        <v>0</v>
      </c>
      <c r="E37" s="268">
        <f>'gegev  per locatie'!BG32</f>
        <v>0</v>
      </c>
      <c r="F37" s="266">
        <f t="shared" si="0"/>
        <v>0</v>
      </c>
      <c r="H37" s="42" t="s">
        <v>258</v>
      </c>
      <c r="I37" s="64">
        <v>0</v>
      </c>
      <c r="J37" s="36">
        <f t="shared" si="5"/>
        <v>0</v>
      </c>
    </row>
    <row r="38" spans="1:35" x14ac:dyDescent="0.25">
      <c r="A38" s="6" t="s">
        <v>171</v>
      </c>
      <c r="B38" s="10" t="s">
        <v>144</v>
      </c>
      <c r="C38" s="1" t="s">
        <v>221</v>
      </c>
      <c r="D38" s="65">
        <v>0</v>
      </c>
      <c r="E38" s="268">
        <f>'gegev  per locatie'!BG33</f>
        <v>332</v>
      </c>
      <c r="F38" s="266">
        <f t="shared" si="0"/>
        <v>0</v>
      </c>
      <c r="H38" s="42" t="s">
        <v>258</v>
      </c>
      <c r="I38" s="64">
        <v>0</v>
      </c>
      <c r="J38" s="36">
        <f t="shared" si="5"/>
        <v>0</v>
      </c>
    </row>
    <row r="39" spans="1:35" x14ac:dyDescent="0.25">
      <c r="A39" s="60" t="s">
        <v>281</v>
      </c>
      <c r="B39" s="61" t="s">
        <v>279</v>
      </c>
      <c r="C39" s="1" t="s">
        <v>221</v>
      </c>
      <c r="D39" s="65">
        <v>0</v>
      </c>
      <c r="E39" s="268">
        <f>'gegev  per locatie'!BG34</f>
        <v>0</v>
      </c>
      <c r="F39" s="266">
        <f t="shared" si="0"/>
        <v>0</v>
      </c>
      <c r="H39" s="42" t="s">
        <v>258</v>
      </c>
      <c r="I39" s="64">
        <v>0</v>
      </c>
      <c r="J39" s="36">
        <f t="shared" si="5"/>
        <v>0</v>
      </c>
    </row>
    <row r="40" spans="1:35" x14ac:dyDescent="0.25">
      <c r="A40" s="60" t="s">
        <v>282</v>
      </c>
      <c r="B40" s="61" t="s">
        <v>279</v>
      </c>
      <c r="C40" s="1" t="s">
        <v>221</v>
      </c>
      <c r="D40" s="65">
        <v>0</v>
      </c>
      <c r="E40" s="268">
        <f>'gegev  per locatie'!BG35</f>
        <v>0</v>
      </c>
      <c r="F40" s="266">
        <f t="shared" si="0"/>
        <v>0</v>
      </c>
      <c r="H40" s="42" t="s">
        <v>258</v>
      </c>
      <c r="I40" s="64">
        <v>0</v>
      </c>
      <c r="J40" s="36">
        <f t="shared" si="5"/>
        <v>0</v>
      </c>
    </row>
    <row r="41" spans="1:35" x14ac:dyDescent="0.25">
      <c r="A41" s="7" t="s">
        <v>269</v>
      </c>
      <c r="B41" s="10" t="s">
        <v>147</v>
      </c>
      <c r="C41" s="1" t="s">
        <v>221</v>
      </c>
      <c r="D41" s="65">
        <v>0</v>
      </c>
      <c r="E41" s="268">
        <f>'gegev  per locatie'!BG36</f>
        <v>0</v>
      </c>
      <c r="F41" s="266">
        <f t="shared" si="0"/>
        <v>0</v>
      </c>
      <c r="H41" s="42" t="s">
        <v>258</v>
      </c>
      <c r="I41" s="64">
        <v>0</v>
      </c>
      <c r="J41" s="36">
        <f t="shared" si="5"/>
        <v>0</v>
      </c>
    </row>
    <row r="42" spans="1:35" x14ac:dyDescent="0.25">
      <c r="A42" s="6" t="s">
        <v>172</v>
      </c>
      <c r="B42" s="10" t="s">
        <v>147</v>
      </c>
      <c r="C42" s="1" t="s">
        <v>221</v>
      </c>
      <c r="D42" s="65">
        <v>0</v>
      </c>
      <c r="E42" s="268">
        <f>'gegev  per locatie'!BG37</f>
        <v>36</v>
      </c>
      <c r="F42" s="266">
        <f t="shared" si="0"/>
        <v>0</v>
      </c>
      <c r="H42" s="42" t="s">
        <v>258</v>
      </c>
      <c r="I42" s="64">
        <v>0</v>
      </c>
      <c r="J42" s="36">
        <f t="shared" si="5"/>
        <v>0</v>
      </c>
    </row>
    <row r="43" spans="1:35" x14ac:dyDescent="0.25">
      <c r="A43" s="6" t="s">
        <v>173</v>
      </c>
      <c r="B43" s="10" t="s">
        <v>147</v>
      </c>
      <c r="C43" s="1" t="s">
        <v>221</v>
      </c>
      <c r="D43" s="65">
        <v>0</v>
      </c>
      <c r="E43" s="268">
        <f>'gegev  per locatie'!BG38</f>
        <v>0</v>
      </c>
      <c r="F43" s="266">
        <f t="shared" si="0"/>
        <v>0</v>
      </c>
      <c r="H43" s="42" t="s">
        <v>258</v>
      </c>
      <c r="I43" s="64">
        <v>0</v>
      </c>
      <c r="J43" s="36">
        <f t="shared" si="5"/>
        <v>0</v>
      </c>
    </row>
    <row r="44" spans="1:35" ht="15.75" thickBot="1" x14ac:dyDescent="0.3">
      <c r="A44" s="6" t="s">
        <v>178</v>
      </c>
      <c r="B44" s="31" t="s">
        <v>147</v>
      </c>
      <c r="C44" s="29" t="s">
        <v>221</v>
      </c>
      <c r="D44" s="65">
        <v>0</v>
      </c>
      <c r="E44" s="268">
        <f>'gegev  per locatie'!BG39</f>
        <v>0</v>
      </c>
      <c r="F44" s="267">
        <f t="shared" si="0"/>
        <v>0</v>
      </c>
      <c r="H44" s="42" t="s">
        <v>258</v>
      </c>
      <c r="I44" s="64">
        <v>0</v>
      </c>
      <c r="J44" s="36">
        <f t="shared" si="5"/>
        <v>0</v>
      </c>
    </row>
    <row r="45" spans="1:35" ht="15.75" thickBot="1" x14ac:dyDescent="0.3">
      <c r="A45" s="2" t="s">
        <v>175</v>
      </c>
      <c r="B45" s="336" t="s">
        <v>250</v>
      </c>
      <c r="C45" s="337"/>
      <c r="D45" s="337"/>
      <c r="E45" s="338"/>
      <c r="F45" s="339"/>
      <c r="H45" s="44"/>
      <c r="I45" s="45"/>
      <c r="J45" s="46"/>
    </row>
    <row r="46" spans="1:35" s="17" customFormat="1" ht="12.75" thickBot="1" x14ac:dyDescent="0.3">
      <c r="E46" s="19"/>
    </row>
    <row r="47" spans="1:35" s="17" customFormat="1" ht="15.75" thickBot="1" x14ac:dyDescent="0.3">
      <c r="A47" s="216" t="s">
        <v>286</v>
      </c>
      <c r="B47" s="217"/>
      <c r="C47" s="218"/>
      <c r="D47" s="45"/>
      <c r="E47" s="45"/>
      <c r="F47" s="46"/>
    </row>
    <row r="48" spans="1:35" s="17" customFormat="1" x14ac:dyDescent="0.25">
      <c r="A48" s="220" t="s">
        <v>288</v>
      </c>
      <c r="B48" s="214" t="s">
        <v>303</v>
      </c>
      <c r="C48" s="1"/>
      <c r="D48" s="64">
        <v>0</v>
      </c>
      <c r="E48" s="35">
        <v>10</v>
      </c>
      <c r="F48" s="36">
        <f>E48*D48</f>
        <v>0</v>
      </c>
    </row>
    <row r="49" spans="1:6" s="17" customFormat="1" ht="30" x14ac:dyDescent="0.25">
      <c r="A49" s="221" t="s">
        <v>297</v>
      </c>
      <c r="B49" s="214" t="s">
        <v>147</v>
      </c>
      <c r="C49" s="1"/>
      <c r="D49" s="64">
        <v>0</v>
      </c>
      <c r="E49" s="35">
        <v>75</v>
      </c>
      <c r="F49" s="36">
        <f>E49*D49</f>
        <v>0</v>
      </c>
    </row>
    <row r="50" spans="1:6" s="17" customFormat="1" x14ac:dyDescent="0.25">
      <c r="A50" s="222" t="s">
        <v>296</v>
      </c>
      <c r="B50" s="223" t="s">
        <v>147</v>
      </c>
      <c r="C50" s="1"/>
      <c r="D50" s="64">
        <v>0</v>
      </c>
      <c r="E50" s="35">
        <v>10</v>
      </c>
      <c r="F50" s="36">
        <f t="shared" ref="F50" si="6">E50*D50</f>
        <v>0</v>
      </c>
    </row>
    <row r="51" spans="1:6" s="17" customFormat="1" x14ac:dyDescent="0.25">
      <c r="A51" s="220" t="s">
        <v>319</v>
      </c>
      <c r="B51" s="214" t="s">
        <v>287</v>
      </c>
      <c r="C51" s="1"/>
      <c r="D51" s="64">
        <v>0</v>
      </c>
      <c r="E51" s="35">
        <v>1</v>
      </c>
      <c r="F51" s="36">
        <f t="shared" ref="F51:F55" si="7">E51*D51</f>
        <v>0</v>
      </c>
    </row>
    <row r="52" spans="1:6" s="17" customFormat="1" x14ac:dyDescent="0.25">
      <c r="A52" s="220" t="s">
        <v>318</v>
      </c>
      <c r="B52" s="214" t="s">
        <v>287</v>
      </c>
      <c r="C52" s="1"/>
      <c r="D52" s="64">
        <v>0</v>
      </c>
      <c r="E52" s="35">
        <v>1</v>
      </c>
      <c r="F52" s="36">
        <f t="shared" si="7"/>
        <v>0</v>
      </c>
    </row>
    <row r="53" spans="1:6" s="17" customFormat="1" x14ac:dyDescent="0.25">
      <c r="A53" s="220" t="s">
        <v>282</v>
      </c>
      <c r="B53" s="214" t="s">
        <v>287</v>
      </c>
      <c r="C53" s="1"/>
      <c r="D53" s="64">
        <v>0</v>
      </c>
      <c r="E53" s="35">
        <v>5</v>
      </c>
      <c r="F53" s="36">
        <f t="shared" si="7"/>
        <v>0</v>
      </c>
    </row>
    <row r="54" spans="1:6" s="17" customFormat="1" x14ac:dyDescent="0.25">
      <c r="A54" s="62" t="s">
        <v>323</v>
      </c>
      <c r="B54" s="214" t="s">
        <v>147</v>
      </c>
      <c r="C54" s="1"/>
      <c r="D54" s="64">
        <v>0</v>
      </c>
      <c r="E54" s="35">
        <f>E24+E29+E36</f>
        <v>26273</v>
      </c>
      <c r="F54" s="36">
        <f t="shared" si="7"/>
        <v>0</v>
      </c>
    </row>
    <row r="55" spans="1:6" s="17" customFormat="1" ht="15.75" thickBot="1" x14ac:dyDescent="0.3">
      <c r="A55" s="220" t="s">
        <v>293</v>
      </c>
      <c r="B55" s="214" t="s">
        <v>294</v>
      </c>
      <c r="C55" s="1"/>
      <c r="D55" s="64">
        <v>0</v>
      </c>
      <c r="E55" s="35">
        <v>10</v>
      </c>
      <c r="F55" s="36">
        <f t="shared" si="7"/>
        <v>0</v>
      </c>
    </row>
    <row r="56" spans="1:6" s="17" customFormat="1" ht="15.75" thickBot="1" x14ac:dyDescent="0.3">
      <c r="A56" s="8" t="s">
        <v>295</v>
      </c>
      <c r="B56" s="8" t="s">
        <v>289</v>
      </c>
      <c r="C56" s="219"/>
      <c r="D56" s="199" t="s">
        <v>290</v>
      </c>
      <c r="E56" s="199"/>
      <c r="F56" s="199" t="s">
        <v>291</v>
      </c>
    </row>
    <row r="57" spans="1:6" s="17" customFormat="1" ht="12" x14ac:dyDescent="0.25">
      <c r="A57" s="64"/>
      <c r="B57" s="64"/>
      <c r="C57" s="64"/>
      <c r="D57" s="64"/>
      <c r="E57" s="64"/>
      <c r="F57" s="64"/>
    </row>
    <row r="58" spans="1:6" s="17" customFormat="1" ht="12" x14ac:dyDescent="0.25">
      <c r="A58" s="64"/>
      <c r="B58" s="64"/>
      <c r="C58" s="64"/>
      <c r="D58" s="64"/>
      <c r="E58" s="64"/>
      <c r="F58" s="64"/>
    </row>
    <row r="59" spans="1:6" s="17" customFormat="1" ht="12" x14ac:dyDescent="0.25">
      <c r="A59" s="64"/>
      <c r="B59" s="64"/>
      <c r="C59" s="64"/>
      <c r="D59" s="64"/>
      <c r="E59" s="64"/>
      <c r="F59" s="64"/>
    </row>
    <row r="60" spans="1:6" s="17" customFormat="1" ht="12" x14ac:dyDescent="0.25">
      <c r="A60" s="64"/>
      <c r="B60" s="64"/>
      <c r="C60" s="64"/>
      <c r="D60" s="64"/>
      <c r="E60" s="64"/>
      <c r="F60" s="64"/>
    </row>
    <row r="61" spans="1:6" s="17" customFormat="1" ht="12.75" thickBot="1" x14ac:dyDescent="0.3">
      <c r="E61" s="19"/>
    </row>
    <row r="62" spans="1:6" s="41" customFormat="1" ht="16.899999999999999" customHeight="1" thickBot="1" x14ac:dyDescent="0.3">
      <c r="A62" s="37" t="s">
        <v>263</v>
      </c>
      <c r="B62" s="38"/>
      <c r="C62" s="38"/>
      <c r="D62" s="38"/>
      <c r="E62" s="39"/>
      <c r="F62" s="40">
        <f>SUM(F11:F61)</f>
        <v>0</v>
      </c>
    </row>
    <row r="64" spans="1:6" x14ac:dyDescent="0.25">
      <c r="A64" s="49" t="s">
        <v>265</v>
      </c>
      <c r="B64" s="50"/>
      <c r="C64" s="50"/>
      <c r="D64" s="50"/>
      <c r="E64" s="50"/>
      <c r="F64" s="51"/>
    </row>
    <row r="65" spans="1:6" x14ac:dyDescent="0.25">
      <c r="A65" s="47" t="s">
        <v>266</v>
      </c>
      <c r="B65" s="327"/>
      <c r="C65" s="328"/>
      <c r="D65" s="328"/>
      <c r="E65" s="328"/>
      <c r="F65" s="329"/>
    </row>
    <row r="66" spans="1:6" ht="32.25" customHeight="1" x14ac:dyDescent="0.25">
      <c r="A66" s="48" t="s">
        <v>267</v>
      </c>
      <c r="B66" s="330"/>
      <c r="C66" s="331"/>
      <c r="D66" s="331"/>
      <c r="E66" s="331"/>
      <c r="F66" s="332"/>
    </row>
    <row r="67" spans="1:6" x14ac:dyDescent="0.25">
      <c r="A67" s="47" t="s">
        <v>5</v>
      </c>
      <c r="B67" s="330"/>
      <c r="C67" s="331"/>
      <c r="D67" s="331"/>
      <c r="E67" s="331"/>
      <c r="F67" s="332"/>
    </row>
    <row r="68" spans="1:6" x14ac:dyDescent="0.25">
      <c r="A68" s="52" t="s">
        <v>268</v>
      </c>
      <c r="B68" s="330"/>
      <c r="C68" s="331"/>
      <c r="D68" s="331"/>
      <c r="E68" s="331"/>
      <c r="F68" s="332"/>
    </row>
    <row r="69" spans="1:6" x14ac:dyDescent="0.25">
      <c r="A69" s="53"/>
      <c r="B69" s="54"/>
      <c r="C69" s="54"/>
      <c r="D69" s="54"/>
      <c r="E69" s="54"/>
      <c r="F69" s="55"/>
    </row>
  </sheetData>
  <mergeCells count="9">
    <mergeCell ref="A1:J1"/>
    <mergeCell ref="B65:F65"/>
    <mergeCell ref="B66:F66"/>
    <mergeCell ref="B67:F67"/>
    <mergeCell ref="B68:F68"/>
    <mergeCell ref="A5:A9"/>
    <mergeCell ref="B5:F8"/>
    <mergeCell ref="B45:F45"/>
    <mergeCell ref="C3:F3"/>
  </mergeCells>
  <pageMargins left="0.7" right="0.7" top="0.75" bottom="0.75" header="0.3" footer="0.3"/>
  <pageSetup paperSize="9" scale="5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69FB02-710E-48E8-9401-0E52127767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023C18-CE78-484B-9DCE-54E0A49F7DDA}">
  <ds:schemaRefs>
    <ds:schemaRef ds:uri="http://purl.org/dc/elements/1.1/"/>
    <ds:schemaRef ds:uri="http://schemas.microsoft.com/office/2006/documentManagement/types"/>
    <ds:schemaRef ds:uri="8bcc0af5-6b34-4690-9653-1b51c27539c8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D033CAA-3080-4396-94FE-CDAE2751A8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4</vt:i4>
      </vt:variant>
    </vt:vector>
  </HeadingPairs>
  <TitlesOfParts>
    <vt:vector size="11" baseType="lpstr">
      <vt:lpstr>Locatie-overzicht</vt:lpstr>
      <vt:lpstr>Werkz huid freq</vt:lpstr>
      <vt:lpstr>gegev  per locatie</vt:lpstr>
      <vt:lpstr>freq</vt:lpstr>
      <vt:lpstr>Perceel 1</vt:lpstr>
      <vt:lpstr>Perceel 2</vt:lpstr>
      <vt:lpstr>Perceel 3</vt:lpstr>
      <vt:lpstr>'Perceel 1'!Afdrukbereik</vt:lpstr>
      <vt:lpstr>'Perceel 2'!Afdrukbereik</vt:lpstr>
      <vt:lpstr>'Perceel 3'!Afdrukbereik</vt:lpstr>
      <vt:lpstr>'Werkz huid freq'!Afdrukbereik</vt:lpstr>
    </vt:vector>
  </TitlesOfParts>
  <Manager/>
  <Company>Stichting Carmelcollege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Wal, van der Niels</dc:creator>
  <cp:keywords/>
  <dc:description/>
  <cp:lastModifiedBy>Willem Maassen van den Brink | Inkada Inkoop &amp; Advies</cp:lastModifiedBy>
  <cp:revision/>
  <cp:lastPrinted>2021-09-24T07:18:09Z</cp:lastPrinted>
  <dcterms:created xsi:type="dcterms:W3CDTF">2017-02-24T08:13:10Z</dcterms:created>
  <dcterms:modified xsi:type="dcterms:W3CDTF">2021-09-24T13:31:05Z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