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filterPrivacy="1" codeName="ThisWorkbook" autoCompressPictures="0"/>
  <xr:revisionPtr revIDLastSave="0" documentId="13_ncr:1_{650A61C1-8F5E-F749-A834-D3626D7FEFD1}" xr6:coauthVersionLast="45" xr6:coauthVersionMax="45" xr10:uidLastSave="{00000000-0000-0000-0000-000000000000}"/>
  <bookViews>
    <workbookView xWindow="28720" yWindow="500" windowWidth="21700" windowHeight="19840" activeTab="5"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Consensus" sheetId="9" r:id="rId6"/>
    <sheet name="Eindscores" sheetId="18" r:id="rId7"/>
  </sheets>
  <definedNames>
    <definedName name="SCORE">'Beoordelen open vragen'!$A$14:$A$19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3" i="9" l="1"/>
  <c r="G53" i="9"/>
  <c r="D53" i="9"/>
  <c r="J29" i="9"/>
  <c r="G29" i="9"/>
  <c r="D29" i="9"/>
  <c r="J51" i="9" l="1"/>
  <c r="G51" i="9"/>
  <c r="D51" i="9"/>
  <c r="J46" i="9"/>
  <c r="G46" i="9"/>
  <c r="D46" i="9"/>
  <c r="J41" i="9"/>
  <c r="G41" i="9"/>
  <c r="D41" i="9"/>
  <c r="J36" i="9"/>
  <c r="G36" i="9"/>
  <c r="D36" i="9"/>
  <c r="J27" i="9"/>
  <c r="J22" i="9"/>
  <c r="G27" i="9"/>
  <c r="G22" i="9"/>
  <c r="D27" i="9"/>
  <c r="D22" i="9"/>
  <c r="J17" i="9"/>
  <c r="G17" i="9"/>
  <c r="D17" i="9"/>
  <c r="J12" i="9"/>
  <c r="G12" i="9"/>
  <c r="D12" i="9"/>
  <c r="J7" i="9"/>
  <c r="G7" i="9"/>
  <c r="C16" i="6"/>
  <c r="D16" i="6"/>
  <c r="E16" i="6"/>
  <c r="F16" i="6"/>
  <c r="B16" i="6"/>
  <c r="D7" i="9"/>
  <c r="C11" i="19"/>
  <c r="D11" i="19"/>
  <c r="E11" i="19"/>
  <c r="B11" i="19"/>
  <c r="J49" i="9" l="1"/>
  <c r="J48" i="9"/>
  <c r="J47" i="9"/>
  <c r="J44" i="9"/>
  <c r="J43" i="9"/>
  <c r="J42" i="9"/>
  <c r="J39" i="9"/>
  <c r="J38" i="9"/>
  <c r="J37" i="9"/>
  <c r="J34" i="9"/>
  <c r="J33" i="9"/>
  <c r="J32" i="9"/>
  <c r="J25" i="9"/>
  <c r="J24" i="9"/>
  <c r="J23" i="9"/>
  <c r="J20" i="9"/>
  <c r="J19" i="9"/>
  <c r="J18" i="9"/>
  <c r="J15" i="9"/>
  <c r="J14" i="9"/>
  <c r="J13" i="9"/>
  <c r="J10" i="9"/>
  <c r="J9" i="9"/>
  <c r="J8" i="9"/>
  <c r="J5" i="9"/>
  <c r="J4" i="9"/>
  <c r="J3" i="9"/>
  <c r="J2" i="9"/>
  <c r="J31" i="9" s="1"/>
  <c r="E4" i="18"/>
  <c r="G49" i="9"/>
  <c r="G48" i="9"/>
  <c r="G47" i="9"/>
  <c r="G44" i="9"/>
  <c r="G43" i="9"/>
  <c r="G42" i="9"/>
  <c r="G39" i="9"/>
  <c r="G38" i="9"/>
  <c r="G37" i="9"/>
  <c r="G34" i="9"/>
  <c r="G33" i="9"/>
  <c r="G32" i="9"/>
  <c r="E3" i="18"/>
  <c r="G25" i="9"/>
  <c r="G24" i="9"/>
  <c r="G23" i="9"/>
  <c r="G20" i="9"/>
  <c r="G19" i="9"/>
  <c r="G18" i="9"/>
  <c r="G15" i="9"/>
  <c r="G14" i="9"/>
  <c r="G13" i="9"/>
  <c r="G10" i="9"/>
  <c r="G9" i="9"/>
  <c r="G8" i="9"/>
  <c r="G5" i="9"/>
  <c r="G4" i="9"/>
  <c r="G3" i="9"/>
  <c r="G2" i="9"/>
  <c r="G31" i="9" s="1"/>
  <c r="C4" i="18"/>
  <c r="A22" i="16"/>
  <c r="A20" i="16"/>
  <c r="A18" i="16"/>
  <c r="A16" i="16"/>
  <c r="A15" i="16"/>
  <c r="A12" i="16"/>
  <c r="A11" i="16"/>
  <c r="A10" i="16"/>
  <c r="A9" i="16"/>
  <c r="A8" i="16"/>
  <c r="A7" i="16"/>
  <c r="A6" i="16"/>
  <c r="A5" i="16"/>
  <c r="A4" i="16"/>
  <c r="A3" i="16"/>
  <c r="A22" i="15"/>
  <c r="A20" i="15"/>
  <c r="A18" i="15"/>
  <c r="A16" i="15"/>
  <c r="A15" i="15"/>
  <c r="A12" i="15"/>
  <c r="A11" i="15"/>
  <c r="A10" i="15"/>
  <c r="A9" i="15"/>
  <c r="A8" i="15"/>
  <c r="A7" i="15"/>
  <c r="A6" i="15"/>
  <c r="A5" i="15"/>
  <c r="A4" i="15"/>
  <c r="A3" i="15"/>
  <c r="E10" i="19"/>
  <c r="D10" i="19"/>
  <c r="C10" i="19"/>
  <c r="B10" i="19"/>
  <c r="C15" i="6"/>
  <c r="D15" i="6"/>
  <c r="E15" i="6"/>
  <c r="F15" i="6"/>
  <c r="B15" i="6"/>
  <c r="B49" i="9"/>
  <c r="B48" i="9"/>
  <c r="B47" i="9"/>
  <c r="B44" i="9"/>
  <c r="B43" i="9"/>
  <c r="B42" i="9"/>
  <c r="B39" i="9"/>
  <c r="B38" i="9"/>
  <c r="B37" i="9"/>
  <c r="B34" i="9"/>
  <c r="B33" i="9"/>
  <c r="B32" i="9"/>
  <c r="B25" i="9"/>
  <c r="B24" i="9"/>
  <c r="B23" i="9"/>
  <c r="B20" i="9"/>
  <c r="B19" i="9"/>
  <c r="B18" i="9"/>
  <c r="B15" i="9"/>
  <c r="B14" i="9"/>
  <c r="B13" i="9"/>
  <c r="B10" i="9"/>
  <c r="B9" i="9"/>
  <c r="B8" i="9"/>
  <c r="D47" i="9"/>
  <c r="A47" i="9"/>
  <c r="A23" i="9"/>
  <c r="A18" i="9"/>
  <c r="A13" i="9"/>
  <c r="A8" i="9"/>
  <c r="A3" i="9"/>
  <c r="A6" i="7"/>
  <c r="A22" i="7"/>
  <c r="A18" i="7"/>
  <c r="A12" i="7"/>
  <c r="A11" i="7"/>
  <c r="A9" i="7"/>
  <c r="A10" i="7"/>
  <c r="A8" i="7"/>
  <c r="A7" i="7"/>
  <c r="A5" i="7"/>
  <c r="A4" i="7"/>
  <c r="A3" i="7"/>
  <c r="D49" i="9"/>
  <c r="D48" i="9"/>
  <c r="D44" i="9"/>
  <c r="D43" i="9"/>
  <c r="D42" i="9"/>
  <c r="D39" i="9"/>
  <c r="D38" i="9"/>
  <c r="D37" i="9"/>
  <c r="D34" i="9"/>
  <c r="D33" i="9"/>
  <c r="D32" i="9"/>
  <c r="A42" i="9"/>
  <c r="A37" i="9"/>
  <c r="A32" i="9"/>
  <c r="A31" i="9"/>
  <c r="A20" i="7"/>
  <c r="A16" i="7"/>
  <c r="A15" i="7"/>
  <c r="G2" i="18"/>
  <c r="E2" i="18"/>
  <c r="C2" i="18"/>
  <c r="D2" i="9"/>
  <c r="D31" i="9" s="1"/>
  <c r="D25" i="9"/>
  <c r="D20" i="9"/>
  <c r="D15" i="9"/>
  <c r="D10" i="9"/>
  <c r="D5" i="9"/>
  <c r="D9" i="9"/>
  <c r="D4" i="9"/>
  <c r="D23" i="9"/>
  <c r="D18" i="9"/>
  <c r="D13" i="9"/>
  <c r="D8" i="9"/>
  <c r="D3" i="9"/>
  <c r="D24" i="9"/>
  <c r="D19" i="9"/>
  <c r="D14" i="9"/>
  <c r="C3" i="18" l="1"/>
  <c r="C5" i="18" s="1"/>
  <c r="C9" i="18" s="1"/>
  <c r="G3" i="18"/>
  <c r="G4" i="18"/>
  <c r="E5" i="18"/>
  <c r="E9" i="18" s="1"/>
  <c r="G5" i="18" l="1"/>
  <c r="G9" i="18" s="1"/>
</calcChain>
</file>

<file path=xl/sharedStrings.xml><?xml version="1.0" encoding="utf-8"?>
<sst xmlns="http://schemas.openxmlformats.org/spreadsheetml/2006/main" count="319" uniqueCount="58">
  <si>
    <t>Wijze van beoordeling van de open vragen:</t>
  </si>
  <si>
    <t>Beoordelaar 1: &lt;&lt;&gt;&gt;</t>
  </si>
  <si>
    <t>Beoordelaar 2: &lt;&lt;&gt;&gt;</t>
  </si>
  <si>
    <t>Beoordelaar 3: &lt;&lt;&gt;&gt;</t>
  </si>
  <si>
    <t>&lt;MOTIVATIE&gt;</t>
  </si>
  <si>
    <t>Consensus</t>
  </si>
  <si>
    <t>SCORE</t>
  </si>
  <si>
    <t>Onvoldoende</t>
  </si>
  <si>
    <t>Matig</t>
  </si>
  <si>
    <t>Voldoende</t>
  </si>
  <si>
    <t>Goed</t>
  </si>
  <si>
    <t>Uitmuntend</t>
  </si>
  <si>
    <t>Beoordelaar 1</t>
  </si>
  <si>
    <t>Beoordelaar 2</t>
  </si>
  <si>
    <t>Beoordelaar 3</t>
  </si>
  <si>
    <t>Totaal behaalde waarde open vragen:</t>
  </si>
  <si>
    <t>Score:</t>
  </si>
  <si>
    <t>KO</t>
  </si>
  <si>
    <t>6.1.1</t>
  </si>
  <si>
    <t>6.1.2</t>
  </si>
  <si>
    <t>6.1.3</t>
  </si>
  <si>
    <t xml:space="preserve"> 6.1.4</t>
  </si>
  <si>
    <t xml:space="preserve"> 6.1.5</t>
  </si>
  <si>
    <t>Beoordeling open vragen</t>
  </si>
  <si>
    <t>Motivatie consensus:</t>
  </si>
  <si>
    <t>Totaalwaardes</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</si>
  <si>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</si>
  <si>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</si>
  <si>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</si>
  <si>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</si>
  <si>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</si>
  <si>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</si>
  <si>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</si>
  <si>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</si>
  <si>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&lt;&lt;motivatie CONSENSUS&gt;&gt;</t>
  </si>
  <si>
    <t>Vraag 1</t>
  </si>
  <si>
    <t>Vraag 2</t>
  </si>
  <si>
    <t>Vraag 3</t>
  </si>
  <si>
    <t>Vraag 4</t>
  </si>
  <si>
    <t xml:space="preserve">De vastgestelde interviewvragen (niet bekend bij de inschrijver): </t>
  </si>
  <si>
    <t>Inschrijver 1</t>
  </si>
  <si>
    <t>Inschrijver 2</t>
  </si>
  <si>
    <t>Inschrijver 3</t>
  </si>
  <si>
    <t>Totaal behaalde waarde interview sleutelfunctionarissen:</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</si>
  <si>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</si>
  <si>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 xml:space="preserve">Interview sleutelfunctionarissen </t>
  </si>
  <si>
    <t xml:space="preserve">De inschrijver zal zes vragen gesteld krijgen die op voorhand zijn vastgesteld en voor iedere inschrijver gelijk zijn. Deze vragen zijn opgesteld VOOR publicatie van deze aanbesteding en in bewaring gesteld bij het begeleidende adviesbureau. </t>
  </si>
  <si>
    <t xml:space="preserve">Inschrijver dient te beschrijven op maximaal 3 A4 (toe te voegen op TenderNed) welke werkwijze zij hanteert bij of voorafgaand van een aanvraag voor onderwijzend personeel voor een Voortgezet Onderwijsorganisatie. Inschrijver beschrijft hierbij minimaal;
•	 welke bronnen en middelen zet inschrijver in voor de werving;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t>
  </si>
  <si>
    <t>6.1.4 	TEAM ACCOUNT-/ SUCCESMANAGEMENT/ PARTNERSCHAP</t>
  </si>
  <si>
    <t>6.1.3	 AANPAK WERVING- EN SELECTIEPROCES EN DATABASE</t>
  </si>
  <si>
    <t>6.1.2 	GOED WERKGEVERSCHAP</t>
  </si>
  <si>
    <t>6.1.1 	PLAN VAN AANPAK (AANVANG DIENSTVERLENING)</t>
  </si>
  <si>
    <t>6.1.5	 PARTNERPARTIJEN</t>
  </si>
  <si>
    <t>Inschrijver dient te beschrijven op maximaal 3 A4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SVOL,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SVOL hierbij betrekken?</t>
  </si>
  <si>
    <t>Inschrijver dient te beschrijven op maximaal 2 A4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de bestuurder met betrekking tot het aanstellen van interim schooldirecteuren/ managers;
-	welke risico’s zij ziet en welke beheersmaatregelen zij hier tegen gaat treffen.</t>
  </si>
  <si>
    <t>MOTIVATIE CONSENSUS OPEN VRAAG EN TOELICHTING</t>
  </si>
  <si>
    <t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(SVOL en Porteum)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t>
  </si>
  <si>
    <t>Inschrijver dient te beschrijven op maximaal 2 A4 op welke wijze zij invulling geef aan goed werkgeverschap gericht op haar eigen en toekomstige medewerkers in deze vraag gericht op Onderwijzend Personeel (OP). Het doel van deze vraag is dat opdrachtgever van inschrijver wil weten hoe aantrekkelijk zij als werkgever is in combinatie met de opdrachtgever en beschrijft hierbij minimaal de volgende punten;
1.	 Communicatie (middelen/ frequentie) met potentiële OP-kandidaten, ofwel de kandidatenmarkt;
2.	 Communicatie (middelen/ frequentie) met OP-medewerkers onder contract bij de inschrijver;
3.	 Ontwikkeling (deskundigheidsbevordering) van OP-medewerkers onder contract van de opdrachtnemer en OP-medewerkers van de opdrachtgever (daarbij tevens lettend op een eigen opleidingsprogramma);
4.	 Ontwikkeling potentiële OP-kandidaten (bijvoorbeeld kandidaten zonder de juiste bevoegdheid).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</si>
</sst>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3"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12"/>
      <color indexed="8"/>
      <name val="Verdana"/>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b/>
      <sz val="10"/>
      <color theme="0"/>
      <name val="Verdana"/>
      <family val="2"/>
    </font>
    <font>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2">
    <xf numFmtId="0" fontId="0" fillId="0" borderId="0" xfId="0"/>
    <xf numFmtId="0" fontId="2" fillId="0" borderId="0" xfId="0" applyFont="1"/>
    <xf numFmtId="0" fontId="0" fillId="0" borderId="0" xfId="0" applyAlignment="1">
      <alignment wrapText="1"/>
    </xf>
    <xf numFmtId="0" fontId="7" fillId="0" borderId="0" xfId="0" applyFont="1"/>
    <xf numFmtId="165" fontId="3" fillId="2" borderId="10" xfId="0" applyNumberFormat="1" applyFont="1" applyFill="1" applyBorder="1" applyAlignment="1" applyProtection="1">
      <alignment horizontal="center" vertical="center"/>
      <protection locked="0"/>
    </xf>
    <xf numFmtId="0" fontId="4" fillId="2" borderId="8" xfId="0" applyFont="1" applyFill="1" applyBorder="1" applyAlignment="1">
      <alignment horizontal="left" vertical="center" indent="1"/>
    </xf>
    <xf numFmtId="0" fontId="1" fillId="0" borderId="0" xfId="0" applyFont="1" applyFill="1" applyBorder="1" applyAlignment="1">
      <alignment vertical="center"/>
    </xf>
    <xf numFmtId="0" fontId="0" fillId="0" borderId="0" xfId="0" applyBorder="1"/>
    <xf numFmtId="0" fontId="0" fillId="0" borderId="0" xfId="0" applyAlignment="1">
      <alignment horizontal="left"/>
    </xf>
    <xf numFmtId="0" fontId="15"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165" fontId="3" fillId="2" borderId="5" xfId="0" applyNumberFormat="1" applyFont="1" applyFill="1" applyBorder="1" applyAlignment="1">
      <alignment horizontal="center" vertical="center"/>
    </xf>
    <xf numFmtId="165" fontId="3" fillId="2" borderId="3" xfId="0" applyNumberFormat="1" applyFont="1" applyFill="1" applyBorder="1" applyAlignment="1">
      <alignment horizontal="center" vertical="center" wrapText="1"/>
    </xf>
    <xf numFmtId="0" fontId="2" fillId="3" borderId="2" xfId="0" applyFont="1" applyFill="1" applyBorder="1"/>
    <xf numFmtId="0" fontId="2" fillId="2" borderId="8" xfId="0" applyFont="1" applyFill="1" applyBorder="1"/>
    <xf numFmtId="0" fontId="2" fillId="3" borderId="4" xfId="0" applyFont="1" applyFill="1" applyBorder="1"/>
    <xf numFmtId="0" fontId="2" fillId="3" borderId="3" xfId="0" applyFont="1" applyFill="1" applyBorder="1"/>
    <xf numFmtId="0" fontId="4" fillId="3" borderId="1" xfId="0" applyFont="1" applyFill="1" applyBorder="1" applyAlignment="1">
      <alignment horizontal="left" vertical="center" indent="1"/>
    </xf>
    <xf numFmtId="0" fontId="2" fillId="2" borderId="0" xfId="0" applyFont="1" applyFill="1"/>
    <xf numFmtId="165" fontId="2" fillId="0" borderId="0" xfId="0" applyNumberFormat="1" applyFont="1" applyAlignment="1">
      <alignment horizontal="center"/>
    </xf>
    <xf numFmtId="0" fontId="1" fillId="0" borderId="7" xfId="0" applyFont="1" applyBorder="1" applyAlignment="1">
      <alignment vertical="center"/>
    </xf>
    <xf numFmtId="0" fontId="1" fillId="0" borderId="0" xfId="0" applyFont="1" applyAlignment="1">
      <alignment vertical="center"/>
    </xf>
    <xf numFmtId="164" fontId="2" fillId="2"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wrapText="1"/>
    </xf>
    <xf numFmtId="0" fontId="8" fillId="8" borderId="2" xfId="0" applyFont="1" applyFill="1" applyBorder="1" applyAlignment="1" applyProtection="1">
      <alignment horizontal="center" vertical="center" wrapText="1"/>
      <protection locked="0"/>
    </xf>
    <xf numFmtId="0" fontId="8" fillId="2"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2" fillId="6" borderId="3" xfId="0" applyFont="1" applyFill="1" applyBorder="1" applyAlignment="1">
      <alignment horizontal="center" vertical="center"/>
    </xf>
    <xf numFmtId="0" fontId="10" fillId="0" borderId="0" xfId="0" applyFont="1" applyAlignment="1">
      <alignment horizontal="right" vertical="center" wrapText="1"/>
    </xf>
    <xf numFmtId="0" fontId="8" fillId="0" borderId="0" xfId="0" applyFont="1" applyAlignment="1">
      <alignment horizontal="center" vertical="center" wrapText="1"/>
    </xf>
    <xf numFmtId="0" fontId="8" fillId="8" borderId="1" xfId="0" applyFont="1" applyFill="1" applyBorder="1" applyAlignment="1" applyProtection="1">
      <alignment horizontal="center" vertical="center" wrapText="1"/>
      <protection locked="0"/>
    </xf>
    <xf numFmtId="0" fontId="1" fillId="6" borderId="2" xfId="0" applyFont="1" applyFill="1" applyBorder="1" applyAlignment="1">
      <alignment vertical="center"/>
    </xf>
    <xf numFmtId="0" fontId="4" fillId="0" borderId="8"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0" borderId="8" xfId="0" applyFont="1" applyBorder="1" applyAlignment="1">
      <alignment horizontal="left" vertical="center"/>
    </xf>
    <xf numFmtId="0" fontId="1" fillId="4" borderId="1" xfId="0" applyFont="1" applyFill="1" applyBorder="1" applyAlignment="1">
      <alignment vertical="center" wrapText="1"/>
    </xf>
    <xf numFmtId="166" fontId="1" fillId="4" borderId="13"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4"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7" fontId="4" fillId="0" borderId="8" xfId="0" applyNumberFormat="1" applyFont="1" applyBorder="1" applyAlignment="1">
      <alignment horizontal="left" vertical="center"/>
    </xf>
    <xf numFmtId="166" fontId="13" fillId="7" borderId="2" xfId="0" applyNumberFormat="1" applyFont="1" applyFill="1" applyBorder="1" applyAlignment="1">
      <alignment vertical="center" wrapText="1"/>
    </xf>
    <xf numFmtId="166" fontId="13" fillId="7" borderId="3" xfId="0" applyNumberFormat="1" applyFont="1" applyFill="1" applyBorder="1" applyAlignment="1">
      <alignment vertical="center" wrapText="1"/>
    </xf>
    <xf numFmtId="0" fontId="2" fillId="5" borderId="1"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2" fillId="4" borderId="12" xfId="0" applyFont="1" applyFill="1" applyBorder="1" applyAlignment="1">
      <alignment vertical="center" wrapText="1"/>
    </xf>
    <xf numFmtId="0" fontId="2" fillId="5" borderId="15" xfId="0" applyFont="1" applyFill="1" applyBorder="1" applyAlignment="1">
      <alignment horizontal="justify" vertical="center" wrapText="1"/>
    </xf>
    <xf numFmtId="0" fontId="11" fillId="5" borderId="15" xfId="0" applyFont="1" applyFill="1" applyBorder="1" applyAlignment="1">
      <alignment horizontal="justify" vertical="center" wrapText="1"/>
    </xf>
    <xf numFmtId="0" fontId="2" fillId="5" borderId="16" xfId="0" applyFont="1" applyFill="1" applyBorder="1" applyAlignment="1">
      <alignment horizontal="justify" vertical="center" wrapText="1"/>
    </xf>
    <xf numFmtId="164" fontId="3" fillId="2" borderId="14" xfId="0" applyNumberFormat="1" applyFont="1" applyFill="1" applyBorder="1" applyAlignment="1">
      <alignment horizontal="center" vertical="center" wrapText="1"/>
    </xf>
    <xf numFmtId="164" fontId="3" fillId="0" borderId="14" xfId="0" applyNumberFormat="1" applyFont="1" applyBorder="1" applyAlignment="1">
      <alignment horizontal="center" vertical="center" wrapText="1"/>
    </xf>
    <xf numFmtId="0" fontId="18" fillId="3"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21" fillId="3" borderId="2" xfId="0" applyFont="1" applyFill="1" applyBorder="1" applyAlignment="1">
      <alignment vertical="center"/>
    </xf>
    <xf numFmtId="0" fontId="3" fillId="3" borderId="4" xfId="0" applyFont="1" applyFill="1" applyBorder="1" applyAlignment="1">
      <alignment vertical="center"/>
    </xf>
    <xf numFmtId="0" fontId="21" fillId="3" borderId="4" xfId="0" applyFont="1" applyFill="1" applyBorder="1" applyAlignment="1">
      <alignment horizontal="center" vertical="center"/>
    </xf>
    <xf numFmtId="0" fontId="21" fillId="3" borderId="1" xfId="0" applyFont="1" applyFill="1" applyBorder="1" applyAlignment="1">
      <alignment horizontal="center" vertical="center"/>
    </xf>
    <xf numFmtId="0" fontId="22" fillId="0" borderId="0" xfId="0" applyFont="1"/>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0" fontId="2" fillId="4"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164" fontId="17" fillId="5" borderId="8" xfId="0" applyNumberFormat="1" applyFont="1" applyFill="1" applyBorder="1" applyAlignment="1" applyProtection="1">
      <alignment horizontal="center" vertical="center" wrapText="1"/>
      <protection locked="0"/>
    </xf>
    <xf numFmtId="164" fontId="17" fillId="5" borderId="12" xfId="0" applyNumberFormat="1" applyFont="1" applyFill="1" applyBorder="1" applyAlignment="1" applyProtection="1">
      <alignment horizontal="center" vertical="center" wrapText="1"/>
      <protection locked="0"/>
    </xf>
    <xf numFmtId="0" fontId="9" fillId="8" borderId="1" xfId="0" applyFont="1" applyFill="1" applyBorder="1" applyAlignment="1">
      <alignment horizontal="right" vertical="center" wrapText="1"/>
    </xf>
    <xf numFmtId="0" fontId="10" fillId="9" borderId="1" xfId="0" applyFont="1" applyFill="1" applyBorder="1" applyAlignment="1">
      <alignment horizontal="right" vertical="center" wrapText="1"/>
    </xf>
    <xf numFmtId="0" fontId="16" fillId="7" borderId="2" xfId="0" applyFont="1" applyFill="1" applyBorder="1" applyAlignment="1">
      <alignment horizontal="right" vertical="center" wrapText="1"/>
    </xf>
    <xf numFmtId="0" fontId="16" fillId="7" borderId="3"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9" fillId="8" borderId="11" xfId="0" applyFont="1" applyFill="1" applyBorder="1" applyAlignment="1">
      <alignment horizontal="right" vertical="center" wrapText="1"/>
    </xf>
    <xf numFmtId="0" fontId="3" fillId="4" borderId="1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0" fillId="9" borderId="9" xfId="0" applyFont="1" applyFill="1" applyBorder="1" applyAlignment="1">
      <alignment horizontal="right" vertical="center" wrapText="1"/>
    </xf>
    <xf numFmtId="0" fontId="10" fillId="9" borderId="5"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9"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4" fillId="3" borderId="3" xfId="0" applyFont="1" applyFill="1" applyBorder="1" applyAlignment="1">
      <alignment horizontal="left" vertical="center"/>
    </xf>
    <xf numFmtId="0" fontId="3" fillId="6" borderId="1" xfId="0" applyFont="1" applyFill="1" applyBorder="1" applyAlignment="1">
      <alignment horizontal="center" vertical="center" wrapText="1"/>
    </xf>
    <xf numFmtId="0" fontId="2" fillId="4" borderId="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9"/>
  <sheetViews>
    <sheetView showGridLines="0" topLeftCell="A10" zoomScaleNormal="100" workbookViewId="0">
      <selection sqref="A1:F1"/>
    </sheetView>
  </sheetViews>
  <sheetFormatPr baseColWidth="10" defaultColWidth="8.83203125" defaultRowHeight="15" x14ac:dyDescent="0.2"/>
  <cols>
    <col min="1" max="1" width="45.83203125" customWidth="1"/>
    <col min="2" max="6" width="15.83203125" customWidth="1"/>
  </cols>
  <sheetData>
    <row r="1" spans="1:6" s="8" customFormat="1" ht="30" customHeight="1" x14ac:dyDescent="0.2">
      <c r="A1" s="117" t="s">
        <v>23</v>
      </c>
      <c r="B1" s="118"/>
      <c r="C1" s="118"/>
      <c r="D1" s="118"/>
      <c r="E1" s="118"/>
      <c r="F1" s="119"/>
    </row>
    <row r="2" spans="1:6" s="2" customFormat="1" ht="80" customHeight="1" x14ac:dyDescent="0.2">
      <c r="A2" s="115" t="s">
        <v>44</v>
      </c>
      <c r="B2" s="115"/>
      <c r="C2" s="115"/>
      <c r="D2" s="115"/>
      <c r="E2" s="115"/>
      <c r="F2" s="115"/>
    </row>
    <row r="3" spans="1:6" s="2" customFormat="1" ht="25" customHeight="1" x14ac:dyDescent="0.2">
      <c r="A3" s="112" t="s">
        <v>51</v>
      </c>
      <c r="B3" s="112"/>
      <c r="C3" s="112"/>
      <c r="D3" s="112"/>
      <c r="E3" s="112"/>
      <c r="F3" s="112"/>
    </row>
    <row r="4" spans="1:6" s="2" customFormat="1" ht="220" customHeight="1" x14ac:dyDescent="0.2">
      <c r="A4" s="113" t="s">
        <v>56</v>
      </c>
      <c r="B4" s="113"/>
      <c r="C4" s="113"/>
      <c r="D4" s="113"/>
      <c r="E4" s="113"/>
      <c r="F4" s="113"/>
    </row>
    <row r="5" spans="1:6" s="2" customFormat="1" ht="25" customHeight="1" x14ac:dyDescent="0.2">
      <c r="A5" s="112" t="s">
        <v>50</v>
      </c>
      <c r="B5" s="112"/>
      <c r="C5" s="112"/>
      <c r="D5" s="112"/>
      <c r="E5" s="112"/>
      <c r="F5" s="112"/>
    </row>
    <row r="6" spans="1:6" s="2" customFormat="1" ht="190" customHeight="1" x14ac:dyDescent="0.2">
      <c r="A6" s="113" t="s">
        <v>57</v>
      </c>
      <c r="B6" s="113"/>
      <c r="C6" s="113"/>
      <c r="D6" s="113"/>
      <c r="E6" s="113"/>
      <c r="F6" s="113"/>
    </row>
    <row r="7" spans="1:6" s="2" customFormat="1" ht="25" customHeight="1" x14ac:dyDescent="0.2">
      <c r="A7" s="112" t="s">
        <v>49</v>
      </c>
      <c r="B7" s="112"/>
      <c r="C7" s="112"/>
      <c r="D7" s="112"/>
      <c r="E7" s="112"/>
      <c r="F7" s="112"/>
    </row>
    <row r="8" spans="1:6" s="2" customFormat="1" ht="184" customHeight="1" x14ac:dyDescent="0.2">
      <c r="A8" s="113" t="s">
        <v>47</v>
      </c>
      <c r="B8" s="113"/>
      <c r="C8" s="113"/>
      <c r="D8" s="113"/>
      <c r="E8" s="113"/>
      <c r="F8" s="113"/>
    </row>
    <row r="9" spans="1:6" s="2" customFormat="1" ht="25" customHeight="1" x14ac:dyDescent="0.2">
      <c r="A9" s="112" t="s">
        <v>48</v>
      </c>
      <c r="B9" s="112"/>
      <c r="C9" s="112"/>
      <c r="D9" s="112"/>
      <c r="E9" s="112"/>
      <c r="F9" s="112"/>
    </row>
    <row r="10" spans="1:6" s="2" customFormat="1" ht="170" customHeight="1" x14ac:dyDescent="0.2">
      <c r="A10" s="113" t="s">
        <v>53</v>
      </c>
      <c r="B10" s="113"/>
      <c r="C10" s="113"/>
      <c r="D10" s="113"/>
      <c r="E10" s="113"/>
      <c r="F10" s="113"/>
    </row>
    <row r="11" spans="1:6" s="2" customFormat="1" ht="25" customHeight="1" x14ac:dyDescent="0.2">
      <c r="A11" s="112" t="s">
        <v>52</v>
      </c>
      <c r="B11" s="112"/>
      <c r="C11" s="112"/>
      <c r="D11" s="112"/>
      <c r="E11" s="112"/>
      <c r="F11" s="112"/>
    </row>
    <row r="12" spans="1:6" s="2" customFormat="1" ht="266" customHeight="1" x14ac:dyDescent="0.2">
      <c r="A12" s="113" t="s">
        <v>54</v>
      </c>
      <c r="B12" s="113"/>
      <c r="C12" s="113"/>
      <c r="D12" s="113"/>
      <c r="E12" s="113"/>
      <c r="F12" s="113"/>
    </row>
    <row r="13" spans="1:6" ht="25" customHeight="1" x14ac:dyDescent="0.2">
      <c r="A13" s="12" t="s">
        <v>0</v>
      </c>
      <c r="B13" s="72" t="s">
        <v>18</v>
      </c>
      <c r="C13" s="72" t="s">
        <v>19</v>
      </c>
      <c r="D13" s="72" t="s">
        <v>20</v>
      </c>
      <c r="E13" s="72" t="s">
        <v>21</v>
      </c>
      <c r="F13" s="72" t="s">
        <v>22</v>
      </c>
    </row>
    <row r="14" spans="1:6" ht="20" customHeight="1" x14ac:dyDescent="0.2">
      <c r="A14" s="61" t="s">
        <v>11</v>
      </c>
      <c r="B14" s="70">
        <v>5000</v>
      </c>
      <c r="C14" s="70">
        <v>6000</v>
      </c>
      <c r="D14" s="70">
        <v>6000</v>
      </c>
      <c r="E14" s="70">
        <v>4000</v>
      </c>
      <c r="F14" s="70">
        <v>4000</v>
      </c>
    </row>
    <row r="15" spans="1:6" ht="20" customHeight="1" x14ac:dyDescent="0.2">
      <c r="A15" s="62" t="s">
        <v>10</v>
      </c>
      <c r="B15" s="70">
        <f>B14/2</f>
        <v>2500</v>
      </c>
      <c r="C15" s="70">
        <f t="shared" ref="C15:F15" si="0">C14/2</f>
        <v>3000</v>
      </c>
      <c r="D15" s="70">
        <f t="shared" si="0"/>
        <v>3000</v>
      </c>
      <c r="E15" s="70">
        <f t="shared" si="0"/>
        <v>2000</v>
      </c>
      <c r="F15" s="70">
        <f t="shared" si="0"/>
        <v>2000</v>
      </c>
    </row>
    <row r="16" spans="1:6" ht="20" customHeight="1" x14ac:dyDescent="0.2">
      <c r="A16" s="62" t="s">
        <v>9</v>
      </c>
      <c r="B16" s="70">
        <f>B14*0.2</f>
        <v>1000</v>
      </c>
      <c r="C16" s="70">
        <f t="shared" ref="C16:F16" si="1">C14*0.2</f>
        <v>1200</v>
      </c>
      <c r="D16" s="70">
        <f t="shared" si="1"/>
        <v>1200</v>
      </c>
      <c r="E16" s="70">
        <f t="shared" si="1"/>
        <v>800</v>
      </c>
      <c r="F16" s="70">
        <f t="shared" si="1"/>
        <v>800</v>
      </c>
    </row>
    <row r="17" spans="1:6" ht="20" customHeight="1" x14ac:dyDescent="0.2">
      <c r="A17" s="61" t="s">
        <v>8</v>
      </c>
      <c r="B17" s="70">
        <v>0</v>
      </c>
      <c r="C17" s="70">
        <v>0</v>
      </c>
      <c r="D17" s="70">
        <v>0</v>
      </c>
      <c r="E17" s="70">
        <v>0</v>
      </c>
      <c r="F17" s="70">
        <v>0</v>
      </c>
    </row>
    <row r="18" spans="1:6" ht="20" customHeight="1" x14ac:dyDescent="0.2">
      <c r="A18" s="63" t="s">
        <v>7</v>
      </c>
      <c r="B18" s="73" t="s">
        <v>17</v>
      </c>
      <c r="C18" s="73" t="s">
        <v>17</v>
      </c>
      <c r="D18" s="73" t="s">
        <v>17</v>
      </c>
      <c r="E18" s="73" t="s">
        <v>17</v>
      </c>
      <c r="F18" s="73" t="s">
        <v>17</v>
      </c>
    </row>
    <row r="19" spans="1:6" ht="20" customHeight="1" x14ac:dyDescent="0.2">
      <c r="A19" s="114" t="s">
        <v>6</v>
      </c>
      <c r="B19" s="114"/>
      <c r="C19" s="114"/>
      <c r="D19" s="114"/>
      <c r="E19" s="114"/>
      <c r="F19" s="114"/>
    </row>
  </sheetData>
  <sheetProtection algorithmName="SHA-512" hashValue="iv88GzpD6cYsUnxWHeSF2UY+NNVLhZdbinX2tRSQD1ofc7Mo0WwQM9qJTdF+1cjWM0xw+QkU6V3GLyK7Aoy7gA==" saltValue="BawaFSyKNiuMp4w2OEQfFw==" spinCount="100000" sheet="1" objects="1" scenarios="1"/>
  <mergeCells count="13">
    <mergeCell ref="A19:F19"/>
    <mergeCell ref="A2:F2"/>
    <mergeCell ref="A1:F1"/>
    <mergeCell ref="A6:F6"/>
    <mergeCell ref="A8:F8"/>
    <mergeCell ref="A10:F10"/>
    <mergeCell ref="A12:F12"/>
    <mergeCell ref="A3:F3"/>
    <mergeCell ref="A5:F5"/>
    <mergeCell ref="A7:F7"/>
    <mergeCell ref="A9:F9"/>
    <mergeCell ref="A11:F11"/>
    <mergeCell ref="A4:F4"/>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I14"/>
  <sheetViews>
    <sheetView showGridLines="0" workbookViewId="0">
      <selection activeCell="A5" sqref="A5:E5"/>
    </sheetView>
  </sheetViews>
  <sheetFormatPr baseColWidth="10" defaultRowHeight="15" x14ac:dyDescent="0.2"/>
  <cols>
    <col min="1" max="1" width="27.83203125" customWidth="1"/>
    <col min="2" max="5" width="18.33203125" customWidth="1"/>
    <col min="6" max="6" width="15.83203125" customWidth="1"/>
  </cols>
  <sheetData>
    <row r="1" spans="1:9" ht="30" customHeight="1" x14ac:dyDescent="0.2">
      <c r="A1" s="116" t="s">
        <v>45</v>
      </c>
      <c r="B1" s="116"/>
      <c r="C1" s="116"/>
      <c r="D1" s="116"/>
      <c r="E1" s="116"/>
      <c r="F1" s="6"/>
      <c r="G1" s="6"/>
      <c r="H1" s="6"/>
      <c r="I1" s="7"/>
    </row>
    <row r="2" spans="1:9" ht="60" customHeight="1" x14ac:dyDescent="0.2">
      <c r="A2" s="120" t="s">
        <v>46</v>
      </c>
      <c r="B2" s="120"/>
      <c r="C2" s="120"/>
      <c r="D2" s="120"/>
      <c r="E2" s="120"/>
    </row>
    <row r="3" spans="1:9" ht="35" customHeight="1" x14ac:dyDescent="0.2">
      <c r="A3" s="112" t="s">
        <v>39</v>
      </c>
      <c r="B3" s="112"/>
      <c r="C3" s="112"/>
      <c r="D3" s="112"/>
      <c r="E3" s="112"/>
    </row>
    <row r="4" spans="1:9" ht="54" customHeight="1" x14ac:dyDescent="0.2">
      <c r="A4" s="121" t="s">
        <v>35</v>
      </c>
      <c r="B4" s="121"/>
      <c r="C4" s="121"/>
      <c r="D4" s="121"/>
      <c r="E4" s="121"/>
    </row>
    <row r="5" spans="1:9" ht="54" customHeight="1" x14ac:dyDescent="0.2">
      <c r="A5" s="121" t="s">
        <v>36</v>
      </c>
      <c r="B5" s="121"/>
      <c r="C5" s="121"/>
      <c r="D5" s="121"/>
      <c r="E5" s="121"/>
    </row>
    <row r="6" spans="1:9" ht="54" customHeight="1" x14ac:dyDescent="0.2">
      <c r="A6" s="121" t="s">
        <v>37</v>
      </c>
      <c r="B6" s="121"/>
      <c r="C6" s="121"/>
      <c r="D6" s="121"/>
      <c r="E6" s="121"/>
    </row>
    <row r="7" spans="1:9" ht="54" customHeight="1" x14ac:dyDescent="0.2">
      <c r="A7" s="121" t="s">
        <v>38</v>
      </c>
      <c r="B7" s="121"/>
      <c r="C7" s="121"/>
      <c r="D7" s="121"/>
      <c r="E7" s="121"/>
    </row>
    <row r="8" spans="1:9" ht="30" customHeight="1" x14ac:dyDescent="0.2">
      <c r="A8" s="12" t="s">
        <v>0</v>
      </c>
      <c r="B8" s="69" t="s">
        <v>35</v>
      </c>
      <c r="C8" s="69" t="s">
        <v>36</v>
      </c>
      <c r="D8" s="69" t="s">
        <v>37</v>
      </c>
      <c r="E8" s="69" t="s">
        <v>38</v>
      </c>
    </row>
    <row r="9" spans="1:9" ht="20" customHeight="1" x14ac:dyDescent="0.2">
      <c r="A9" s="58" t="s">
        <v>11</v>
      </c>
      <c r="B9" s="70">
        <v>5000</v>
      </c>
      <c r="C9" s="70">
        <v>3500</v>
      </c>
      <c r="D9" s="70">
        <v>3500</v>
      </c>
      <c r="E9" s="70">
        <v>3000</v>
      </c>
    </row>
    <row r="10" spans="1:9" ht="20" customHeight="1" x14ac:dyDescent="0.2">
      <c r="A10" s="59" t="s">
        <v>10</v>
      </c>
      <c r="B10" s="70">
        <f>B9/2</f>
        <v>2500</v>
      </c>
      <c r="C10" s="70">
        <f t="shared" ref="C10:E10" si="0">C9/2</f>
        <v>1750</v>
      </c>
      <c r="D10" s="70">
        <f t="shared" si="0"/>
        <v>1750</v>
      </c>
      <c r="E10" s="70">
        <f t="shared" si="0"/>
        <v>1500</v>
      </c>
    </row>
    <row r="11" spans="1:9" ht="20" customHeight="1" x14ac:dyDescent="0.2">
      <c r="A11" s="59" t="s">
        <v>9</v>
      </c>
      <c r="B11" s="70">
        <f>B9*0.2</f>
        <v>1000</v>
      </c>
      <c r="C11" s="70">
        <f t="shared" ref="C11:E11" si="1">C9*0.2</f>
        <v>700</v>
      </c>
      <c r="D11" s="70">
        <f t="shared" si="1"/>
        <v>700</v>
      </c>
      <c r="E11" s="70">
        <f t="shared" si="1"/>
        <v>600</v>
      </c>
    </row>
    <row r="12" spans="1:9" ht="20" customHeight="1" x14ac:dyDescent="0.2">
      <c r="A12" s="58" t="s">
        <v>8</v>
      </c>
      <c r="B12" s="70">
        <v>0</v>
      </c>
      <c r="C12" s="70">
        <v>0</v>
      </c>
      <c r="D12" s="70">
        <v>0</v>
      </c>
      <c r="E12" s="70">
        <v>0</v>
      </c>
    </row>
    <row r="13" spans="1:9" ht="20" customHeight="1" x14ac:dyDescent="0.2">
      <c r="A13" s="58" t="s">
        <v>7</v>
      </c>
      <c r="B13" s="71" t="s">
        <v>17</v>
      </c>
      <c r="C13" s="71" t="s">
        <v>17</v>
      </c>
      <c r="D13" s="71" t="s">
        <v>17</v>
      </c>
      <c r="E13" s="71" t="s">
        <v>17</v>
      </c>
    </row>
    <row r="14" spans="1:9" x14ac:dyDescent="0.2">
      <c r="A14" s="114" t="s">
        <v>6</v>
      </c>
      <c r="B14" s="114"/>
      <c r="C14" s="114"/>
      <c r="D14" s="114"/>
      <c r="E14" s="114"/>
    </row>
  </sheetData>
  <sheetProtection algorithmName="SHA-512" hashValue="BF7dt0AemgY15SzU8OdgtjZ3xz78OpSeCbZnm1Tfc3PcAAVu4hQKXpErKXa2YCQCR4DqMn2rlQ5lF8DZ/CHrAg==" saltValue="4aQ+mMpEf705CGWsN5UJhg==" spinCount="100000" sheet="1" objects="1" scenarios="1"/>
  <mergeCells count="8">
    <mergeCell ref="A6:E6"/>
    <mergeCell ref="A7:E7"/>
    <mergeCell ref="A14:E14"/>
    <mergeCell ref="A1:E1"/>
    <mergeCell ref="A3:E3"/>
    <mergeCell ref="A2:E2"/>
    <mergeCell ref="A4:E4"/>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4"/>
  <sheetViews>
    <sheetView showGridLines="0" zoomScale="85" zoomScaleNormal="85" zoomScalePageLayoutView="85" workbookViewId="0">
      <pane ySplit="1" topLeftCell="A10" activePane="bottomLeft" state="frozen"/>
      <selection pane="bottomLeft" activeCell="B24" sqref="A24:XFD27"/>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4" t="s">
        <v>1</v>
      </c>
      <c r="B1" s="5"/>
      <c r="C1" s="85" t="s">
        <v>40</v>
      </c>
      <c r="D1" s="86"/>
      <c r="E1" s="5"/>
      <c r="F1" s="85" t="s">
        <v>41</v>
      </c>
      <c r="G1" s="86"/>
      <c r="H1" s="5"/>
      <c r="I1" s="85" t="s">
        <v>42</v>
      </c>
      <c r="J1" s="86"/>
      <c r="K1" s="15"/>
    </row>
    <row r="2" spans="1:11" ht="30" customHeight="1" x14ac:dyDescent="0.15">
      <c r="A2" s="16" t="s">
        <v>33</v>
      </c>
      <c r="B2" s="10"/>
      <c r="C2" s="87" t="s">
        <v>16</v>
      </c>
      <c r="D2" s="88"/>
      <c r="E2" s="10"/>
      <c r="F2" s="87" t="s">
        <v>16</v>
      </c>
      <c r="G2" s="88"/>
      <c r="H2" s="10"/>
      <c r="I2" s="87" t="s">
        <v>16</v>
      </c>
      <c r="J2" s="88"/>
    </row>
    <row r="3" spans="1:11" ht="20" customHeight="1" x14ac:dyDescent="0.15">
      <c r="A3" s="13" t="str">
        <f>'Beoordelen open vragen'!A3</f>
        <v>6.1.1 	PLAN VAN AANPAK (AANVANG DIENSTVERLENING)</v>
      </c>
      <c r="B3" s="11"/>
      <c r="C3" s="4" t="s">
        <v>6</v>
      </c>
      <c r="D3" s="17"/>
      <c r="E3" s="11"/>
      <c r="F3" s="4" t="s">
        <v>6</v>
      </c>
      <c r="G3" s="17"/>
      <c r="H3" s="11"/>
      <c r="I3" s="4" t="s">
        <v>6</v>
      </c>
      <c r="J3" s="17"/>
    </row>
    <row r="4" spans="1:11" ht="250" customHeight="1" x14ac:dyDescent="0.15">
      <c r="A4" s="60"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(SVOL en Porteum)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81" t="s">
        <v>4</v>
      </c>
      <c r="D4" s="82"/>
      <c r="E4" s="11"/>
      <c r="F4" s="81" t="s">
        <v>4</v>
      </c>
      <c r="G4" s="82"/>
      <c r="H4" s="11"/>
      <c r="I4" s="81" t="s">
        <v>4</v>
      </c>
      <c r="J4" s="82"/>
    </row>
    <row r="5" spans="1:11" ht="20" customHeight="1" x14ac:dyDescent="0.15">
      <c r="A5" s="13" t="str">
        <f>'Beoordelen open vragen'!A5</f>
        <v>6.1.2 	GOED WERKGEVERSCHAP</v>
      </c>
      <c r="B5" s="11"/>
      <c r="C5" s="4" t="s">
        <v>6</v>
      </c>
      <c r="D5" s="18"/>
      <c r="E5" s="11"/>
      <c r="F5" s="4" t="s">
        <v>6</v>
      </c>
      <c r="G5" s="18"/>
      <c r="H5" s="11"/>
      <c r="I5" s="4" t="s">
        <v>6</v>
      </c>
      <c r="J5" s="18"/>
    </row>
    <row r="6" spans="1:11" ht="161" customHeight="1" x14ac:dyDescent="0.15">
      <c r="A6" s="60" t="str">
        <f>'Beoordelen open vragen'!A6</f>
        <v>Inschrijver dient te beschrijven op maximaal 2 A4 op welke wijze zij invulling geef aan goed werkgeverschap gericht op haar eigen en toekomstige medewerkers in deze vraag gericht op Onderwijzend Personeel (OP). Het doel van deze vraag is dat opdrachtgever van inschrijver wil weten hoe aantrekkelijk zij als werkgever is in combinatie met de opdrachtgever en beschrijft hierbij minimaal de volgende punten;
1.	 Communicatie (middelen/ frequentie) met potentiële OP-kandidaten, ofwel de kandidatenmarkt;
2.	 Communicatie (middelen/ frequentie) met OP-medewerkers onder contract bij de inschrijver;
3.	 Ontwikkeling (deskundigheidsbevordering) van OP-medewerkers onder contract van de opdrachtnemer en OP-medewerkers van de opdrachtgever (daarbij tevens lettend op een eigen opleidingsprogramma);
4.	 Ontwikkeling potentiële OP-kandidaten (bijvoorbeeld kandidaten zonder de juiste bevoegdheid).</v>
      </c>
      <c r="B6" s="11"/>
      <c r="C6" s="81" t="s">
        <v>4</v>
      </c>
      <c r="D6" s="82"/>
      <c r="E6" s="11"/>
      <c r="F6" s="81" t="s">
        <v>4</v>
      </c>
      <c r="G6" s="82"/>
      <c r="H6" s="11"/>
      <c r="I6" s="81" t="s">
        <v>4</v>
      </c>
      <c r="J6" s="82"/>
    </row>
    <row r="7" spans="1:11" ht="20" customHeight="1" x14ac:dyDescent="0.15">
      <c r="A7" s="13" t="str">
        <f>'Beoordelen open vragen'!A7</f>
        <v>6.1.3	 AANPAK WERVING- EN SELECTIEPROCES EN DATABASE</v>
      </c>
      <c r="B7" s="11"/>
      <c r="C7" s="4" t="s">
        <v>6</v>
      </c>
      <c r="D7" s="18"/>
      <c r="E7" s="11"/>
      <c r="F7" s="4" t="s">
        <v>6</v>
      </c>
      <c r="G7" s="18"/>
      <c r="H7" s="11"/>
      <c r="I7" s="4" t="s">
        <v>6</v>
      </c>
      <c r="J7" s="18"/>
    </row>
    <row r="8" spans="1:11" ht="213" customHeight="1" x14ac:dyDescent="0.15">
      <c r="A8" s="60" t="str">
        <f>'Beoordelen open vragen'!A8</f>
        <v xml:space="preserve">Inschrijver dient te beschrijven op maximaal 3 A4 (toe te voegen op TenderNed) welke werkwijze zij hanteert bij of voorafgaand van een aanvraag voor onderwijzend personeel voor een Voortgezet Onderwijsorganisatie. Inschrijver beschrijft hierbij minimaal;
•	 welke bronnen en middelen zet inschrijver in voor de werving;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8" s="11"/>
      <c r="C8" s="81" t="s">
        <v>4</v>
      </c>
      <c r="D8" s="82"/>
      <c r="E8" s="11"/>
      <c r="F8" s="81" t="s">
        <v>4</v>
      </c>
      <c r="G8" s="82"/>
      <c r="H8" s="11"/>
      <c r="I8" s="81" t="s">
        <v>4</v>
      </c>
      <c r="J8" s="82"/>
    </row>
    <row r="9" spans="1:11" ht="20" customHeight="1" x14ac:dyDescent="0.15">
      <c r="A9" s="13" t="str">
        <f>'Beoordelen open vragen'!A9</f>
        <v>6.1.4 	TEAM ACCOUNT-/ SUCCESMANAGEMENT/ PARTNERSCHAP</v>
      </c>
      <c r="B9" s="11"/>
      <c r="C9" s="4" t="s">
        <v>6</v>
      </c>
      <c r="D9" s="18"/>
      <c r="E9" s="11"/>
      <c r="F9" s="4" t="s">
        <v>6</v>
      </c>
      <c r="G9" s="18"/>
      <c r="H9" s="11"/>
      <c r="I9" s="4" t="s">
        <v>6</v>
      </c>
      <c r="J9" s="18"/>
    </row>
    <row r="10" spans="1:11" ht="188" customHeight="1" x14ac:dyDescent="0.15">
      <c r="A10" s="60" t="str">
        <f>'Beoordelen open vragen'!A10:B10</f>
        <v>Inschrijver dient te beschrijven op maximaal 3 A4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SVOL,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SVOL hierbij betrekken?</v>
      </c>
      <c r="B10" s="11"/>
      <c r="C10" s="81" t="s">
        <v>4</v>
      </c>
      <c r="D10" s="82"/>
      <c r="E10" s="11"/>
      <c r="F10" s="81" t="s">
        <v>4</v>
      </c>
      <c r="G10" s="82"/>
      <c r="H10" s="11"/>
      <c r="I10" s="81" t="s">
        <v>4</v>
      </c>
      <c r="J10" s="82"/>
    </row>
    <row r="11" spans="1:11" ht="20" customHeight="1" x14ac:dyDescent="0.15">
      <c r="A11" s="13" t="str">
        <f>'Beoordelen open vragen'!A11</f>
        <v>6.1.5	 PARTNERPARTIJEN</v>
      </c>
      <c r="B11" s="11"/>
      <c r="C11" s="4" t="s">
        <v>6</v>
      </c>
      <c r="D11" s="18"/>
      <c r="E11" s="11"/>
      <c r="F11" s="4" t="s">
        <v>6</v>
      </c>
      <c r="G11" s="18"/>
      <c r="H11" s="11"/>
      <c r="I11" s="4" t="s">
        <v>6</v>
      </c>
      <c r="J11" s="18"/>
    </row>
    <row r="12" spans="1:11" ht="274" customHeight="1" x14ac:dyDescent="0.15">
      <c r="A12" s="60" t="str">
        <f>'Beoordelen open vragen'!A12</f>
        <v>Inschrijver dient te beschrijven op maximaal 2 A4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de bestuurder met betrekking tot het aanstellen van interim schooldirecteuren/ managers;
-	welke risico’s zij ziet en welke beheersmaatregelen zij hier tegen gaat treffen.</v>
      </c>
      <c r="B12" s="11"/>
      <c r="C12" s="81" t="s">
        <v>4</v>
      </c>
      <c r="D12" s="82"/>
      <c r="E12" s="11"/>
      <c r="F12" s="81" t="s">
        <v>4</v>
      </c>
      <c r="G12" s="82"/>
      <c r="H12" s="11"/>
      <c r="I12" s="81" t="s">
        <v>4</v>
      </c>
      <c r="J12" s="82"/>
    </row>
    <row r="13" spans="1:11" ht="20" customHeight="1" x14ac:dyDescent="0.15">
      <c r="A13" s="19"/>
      <c r="B13" s="20"/>
      <c r="C13" s="21"/>
      <c r="D13" s="21"/>
      <c r="E13" s="20"/>
      <c r="F13" s="21"/>
      <c r="G13" s="21"/>
      <c r="H13" s="20"/>
      <c r="I13" s="21"/>
      <c r="J13" s="22"/>
    </row>
    <row r="14" spans="1:11" ht="20" customHeight="1" x14ac:dyDescent="0.15"/>
    <row r="15" spans="1:11" ht="20" customHeight="1" x14ac:dyDescent="0.15">
      <c r="A15" s="23" t="str">
        <f>'Beoordelen interview'!A1</f>
        <v xml:space="preserve">Interview sleutelfunctionarissen </v>
      </c>
      <c r="B15" s="10"/>
      <c r="C15" s="79"/>
      <c r="D15" s="80"/>
      <c r="E15" s="10"/>
      <c r="F15" s="79"/>
      <c r="G15" s="80"/>
      <c r="H15" s="10"/>
      <c r="I15" s="79"/>
      <c r="J15" s="80"/>
    </row>
    <row r="16" spans="1:11" ht="20" customHeight="1" x14ac:dyDescent="0.15">
      <c r="A16" s="83" t="str">
        <f>'Beoordelen interview'!A4:B4</f>
        <v>Vraag 1</v>
      </c>
      <c r="B16" s="11"/>
      <c r="C16" s="4" t="s">
        <v>6</v>
      </c>
      <c r="D16" s="18"/>
      <c r="E16" s="11"/>
      <c r="F16" s="4" t="s">
        <v>6</v>
      </c>
      <c r="G16" s="18"/>
      <c r="H16" s="11"/>
      <c r="I16" s="4" t="s">
        <v>6</v>
      </c>
      <c r="J16" s="18"/>
    </row>
    <row r="17" spans="1:10" ht="150" customHeight="1" x14ac:dyDescent="0.15">
      <c r="A17" s="84"/>
      <c r="B17" s="11"/>
      <c r="C17" s="81" t="s">
        <v>4</v>
      </c>
      <c r="D17" s="82"/>
      <c r="E17" s="11"/>
      <c r="F17" s="81" t="s">
        <v>4</v>
      </c>
      <c r="G17" s="82"/>
      <c r="H17" s="11"/>
      <c r="I17" s="81" t="s">
        <v>4</v>
      </c>
      <c r="J17" s="82"/>
    </row>
    <row r="18" spans="1:10" ht="20" customHeight="1" x14ac:dyDescent="0.15">
      <c r="A18" s="83" t="str">
        <f>'Beoordelen interview'!A5:B5</f>
        <v>Vraag 2</v>
      </c>
      <c r="B18" s="11"/>
      <c r="C18" s="4" t="s">
        <v>6</v>
      </c>
      <c r="D18" s="18"/>
      <c r="E18" s="11"/>
      <c r="F18" s="4" t="s">
        <v>6</v>
      </c>
      <c r="G18" s="18"/>
      <c r="H18" s="11"/>
      <c r="I18" s="4" t="s">
        <v>6</v>
      </c>
      <c r="J18" s="18"/>
    </row>
    <row r="19" spans="1:10" ht="150" customHeight="1" x14ac:dyDescent="0.15">
      <c r="A19" s="84"/>
      <c r="B19" s="11"/>
      <c r="C19" s="81" t="s">
        <v>4</v>
      </c>
      <c r="D19" s="82"/>
      <c r="E19" s="11"/>
      <c r="F19" s="81" t="s">
        <v>4</v>
      </c>
      <c r="G19" s="82"/>
      <c r="H19" s="11"/>
      <c r="I19" s="81" t="s">
        <v>4</v>
      </c>
      <c r="J19" s="82"/>
    </row>
    <row r="20" spans="1:10" ht="20" customHeight="1" x14ac:dyDescent="0.15">
      <c r="A20" s="83" t="str">
        <f>'Beoordelen interview'!A6:B6</f>
        <v>Vraag 3</v>
      </c>
      <c r="B20" s="11"/>
      <c r="C20" s="4" t="s">
        <v>6</v>
      </c>
      <c r="D20" s="18"/>
      <c r="E20" s="11"/>
      <c r="F20" s="4" t="s">
        <v>6</v>
      </c>
      <c r="G20" s="18"/>
      <c r="H20" s="11"/>
      <c r="I20" s="4" t="s">
        <v>6</v>
      </c>
      <c r="J20" s="18"/>
    </row>
    <row r="21" spans="1:10" ht="150" customHeight="1" x14ac:dyDescent="0.15">
      <c r="A21" s="84"/>
      <c r="B21" s="11"/>
      <c r="C21" s="81" t="s">
        <v>4</v>
      </c>
      <c r="D21" s="82"/>
      <c r="E21" s="11"/>
      <c r="F21" s="81" t="s">
        <v>4</v>
      </c>
      <c r="G21" s="82"/>
      <c r="H21" s="11"/>
      <c r="I21" s="81" t="s">
        <v>4</v>
      </c>
      <c r="J21" s="82"/>
    </row>
    <row r="22" spans="1:10" ht="20" customHeight="1" x14ac:dyDescent="0.15">
      <c r="A22" s="83" t="str">
        <f>'Beoordelen interview'!A7:B7</f>
        <v>Vraag 4</v>
      </c>
      <c r="B22" s="11"/>
      <c r="C22" s="4" t="s">
        <v>6</v>
      </c>
      <c r="D22" s="18"/>
      <c r="E22" s="11"/>
      <c r="F22" s="4" t="s">
        <v>6</v>
      </c>
      <c r="G22" s="18"/>
      <c r="H22" s="11"/>
      <c r="I22" s="4" t="s">
        <v>6</v>
      </c>
      <c r="J22" s="18"/>
    </row>
    <row r="23" spans="1:10" ht="150" customHeight="1" x14ac:dyDescent="0.15">
      <c r="A23" s="84"/>
      <c r="B23" s="11"/>
      <c r="C23" s="81" t="s">
        <v>4</v>
      </c>
      <c r="D23" s="82"/>
      <c r="E23" s="11"/>
      <c r="F23" s="81" t="s">
        <v>4</v>
      </c>
      <c r="G23" s="82"/>
      <c r="H23" s="11"/>
      <c r="I23" s="81" t="s">
        <v>4</v>
      </c>
      <c r="J23" s="82"/>
    </row>
    <row r="24" spans="1:10" ht="20" customHeight="1" x14ac:dyDescent="0.15">
      <c r="A24" s="19"/>
      <c r="B24" s="20"/>
      <c r="C24" s="21"/>
      <c r="D24" s="21"/>
      <c r="E24" s="20"/>
      <c r="F24" s="21"/>
      <c r="G24" s="21"/>
      <c r="H24" s="20"/>
      <c r="I24" s="21"/>
      <c r="J24" s="22"/>
    </row>
  </sheetData>
  <sheetProtection algorithmName="SHA-512" hashValue="gMnIL64hMzXI8+JCKBahiyC38bI4kV4BF8FqFhbWFHnSVfpV2xpzaHWIKmV+eG0iiJfR69CbteY3WPlUV3vTtQ==" saltValue="nz5U7bzEOW+rFJlxPPWNmQ==" spinCount="100000" sheet="1" objects="1" scenarios="1"/>
  <mergeCells count="40">
    <mergeCell ref="C10:D10"/>
    <mergeCell ref="I12:J12"/>
    <mergeCell ref="I6:J6"/>
    <mergeCell ref="F12:G12"/>
    <mergeCell ref="C12:D12"/>
    <mergeCell ref="I1:J1"/>
    <mergeCell ref="I8:J8"/>
    <mergeCell ref="I10:J10"/>
    <mergeCell ref="C2:D2"/>
    <mergeCell ref="I2:J2"/>
    <mergeCell ref="C1:D1"/>
    <mergeCell ref="F1:G1"/>
    <mergeCell ref="F8:G8"/>
    <mergeCell ref="F10:G10"/>
    <mergeCell ref="F2:G2"/>
    <mergeCell ref="C4:D4"/>
    <mergeCell ref="F4:G4"/>
    <mergeCell ref="I4:J4"/>
    <mergeCell ref="F6:G6"/>
    <mergeCell ref="C6:D6"/>
    <mergeCell ref="C8:D8"/>
    <mergeCell ref="C15:D15"/>
    <mergeCell ref="F15:G15"/>
    <mergeCell ref="A16:A17"/>
    <mergeCell ref="C17:D17"/>
    <mergeCell ref="F17:G17"/>
    <mergeCell ref="A22:A23"/>
    <mergeCell ref="C23:D23"/>
    <mergeCell ref="F23:G23"/>
    <mergeCell ref="A18:A19"/>
    <mergeCell ref="C19:D19"/>
    <mergeCell ref="F19:G19"/>
    <mergeCell ref="A20:A21"/>
    <mergeCell ref="C21:D21"/>
    <mergeCell ref="F21:G21"/>
    <mergeCell ref="I15:J15"/>
    <mergeCell ref="I17:J17"/>
    <mergeCell ref="I19:J19"/>
    <mergeCell ref="I21:J21"/>
    <mergeCell ref="I23:J23"/>
  </mergeCells>
  <dataValidations count="1">
    <dataValidation type="list" errorStyle="warning" allowBlank="1" showErrorMessage="1" error="Voer juiste waarde in. " sqref="C5 F5 I5 C7 F7 I7 C9 F9 I9 C11 F11 I11 C3 F3 I3 C16 F22 C18 I16 I18 C20 I20 C22 F16 F18 F20 I22"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showGridLines="0" zoomScale="85" zoomScaleNormal="85" zoomScalePageLayoutView="85" workbookViewId="0">
      <pane ySplit="1" topLeftCell="A2" activePane="bottomLeft" state="frozen"/>
      <selection pane="bottomLeft" activeCell="C3" sqref="C3"/>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4" t="s">
        <v>2</v>
      </c>
      <c r="B1" s="5"/>
      <c r="C1" s="85" t="s">
        <v>40</v>
      </c>
      <c r="D1" s="86"/>
      <c r="E1" s="5"/>
      <c r="F1" s="85" t="s">
        <v>41</v>
      </c>
      <c r="G1" s="86"/>
      <c r="H1" s="5"/>
      <c r="I1" s="85" t="s">
        <v>42</v>
      </c>
      <c r="J1" s="86"/>
      <c r="K1" s="15"/>
    </row>
    <row r="2" spans="1:11" ht="30" customHeight="1" x14ac:dyDescent="0.15">
      <c r="A2" s="16" t="s">
        <v>33</v>
      </c>
      <c r="B2" s="10"/>
      <c r="C2" s="87" t="s">
        <v>16</v>
      </c>
      <c r="D2" s="88"/>
      <c r="E2" s="10"/>
      <c r="F2" s="87" t="s">
        <v>16</v>
      </c>
      <c r="G2" s="88"/>
      <c r="H2" s="10"/>
      <c r="I2" s="87" t="s">
        <v>16</v>
      </c>
      <c r="J2" s="88"/>
    </row>
    <row r="3" spans="1:11" ht="20" customHeight="1" x14ac:dyDescent="0.15">
      <c r="A3" s="13" t="str">
        <f>'Beoordelen open vragen'!A3</f>
        <v>6.1.1 	PLAN VAN AANPAK (AANVANG DIENSTVERLENING)</v>
      </c>
      <c r="B3" s="11"/>
      <c r="C3" s="4" t="s">
        <v>6</v>
      </c>
      <c r="D3" s="17"/>
      <c r="E3" s="11"/>
      <c r="F3" s="4" t="s">
        <v>6</v>
      </c>
      <c r="G3" s="17"/>
      <c r="H3" s="11"/>
      <c r="I3" s="4" t="s">
        <v>6</v>
      </c>
      <c r="J3" s="17"/>
    </row>
    <row r="4" spans="1:11" ht="250" customHeight="1" x14ac:dyDescent="0.15">
      <c r="A4" s="60"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(SVOL en Porteum)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81" t="s">
        <v>4</v>
      </c>
      <c r="D4" s="82"/>
      <c r="E4" s="11"/>
      <c r="F4" s="81" t="s">
        <v>4</v>
      </c>
      <c r="G4" s="82"/>
      <c r="H4" s="11"/>
      <c r="I4" s="81" t="s">
        <v>4</v>
      </c>
      <c r="J4" s="82"/>
    </row>
    <row r="5" spans="1:11" ht="20" customHeight="1" x14ac:dyDescent="0.15">
      <c r="A5" s="13" t="str">
        <f>'Beoordelen open vragen'!A5</f>
        <v>6.1.2 	GOED WERKGEVERSCHAP</v>
      </c>
      <c r="B5" s="11"/>
      <c r="C5" s="4" t="s">
        <v>6</v>
      </c>
      <c r="D5" s="18"/>
      <c r="E5" s="11"/>
      <c r="F5" s="4" t="s">
        <v>6</v>
      </c>
      <c r="G5" s="18"/>
      <c r="H5" s="11"/>
      <c r="I5" s="4" t="s">
        <v>6</v>
      </c>
      <c r="J5" s="18"/>
    </row>
    <row r="6" spans="1:11" ht="161" customHeight="1" x14ac:dyDescent="0.15">
      <c r="A6" s="60" t="str">
        <f>'Beoordelen open vragen'!A6</f>
        <v>Inschrijver dient te beschrijven op maximaal 2 A4 op welke wijze zij invulling geef aan goed werkgeverschap gericht op haar eigen en toekomstige medewerkers in deze vraag gericht op Onderwijzend Personeel (OP). Het doel van deze vraag is dat opdrachtgever van inschrijver wil weten hoe aantrekkelijk zij als werkgever is in combinatie met de opdrachtgever en beschrijft hierbij minimaal de volgende punten;
1.	 Communicatie (middelen/ frequentie) met potentiële OP-kandidaten, ofwel de kandidatenmarkt;
2.	 Communicatie (middelen/ frequentie) met OP-medewerkers onder contract bij de inschrijver;
3.	 Ontwikkeling (deskundigheidsbevordering) van OP-medewerkers onder contract van de opdrachtnemer en OP-medewerkers van de opdrachtgever (daarbij tevens lettend op een eigen opleidingsprogramma);
4.	 Ontwikkeling potentiële OP-kandidaten (bijvoorbeeld kandidaten zonder de juiste bevoegdheid).</v>
      </c>
      <c r="B6" s="11"/>
      <c r="C6" s="81" t="s">
        <v>4</v>
      </c>
      <c r="D6" s="82"/>
      <c r="E6" s="11"/>
      <c r="F6" s="81" t="s">
        <v>4</v>
      </c>
      <c r="G6" s="82"/>
      <c r="H6" s="11"/>
      <c r="I6" s="81" t="s">
        <v>4</v>
      </c>
      <c r="J6" s="82"/>
    </row>
    <row r="7" spans="1:11" ht="20" customHeight="1" x14ac:dyDescent="0.15">
      <c r="A7" s="13" t="str">
        <f>'Beoordelen open vragen'!A7</f>
        <v>6.1.3	 AANPAK WERVING- EN SELECTIEPROCES EN DATABASE</v>
      </c>
      <c r="B7" s="11"/>
      <c r="C7" s="4" t="s">
        <v>6</v>
      </c>
      <c r="D7" s="18"/>
      <c r="E7" s="11"/>
      <c r="F7" s="4" t="s">
        <v>6</v>
      </c>
      <c r="G7" s="18"/>
      <c r="H7" s="11"/>
      <c r="I7" s="4" t="s">
        <v>6</v>
      </c>
      <c r="J7" s="18"/>
    </row>
    <row r="8" spans="1:11" ht="213" customHeight="1" x14ac:dyDescent="0.15">
      <c r="A8" s="60" t="str">
        <f>'Beoordelen open vragen'!A8</f>
        <v xml:space="preserve">Inschrijver dient te beschrijven op maximaal 3 A4 (toe te voegen op TenderNed) welke werkwijze zij hanteert bij of voorafgaand van een aanvraag voor onderwijzend personeel voor een Voortgezet Onderwijsorganisatie. Inschrijver beschrijft hierbij minimaal;
•	 welke bronnen en middelen zet inschrijver in voor de werving;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8" s="11"/>
      <c r="C8" s="81" t="s">
        <v>4</v>
      </c>
      <c r="D8" s="82"/>
      <c r="E8" s="11"/>
      <c r="F8" s="81" t="s">
        <v>4</v>
      </c>
      <c r="G8" s="82"/>
      <c r="H8" s="11"/>
      <c r="I8" s="81" t="s">
        <v>4</v>
      </c>
      <c r="J8" s="82"/>
    </row>
    <row r="9" spans="1:11" ht="20" customHeight="1" x14ac:dyDescent="0.15">
      <c r="A9" s="13" t="str">
        <f>'Beoordelen open vragen'!A9</f>
        <v>6.1.4 	TEAM ACCOUNT-/ SUCCESMANAGEMENT/ PARTNERSCHAP</v>
      </c>
      <c r="B9" s="11"/>
      <c r="C9" s="4" t="s">
        <v>6</v>
      </c>
      <c r="D9" s="18"/>
      <c r="E9" s="11"/>
      <c r="F9" s="4" t="s">
        <v>6</v>
      </c>
      <c r="G9" s="18"/>
      <c r="H9" s="11"/>
      <c r="I9" s="4" t="s">
        <v>6</v>
      </c>
      <c r="J9" s="18"/>
    </row>
    <row r="10" spans="1:11" ht="188" customHeight="1" x14ac:dyDescent="0.15">
      <c r="A10" s="60" t="str">
        <f>'Beoordelen open vragen'!A10:B10</f>
        <v>Inschrijver dient te beschrijven op maximaal 3 A4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SVOL,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SVOL hierbij betrekken?</v>
      </c>
      <c r="B10" s="11"/>
      <c r="C10" s="81" t="s">
        <v>4</v>
      </c>
      <c r="D10" s="82"/>
      <c r="E10" s="11"/>
      <c r="F10" s="81" t="s">
        <v>4</v>
      </c>
      <c r="G10" s="82"/>
      <c r="H10" s="11"/>
      <c r="I10" s="81" t="s">
        <v>4</v>
      </c>
      <c r="J10" s="82"/>
    </row>
    <row r="11" spans="1:11" ht="20" customHeight="1" x14ac:dyDescent="0.15">
      <c r="A11" s="13" t="str">
        <f>'Beoordelen open vragen'!A11</f>
        <v>6.1.5	 PARTNERPARTIJEN</v>
      </c>
      <c r="B11" s="11"/>
      <c r="C11" s="4" t="s">
        <v>6</v>
      </c>
      <c r="D11" s="18"/>
      <c r="E11" s="11"/>
      <c r="F11" s="4" t="s">
        <v>6</v>
      </c>
      <c r="G11" s="18"/>
      <c r="H11" s="11"/>
      <c r="I11" s="4" t="s">
        <v>6</v>
      </c>
      <c r="J11" s="18"/>
    </row>
    <row r="12" spans="1:11" ht="274" customHeight="1" x14ac:dyDescent="0.15">
      <c r="A12" s="60" t="str">
        <f>'Beoordelen open vragen'!A12</f>
        <v>Inschrijver dient te beschrijven op maximaal 2 A4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de bestuurder met betrekking tot het aanstellen van interim schooldirecteuren/ managers;
-	welke risico’s zij ziet en welke beheersmaatregelen zij hier tegen gaat treffen.</v>
      </c>
      <c r="B12" s="11"/>
      <c r="C12" s="81" t="s">
        <v>4</v>
      </c>
      <c r="D12" s="82"/>
      <c r="E12" s="11"/>
      <c r="F12" s="81" t="s">
        <v>4</v>
      </c>
      <c r="G12" s="82"/>
      <c r="H12" s="11"/>
      <c r="I12" s="81" t="s">
        <v>4</v>
      </c>
      <c r="J12" s="82"/>
    </row>
    <row r="13" spans="1:11" ht="20" customHeight="1" x14ac:dyDescent="0.15">
      <c r="A13" s="19"/>
      <c r="B13" s="20"/>
      <c r="C13" s="21"/>
      <c r="D13" s="21"/>
      <c r="E13" s="20"/>
      <c r="F13" s="21"/>
      <c r="G13" s="21"/>
      <c r="H13" s="20"/>
      <c r="I13" s="21"/>
      <c r="J13" s="22"/>
    </row>
    <row r="14" spans="1:11" ht="20" customHeight="1" x14ac:dyDescent="0.15"/>
    <row r="15" spans="1:11" ht="20" customHeight="1" x14ac:dyDescent="0.15">
      <c r="A15" s="23" t="str">
        <f>'Beoordelen interview'!A1</f>
        <v xml:space="preserve">Interview sleutelfunctionarissen </v>
      </c>
      <c r="B15" s="10"/>
      <c r="C15" s="79"/>
      <c r="D15" s="80"/>
      <c r="E15" s="10"/>
      <c r="F15" s="79"/>
      <c r="G15" s="80"/>
      <c r="H15" s="10"/>
      <c r="I15" s="79"/>
      <c r="J15" s="80"/>
    </row>
    <row r="16" spans="1:11" ht="20" customHeight="1" x14ac:dyDescent="0.15">
      <c r="A16" s="83" t="str">
        <f>'Beoordelen interview'!A4:B4</f>
        <v>Vraag 1</v>
      </c>
      <c r="B16" s="11"/>
      <c r="C16" s="4" t="s">
        <v>6</v>
      </c>
      <c r="D16" s="18"/>
      <c r="E16" s="11"/>
      <c r="F16" s="4" t="s">
        <v>6</v>
      </c>
      <c r="G16" s="18"/>
      <c r="H16" s="11"/>
      <c r="I16" s="4" t="s">
        <v>6</v>
      </c>
      <c r="J16" s="18"/>
    </row>
    <row r="17" spans="1:10" ht="150" customHeight="1" x14ac:dyDescent="0.15">
      <c r="A17" s="84"/>
      <c r="B17" s="11"/>
      <c r="C17" s="81" t="s">
        <v>4</v>
      </c>
      <c r="D17" s="82"/>
      <c r="E17" s="11"/>
      <c r="F17" s="81" t="s">
        <v>4</v>
      </c>
      <c r="G17" s="82"/>
      <c r="H17" s="11"/>
      <c r="I17" s="81" t="s">
        <v>4</v>
      </c>
      <c r="J17" s="82"/>
    </row>
    <row r="18" spans="1:10" ht="20" customHeight="1" x14ac:dyDescent="0.15">
      <c r="A18" s="83" t="str">
        <f>'Beoordelen interview'!A5:B5</f>
        <v>Vraag 2</v>
      </c>
      <c r="B18" s="11"/>
      <c r="C18" s="4" t="s">
        <v>6</v>
      </c>
      <c r="D18" s="18"/>
      <c r="E18" s="11"/>
      <c r="F18" s="4" t="s">
        <v>6</v>
      </c>
      <c r="G18" s="18"/>
      <c r="H18" s="11"/>
      <c r="I18" s="4" t="s">
        <v>6</v>
      </c>
      <c r="J18" s="18"/>
    </row>
    <row r="19" spans="1:10" ht="150" customHeight="1" x14ac:dyDescent="0.15">
      <c r="A19" s="84"/>
      <c r="B19" s="11"/>
      <c r="C19" s="81" t="s">
        <v>4</v>
      </c>
      <c r="D19" s="82"/>
      <c r="E19" s="11"/>
      <c r="F19" s="81" t="s">
        <v>4</v>
      </c>
      <c r="G19" s="82"/>
      <c r="H19" s="11"/>
      <c r="I19" s="81" t="s">
        <v>4</v>
      </c>
      <c r="J19" s="82"/>
    </row>
    <row r="20" spans="1:10" ht="20" customHeight="1" x14ac:dyDescent="0.15">
      <c r="A20" s="83" t="str">
        <f>'Beoordelen interview'!A6:B6</f>
        <v>Vraag 3</v>
      </c>
      <c r="B20" s="11"/>
      <c r="C20" s="4" t="s">
        <v>6</v>
      </c>
      <c r="D20" s="18"/>
      <c r="E20" s="11"/>
      <c r="F20" s="4" t="s">
        <v>6</v>
      </c>
      <c r="G20" s="18"/>
      <c r="H20" s="11"/>
      <c r="I20" s="4" t="s">
        <v>6</v>
      </c>
      <c r="J20" s="18"/>
    </row>
    <row r="21" spans="1:10" ht="150" customHeight="1" x14ac:dyDescent="0.15">
      <c r="A21" s="84"/>
      <c r="B21" s="11"/>
      <c r="C21" s="81" t="s">
        <v>4</v>
      </c>
      <c r="D21" s="82"/>
      <c r="E21" s="11"/>
      <c r="F21" s="81" t="s">
        <v>4</v>
      </c>
      <c r="G21" s="82"/>
      <c r="H21" s="11"/>
      <c r="I21" s="81" t="s">
        <v>4</v>
      </c>
      <c r="J21" s="82"/>
    </row>
    <row r="22" spans="1:10" ht="20" customHeight="1" x14ac:dyDescent="0.15">
      <c r="A22" s="83" t="str">
        <f>'Beoordelen interview'!A7:B7</f>
        <v>Vraag 4</v>
      </c>
      <c r="B22" s="11"/>
      <c r="C22" s="4" t="s">
        <v>6</v>
      </c>
      <c r="D22" s="18"/>
      <c r="E22" s="11"/>
      <c r="F22" s="4" t="s">
        <v>6</v>
      </c>
      <c r="G22" s="18"/>
      <c r="H22" s="11"/>
      <c r="I22" s="4" t="s">
        <v>6</v>
      </c>
      <c r="J22" s="18"/>
    </row>
    <row r="23" spans="1:10" ht="150" customHeight="1" x14ac:dyDescent="0.15">
      <c r="A23" s="84"/>
      <c r="B23" s="11"/>
      <c r="C23" s="81" t="s">
        <v>4</v>
      </c>
      <c r="D23" s="82"/>
      <c r="E23" s="11"/>
      <c r="F23" s="81" t="s">
        <v>4</v>
      </c>
      <c r="G23" s="82"/>
      <c r="H23" s="11"/>
      <c r="I23" s="81" t="s">
        <v>4</v>
      </c>
      <c r="J23" s="82"/>
    </row>
    <row r="24" spans="1:10" ht="20" customHeight="1" x14ac:dyDescent="0.15">
      <c r="A24" s="19"/>
      <c r="B24" s="20"/>
      <c r="C24" s="21"/>
      <c r="D24" s="21"/>
      <c r="E24" s="20"/>
      <c r="F24" s="21"/>
      <c r="G24" s="21"/>
      <c r="H24" s="20"/>
      <c r="I24" s="21"/>
      <c r="J24" s="22"/>
    </row>
  </sheetData>
  <sheetProtection algorithmName="SHA-512" hashValue="ZLe1zw955SxZLrBdAlybZv6gVJWr66wY0Pqm5lnDcmDbJGrCkEjJi6FVu227/xY7GOEV5VRAawfk5VKWj09QhA==" saltValue="hcUC0w3RmNxi1qPmDIOLXQ==" spinCount="100000" sheet="1" objects="1" scenarios="1"/>
  <mergeCells count="40">
    <mergeCell ref="F10:G10"/>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5:D15"/>
    <mergeCell ref="F15:G15"/>
    <mergeCell ref="I15:J15"/>
    <mergeCell ref="A16:A17"/>
    <mergeCell ref="C17:D17"/>
    <mergeCell ref="F17:G17"/>
    <mergeCell ref="I17:J17"/>
    <mergeCell ref="A22:A23"/>
    <mergeCell ref="C23:D23"/>
    <mergeCell ref="F23:G23"/>
    <mergeCell ref="I23:J23"/>
    <mergeCell ref="A18:A19"/>
    <mergeCell ref="C19:D19"/>
    <mergeCell ref="F19:G19"/>
    <mergeCell ref="I19:J19"/>
    <mergeCell ref="A20:A21"/>
    <mergeCell ref="C21:D21"/>
    <mergeCell ref="F21:G21"/>
    <mergeCell ref="I21:J21"/>
  </mergeCells>
  <dataValidations count="1">
    <dataValidation type="list" errorStyle="warning" allowBlank="1" showErrorMessage="1" error="Voer juiste waarde in. " sqref="C5 F5 I5 C7 F7 I7 C9 F9 I9 C11 F11 I11 C3 F3 I3 C16 F22 C18 I16 I18 C20 I20 C22 F16 F18 F20 I22" xr:uid="{5D9A9385-4B10-4B48-82C4-A80EDE74A3E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4"/>
  <sheetViews>
    <sheetView showGridLines="0" zoomScale="86" zoomScaleNormal="85" zoomScalePageLayoutView="85" workbookViewId="0">
      <pane ySplit="1" topLeftCell="A2" activePane="bottomLeft" state="frozen"/>
      <selection pane="bottomLeft" activeCell="B24" sqref="A24:XFD27"/>
    </sheetView>
  </sheetViews>
  <sheetFormatPr baseColWidth="10" defaultColWidth="8.83203125" defaultRowHeight="13" x14ac:dyDescent="0.15"/>
  <cols>
    <col min="1" max="1" width="100.83203125" style="1"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4" t="s">
        <v>3</v>
      </c>
      <c r="B1" s="5"/>
      <c r="C1" s="85" t="s">
        <v>40</v>
      </c>
      <c r="D1" s="86"/>
      <c r="E1" s="5"/>
      <c r="F1" s="85" t="s">
        <v>41</v>
      </c>
      <c r="G1" s="86"/>
      <c r="H1" s="5"/>
      <c r="I1" s="85" t="s">
        <v>42</v>
      </c>
      <c r="J1" s="86"/>
      <c r="K1" s="15"/>
    </row>
    <row r="2" spans="1:11" ht="30" customHeight="1" x14ac:dyDescent="0.15">
      <c r="A2" s="16" t="s">
        <v>33</v>
      </c>
      <c r="B2" s="10"/>
      <c r="C2" s="87" t="s">
        <v>16</v>
      </c>
      <c r="D2" s="88"/>
      <c r="E2" s="10"/>
      <c r="F2" s="87" t="s">
        <v>16</v>
      </c>
      <c r="G2" s="88"/>
      <c r="H2" s="10"/>
      <c r="I2" s="87" t="s">
        <v>16</v>
      </c>
      <c r="J2" s="88"/>
    </row>
    <row r="3" spans="1:11" ht="20" customHeight="1" x14ac:dyDescent="0.15">
      <c r="A3" s="13" t="str">
        <f>'Beoordelen open vragen'!A3</f>
        <v>6.1.1 	PLAN VAN AANPAK (AANVANG DIENSTVERLENING)</v>
      </c>
      <c r="B3" s="11"/>
      <c r="C3" s="4" t="s">
        <v>6</v>
      </c>
      <c r="D3" s="17"/>
      <c r="E3" s="11"/>
      <c r="F3" s="4" t="s">
        <v>6</v>
      </c>
      <c r="G3" s="17"/>
      <c r="H3" s="11"/>
      <c r="I3" s="4" t="s">
        <v>6</v>
      </c>
      <c r="J3" s="17"/>
    </row>
    <row r="4" spans="1:11" ht="250" customHeight="1" x14ac:dyDescent="0.15">
      <c r="A4" s="60"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(SVOL en Porteum)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11"/>
      <c r="C4" s="81" t="s">
        <v>4</v>
      </c>
      <c r="D4" s="82"/>
      <c r="E4" s="11"/>
      <c r="F4" s="81" t="s">
        <v>4</v>
      </c>
      <c r="G4" s="82"/>
      <c r="H4" s="11"/>
      <c r="I4" s="81" t="s">
        <v>4</v>
      </c>
      <c r="J4" s="82"/>
    </row>
    <row r="5" spans="1:11" ht="20" customHeight="1" x14ac:dyDescent="0.15">
      <c r="A5" s="13" t="str">
        <f>'Beoordelen open vragen'!A5</f>
        <v>6.1.2 	GOED WERKGEVERSCHAP</v>
      </c>
      <c r="B5" s="11"/>
      <c r="C5" s="4" t="s">
        <v>6</v>
      </c>
      <c r="D5" s="18"/>
      <c r="E5" s="11"/>
      <c r="F5" s="4" t="s">
        <v>6</v>
      </c>
      <c r="G5" s="18"/>
      <c r="H5" s="11"/>
      <c r="I5" s="4" t="s">
        <v>6</v>
      </c>
      <c r="J5" s="18"/>
    </row>
    <row r="6" spans="1:11" ht="161" customHeight="1" x14ac:dyDescent="0.15">
      <c r="A6" s="60" t="str">
        <f>'Beoordelen open vragen'!A6</f>
        <v>Inschrijver dient te beschrijven op maximaal 2 A4 op welke wijze zij invulling geef aan goed werkgeverschap gericht op haar eigen en toekomstige medewerkers in deze vraag gericht op Onderwijzend Personeel (OP). Het doel van deze vraag is dat opdrachtgever van inschrijver wil weten hoe aantrekkelijk zij als werkgever is in combinatie met de opdrachtgever en beschrijft hierbij minimaal de volgende punten;
1.	 Communicatie (middelen/ frequentie) met potentiële OP-kandidaten, ofwel de kandidatenmarkt;
2.	 Communicatie (middelen/ frequentie) met OP-medewerkers onder contract bij de inschrijver;
3.	 Ontwikkeling (deskundigheidsbevordering) van OP-medewerkers onder contract van de opdrachtnemer en OP-medewerkers van de opdrachtgever (daarbij tevens lettend op een eigen opleidingsprogramma);
4.	 Ontwikkeling potentiële OP-kandidaten (bijvoorbeeld kandidaten zonder de juiste bevoegdheid).</v>
      </c>
      <c r="B6" s="11"/>
      <c r="C6" s="81" t="s">
        <v>4</v>
      </c>
      <c r="D6" s="82"/>
      <c r="E6" s="11"/>
      <c r="F6" s="81" t="s">
        <v>4</v>
      </c>
      <c r="G6" s="82"/>
      <c r="H6" s="11"/>
      <c r="I6" s="81" t="s">
        <v>4</v>
      </c>
      <c r="J6" s="82"/>
    </row>
    <row r="7" spans="1:11" ht="20" customHeight="1" x14ac:dyDescent="0.15">
      <c r="A7" s="13" t="str">
        <f>'Beoordelen open vragen'!A7</f>
        <v>6.1.3	 AANPAK WERVING- EN SELECTIEPROCES EN DATABASE</v>
      </c>
      <c r="B7" s="11"/>
      <c r="C7" s="4" t="s">
        <v>6</v>
      </c>
      <c r="D7" s="18"/>
      <c r="E7" s="11"/>
      <c r="F7" s="4" t="s">
        <v>6</v>
      </c>
      <c r="G7" s="18"/>
      <c r="H7" s="11"/>
      <c r="I7" s="4" t="s">
        <v>6</v>
      </c>
      <c r="J7" s="18"/>
    </row>
    <row r="8" spans="1:11" ht="213" customHeight="1" x14ac:dyDescent="0.15">
      <c r="A8" s="60" t="str">
        <f>'Beoordelen open vragen'!A8</f>
        <v xml:space="preserve">Inschrijver dient te beschrijven op maximaal 3 A4 (toe te voegen op TenderNed) welke werkwijze zij hanteert bij of voorafgaand van een aanvraag voor onderwijzend personeel voor een Voortgezet Onderwijsorganisatie. Inschrijver beschrijft hierbij minimaal;
•	 welke bronnen en middelen zet inschrijver in voor de werving;
•	 het intakeproces met de aanvrager; 
•	 de wijze van werven en selecteren, toetsing CV, competenties, bevoegdheid; 
•	 het voorstellen van geschikte kandidaten (waarbij inschrijver duidelijk aangeeft in welke mate de vertegenwoordiger van de inschrijver die de kandidaat voorstelt de kandidaat kent, kan adviseren over inzet op de specifieke school en aandachtspunten); 
•	 Op welke wijze inschrijver een zoekopdracht afsluit in geval van niet kunnen vervullen van de vacature en bij invullen van de vacature (monitoren of de plaatsing ook daadwerkelijk aan de verwachtingen van aanvragen en de kandidaat is verlopen).
Hierin wordt er verwacht dat de inschrijver duidelijk beschrijft wat de rol van de aanbestedende dienst in deze procedure is. </v>
      </c>
      <c r="B8" s="11"/>
      <c r="C8" s="81" t="s">
        <v>4</v>
      </c>
      <c r="D8" s="82"/>
      <c r="E8" s="11"/>
      <c r="F8" s="81" t="s">
        <v>4</v>
      </c>
      <c r="G8" s="82"/>
      <c r="H8" s="11"/>
      <c r="I8" s="81" t="s">
        <v>4</v>
      </c>
      <c r="J8" s="82"/>
    </row>
    <row r="9" spans="1:11" ht="20" customHeight="1" x14ac:dyDescent="0.15">
      <c r="A9" s="13" t="str">
        <f>'Beoordelen open vragen'!A9</f>
        <v>6.1.4 	TEAM ACCOUNT-/ SUCCESMANAGEMENT/ PARTNERSCHAP</v>
      </c>
      <c r="B9" s="11"/>
      <c r="C9" s="4" t="s">
        <v>6</v>
      </c>
      <c r="D9" s="18"/>
      <c r="E9" s="11"/>
      <c r="F9" s="4" t="s">
        <v>6</v>
      </c>
      <c r="G9" s="18"/>
      <c r="H9" s="11"/>
      <c r="I9" s="4" t="s">
        <v>6</v>
      </c>
      <c r="J9" s="18"/>
    </row>
    <row r="10" spans="1:11" ht="188" customHeight="1" x14ac:dyDescent="0.15">
      <c r="A10" s="60" t="str">
        <f>'Beoordelen open vragen'!A10:B10</f>
        <v>Inschrijver dient te beschrijven op maximaal 3 A4 hoe zij invulling denkt te gaan geven aan account-/ succesmanagement, ofwel partnerschap na direct bij aanvang van de dynamische verificatie. Belangrijk hierbij is op welke wijze inschrijver gaat samenwerken met de opdrachtgever om in de regio als werkgevers een nog sterkere propositie te verkrijgen.  In de beantwoording beschrijft inschrijver minimaal het volgende: 
•	 op welke wijze wil de inschrijver invulling geven aan een hecht partnerschap tussen SVOL, verschillend onderwijsniveau, verschillende scholen, de opdrachtnemer en kandidaten?;
•	 op welke wijze wil zij in de regio invulling geven aan een gezamenlijke sterke propositie?;
•	 welk niveau (kwalitatief: welke ervaring / kwantitatief; hoeveel account managers) accountmanagement en middelen wil inschrijver hiervoor inzetten?;
•	 hoe borgt u de continuïteit van het accountteam/ kennis van de organisatie en behoefte van de opdrachtgever bij verzuim of vertrek van deze medewerkers?;
•	 op welke wijze wilt u de individuele scholen van SVOL hierbij betrekken?</v>
      </c>
      <c r="B10" s="11"/>
      <c r="C10" s="81" t="s">
        <v>4</v>
      </c>
      <c r="D10" s="82"/>
      <c r="E10" s="11"/>
      <c r="F10" s="81" t="s">
        <v>4</v>
      </c>
      <c r="G10" s="82"/>
      <c r="H10" s="11"/>
      <c r="I10" s="81" t="s">
        <v>4</v>
      </c>
      <c r="J10" s="82"/>
    </row>
    <row r="11" spans="1:11" ht="20" customHeight="1" x14ac:dyDescent="0.15">
      <c r="A11" s="13" t="str">
        <f>'Beoordelen open vragen'!A11</f>
        <v>6.1.5	 PARTNERPARTIJEN</v>
      </c>
      <c r="B11" s="11"/>
      <c r="C11" s="4" t="s">
        <v>6</v>
      </c>
      <c r="D11" s="18"/>
      <c r="E11" s="11"/>
      <c r="F11" s="4" t="s">
        <v>6</v>
      </c>
      <c r="G11" s="18"/>
      <c r="H11" s="11"/>
      <c r="I11" s="4" t="s">
        <v>6</v>
      </c>
      <c r="J11" s="18"/>
    </row>
    <row r="12" spans="1:11" ht="274" customHeight="1" x14ac:dyDescent="0.15">
      <c r="A12" s="60" t="str">
        <f>'Beoordelen open vragen'!A12</f>
        <v>Inschrijver dient te beschrijven op maximaal 2 A4 op welke wijze zij invulling geeft aan de makelaarsfunctie (ROL 1 en ROL 2, zie aanbestedingsdocument hoofdstuk 1.3) zodra zij zelf niet of niet tijdig kan leveren. 
De beantwoording moet zich richten op de volgende drie groepen;
-	OP en OOP (onderwijs ondersteunend personeel tot schaal 9);
-	Specialistische functies zoals P&amp;O/ financiële/ ICT-medewerkers;
-	Managers en directeuren.
Inschrijver beschrijft daarbij minimaal;
-	Welke en hoeveel partnerpartijen zij zelf daarbij heeft;
-	op welke wijze inschrijver bestaande partnerpartijen van de opdrachtgever wil inzetten;
-	op welke wijze zij waarborgt dat de partnerpartij geen commercieel nadeel ondervindt van deze makelaarsfunctie;
-	op welke wijze zij om gaat met weerstanden van een derde tegen een makelaarsfunctie, met als hoogste doel een snelle invulling te geven aan een vacature van de opdrachtgever;
-	welke borging zij biedt in het proces van de wensen van de bestuurder met betrekking tot het aanstellen van interim schooldirecteuren/ managers;
-	welke risico’s zij ziet en welke beheersmaatregelen zij hier tegen gaat treffen.</v>
      </c>
      <c r="B12" s="11"/>
      <c r="C12" s="81" t="s">
        <v>4</v>
      </c>
      <c r="D12" s="82"/>
      <c r="E12" s="11"/>
      <c r="F12" s="81" t="s">
        <v>4</v>
      </c>
      <c r="G12" s="82"/>
      <c r="H12" s="11"/>
      <c r="I12" s="81" t="s">
        <v>4</v>
      </c>
      <c r="J12" s="82"/>
    </row>
    <row r="13" spans="1:11" ht="20" customHeight="1" x14ac:dyDescent="0.15">
      <c r="A13" s="19"/>
      <c r="B13" s="20"/>
      <c r="C13" s="21"/>
      <c r="D13" s="21"/>
      <c r="E13" s="20"/>
      <c r="F13" s="21"/>
      <c r="G13" s="21"/>
      <c r="H13" s="20"/>
      <c r="I13" s="21"/>
      <c r="J13" s="22"/>
    </row>
    <row r="14" spans="1:11" ht="20" customHeight="1" x14ac:dyDescent="0.15"/>
    <row r="15" spans="1:11" ht="20" customHeight="1" x14ac:dyDescent="0.15">
      <c r="A15" s="23" t="str">
        <f>'Beoordelen interview'!A1</f>
        <v xml:space="preserve">Interview sleutelfunctionarissen </v>
      </c>
      <c r="B15" s="10"/>
      <c r="C15" s="79"/>
      <c r="D15" s="80"/>
      <c r="E15" s="10"/>
      <c r="F15" s="79"/>
      <c r="G15" s="80"/>
      <c r="H15" s="10"/>
      <c r="I15" s="79"/>
      <c r="J15" s="80"/>
    </row>
    <row r="16" spans="1:11" ht="20" customHeight="1" x14ac:dyDescent="0.15">
      <c r="A16" s="83" t="str">
        <f>'Beoordelen interview'!A4:B4</f>
        <v>Vraag 1</v>
      </c>
      <c r="B16" s="11"/>
      <c r="C16" s="4" t="s">
        <v>6</v>
      </c>
      <c r="D16" s="18"/>
      <c r="E16" s="11"/>
      <c r="F16" s="4" t="s">
        <v>6</v>
      </c>
      <c r="G16" s="18"/>
      <c r="H16" s="11"/>
      <c r="I16" s="4" t="s">
        <v>6</v>
      </c>
      <c r="J16" s="18"/>
    </row>
    <row r="17" spans="1:10" ht="150" customHeight="1" x14ac:dyDescent="0.15">
      <c r="A17" s="84"/>
      <c r="B17" s="11"/>
      <c r="C17" s="81" t="s">
        <v>4</v>
      </c>
      <c r="D17" s="82"/>
      <c r="E17" s="11"/>
      <c r="F17" s="81" t="s">
        <v>4</v>
      </c>
      <c r="G17" s="82"/>
      <c r="H17" s="11"/>
      <c r="I17" s="81" t="s">
        <v>4</v>
      </c>
      <c r="J17" s="82"/>
    </row>
    <row r="18" spans="1:10" ht="20" customHeight="1" x14ac:dyDescent="0.15">
      <c r="A18" s="83" t="str">
        <f>'Beoordelen interview'!A5:B5</f>
        <v>Vraag 2</v>
      </c>
      <c r="B18" s="11"/>
      <c r="C18" s="4" t="s">
        <v>6</v>
      </c>
      <c r="D18" s="18"/>
      <c r="E18" s="11"/>
      <c r="F18" s="4" t="s">
        <v>6</v>
      </c>
      <c r="G18" s="18"/>
      <c r="H18" s="11"/>
      <c r="I18" s="4" t="s">
        <v>6</v>
      </c>
      <c r="J18" s="18"/>
    </row>
    <row r="19" spans="1:10" ht="150" customHeight="1" x14ac:dyDescent="0.15">
      <c r="A19" s="84"/>
      <c r="B19" s="11"/>
      <c r="C19" s="81" t="s">
        <v>4</v>
      </c>
      <c r="D19" s="82"/>
      <c r="E19" s="11"/>
      <c r="F19" s="81" t="s">
        <v>4</v>
      </c>
      <c r="G19" s="82"/>
      <c r="H19" s="11"/>
      <c r="I19" s="81" t="s">
        <v>4</v>
      </c>
      <c r="J19" s="82"/>
    </row>
    <row r="20" spans="1:10" ht="20" customHeight="1" x14ac:dyDescent="0.15">
      <c r="A20" s="83" t="str">
        <f>'Beoordelen interview'!A6:B6</f>
        <v>Vraag 3</v>
      </c>
      <c r="B20" s="11"/>
      <c r="C20" s="4" t="s">
        <v>6</v>
      </c>
      <c r="D20" s="18"/>
      <c r="E20" s="11"/>
      <c r="F20" s="4" t="s">
        <v>6</v>
      </c>
      <c r="G20" s="18"/>
      <c r="H20" s="11"/>
      <c r="I20" s="4" t="s">
        <v>6</v>
      </c>
      <c r="J20" s="18"/>
    </row>
    <row r="21" spans="1:10" ht="150" customHeight="1" x14ac:dyDescent="0.15">
      <c r="A21" s="84"/>
      <c r="B21" s="11"/>
      <c r="C21" s="81" t="s">
        <v>4</v>
      </c>
      <c r="D21" s="82"/>
      <c r="E21" s="11"/>
      <c r="F21" s="81" t="s">
        <v>4</v>
      </c>
      <c r="G21" s="82"/>
      <c r="H21" s="11"/>
      <c r="I21" s="81" t="s">
        <v>4</v>
      </c>
      <c r="J21" s="82"/>
    </row>
    <row r="22" spans="1:10" ht="20" customHeight="1" x14ac:dyDescent="0.15">
      <c r="A22" s="83" t="str">
        <f>'Beoordelen interview'!A7:B7</f>
        <v>Vraag 4</v>
      </c>
      <c r="B22" s="11"/>
      <c r="C22" s="4" t="s">
        <v>6</v>
      </c>
      <c r="D22" s="18"/>
      <c r="E22" s="11"/>
      <c r="F22" s="4" t="s">
        <v>6</v>
      </c>
      <c r="G22" s="18"/>
      <c r="H22" s="11"/>
      <c r="I22" s="4" t="s">
        <v>6</v>
      </c>
      <c r="J22" s="18"/>
    </row>
    <row r="23" spans="1:10" ht="150" customHeight="1" x14ac:dyDescent="0.15">
      <c r="A23" s="84"/>
      <c r="B23" s="11"/>
      <c r="C23" s="81" t="s">
        <v>4</v>
      </c>
      <c r="D23" s="82"/>
      <c r="E23" s="11"/>
      <c r="F23" s="81" t="s">
        <v>4</v>
      </c>
      <c r="G23" s="82"/>
      <c r="H23" s="11"/>
      <c r="I23" s="81" t="s">
        <v>4</v>
      </c>
      <c r="J23" s="82"/>
    </row>
    <row r="24" spans="1:10" ht="20" customHeight="1" x14ac:dyDescent="0.15">
      <c r="A24" s="19"/>
      <c r="B24" s="20"/>
      <c r="C24" s="21"/>
      <c r="D24" s="21"/>
      <c r="E24" s="20"/>
      <c r="F24" s="21"/>
      <c r="G24" s="21"/>
      <c r="H24" s="20"/>
      <c r="I24" s="21"/>
      <c r="J24" s="22"/>
    </row>
  </sheetData>
  <sheetProtection algorithmName="SHA-512" hashValue="aeWe7X6pOxk1FiSZgPkyVjpFzB0T6Im3uRsghoUlLQyVQSvkKKJ7gyM2LIxB+lA0SLQmBnb9vgQXV+Kz4m15Gg==" saltValue="GGyNTXR+cFAJzqhzarsjOg==" spinCount="100000" sheet="1" objects="1" scenarios="1"/>
  <mergeCells count="40">
    <mergeCell ref="F10:G10"/>
    <mergeCell ref="C12:D12"/>
    <mergeCell ref="F12:G12"/>
    <mergeCell ref="I12:J12"/>
    <mergeCell ref="I10:J10"/>
    <mergeCell ref="C10:D10"/>
    <mergeCell ref="C4:D4"/>
    <mergeCell ref="F4:G4"/>
    <mergeCell ref="I1:J1"/>
    <mergeCell ref="C1:D1"/>
    <mergeCell ref="F1:G1"/>
    <mergeCell ref="C2:D2"/>
    <mergeCell ref="F2:G2"/>
    <mergeCell ref="I2:J2"/>
    <mergeCell ref="I4:J4"/>
    <mergeCell ref="C6:D6"/>
    <mergeCell ref="F6:G6"/>
    <mergeCell ref="F8:G8"/>
    <mergeCell ref="I8:J8"/>
    <mergeCell ref="I6:J6"/>
    <mergeCell ref="C8:D8"/>
    <mergeCell ref="C15:D15"/>
    <mergeCell ref="F15:G15"/>
    <mergeCell ref="I15:J15"/>
    <mergeCell ref="A16:A17"/>
    <mergeCell ref="C17:D17"/>
    <mergeCell ref="F17:G17"/>
    <mergeCell ref="I17:J17"/>
    <mergeCell ref="A22:A23"/>
    <mergeCell ref="C23:D23"/>
    <mergeCell ref="F23:G23"/>
    <mergeCell ref="I23:J23"/>
    <mergeCell ref="A18:A19"/>
    <mergeCell ref="C19:D19"/>
    <mergeCell ref="F19:G19"/>
    <mergeCell ref="I19:J19"/>
    <mergeCell ref="A20:A21"/>
    <mergeCell ref="C21:D21"/>
    <mergeCell ref="F21:G21"/>
    <mergeCell ref="I21:J21"/>
  </mergeCells>
  <dataValidations count="1">
    <dataValidation type="list" errorStyle="warning" allowBlank="1" showErrorMessage="1" error="Voer juiste waarde in. " sqref="C5 F5 I5 C7 F7 I7 C9 F9 I9 C11 F11 I11 C3 F3 I3 C16 F22 C18 I16 I18 C20 I20 C22 F16 F18 F20 I22" xr:uid="{0389A4CF-960B-FD49-813D-054BBB90BEBC}">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3"/>
  <sheetViews>
    <sheetView showGridLines="0" tabSelected="1" topLeftCell="B15" zoomScale="80" zoomScaleNormal="80" workbookViewId="0">
      <selection activeCell="J54" sqref="J54"/>
    </sheetView>
  </sheetViews>
  <sheetFormatPr baseColWidth="10" defaultColWidth="8.83203125" defaultRowHeight="15" x14ac:dyDescent="0.2"/>
  <cols>
    <col min="1" max="1" width="65.6640625" customWidth="1"/>
    <col min="2" max="2" width="15.6640625" customWidth="1"/>
    <col min="3" max="3" width="2" customWidth="1"/>
    <col min="4" max="4" width="26.1640625" customWidth="1"/>
    <col min="5" max="5" width="55.5" customWidth="1"/>
    <col min="6" max="6" width="1.83203125" customWidth="1"/>
    <col min="7" max="7" width="26.1640625" customWidth="1"/>
    <col min="8" max="8" width="53.5" customWidth="1"/>
    <col min="9" max="9" width="2" customWidth="1"/>
    <col min="10" max="10" width="26.1640625" customWidth="1"/>
    <col min="11" max="11" width="54.5" customWidth="1"/>
  </cols>
  <sheetData>
    <row r="1" spans="1:11" ht="40" customHeight="1" x14ac:dyDescent="0.2">
      <c r="A1" s="107" t="s">
        <v>25</v>
      </c>
      <c r="B1" s="108"/>
      <c r="C1" s="5"/>
      <c r="D1" s="109"/>
      <c r="E1" s="109"/>
      <c r="F1" s="26"/>
      <c r="G1" s="103"/>
      <c r="H1" s="104"/>
      <c r="I1" s="27"/>
      <c r="J1" s="103"/>
      <c r="K1" s="104"/>
    </row>
    <row r="2" spans="1:11" ht="28" customHeight="1" x14ac:dyDescent="0.2">
      <c r="A2" s="105" t="s">
        <v>33</v>
      </c>
      <c r="B2" s="106"/>
      <c r="C2" s="28"/>
      <c r="D2" s="29" t="str">
        <f>'Beoordelaar 1'!C1</f>
        <v>Inschrijver 1</v>
      </c>
      <c r="E2" s="66" t="s">
        <v>55</v>
      </c>
      <c r="F2" s="64"/>
      <c r="G2" s="29" t="str">
        <f>'Beoordelaar 1'!F1</f>
        <v>Inschrijver 2</v>
      </c>
      <c r="H2" s="66" t="s">
        <v>55</v>
      </c>
      <c r="I2" s="65"/>
      <c r="J2" s="29" t="str">
        <f>'Beoordelaar 1'!I1</f>
        <v>Inschrijver 3</v>
      </c>
      <c r="K2" s="66" t="s">
        <v>55</v>
      </c>
    </row>
    <row r="3" spans="1:11" ht="18" customHeight="1" x14ac:dyDescent="0.2">
      <c r="A3" s="99" t="str">
        <f>'Beoordelen open vragen'!A3</f>
        <v>6.1.1 	PLAN VAN AANPAK (AANVANG DIENSTVERLENING)</v>
      </c>
      <c r="B3" s="30" t="s">
        <v>12</v>
      </c>
      <c r="C3" s="28"/>
      <c r="D3" s="31" t="str">
        <f>'Beoordelaar 1'!C3</f>
        <v>SCORE</v>
      </c>
      <c r="E3" s="91" t="s">
        <v>34</v>
      </c>
      <c r="F3" s="28"/>
      <c r="G3" s="31" t="str">
        <f>'Beoordelaar 1'!F3</f>
        <v>SCORE</v>
      </c>
      <c r="H3" s="91" t="s">
        <v>34</v>
      </c>
      <c r="I3" s="32"/>
      <c r="J3" s="31" t="str">
        <f>'Beoordelaar 1'!I3</f>
        <v>SCORE</v>
      </c>
      <c r="K3" s="91" t="s">
        <v>34</v>
      </c>
    </row>
    <row r="4" spans="1:11" ht="18" customHeight="1" x14ac:dyDescent="0.2">
      <c r="A4" s="100"/>
      <c r="B4" s="30" t="s">
        <v>13</v>
      </c>
      <c r="C4" s="28"/>
      <c r="D4" s="31" t="str">
        <f>'Beoordelaar 2'!C3</f>
        <v>SCORE</v>
      </c>
      <c r="E4" s="91"/>
      <c r="F4" s="28"/>
      <c r="G4" s="31" t="str">
        <f>'Beoordelaar 2'!F3</f>
        <v>SCORE</v>
      </c>
      <c r="H4" s="91"/>
      <c r="I4" s="32"/>
      <c r="J4" s="31" t="str">
        <f>'Beoordelaar 2'!I3</f>
        <v>SCORE</v>
      </c>
      <c r="K4" s="91"/>
    </row>
    <row r="5" spans="1:11" ht="18" customHeight="1" x14ac:dyDescent="0.2">
      <c r="A5" s="100"/>
      <c r="B5" s="30" t="s">
        <v>14</v>
      </c>
      <c r="C5" s="28"/>
      <c r="D5" s="31" t="str">
        <f>'Beoordelaar 3'!C3</f>
        <v>SCORE</v>
      </c>
      <c r="E5" s="91"/>
      <c r="F5" s="28"/>
      <c r="G5" s="31" t="str">
        <f>'Beoordelaar 3'!F3</f>
        <v>SCORE</v>
      </c>
      <c r="H5" s="91"/>
      <c r="I5" s="32"/>
      <c r="J5" s="31" t="str">
        <f>'Beoordelaar 3'!I3</f>
        <v>SCORE</v>
      </c>
      <c r="K5" s="91"/>
    </row>
    <row r="6" spans="1:11" ht="20" customHeight="1" x14ac:dyDescent="0.2">
      <c r="A6" s="97" t="s">
        <v>5</v>
      </c>
      <c r="B6" s="98"/>
      <c r="C6" s="28"/>
      <c r="D6" s="33" t="s">
        <v>6</v>
      </c>
      <c r="E6" s="91"/>
      <c r="F6" s="28"/>
      <c r="G6" s="33" t="s">
        <v>6</v>
      </c>
      <c r="H6" s="91"/>
      <c r="I6" s="32"/>
      <c r="J6" s="33" t="s">
        <v>6</v>
      </c>
      <c r="K6" s="91"/>
    </row>
    <row r="7" spans="1:11" ht="20" customHeight="1" x14ac:dyDescent="0.2">
      <c r="A7" s="101"/>
      <c r="B7" s="102"/>
      <c r="C7" s="34"/>
      <c r="D7" s="67" t="str">
        <f>IF(D6="Uitmuntend","€ 5.000",IF(D6="Goed","€ 2.500",IF(D6="Voldoende","€ 1.000",IF(D6="Matig","€ 0",IF(D6="Onvoldoende","UITSLUITING"," ")))))</f>
        <v xml:space="preserve"> </v>
      </c>
      <c r="E7" s="92"/>
      <c r="F7" s="34"/>
      <c r="G7" s="67" t="str">
        <f>IF(G6="Uitmuntend","€ 5.000",IF(G6="Goed","€ 2.500",IF(G6="Voldoende","€ 1.000",IF(G6="Matig","€ 0",IF(G6="Onvoldoende","UITSLUITING"," ")))))</f>
        <v xml:space="preserve"> </v>
      </c>
      <c r="H7" s="92"/>
      <c r="I7" s="35"/>
      <c r="J7" s="67" t="str">
        <f>IF(J6="Uitmuntend","€ 5.000",IF(J6="Goed","€ 2.500",IF(J6="Voldoende","€ 1.000",IF(J6="Matig","€ 0",IF(J6="Onvoldoende","UITSLUITING"," ")))))</f>
        <v xml:space="preserve"> </v>
      </c>
      <c r="K7" s="92"/>
    </row>
    <row r="8" spans="1:11" ht="18" customHeight="1" x14ac:dyDescent="0.2">
      <c r="A8" s="99" t="str">
        <f>'Beoordelen open vragen'!A5</f>
        <v>6.1.2 	GOED WERKGEVERSCHAP</v>
      </c>
      <c r="B8" s="30" t="str">
        <f>B3</f>
        <v>Beoordelaar 1</v>
      </c>
      <c r="C8" s="28"/>
      <c r="D8" s="31" t="str">
        <f>'Beoordelaar 1'!C5</f>
        <v>SCORE</v>
      </c>
      <c r="E8" s="91" t="s">
        <v>34</v>
      </c>
      <c r="F8" s="28"/>
      <c r="G8" s="31" t="str">
        <f>'Beoordelaar 1'!F5</f>
        <v>SCORE</v>
      </c>
      <c r="H8" s="91" t="s">
        <v>34</v>
      </c>
      <c r="I8" s="32"/>
      <c r="J8" s="31" t="str">
        <f>'Beoordelaar 1'!I5</f>
        <v>SCORE</v>
      </c>
      <c r="K8" s="91" t="s">
        <v>34</v>
      </c>
    </row>
    <row r="9" spans="1:11" ht="18" customHeight="1" x14ac:dyDescent="0.2">
      <c r="A9" s="100"/>
      <c r="B9" s="30" t="str">
        <f>B4</f>
        <v>Beoordelaar 2</v>
      </c>
      <c r="C9" s="28"/>
      <c r="D9" s="31" t="str">
        <f>'Beoordelaar 2'!C5</f>
        <v>SCORE</v>
      </c>
      <c r="E9" s="91"/>
      <c r="F9" s="28"/>
      <c r="G9" s="31" t="str">
        <f>'Beoordelaar 2'!F5</f>
        <v>SCORE</v>
      </c>
      <c r="H9" s="91"/>
      <c r="I9" s="32"/>
      <c r="J9" s="31" t="str">
        <f>'Beoordelaar 2'!I5</f>
        <v>SCORE</v>
      </c>
      <c r="K9" s="91"/>
    </row>
    <row r="10" spans="1:11" ht="18" customHeight="1" x14ac:dyDescent="0.2">
      <c r="A10" s="100"/>
      <c r="B10" s="30" t="str">
        <f>B5</f>
        <v>Beoordelaar 3</v>
      </c>
      <c r="C10" s="28"/>
      <c r="D10" s="31" t="str">
        <f>'Beoordelaar 3'!C5</f>
        <v>SCORE</v>
      </c>
      <c r="E10" s="91"/>
      <c r="F10" s="28"/>
      <c r="G10" s="31" t="str">
        <f>'Beoordelaar 3'!F5</f>
        <v>SCORE</v>
      </c>
      <c r="H10" s="91"/>
      <c r="I10" s="32"/>
      <c r="J10" s="31" t="str">
        <f>'Beoordelaar 3'!I5</f>
        <v>SCORE</v>
      </c>
      <c r="K10" s="91"/>
    </row>
    <row r="11" spans="1:11" ht="20" customHeight="1" x14ac:dyDescent="0.2">
      <c r="A11" s="97"/>
      <c r="B11" s="98"/>
      <c r="C11" s="28"/>
      <c r="D11" s="33" t="s">
        <v>16</v>
      </c>
      <c r="E11" s="91"/>
      <c r="F11" s="28"/>
      <c r="G11" s="33" t="s">
        <v>16</v>
      </c>
      <c r="H11" s="91"/>
      <c r="I11" s="32"/>
      <c r="J11" s="33" t="s">
        <v>16</v>
      </c>
      <c r="K11" s="91"/>
    </row>
    <row r="12" spans="1:11" ht="20" customHeight="1" x14ac:dyDescent="0.2">
      <c r="A12" s="101"/>
      <c r="B12" s="102"/>
      <c r="C12" s="34"/>
      <c r="D12" s="67" t="str">
        <f>IF(D11="Uitmuntend","€ 6.000",IF(D11="Goed","€ 3.000",IF(D11="Voldoende","€ 1.200",IF(D11="Matig","€ 0",IF(D11="Onvoldoende","UITSLUITING"," ")))))</f>
        <v xml:space="preserve"> </v>
      </c>
      <c r="E12" s="92"/>
      <c r="F12" s="34"/>
      <c r="G12" s="67" t="str">
        <f>IF(G11="Uitmuntend","€ 6.000",IF(G11="Goed","€ 3.000",IF(G11="Voldoende","€ 1.200",IF(G11="Matig","€ 0",IF(G11="Onvoldoende","UITSLUITING"," ")))))</f>
        <v xml:space="preserve"> </v>
      </c>
      <c r="H12" s="92"/>
      <c r="I12" s="35"/>
      <c r="J12" s="67" t="str">
        <f>IF(J11="Uitmuntend","€ 6.000",IF(J11="Goed","€ 3.000",IF(J11="Voldoende","€ 1.200",IF(J11="Matig","€ 0",IF(J11="Onvoldoende","UITSLUITING"," ")))))</f>
        <v xml:space="preserve"> </v>
      </c>
      <c r="K12" s="92"/>
    </row>
    <row r="13" spans="1:11" ht="18" customHeight="1" x14ac:dyDescent="0.2">
      <c r="A13" s="99" t="str">
        <f>'Beoordelen open vragen'!A7</f>
        <v>6.1.3	 AANPAK WERVING- EN SELECTIEPROCES EN DATABASE</v>
      </c>
      <c r="B13" s="30" t="str">
        <f>B3</f>
        <v>Beoordelaar 1</v>
      </c>
      <c r="C13" s="28"/>
      <c r="D13" s="31" t="str">
        <f>'Beoordelaar 1'!C7</f>
        <v>SCORE</v>
      </c>
      <c r="E13" s="91" t="s">
        <v>34</v>
      </c>
      <c r="F13" s="28"/>
      <c r="G13" s="31" t="str">
        <f>'Beoordelaar 1'!F7</f>
        <v>SCORE</v>
      </c>
      <c r="H13" s="91" t="s">
        <v>34</v>
      </c>
      <c r="I13" s="32"/>
      <c r="J13" s="31" t="str">
        <f>'Beoordelaar 1'!I7</f>
        <v>SCORE</v>
      </c>
      <c r="K13" s="91" t="s">
        <v>34</v>
      </c>
    </row>
    <row r="14" spans="1:11" ht="18" customHeight="1" x14ac:dyDescent="0.2">
      <c r="A14" s="100"/>
      <c r="B14" s="30" t="str">
        <f>B4</f>
        <v>Beoordelaar 2</v>
      </c>
      <c r="C14" s="28"/>
      <c r="D14" s="31" t="str">
        <f>'Beoordelaar 2'!C7</f>
        <v>SCORE</v>
      </c>
      <c r="E14" s="91"/>
      <c r="F14" s="28"/>
      <c r="G14" s="31" t="str">
        <f>'Beoordelaar 2'!F7</f>
        <v>SCORE</v>
      </c>
      <c r="H14" s="91"/>
      <c r="I14" s="32"/>
      <c r="J14" s="31" t="str">
        <f>'Beoordelaar 2'!I7</f>
        <v>SCORE</v>
      </c>
      <c r="K14" s="91"/>
    </row>
    <row r="15" spans="1:11" ht="18" customHeight="1" x14ac:dyDescent="0.2">
      <c r="A15" s="100"/>
      <c r="B15" s="30" t="str">
        <f>B5</f>
        <v>Beoordelaar 3</v>
      </c>
      <c r="C15" s="28"/>
      <c r="D15" s="31" t="str">
        <f>'Beoordelaar 3'!C7</f>
        <v>SCORE</v>
      </c>
      <c r="E15" s="91"/>
      <c r="F15" s="28"/>
      <c r="G15" s="31" t="str">
        <f>'Beoordelaar 3'!F7</f>
        <v>SCORE</v>
      </c>
      <c r="H15" s="91"/>
      <c r="I15" s="32"/>
      <c r="J15" s="31" t="str">
        <f>'Beoordelaar 3'!I7</f>
        <v>SCORE</v>
      </c>
      <c r="K15" s="91"/>
    </row>
    <row r="16" spans="1:11" ht="20" customHeight="1" x14ac:dyDescent="0.2">
      <c r="A16" s="97" t="s">
        <v>5</v>
      </c>
      <c r="B16" s="98"/>
      <c r="C16" s="28"/>
      <c r="D16" s="33" t="s">
        <v>16</v>
      </c>
      <c r="E16" s="91"/>
      <c r="F16" s="28"/>
      <c r="G16" s="33" t="s">
        <v>16</v>
      </c>
      <c r="H16" s="91"/>
      <c r="I16" s="32"/>
      <c r="J16" s="33" t="s">
        <v>16</v>
      </c>
      <c r="K16" s="91"/>
    </row>
    <row r="17" spans="1:11" ht="20" customHeight="1" x14ac:dyDescent="0.2">
      <c r="A17" s="101"/>
      <c r="B17" s="102"/>
      <c r="C17" s="34"/>
      <c r="D17" s="67" t="str">
        <f>IF(D16="Uitmuntend","€ 6.000",IF(D16="Goed","€ 3.000",IF(D16="Voldoende","€ 1.200",IF(D16="Matig","€ 0",IF(D16="Onvoldoende","UITSLUITING"," ")))))</f>
        <v xml:space="preserve"> </v>
      </c>
      <c r="E17" s="92"/>
      <c r="F17" s="34"/>
      <c r="G17" s="67" t="str">
        <f>IF(G16="Uitmuntend","€ 6.000",IF(G16="Goed","€ 3.000",IF(G16="Voldoende","€ 1.200",IF(G16="Matig","€ 0",IF(G16="Onvoldoende","UITSLUITING"," ")))))</f>
        <v xml:space="preserve"> </v>
      </c>
      <c r="H17" s="92"/>
      <c r="I17" s="35"/>
      <c r="J17" s="67" t="str">
        <f>IF(J16="Uitmuntend","€ 6.000",IF(J16="Goed","€ 3.000",IF(J16="Voldoende","€ 1.200",IF(J16="Matig","€ 0",IF(J16="Onvoldoende","UITSLUITING"," ")))))</f>
        <v xml:space="preserve"> </v>
      </c>
      <c r="K17" s="92"/>
    </row>
    <row r="18" spans="1:11" ht="18" customHeight="1" x14ac:dyDescent="0.2">
      <c r="A18" s="99" t="str">
        <f>'Beoordelen open vragen'!A9</f>
        <v>6.1.4 	TEAM ACCOUNT-/ SUCCESMANAGEMENT/ PARTNERSCHAP</v>
      </c>
      <c r="B18" s="30" t="str">
        <f>B3</f>
        <v>Beoordelaar 1</v>
      </c>
      <c r="C18" s="28"/>
      <c r="D18" s="31" t="str">
        <f>'Beoordelaar 1'!C9</f>
        <v>SCORE</v>
      </c>
      <c r="E18" s="91" t="s">
        <v>34</v>
      </c>
      <c r="F18" s="28"/>
      <c r="G18" s="31" t="str">
        <f>'Beoordelaar 1'!F9</f>
        <v>SCORE</v>
      </c>
      <c r="H18" s="91" t="s">
        <v>34</v>
      </c>
      <c r="I18" s="32"/>
      <c r="J18" s="31" t="str">
        <f>'Beoordelaar 1'!I9</f>
        <v>SCORE</v>
      </c>
      <c r="K18" s="91" t="s">
        <v>34</v>
      </c>
    </row>
    <row r="19" spans="1:11" ht="18" customHeight="1" x14ac:dyDescent="0.2">
      <c r="A19" s="100"/>
      <c r="B19" s="30" t="str">
        <f>B4</f>
        <v>Beoordelaar 2</v>
      </c>
      <c r="C19" s="28"/>
      <c r="D19" s="31" t="str">
        <f>'Beoordelaar 2'!C9</f>
        <v>SCORE</v>
      </c>
      <c r="E19" s="91"/>
      <c r="F19" s="28"/>
      <c r="G19" s="31" t="str">
        <f>'Beoordelaar 2'!F9</f>
        <v>SCORE</v>
      </c>
      <c r="H19" s="91"/>
      <c r="I19" s="32"/>
      <c r="J19" s="31" t="str">
        <f>'Beoordelaar 2'!I9</f>
        <v>SCORE</v>
      </c>
      <c r="K19" s="91"/>
    </row>
    <row r="20" spans="1:11" ht="18" customHeight="1" x14ac:dyDescent="0.2">
      <c r="A20" s="100"/>
      <c r="B20" s="30" t="str">
        <f>B5</f>
        <v>Beoordelaar 3</v>
      </c>
      <c r="C20" s="28"/>
      <c r="D20" s="31" t="str">
        <f>'Beoordelaar 3'!C9</f>
        <v>SCORE</v>
      </c>
      <c r="E20" s="91"/>
      <c r="F20" s="28"/>
      <c r="G20" s="31" t="str">
        <f>'Beoordelaar 3'!F9</f>
        <v>SCORE</v>
      </c>
      <c r="H20" s="91"/>
      <c r="I20" s="32"/>
      <c r="J20" s="31" t="str">
        <f>'Beoordelaar 3'!I9</f>
        <v>SCORE</v>
      </c>
      <c r="K20" s="91"/>
    </row>
    <row r="21" spans="1:11" ht="20" customHeight="1" x14ac:dyDescent="0.2">
      <c r="A21" s="97" t="s">
        <v>5</v>
      </c>
      <c r="B21" s="98"/>
      <c r="C21" s="28"/>
      <c r="D21" s="33" t="s">
        <v>16</v>
      </c>
      <c r="E21" s="91"/>
      <c r="F21" s="28"/>
      <c r="G21" s="33" t="s">
        <v>16</v>
      </c>
      <c r="H21" s="91"/>
      <c r="I21" s="32"/>
      <c r="J21" s="33" t="s">
        <v>16</v>
      </c>
      <c r="K21" s="91"/>
    </row>
    <row r="22" spans="1:11" ht="20" customHeight="1" x14ac:dyDescent="0.2">
      <c r="A22" s="101"/>
      <c r="B22" s="102"/>
      <c r="C22" s="34"/>
      <c r="D22" s="67" t="str">
        <f>IF(D21="Uitmuntend","€ 4.000",IF(D21="Goed","€ 2.000",IF(D21="Voldoende","€ 800",IF(D21="Matig","€ 0",IF(D21="Onvoldoende","UITSLUITING"," ")))))</f>
        <v xml:space="preserve"> </v>
      </c>
      <c r="E22" s="92"/>
      <c r="F22" s="34"/>
      <c r="G22" s="67" t="str">
        <f>IF(G21="Uitmuntend","€ 4.000",IF(G21="Goed","€ 2.000",IF(G21="Voldoende","€ 800",IF(G21="Matig","€ 0",IF(G21="Onvoldoende","UITSLUITING"," ")))))</f>
        <v xml:space="preserve"> </v>
      </c>
      <c r="H22" s="92"/>
      <c r="I22" s="35"/>
      <c r="J22" s="67" t="str">
        <f>IF(J21="Uitmuntend","€ 4.000",IF(J21="Goed","€ 2.000",IF(J21="Voldoende","€ 800",IF(J21="Matig","€ 0",IF(J21="Onvoldoende","UITSLUITING"," ")))))</f>
        <v xml:space="preserve"> </v>
      </c>
      <c r="K22" s="92"/>
    </row>
    <row r="23" spans="1:11" ht="18" customHeight="1" x14ac:dyDescent="0.2">
      <c r="A23" s="99" t="str">
        <f>'Beoordelen open vragen'!A11</f>
        <v>6.1.5	 PARTNERPARTIJEN</v>
      </c>
      <c r="B23" s="30" t="str">
        <f>B3</f>
        <v>Beoordelaar 1</v>
      </c>
      <c r="C23" s="28"/>
      <c r="D23" s="31" t="str">
        <f>'Beoordelaar 1'!C11</f>
        <v>SCORE</v>
      </c>
      <c r="E23" s="91" t="s">
        <v>34</v>
      </c>
      <c r="F23" s="28"/>
      <c r="G23" s="31" t="str">
        <f>'Beoordelaar 1'!F11</f>
        <v>SCORE</v>
      </c>
      <c r="H23" s="91" t="s">
        <v>34</v>
      </c>
      <c r="I23" s="32"/>
      <c r="J23" s="31" t="str">
        <f>'Beoordelaar 1'!I11</f>
        <v>SCORE</v>
      </c>
      <c r="K23" s="91" t="s">
        <v>34</v>
      </c>
    </row>
    <row r="24" spans="1:11" ht="18" customHeight="1" x14ac:dyDescent="0.2">
      <c r="A24" s="100"/>
      <c r="B24" s="30" t="str">
        <f>B4</f>
        <v>Beoordelaar 2</v>
      </c>
      <c r="C24" s="28"/>
      <c r="D24" s="31" t="str">
        <f>'Beoordelaar 2'!C11</f>
        <v>SCORE</v>
      </c>
      <c r="E24" s="91"/>
      <c r="F24" s="28"/>
      <c r="G24" s="31" t="str">
        <f>'Beoordelaar 2'!F11</f>
        <v>SCORE</v>
      </c>
      <c r="H24" s="91"/>
      <c r="I24" s="32"/>
      <c r="J24" s="31" t="str">
        <f>'Beoordelaar 2'!I11</f>
        <v>SCORE</v>
      </c>
      <c r="K24" s="91"/>
    </row>
    <row r="25" spans="1:11" ht="18" customHeight="1" x14ac:dyDescent="0.2">
      <c r="A25" s="100"/>
      <c r="B25" s="30" t="str">
        <f>B5</f>
        <v>Beoordelaar 3</v>
      </c>
      <c r="C25" s="28"/>
      <c r="D25" s="31" t="str">
        <f>'Beoordelaar 3'!C11</f>
        <v>SCORE</v>
      </c>
      <c r="E25" s="91"/>
      <c r="F25" s="28"/>
      <c r="G25" s="31" t="str">
        <f>'Beoordelaar 3'!F11</f>
        <v>SCORE</v>
      </c>
      <c r="H25" s="91"/>
      <c r="I25" s="32"/>
      <c r="J25" s="31" t="str">
        <f>'Beoordelaar 3'!I11</f>
        <v>SCORE</v>
      </c>
      <c r="K25" s="91"/>
    </row>
    <row r="26" spans="1:11" ht="19.5" customHeight="1" x14ac:dyDescent="0.2">
      <c r="A26" s="97" t="s">
        <v>5</v>
      </c>
      <c r="B26" s="98"/>
      <c r="C26" s="28"/>
      <c r="D26" s="33" t="s">
        <v>16</v>
      </c>
      <c r="E26" s="91"/>
      <c r="F26" s="28"/>
      <c r="G26" s="33" t="s">
        <v>16</v>
      </c>
      <c r="H26" s="91"/>
      <c r="I26" s="32"/>
      <c r="J26" s="33" t="s">
        <v>16</v>
      </c>
      <c r="K26" s="91"/>
    </row>
    <row r="27" spans="1:11" ht="20" customHeight="1" x14ac:dyDescent="0.2">
      <c r="A27" s="101"/>
      <c r="B27" s="102"/>
      <c r="C27" s="34"/>
      <c r="D27" s="67" t="str">
        <f>IF(D26="Uitmuntend","€ 4.000",IF(D26="Goed","€ 2.000",IF(D26="Voldoende","€ 800",IF(D26="Matig","€ 0",IF(D26="Onvoldoende","UITSLUITING"," ")))))</f>
        <v xml:space="preserve"> </v>
      </c>
      <c r="E27" s="92"/>
      <c r="F27" s="34"/>
      <c r="G27" s="67" t="str">
        <f>IF(G26="Uitmuntend","€ 4.000",IF(G26="Goed","€ 2.000",IF(G26="Voldoende","€ 800",IF(G26="Matig","€ 0",IF(G26="Onvoldoende","UITSLUITING"," ")))))</f>
        <v xml:space="preserve"> </v>
      </c>
      <c r="H27" s="92"/>
      <c r="I27" s="35"/>
      <c r="J27" s="67" t="str">
        <f>IF(J26="Uitmuntend","€ 4.000",IF(J26="Goed","€ 2.000",IF(J26="Voldoende","€ 800",IF(J26="Matig","€ 0",IF(J26="Onvoldoende","UITSLUITING"," ")))))</f>
        <v xml:space="preserve"> </v>
      </c>
      <c r="K27" s="92"/>
    </row>
    <row r="28" spans="1:11" ht="20" customHeight="1" x14ac:dyDescent="0.2">
      <c r="A28" s="37"/>
      <c r="B28" s="37"/>
      <c r="C28" s="38"/>
      <c r="D28" s="38"/>
      <c r="E28" s="38"/>
      <c r="F28" s="38"/>
      <c r="G28" s="38"/>
      <c r="H28" s="38"/>
      <c r="I28" s="38"/>
      <c r="J28" s="38"/>
      <c r="K28" s="38"/>
    </row>
    <row r="29" spans="1:11" s="3" customFormat="1" ht="28" customHeight="1" x14ac:dyDescent="0.2">
      <c r="A29" s="110" t="s">
        <v>15</v>
      </c>
      <c r="B29" s="111"/>
      <c r="C29" s="34"/>
      <c r="D29" s="56" t="e">
        <f>D7+D12+D17+D22+D27</f>
        <v>#VALUE!</v>
      </c>
      <c r="E29" s="57"/>
      <c r="F29" s="34"/>
      <c r="G29" s="56" t="e">
        <f>G7+G12+G17+G22+G27</f>
        <v>#VALUE!</v>
      </c>
      <c r="H29" s="57"/>
      <c r="I29" s="35"/>
      <c r="J29" s="56" t="e">
        <f>J7+J12+J17+J22+J27</f>
        <v>#VALUE!</v>
      </c>
      <c r="K29" s="57"/>
    </row>
    <row r="31" spans="1:11" s="78" customFormat="1" ht="28" customHeight="1" x14ac:dyDescent="0.2">
      <c r="A31" s="74" t="str">
        <f>'Beoordelen interview'!A1</f>
        <v xml:space="preserve">Interview sleutelfunctionarissen </v>
      </c>
      <c r="B31" s="75"/>
      <c r="C31" s="10"/>
      <c r="D31" s="76" t="str">
        <f>D2</f>
        <v>Inschrijver 1</v>
      </c>
      <c r="E31" s="77" t="s">
        <v>24</v>
      </c>
      <c r="G31" s="76" t="str">
        <f>G2</f>
        <v>Inschrijver 2</v>
      </c>
      <c r="H31" s="77" t="s">
        <v>24</v>
      </c>
      <c r="J31" s="76" t="str">
        <f>J2</f>
        <v>Inschrijver 3</v>
      </c>
      <c r="K31" s="77" t="s">
        <v>24</v>
      </c>
    </row>
    <row r="32" spans="1:11" ht="18" customHeight="1" x14ac:dyDescent="0.2">
      <c r="A32" s="89" t="str">
        <f>'Beoordelen interview'!A4:B4</f>
        <v>Vraag 1</v>
      </c>
      <c r="B32" s="36" t="str">
        <f>B3</f>
        <v>Beoordelaar 1</v>
      </c>
      <c r="C32" s="11"/>
      <c r="D32" s="31" t="str">
        <f>'Beoordelaar 1'!C16</f>
        <v>SCORE</v>
      </c>
      <c r="E32" s="91" t="s">
        <v>34</v>
      </c>
      <c r="G32" s="31" t="str">
        <f>'Beoordelaar 1'!F16</f>
        <v>SCORE</v>
      </c>
      <c r="H32" s="91" t="s">
        <v>34</v>
      </c>
      <c r="J32" s="31" t="str">
        <f>'Beoordelaar 1'!I16</f>
        <v>SCORE</v>
      </c>
      <c r="K32" s="91" t="s">
        <v>34</v>
      </c>
    </row>
    <row r="33" spans="1:11" ht="18" customHeight="1" x14ac:dyDescent="0.2">
      <c r="A33" s="90"/>
      <c r="B33" s="36" t="str">
        <f>B4</f>
        <v>Beoordelaar 2</v>
      </c>
      <c r="C33" s="11"/>
      <c r="D33" s="31" t="str">
        <f>'Beoordelaar 2'!C16</f>
        <v>SCORE</v>
      </c>
      <c r="E33" s="91"/>
      <c r="G33" s="31" t="str">
        <f>'Beoordelaar 2'!F16</f>
        <v>SCORE</v>
      </c>
      <c r="H33" s="91"/>
      <c r="J33" s="31" t="str">
        <f>'Beoordelaar 2'!I16</f>
        <v>SCORE</v>
      </c>
      <c r="K33" s="91"/>
    </row>
    <row r="34" spans="1:11" ht="18" customHeight="1" x14ac:dyDescent="0.2">
      <c r="A34" s="90"/>
      <c r="B34" s="36" t="str">
        <f>B5</f>
        <v>Beoordelaar 3</v>
      </c>
      <c r="C34" s="11"/>
      <c r="D34" s="31" t="str">
        <f>'Beoordelaar 3'!C16</f>
        <v>SCORE</v>
      </c>
      <c r="E34" s="91"/>
      <c r="G34" s="31" t="str">
        <f>'Beoordelaar 3'!F16</f>
        <v>SCORE</v>
      </c>
      <c r="H34" s="91"/>
      <c r="J34" s="31" t="str">
        <f>'Beoordelaar 3'!I16</f>
        <v>SCORE</v>
      </c>
      <c r="K34" s="91"/>
    </row>
    <row r="35" spans="1:11" ht="20" customHeight="1" x14ac:dyDescent="0.2">
      <c r="A35" s="93" t="s">
        <v>5</v>
      </c>
      <c r="B35" s="93"/>
      <c r="C35" s="11"/>
      <c r="D35" s="39" t="s">
        <v>6</v>
      </c>
      <c r="E35" s="91"/>
      <c r="G35" s="39" t="s">
        <v>6</v>
      </c>
      <c r="H35" s="91"/>
      <c r="J35" s="39" t="s">
        <v>6</v>
      </c>
      <c r="K35" s="91"/>
    </row>
    <row r="36" spans="1:11" ht="20" customHeight="1" x14ac:dyDescent="0.2">
      <c r="A36" s="94"/>
      <c r="B36" s="94"/>
      <c r="C36" s="11"/>
      <c r="D36" s="68" t="str">
        <f>IF(D35="Uitmuntend","€ 5.000",IF(D35="Goed","€ 2.500",IF(D35="Voldoende","€ 1.000",IF(D35="Matig","€ 0",IF(D35="Onvoldoende","KO"," ")))))</f>
        <v xml:space="preserve"> </v>
      </c>
      <c r="E36" s="92"/>
      <c r="G36" s="68" t="str">
        <f>IF(G35="Uitmuntend","€ 5.000",IF(G35="Goed","€ 2.500",IF(G35="Voldoende","€ 1.000",IF(G35="Matig","€ 0",IF(G35="Onvoldoende","KO"," ")))))</f>
        <v xml:space="preserve"> </v>
      </c>
      <c r="H36" s="92"/>
      <c r="J36" s="68" t="str">
        <f>IF(J35="Uitmuntend","€ 5.000",IF(J35="Goed","€ 2.500",IF(J35="Voldoende","€ 1.000",IF(J35="Matig","€ 0",IF(J35="Onvoldoende","KO"," ")))))</f>
        <v xml:space="preserve"> </v>
      </c>
      <c r="K36" s="92"/>
    </row>
    <row r="37" spans="1:11" ht="18" customHeight="1" x14ac:dyDescent="0.2">
      <c r="A37" s="89" t="str">
        <f>'Beoordelen interview'!A5:B5</f>
        <v>Vraag 2</v>
      </c>
      <c r="B37" s="36" t="str">
        <f>B3</f>
        <v>Beoordelaar 1</v>
      </c>
      <c r="C37" s="11"/>
      <c r="D37" s="31" t="str">
        <f>'Beoordelaar 1'!C18</f>
        <v>SCORE</v>
      </c>
      <c r="E37" s="91" t="s">
        <v>34</v>
      </c>
      <c r="G37" s="31" t="str">
        <f>'Beoordelaar 1'!F18</f>
        <v>SCORE</v>
      </c>
      <c r="H37" s="91" t="s">
        <v>34</v>
      </c>
      <c r="J37" s="31" t="str">
        <f>'Beoordelaar 1'!I18</f>
        <v>SCORE</v>
      </c>
      <c r="K37" s="91" t="s">
        <v>34</v>
      </c>
    </row>
    <row r="38" spans="1:11" ht="18" customHeight="1" x14ac:dyDescent="0.2">
      <c r="A38" s="90"/>
      <c r="B38" s="36" t="str">
        <f>B4</f>
        <v>Beoordelaar 2</v>
      </c>
      <c r="C38" s="11"/>
      <c r="D38" s="31" t="str">
        <f>'Beoordelaar 2'!C18</f>
        <v>SCORE</v>
      </c>
      <c r="E38" s="91"/>
      <c r="G38" s="31" t="str">
        <f>'Beoordelaar 2'!F18</f>
        <v>SCORE</v>
      </c>
      <c r="H38" s="91"/>
      <c r="J38" s="31" t="str">
        <f>'Beoordelaar 2'!I18</f>
        <v>SCORE</v>
      </c>
      <c r="K38" s="91"/>
    </row>
    <row r="39" spans="1:11" ht="18" customHeight="1" x14ac:dyDescent="0.2">
      <c r="A39" s="90"/>
      <c r="B39" s="36" t="str">
        <f>B5</f>
        <v>Beoordelaar 3</v>
      </c>
      <c r="C39" s="11"/>
      <c r="D39" s="31" t="str">
        <f>'Beoordelaar 3'!C18</f>
        <v>SCORE</v>
      </c>
      <c r="E39" s="91"/>
      <c r="G39" s="31" t="str">
        <f>'Beoordelaar 3'!F18</f>
        <v>SCORE</v>
      </c>
      <c r="H39" s="91"/>
      <c r="J39" s="31" t="str">
        <f>'Beoordelaar 3'!I18</f>
        <v>SCORE</v>
      </c>
      <c r="K39" s="91"/>
    </row>
    <row r="40" spans="1:11" ht="20" customHeight="1" x14ac:dyDescent="0.2">
      <c r="A40" s="93" t="s">
        <v>5</v>
      </c>
      <c r="B40" s="93"/>
      <c r="C40" s="11"/>
      <c r="D40" s="39" t="s">
        <v>6</v>
      </c>
      <c r="E40" s="91"/>
      <c r="G40" s="39" t="s">
        <v>6</v>
      </c>
      <c r="H40" s="91"/>
      <c r="J40" s="39" t="s">
        <v>6</v>
      </c>
      <c r="K40" s="91"/>
    </row>
    <row r="41" spans="1:11" ht="20" customHeight="1" x14ac:dyDescent="0.2">
      <c r="A41" s="94"/>
      <c r="B41" s="94"/>
      <c r="C41" s="11"/>
      <c r="D41" s="68" t="str">
        <f>IF(D40="Uitmuntend","€ 3.500",IF(D40="Goed","€ 1.750",IF(D40="Voldoende","€ 700",IF(D40="Matig","€ 0",IF(D40="Onvoldoende","KO"," ")))))</f>
        <v xml:space="preserve"> </v>
      </c>
      <c r="E41" s="92"/>
      <c r="G41" s="68" t="str">
        <f>IF(G40="Uitmuntend","€ 3.500",IF(G40="Goed","€ 1.750",IF(G40="Voldoende","€ 700",IF(G40="Matig","€ 0",IF(G40="Onvoldoende","KO"," ")))))</f>
        <v xml:space="preserve"> </v>
      </c>
      <c r="H41" s="92"/>
      <c r="J41" s="68" t="str">
        <f>IF(J40="Uitmuntend","€ 3.500",IF(J40="Goed","€ 1.750",IF(J40="Voldoende","€ 700",IF(J40="Matig","€ 0",IF(J40="Onvoldoende","KO"," ")))))</f>
        <v xml:space="preserve"> </v>
      </c>
      <c r="K41" s="92"/>
    </row>
    <row r="42" spans="1:11" ht="18" customHeight="1" x14ac:dyDescent="0.2">
      <c r="A42" s="89" t="str">
        <f>'Beoordelen interview'!A6:B6</f>
        <v>Vraag 3</v>
      </c>
      <c r="B42" s="36" t="str">
        <f>B3</f>
        <v>Beoordelaar 1</v>
      </c>
      <c r="C42" s="11"/>
      <c r="D42" s="31" t="str">
        <f>'Beoordelaar 1'!C20</f>
        <v>SCORE</v>
      </c>
      <c r="E42" s="91" t="s">
        <v>34</v>
      </c>
      <c r="G42" s="31" t="str">
        <f>'Beoordelaar 1'!F20</f>
        <v>SCORE</v>
      </c>
      <c r="H42" s="91" t="s">
        <v>34</v>
      </c>
      <c r="J42" s="31" t="str">
        <f>'Beoordelaar 1'!I20</f>
        <v>SCORE</v>
      </c>
      <c r="K42" s="91" t="s">
        <v>34</v>
      </c>
    </row>
    <row r="43" spans="1:11" ht="18" customHeight="1" x14ac:dyDescent="0.2">
      <c r="A43" s="90"/>
      <c r="B43" s="36" t="str">
        <f>B4</f>
        <v>Beoordelaar 2</v>
      </c>
      <c r="C43" s="11"/>
      <c r="D43" s="31" t="str">
        <f>'Beoordelaar 2'!C20</f>
        <v>SCORE</v>
      </c>
      <c r="E43" s="91"/>
      <c r="G43" s="31" t="str">
        <f>'Beoordelaar 2'!F20</f>
        <v>SCORE</v>
      </c>
      <c r="H43" s="91"/>
      <c r="J43" s="31" t="str">
        <f>'Beoordelaar 2'!I20</f>
        <v>SCORE</v>
      </c>
      <c r="K43" s="91"/>
    </row>
    <row r="44" spans="1:11" ht="18" customHeight="1" x14ac:dyDescent="0.2">
      <c r="A44" s="90"/>
      <c r="B44" s="36" t="str">
        <f>B5</f>
        <v>Beoordelaar 3</v>
      </c>
      <c r="C44" s="11"/>
      <c r="D44" s="31" t="str">
        <f>'Beoordelaar 3'!C20</f>
        <v>SCORE</v>
      </c>
      <c r="E44" s="91"/>
      <c r="G44" s="31" t="str">
        <f>'Beoordelaar 3'!F20</f>
        <v>SCORE</v>
      </c>
      <c r="H44" s="91"/>
      <c r="J44" s="31" t="str">
        <f>'Beoordelaar 3'!I20</f>
        <v>SCORE</v>
      </c>
      <c r="K44" s="91"/>
    </row>
    <row r="45" spans="1:11" ht="20" customHeight="1" x14ac:dyDescent="0.2">
      <c r="A45" s="93" t="s">
        <v>5</v>
      </c>
      <c r="B45" s="93"/>
      <c r="C45" s="11"/>
      <c r="D45" s="39" t="s">
        <v>6</v>
      </c>
      <c r="E45" s="91"/>
      <c r="G45" s="39" t="s">
        <v>6</v>
      </c>
      <c r="H45" s="91"/>
      <c r="J45" s="39" t="s">
        <v>6</v>
      </c>
      <c r="K45" s="91"/>
    </row>
    <row r="46" spans="1:11" ht="20" customHeight="1" x14ac:dyDescent="0.2">
      <c r="A46" s="94"/>
      <c r="B46" s="94"/>
      <c r="C46" s="11"/>
      <c r="D46" s="68" t="str">
        <f>IF(D45="Uitmuntend","€ 3.500",IF(D45="Goed","€ 1.750",IF(D45="Voldoende","€ 700",IF(D45="Matig","€ 0",IF(D45="Onvoldoende","KO"," ")))))</f>
        <v xml:space="preserve"> </v>
      </c>
      <c r="E46" s="92"/>
      <c r="G46" s="68" t="str">
        <f>IF(G45="Uitmuntend","€ 3.500",IF(G45="Goed","€ 1.750",IF(G45="Voldoende","€ 700",IF(G45="Matig","€ 0",IF(G45="Onvoldoende","KO"," ")))))</f>
        <v xml:space="preserve"> </v>
      </c>
      <c r="H46" s="92"/>
      <c r="J46" s="68" t="str">
        <f>IF(J45="Uitmuntend","€ 3.500",IF(J45="Goed","€ 1.750",IF(J45="Voldoende","€ 700",IF(J45="Matig","€ 0",IF(J45="Onvoldoende","KO"," ")))))</f>
        <v xml:space="preserve"> </v>
      </c>
      <c r="K46" s="92"/>
    </row>
    <row r="47" spans="1:11" ht="18" customHeight="1" x14ac:dyDescent="0.2">
      <c r="A47" s="89" t="str">
        <f>'Beoordelen interview'!A7:B7</f>
        <v>Vraag 4</v>
      </c>
      <c r="B47" s="36" t="str">
        <f>B3</f>
        <v>Beoordelaar 1</v>
      </c>
      <c r="C47" s="11"/>
      <c r="D47" s="31" t="str">
        <f>'Beoordelaar 1'!C22</f>
        <v>SCORE</v>
      </c>
      <c r="E47" s="91" t="s">
        <v>34</v>
      </c>
      <c r="G47" s="31" t="str">
        <f>'Beoordelaar 1'!F22</f>
        <v>SCORE</v>
      </c>
      <c r="H47" s="91" t="s">
        <v>34</v>
      </c>
      <c r="J47" s="31" t="str">
        <f>'Beoordelaar 1'!I22</f>
        <v>SCORE</v>
      </c>
      <c r="K47" s="91" t="s">
        <v>34</v>
      </c>
    </row>
    <row r="48" spans="1:11" ht="18" customHeight="1" x14ac:dyDescent="0.2">
      <c r="A48" s="90"/>
      <c r="B48" s="36" t="str">
        <f>B4</f>
        <v>Beoordelaar 2</v>
      </c>
      <c r="C48" s="11"/>
      <c r="D48" s="31" t="str">
        <f>'Beoordelaar 2'!C22</f>
        <v>SCORE</v>
      </c>
      <c r="E48" s="91"/>
      <c r="G48" s="31" t="str">
        <f>'Beoordelaar 2'!F22</f>
        <v>SCORE</v>
      </c>
      <c r="H48" s="91"/>
      <c r="J48" s="31" t="str">
        <f>'Beoordelaar 2'!I22</f>
        <v>SCORE</v>
      </c>
      <c r="K48" s="91"/>
    </row>
    <row r="49" spans="1:11" ht="18" customHeight="1" x14ac:dyDescent="0.2">
      <c r="A49" s="90"/>
      <c r="B49" s="36" t="str">
        <f>B5</f>
        <v>Beoordelaar 3</v>
      </c>
      <c r="C49" s="11"/>
      <c r="D49" s="31" t="str">
        <f>'Beoordelaar 3'!C22</f>
        <v>SCORE</v>
      </c>
      <c r="E49" s="91"/>
      <c r="G49" s="31" t="str">
        <f>'Beoordelaar 3'!F22</f>
        <v>SCORE</v>
      </c>
      <c r="H49" s="91"/>
      <c r="J49" s="31" t="str">
        <f>'Beoordelaar 3'!I22</f>
        <v>SCORE</v>
      </c>
      <c r="K49" s="91"/>
    </row>
    <row r="50" spans="1:11" ht="20" customHeight="1" x14ac:dyDescent="0.2">
      <c r="A50" s="93" t="s">
        <v>5</v>
      </c>
      <c r="B50" s="93"/>
      <c r="C50" s="11"/>
      <c r="D50" s="39" t="s">
        <v>6</v>
      </c>
      <c r="E50" s="91"/>
      <c r="G50" s="39" t="s">
        <v>6</v>
      </c>
      <c r="H50" s="91"/>
      <c r="J50" s="39" t="s">
        <v>6</v>
      </c>
      <c r="K50" s="91"/>
    </row>
    <row r="51" spans="1:11" ht="20" customHeight="1" x14ac:dyDescent="0.2">
      <c r="A51" s="94"/>
      <c r="B51" s="94"/>
      <c r="C51" s="11"/>
      <c r="D51" s="68" t="str">
        <f>IF(D50="Uitmuntend","€ 3.000",IF(D50="Goed","€ 1.500",IF(D50="Voldoende","€ 600",IF(D50="Matig","€ 0",IF(D50="Onvoldoende","KO"," ")))))</f>
        <v xml:space="preserve"> </v>
      </c>
      <c r="E51" s="92"/>
      <c r="G51" s="68" t="str">
        <f>IF(G50="Uitmuntend","€ 3.000",IF(G50="Goed","€ 1.500",IF(G50="Voldoende","€ 600",IF(G50="Matig","€ 0",IF(G50="Onvoldoende","KO"," ")))))</f>
        <v xml:space="preserve"> </v>
      </c>
      <c r="H51" s="92"/>
      <c r="J51" s="68" t="str">
        <f>IF(J50="Uitmuntend","€ 3.000",IF(J50="Goed","€ 1.500",IF(J50="Voldoende","€ 600",IF(J50="Matig","€ 0",IF(J50="Onvoldoende","KO"," ")))))</f>
        <v xml:space="preserve"> </v>
      </c>
      <c r="K51" s="92"/>
    </row>
    <row r="52" spans="1:11" ht="20" customHeight="1" x14ac:dyDescent="0.2"/>
    <row r="53" spans="1:11" ht="30" customHeight="1" x14ac:dyDescent="0.2">
      <c r="A53" s="95" t="s">
        <v>43</v>
      </c>
      <c r="B53" s="96"/>
      <c r="C53" s="11"/>
      <c r="D53" s="56" t="e">
        <f>D36+D41+D46+D51</f>
        <v>#VALUE!</v>
      </c>
      <c r="E53" s="57"/>
      <c r="G53" s="56" t="e">
        <f>G36+G41+G46+G51</f>
        <v>#VALUE!</v>
      </c>
      <c r="H53" s="57"/>
      <c r="J53" s="56" t="e">
        <f>J36+J41+J46+J51</f>
        <v>#VALUE!</v>
      </c>
      <c r="K53" s="57"/>
    </row>
  </sheetData>
  <sheetProtection algorithmName="SHA-512" hashValue="rPKNZsGHlnip8j5vP1T2cm52NnjxygXV9J2V8c8OBqwHbpTdy+oKtS1vWJfALFw6857Vaz/f9symXw2AMIqGXg==" saltValue="v7TPkzI6fG9e6u3cYfxZKQ==" spinCount="100000" sheet="1" objects="1" scenarios="1"/>
  <mergeCells count="61">
    <mergeCell ref="A29:B29"/>
    <mergeCell ref="A26:B26"/>
    <mergeCell ref="A21:B21"/>
    <mergeCell ref="A22:B22"/>
    <mergeCell ref="A27:B27"/>
    <mergeCell ref="A23:A25"/>
    <mergeCell ref="J1:K1"/>
    <mergeCell ref="G1:H1"/>
    <mergeCell ref="H3:H7"/>
    <mergeCell ref="H8:H12"/>
    <mergeCell ref="A2:B2"/>
    <mergeCell ref="A1:B1"/>
    <mergeCell ref="D1:E1"/>
    <mergeCell ref="A11:B11"/>
    <mergeCell ref="A12:B12"/>
    <mergeCell ref="A7:B7"/>
    <mergeCell ref="A3:A5"/>
    <mergeCell ref="A8:A10"/>
    <mergeCell ref="H13:H17"/>
    <mergeCell ref="A53:B53"/>
    <mergeCell ref="A50:B50"/>
    <mergeCell ref="A51:B51"/>
    <mergeCell ref="A41:B41"/>
    <mergeCell ref="E3:E7"/>
    <mergeCell ref="E8:E12"/>
    <mergeCell ref="E13:E17"/>
    <mergeCell ref="E18:E22"/>
    <mergeCell ref="E23:E27"/>
    <mergeCell ref="A35:B35"/>
    <mergeCell ref="A36:B36"/>
    <mergeCell ref="A6:B6"/>
    <mergeCell ref="A16:B16"/>
    <mergeCell ref="A13:A15"/>
    <mergeCell ref="A17:B17"/>
    <mergeCell ref="A18:A20"/>
    <mergeCell ref="H18:H22"/>
    <mergeCell ref="H23:H27"/>
    <mergeCell ref="K3:K7"/>
    <mergeCell ref="K8:K12"/>
    <mergeCell ref="K13:K17"/>
    <mergeCell ref="K18:K22"/>
    <mergeCell ref="K23:K27"/>
    <mergeCell ref="K32:K36"/>
    <mergeCell ref="K37:K41"/>
    <mergeCell ref="K42:K46"/>
    <mergeCell ref="K47:K51"/>
    <mergeCell ref="H32:H36"/>
    <mergeCell ref="H37:H41"/>
    <mergeCell ref="H42:H46"/>
    <mergeCell ref="H47:H51"/>
    <mergeCell ref="A32:A34"/>
    <mergeCell ref="A37:A39"/>
    <mergeCell ref="E42:E46"/>
    <mergeCell ref="E47:E51"/>
    <mergeCell ref="A45:B45"/>
    <mergeCell ref="A46:B46"/>
    <mergeCell ref="E37:E41"/>
    <mergeCell ref="A40:B40"/>
    <mergeCell ref="A42:A44"/>
    <mergeCell ref="A47:A49"/>
    <mergeCell ref="E32:E36"/>
  </mergeCells>
  <dataValidations count="1">
    <dataValidation type="list" errorStyle="warning" allowBlank="1" showErrorMessage="1" sqref="I21:J21 I26:J26 I16:J16 G50 D50 D45 D40 D35 G45 F26:G26 G40 G35 D6 D11 D16 D21 D26 F21:G21 F11:G11 F6:G6 F16:G16 I6:J6 I11:J11 J50 J45 J40 J35"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C18" sqref="C18"/>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0" t="s">
        <v>26</v>
      </c>
      <c r="B1" s="41"/>
      <c r="C1" s="42"/>
      <c r="D1" s="41"/>
      <c r="E1" s="42"/>
      <c r="F1" s="41"/>
      <c r="G1" s="42"/>
    </row>
    <row r="2" spans="1:7" ht="30" customHeight="1" x14ac:dyDescent="0.2">
      <c r="A2" s="43" t="s">
        <v>27</v>
      </c>
      <c r="B2" s="41"/>
      <c r="C2" s="44" t="str">
        <f>'Beoordelaar 1'!C1:D1</f>
        <v>Inschrijver 1</v>
      </c>
      <c r="D2" s="45"/>
      <c r="E2" s="44" t="str">
        <f>'Beoordelaar 1'!F1</f>
        <v>Inschrijver 2</v>
      </c>
      <c r="F2" s="45"/>
      <c r="G2" s="44" t="str">
        <f>'Beoordelaar 1'!I1</f>
        <v>Inschrijver 3</v>
      </c>
    </row>
    <row r="3" spans="1:7" s="2" customFormat="1" ht="35" customHeight="1" x14ac:dyDescent="0.2">
      <c r="A3" s="46" t="s">
        <v>31</v>
      </c>
      <c r="B3" s="41"/>
      <c r="C3" s="47" t="e">
        <f>Consensus!D29</f>
        <v>#VALUE!</v>
      </c>
      <c r="D3" s="45"/>
      <c r="E3" s="47" t="e">
        <f>Consensus!G29</f>
        <v>#VALUE!</v>
      </c>
      <c r="F3" s="45"/>
      <c r="G3" s="47" t="e">
        <f>Consensus!J29</f>
        <v>#VALUE!</v>
      </c>
    </row>
    <row r="4" spans="1:7" s="2" customFormat="1" ht="35" customHeight="1" x14ac:dyDescent="0.2">
      <c r="A4" s="46" t="s">
        <v>32</v>
      </c>
      <c r="B4" s="41"/>
      <c r="C4" s="48" t="e">
        <f>Consensus!D53</f>
        <v>#VALUE!</v>
      </c>
      <c r="D4" s="45"/>
      <c r="E4" s="48" t="e">
        <f>Consensus!G53</f>
        <v>#VALUE!</v>
      </c>
      <c r="F4" s="45"/>
      <c r="G4" s="48" t="e">
        <f>Consensus!J53</f>
        <v>#VALUE!</v>
      </c>
    </row>
    <row r="5" spans="1:7" ht="30" customHeight="1" x14ac:dyDescent="0.2">
      <c r="A5" s="49" t="s">
        <v>28</v>
      </c>
      <c r="B5" s="41"/>
      <c r="C5" s="50" t="e">
        <f>C3+C4</f>
        <v>#VALUE!</v>
      </c>
      <c r="D5" s="45"/>
      <c r="E5" s="50" t="e">
        <f>E3+E4</f>
        <v>#VALUE!</v>
      </c>
      <c r="F5" s="45"/>
      <c r="G5" s="50" t="e">
        <f>G3+G4</f>
        <v>#VALUE!</v>
      </c>
    </row>
    <row r="6" spans="1:7" ht="15" customHeight="1" x14ac:dyDescent="0.2"/>
    <row r="7" spans="1:7" ht="30" customHeight="1" x14ac:dyDescent="0.2">
      <c r="A7" s="51" t="s">
        <v>29</v>
      </c>
      <c r="B7" s="41"/>
      <c r="C7" s="52">
        <v>0</v>
      </c>
      <c r="D7" s="45"/>
      <c r="E7" s="52">
        <v>0</v>
      </c>
      <c r="F7" s="45"/>
      <c r="G7" s="52">
        <v>0</v>
      </c>
    </row>
    <row r="9" spans="1:7" ht="30" customHeight="1" x14ac:dyDescent="0.2">
      <c r="A9" s="53" t="s">
        <v>30</v>
      </c>
      <c r="B9" s="41"/>
      <c r="C9" s="54" t="e">
        <f>C7-C5</f>
        <v>#VALUE!</v>
      </c>
      <c r="D9" s="55"/>
      <c r="E9" s="54" t="e">
        <f>E7-E5</f>
        <v>#VALUE!</v>
      </c>
      <c r="F9" s="55"/>
      <c r="G9" s="54" t="e">
        <f>G7-G5</f>
        <v>#VALUE!</v>
      </c>
    </row>
    <row r="16" spans="1:7" ht="16" x14ac:dyDescent="0.2">
      <c r="C16" s="9"/>
    </row>
    <row r="17" spans="3:3" ht="16" x14ac:dyDescent="0.2">
      <c r="C17" s="9"/>
    </row>
    <row r="18" spans="3:3" ht="16" x14ac:dyDescent="0.2">
      <c r="C18" s="9"/>
    </row>
    <row r="19" spans="3:3" ht="16" x14ac:dyDescent="0.2">
      <c r="C19" s="9"/>
    </row>
  </sheetData>
  <sheetProtection algorithmName="SHA-512" hashValue="EE5F5zgKDO8dYObPqRLjLPqUdRd250ik914WcYImuo/OK26G9VhRnzV1I4vUfTI9MiV24Aw/5M5gESF5/kp64Q==" saltValue="L/C5eKwfn49cLazzA5LyS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open vragen</vt:lpstr>
      <vt:lpstr>Beoordelen interview</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2020-12-16T08:57:52Z</dcterms:modified>
  <cp:category/>
</cp:coreProperties>
</file>