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edrijfsvoering\Verzekeringen\Verzekeringen\herindeling gemeente Uden en Landerd\aanbesteding brand polis maashorst\1e vragenronde\"/>
    </mc:Choice>
  </mc:AlternateContent>
  <bookViews>
    <workbookView xWindow="0" yWindow="0" windowWidth="28800" windowHeight="12060"/>
  </bookViews>
  <sheets>
    <sheet name="Sheet1" sheetId="1" r:id="rId1"/>
    <sheet name="Blad2" sheetId="3" r:id="rId2"/>
    <sheet name="Blad1" sheetId="2" r:id="rId3"/>
  </sheets>
  <externalReferences>
    <externalReference r:id="rId4"/>
  </externalReferences>
  <definedNames>
    <definedName name="ign">'[1]General Info'!$B$5</definedName>
    <definedName name="igo">'[1]General Info'!$B$6</definedName>
    <definedName name="iin">'[1]General Info'!$B$7</definedName>
    <definedName name="iio">'[1]General Info'!$B$8</definedName>
    <definedName name="premie2008">'[1]General Info'!$B$15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1" i="1" l="1"/>
  <c r="L53" i="1" l="1"/>
  <c r="L44" i="1"/>
  <c r="L27" i="1"/>
  <c r="H103" i="1"/>
  <c r="H118" i="1" s="1"/>
  <c r="H45" i="1"/>
  <c r="H120" i="1" s="1"/>
  <c r="K24" i="1"/>
  <c r="L24" i="1" s="1"/>
  <c r="K12" i="1"/>
  <c r="L12" i="1" s="1"/>
  <c r="I118" i="1"/>
  <c r="J110" i="1"/>
  <c r="J122" i="1" s="1"/>
  <c r="I110" i="1"/>
  <c r="I122" i="1" s="1"/>
  <c r="G110" i="1"/>
  <c r="G122" i="1" s="1"/>
  <c r="F110" i="1"/>
  <c r="F122" i="1" s="1"/>
  <c r="K109" i="1"/>
  <c r="L109" i="1" s="1"/>
  <c r="K108" i="1"/>
  <c r="L108" i="1" s="1"/>
  <c r="K107" i="1"/>
  <c r="L107" i="1" s="1"/>
  <c r="K106" i="1"/>
  <c r="L106" i="1" s="1"/>
  <c r="J103" i="1"/>
  <c r="J118" i="1" s="1"/>
  <c r="K101" i="1"/>
  <c r="L101" i="1" s="1"/>
  <c r="K99" i="1"/>
  <c r="L99" i="1" s="1"/>
  <c r="K98" i="1"/>
  <c r="L98" i="1" s="1"/>
  <c r="K96" i="1"/>
  <c r="L96" i="1" s="1"/>
  <c r="K95" i="1"/>
  <c r="L95" i="1" s="1"/>
  <c r="K94" i="1"/>
  <c r="L94" i="1" s="1"/>
  <c r="K92" i="1"/>
  <c r="L92" i="1" s="1"/>
  <c r="K85" i="1"/>
  <c r="L85" i="1" s="1"/>
  <c r="K82" i="1"/>
  <c r="L82" i="1" s="1"/>
  <c r="K81" i="1"/>
  <c r="L81" i="1" s="1"/>
  <c r="K80" i="1"/>
  <c r="L80" i="1" s="1"/>
  <c r="K79" i="1"/>
  <c r="L79" i="1" s="1"/>
  <c r="K77" i="1"/>
  <c r="L77" i="1" s="1"/>
  <c r="K74" i="1"/>
  <c r="L74" i="1" s="1"/>
  <c r="K73" i="1"/>
  <c r="L73" i="1" s="1"/>
  <c r="K70" i="1"/>
  <c r="L70" i="1" s="1"/>
  <c r="K69" i="1"/>
  <c r="L69" i="1" s="1"/>
  <c r="K68" i="1"/>
  <c r="L68" i="1" s="1"/>
  <c r="K64" i="1"/>
  <c r="L64" i="1" s="1"/>
  <c r="K62" i="1"/>
  <c r="L62" i="1" s="1"/>
  <c r="K60" i="1"/>
  <c r="L60" i="1" s="1"/>
  <c r="K58" i="1"/>
  <c r="L58" i="1" s="1"/>
  <c r="K55" i="1"/>
  <c r="L55" i="1" s="1"/>
  <c r="K54" i="1"/>
  <c r="L54" i="1" s="1"/>
  <c r="K52" i="1"/>
  <c r="L52" i="1" s="1"/>
  <c r="L49" i="1"/>
  <c r="J45" i="1"/>
  <c r="I45" i="1"/>
  <c r="K41" i="1"/>
  <c r="L41" i="1" s="1"/>
  <c r="K39" i="1"/>
  <c r="L39" i="1" s="1"/>
  <c r="K36" i="1"/>
  <c r="L36" i="1" s="1"/>
  <c r="K34" i="1"/>
  <c r="L34" i="1" s="1"/>
  <c r="K33" i="1"/>
  <c r="L33" i="1" s="1"/>
  <c r="K30" i="1"/>
  <c r="L30" i="1" s="1"/>
  <c r="K29" i="1"/>
  <c r="L29" i="1" s="1"/>
  <c r="K28" i="1"/>
  <c r="L28" i="1" s="1"/>
  <c r="K25" i="1"/>
  <c r="L25" i="1" s="1"/>
  <c r="K22" i="1"/>
  <c r="L22" i="1" s="1"/>
  <c r="K20" i="1"/>
  <c r="L20" i="1" s="1"/>
  <c r="K18" i="1"/>
  <c r="L18" i="1" s="1"/>
  <c r="K16" i="1"/>
  <c r="L16" i="1" s="1"/>
  <c r="K15" i="1"/>
  <c r="L15" i="1" s="1"/>
  <c r="K13" i="1"/>
  <c r="L13" i="1" s="1"/>
  <c r="K11" i="1"/>
  <c r="L11" i="1" s="1"/>
  <c r="K10" i="1"/>
  <c r="L10" i="1" s="1"/>
  <c r="H113" i="1" l="1"/>
  <c r="H124" i="1"/>
  <c r="K78" i="1"/>
  <c r="L78" i="1" s="1"/>
  <c r="K40" i="1"/>
  <c r="L40" i="1" s="1"/>
  <c r="K65" i="1"/>
  <c r="L65" i="1" s="1"/>
  <c r="K67" i="1"/>
  <c r="L67" i="1" s="1"/>
  <c r="K59" i="1"/>
  <c r="L59" i="1" s="1"/>
  <c r="K31" i="1"/>
  <c r="L31" i="1" s="1"/>
  <c r="K37" i="1"/>
  <c r="L37" i="1" s="1"/>
  <c r="K56" i="1"/>
  <c r="L56" i="1" s="1"/>
  <c r="K72" i="1"/>
  <c r="L72" i="1" s="1"/>
  <c r="K76" i="1"/>
  <c r="L76" i="1" s="1"/>
  <c r="K42" i="1"/>
  <c r="L42" i="1" s="1"/>
  <c r="K75" i="1"/>
  <c r="L75" i="1" s="1"/>
  <c r="K86" i="1"/>
  <c r="L86" i="1" s="1"/>
  <c r="K87" i="1"/>
  <c r="L87" i="1" s="1"/>
  <c r="K88" i="1"/>
  <c r="L88" i="1" s="1"/>
  <c r="K91" i="1"/>
  <c r="L91" i="1" s="1"/>
  <c r="K66" i="1"/>
  <c r="L66" i="1" s="1"/>
  <c r="K61" i="1"/>
  <c r="L61" i="1" s="1"/>
  <c r="K63" i="1"/>
  <c r="L63" i="1" s="1"/>
  <c r="K17" i="1"/>
  <c r="L17" i="1" s="1"/>
  <c r="K19" i="1"/>
  <c r="L19" i="1" s="1"/>
  <c r="K21" i="1"/>
  <c r="L21" i="1" s="1"/>
  <c r="K23" i="1"/>
  <c r="L23" i="1" s="1"/>
  <c r="K35" i="1"/>
  <c r="L35" i="1" s="1"/>
  <c r="K38" i="1"/>
  <c r="L38" i="1" s="1"/>
  <c r="K43" i="1"/>
  <c r="L43" i="1" s="1"/>
  <c r="K83" i="1"/>
  <c r="L83" i="1" s="1"/>
  <c r="K84" i="1"/>
  <c r="L84" i="1" s="1"/>
  <c r="K89" i="1"/>
  <c r="L89" i="1" s="1"/>
  <c r="K90" i="1"/>
  <c r="L90" i="1" s="1"/>
  <c r="K93" i="1"/>
  <c r="L93" i="1" s="1"/>
  <c r="K97" i="1"/>
  <c r="L97" i="1" s="1"/>
  <c r="K100" i="1"/>
  <c r="L100" i="1" s="1"/>
  <c r="K102" i="1"/>
  <c r="L102" i="1" s="1"/>
  <c r="K14" i="1"/>
  <c r="L14" i="1" s="1"/>
  <c r="K26" i="1"/>
  <c r="L26" i="1" s="1"/>
  <c r="K32" i="1"/>
  <c r="L32" i="1" s="1"/>
  <c r="G45" i="1"/>
  <c r="F103" i="1"/>
  <c r="F118" i="1" s="1"/>
  <c r="K51" i="1"/>
  <c r="L51" i="1" s="1"/>
  <c r="F45" i="1"/>
  <c r="J120" i="1"/>
  <c r="J124" i="1" s="1"/>
  <c r="J113" i="1"/>
  <c r="K57" i="1"/>
  <c r="L57" i="1" s="1"/>
  <c r="I120" i="1"/>
  <c r="I124" i="1" s="1"/>
  <c r="I113" i="1"/>
  <c r="G103" i="1"/>
  <c r="G118" i="1" s="1"/>
  <c r="K110" i="1"/>
  <c r="K122" i="1" s="1"/>
  <c r="L110" i="1"/>
  <c r="L122" i="1" s="1"/>
  <c r="G113" i="1" l="1"/>
  <c r="L45" i="1"/>
  <c r="L120" i="1" s="1"/>
  <c r="K45" i="1"/>
  <c r="K120" i="1" s="1"/>
  <c r="F120" i="1"/>
  <c r="F124" i="1" s="1"/>
  <c r="F113" i="1"/>
  <c r="G120" i="1"/>
  <c r="G124" i="1" s="1"/>
  <c r="L103" i="1"/>
  <c r="L118" i="1" s="1"/>
  <c r="K103" i="1"/>
  <c r="K118" i="1" s="1"/>
  <c r="K113" i="1" l="1"/>
  <c r="L124" i="1"/>
  <c r="K124" i="1"/>
  <c r="K128" i="1" s="1"/>
  <c r="L113" i="1"/>
</calcChain>
</file>

<file path=xl/comments1.xml><?xml version="1.0" encoding="utf-8"?>
<comments xmlns="http://schemas.openxmlformats.org/spreadsheetml/2006/main">
  <authors>
    <author>Linde Sliedrecht</author>
  </authors>
  <commentList>
    <comment ref="F14" authorId="0" shapeId="0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Dit opstal is eigendom van de Vereniging van Eigenaren Kindcentrum Raam in Uden. Dit opstal is voor € 5.200.000 verzekerd op een pakketpolis via Rives assuradeuren. Polis is in beheer bij de VB&amp;T. 
</t>
        </r>
      </text>
    </comment>
    <comment ref="A27" authorId="0" shapeId="0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betreft tijdelijke huisvesting. Als IKC Oost klaar is verhuist deze school weer terug.
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betreft tijdelijke huisvesting. Als IKC Oost klaar is verhuist deze school weer terug.
</t>
        </r>
      </text>
    </comment>
    <comment ref="C100" authorId="0" shapeId="0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deze unit is niet meegenomen in de taxatieronde. Conform afspraak.
</t>
        </r>
      </text>
    </comment>
    <comment ref="C101" authorId="0" shapeId="0">
      <text>
        <r>
          <rPr>
            <b/>
            <sz val="9"/>
            <color indexed="81"/>
            <rFont val="Tahoma"/>
            <family val="2"/>
          </rPr>
          <t>Linde Sliedrecht:</t>
        </r>
        <r>
          <rPr>
            <sz val="9"/>
            <color indexed="81"/>
            <rFont val="Tahoma"/>
            <family val="2"/>
          </rPr>
          <t xml:space="preserve">
deze unit is niet meegenomen in de taxatieronde. Conform afspraak.
</t>
        </r>
      </text>
    </comment>
  </commentList>
</comments>
</file>

<file path=xl/sharedStrings.xml><?xml version="1.0" encoding="utf-8"?>
<sst xmlns="http://schemas.openxmlformats.org/spreadsheetml/2006/main" count="1037" uniqueCount="251">
  <si>
    <t>behorende bij Polis No. B0100092521, ten name van:</t>
  </si>
  <si>
    <t>De Gemeente Uden</t>
  </si>
  <si>
    <t>Adres:</t>
  </si>
  <si>
    <t>Plaats:</t>
  </si>
  <si>
    <t>Gebruik:</t>
  </si>
  <si>
    <t xml:space="preserve">BTW </t>
  </si>
  <si>
    <t>Taxatie-</t>
  </si>
  <si>
    <t>Gebouwen</t>
  </si>
  <si>
    <t>Totaal</t>
  </si>
  <si>
    <t>meeverz.:</t>
  </si>
  <si>
    <t>datum:</t>
  </si>
  <si>
    <t>in EUR:</t>
  </si>
  <si>
    <t>EUR:</t>
  </si>
  <si>
    <t>Primair &amp; Voortgezet Onderwijs:</t>
  </si>
  <si>
    <t>Oudedijk 48</t>
  </si>
  <si>
    <t>Odilliapeel</t>
  </si>
  <si>
    <t>IKC Basisschool Den Dijk (10 klassen)</t>
  </si>
  <si>
    <t>ja</t>
  </si>
  <si>
    <t>Aldetiendstraat 17</t>
  </si>
  <si>
    <t>Uden</t>
  </si>
  <si>
    <t>Hofstukken 701</t>
  </si>
  <si>
    <t>Bosveld 118</t>
  </si>
  <si>
    <t>Kindcentrum Raam, inclusief sporthal</t>
  </si>
  <si>
    <t>Burg. Buskensstraat 7</t>
  </si>
  <si>
    <t>Ereprijsstraat 1</t>
  </si>
  <si>
    <t>Gezwat 4</t>
  </si>
  <si>
    <t>Gezwat 6</t>
  </si>
  <si>
    <t>Heufkens 502</t>
  </si>
  <si>
    <t>Heufkens 500A</t>
  </si>
  <si>
    <t>Hoogzoggel 130</t>
  </si>
  <si>
    <t>Horgetouw 1</t>
  </si>
  <si>
    <t>Klarinetstraat 4</t>
  </si>
  <si>
    <t>Basisschool Speleon (19 klassen) (incl. peuterspeelzaal) en sporthal</t>
  </si>
  <si>
    <t>Kleinveld 25</t>
  </si>
  <si>
    <t>Udens College</t>
  </si>
  <si>
    <t>Kapelstraat 20</t>
  </si>
  <si>
    <t>Leeuweriksweg 10</t>
  </si>
  <si>
    <t>Leeuweriksweg 10a</t>
  </si>
  <si>
    <t>Meerloseweg 1</t>
  </si>
  <si>
    <t>Schepenhoek 101</t>
  </si>
  <si>
    <t>Pres. Kennedylaan 22b</t>
  </si>
  <si>
    <t>St. Annastraat 17</t>
  </si>
  <si>
    <t>Steenhovenstraat 2</t>
  </si>
  <si>
    <t>Vaaldriessenstraat 3</t>
  </si>
  <si>
    <t>Wislaan 221</t>
  </si>
  <si>
    <t>Reestraat 47</t>
  </si>
  <si>
    <t>Volkel</t>
  </si>
  <si>
    <t>Hertstraat 4</t>
  </si>
  <si>
    <t>Schepenhoek 203</t>
  </si>
  <si>
    <t>Basisschool Bedir</t>
  </si>
  <si>
    <t>Ja</t>
  </si>
  <si>
    <t>Helmteken 24</t>
  </si>
  <si>
    <t>Speelleer centrum de Wijde Wereld</t>
  </si>
  <si>
    <t>IN GEBRUIK BIJ GEMEENTE:</t>
  </si>
  <si>
    <t>Diverse gebouwen</t>
  </si>
  <si>
    <t>Hockeyweg 3</t>
  </si>
  <si>
    <t>Gemeentewerk/kantine/stallingsruimte/zoutloods/laboratorium</t>
  </si>
  <si>
    <t>voor 10% meeverz.</t>
  </si>
  <si>
    <t>Hoevenseweg 3A</t>
  </si>
  <si>
    <t>Hof van de Toekomst</t>
  </si>
  <si>
    <t>Leeuweriksweg 1</t>
  </si>
  <si>
    <t>Toiletten/Fietsenstalling busstation</t>
  </si>
  <si>
    <t>nee</t>
  </si>
  <si>
    <t>overkapping bij bovengenoemd busstation</t>
  </si>
  <si>
    <t>Leeuweriksweg 4</t>
  </si>
  <si>
    <t>brandweerkazerne</t>
  </si>
  <si>
    <t>Bronkhorstsingel 1</t>
  </si>
  <si>
    <t>Aula begraafplaats</t>
  </si>
  <si>
    <t>Markt 145</t>
  </si>
  <si>
    <t>gemeentehuis</t>
  </si>
  <si>
    <t>Markt 1</t>
  </si>
  <si>
    <t>Raadhuis, trouwzaal</t>
  </si>
  <si>
    <t>Nieuwe Markt 3</t>
  </si>
  <si>
    <t>Ruitersweg 5</t>
  </si>
  <si>
    <t>schuur, loods</t>
  </si>
  <si>
    <t>Markt 3A</t>
  </si>
  <si>
    <t>Abri</t>
  </si>
  <si>
    <t>Beatrixhof 470</t>
  </si>
  <si>
    <t>Wijkgebouw de balans</t>
  </si>
  <si>
    <t>Bogerdstraat 19a</t>
  </si>
  <si>
    <t>Wijkgebouw de Nieuwe Pit</t>
  </si>
  <si>
    <t>Reestraat 49</t>
  </si>
  <si>
    <t>Gemeenschapshuis de Schakel</t>
  </si>
  <si>
    <t>Mondriaanplein  14a/16/16a en 18</t>
  </si>
  <si>
    <t>Oudedijk 30A</t>
  </si>
  <si>
    <t>Odiliapeel</t>
  </si>
  <si>
    <t>6 kleedlokalen Sportpark Odiliapeel</t>
  </si>
  <si>
    <t>Sportpark Hoeven (kleedkamers en sanitair, opslagruimten en algemene ruimte)</t>
  </si>
  <si>
    <t>Germenzeel 700-800-900</t>
  </si>
  <si>
    <t>Sporthal/Wijkcentrum/Snackbar</t>
  </si>
  <si>
    <t>Parklaan 4</t>
  </si>
  <si>
    <t>14 kleedgebouwen Udi '10 en aanvoerdersruimte</t>
  </si>
  <si>
    <t>Aalstweg 5</t>
  </si>
  <si>
    <t>Sportlaan 2</t>
  </si>
  <si>
    <t>bergingen atletiekstadion</t>
  </si>
  <si>
    <t>8 kleedlokalen Sportpark Volkel</t>
  </si>
  <si>
    <t>Schakelplein 9</t>
  </si>
  <si>
    <t>Sporthal De Wervel + kantine</t>
  </si>
  <si>
    <t>Kapelstraat 100</t>
  </si>
  <si>
    <t>Oudedijk 55</t>
  </si>
  <si>
    <t>Sporthal en gemeenschapshuis</t>
  </si>
  <si>
    <t>Aalstweg 3</t>
  </si>
  <si>
    <t>Kleedlokalen Octopus</t>
  </si>
  <si>
    <t>Kleedlokalen Hockeyclub Uden</t>
  </si>
  <si>
    <t>Oudedijk 46</t>
  </si>
  <si>
    <t>Aldetiendstraat 21A en B</t>
  </si>
  <si>
    <t>Verhuur</t>
  </si>
  <si>
    <t>Dierenverblijf</t>
  </si>
  <si>
    <t>Hulstheuvel 15</t>
  </si>
  <si>
    <t>Scouting Jeanne d'Arc</t>
  </si>
  <si>
    <t>Lambertusstraat 2A</t>
  </si>
  <si>
    <t>buurtvereniging Groeneweg</t>
  </si>
  <si>
    <t>Antikraak</t>
  </si>
  <si>
    <t>Pres. Kennedylaan 93</t>
  </si>
  <si>
    <t>Wijkgebouw Witte Boerderij</t>
  </si>
  <si>
    <t>Udenseweg 4 en 6</t>
  </si>
  <si>
    <t>Verhuurd</t>
  </si>
  <si>
    <t>Vaarzenhof 701/703</t>
  </si>
  <si>
    <t>Kloosterstraat 10</t>
  </si>
  <si>
    <t>Brabantstraat 4a-6</t>
  </si>
  <si>
    <t>Soos Plock</t>
  </si>
  <si>
    <t>Hoogslabroekseweg 4</t>
  </si>
  <si>
    <t>Woning</t>
  </si>
  <si>
    <t>Markt 147</t>
  </si>
  <si>
    <t>Markt 149</t>
  </si>
  <si>
    <t>Oliemolenstraat 7</t>
  </si>
  <si>
    <t>Pnemstraat 3, 5</t>
  </si>
  <si>
    <t>Dubbel woonhuis</t>
  </si>
  <si>
    <t>Loopkantstraat 17</t>
  </si>
  <si>
    <t>bedrijfsgebouw en opslagloods/opslagschuur IBN/mutlicenter en solidariteitswerkplaats</t>
  </si>
  <si>
    <t>Hooihofstraat 9a</t>
  </si>
  <si>
    <t>Slaap-badunit vrijstaand bij woning</t>
  </si>
  <si>
    <t>Oudedijk 81</t>
  </si>
  <si>
    <t>Slaap-badunit met sluis aan woning</t>
  </si>
  <si>
    <t>In gebruik bij Gemeente:</t>
  </si>
  <si>
    <t>Diversen:</t>
  </si>
  <si>
    <t>Diverse adressen in de Gemeente</t>
  </si>
  <si>
    <r>
      <t xml:space="preserve">Computer apparatuur </t>
    </r>
    <r>
      <rPr>
        <b/>
        <sz val="8"/>
        <color indexed="8"/>
        <rFont val="Univers (W1)"/>
      </rPr>
      <t>(zie inv. Gemeentehuis)</t>
    </r>
  </si>
  <si>
    <t>als "Premier Risque op Bijzondere kosten</t>
  </si>
  <si>
    <t>Opruimingskosten</t>
  </si>
  <si>
    <t>Totaal diversen:</t>
  </si>
  <si>
    <t>EINDTOTAAL:</t>
  </si>
  <si>
    <t>GEM. BEZIT</t>
  </si>
  <si>
    <t>ONDERWIJS</t>
  </si>
  <si>
    <t>DIVERSEN</t>
  </si>
  <si>
    <t>Stand 1 januari 2020 (na taxatie)</t>
  </si>
  <si>
    <t xml:space="preserve"> SBO de Sterrenkijker</t>
  </si>
  <si>
    <t>Aldetiendstraat 21-A + 21-B</t>
  </si>
  <si>
    <t>BS Maashorst, school voor natuuronderwijs</t>
  </si>
  <si>
    <t>SO de Tandem + gymzaal Leeuweriksweg</t>
  </si>
  <si>
    <t>Peuter- en kinderopvang 'T Rupsje en overige onderwijsdoeleinden</t>
  </si>
  <si>
    <t>Gymnastieklokaal Hoederbos</t>
  </si>
  <si>
    <t>Peuter- en kinderopvang 't Vuurvliegje</t>
  </si>
  <si>
    <t xml:space="preserve">Basisschool De Vlonder </t>
  </si>
  <si>
    <t>Voormalig gymzaal bij De Springplank/Antikraak</t>
  </si>
  <si>
    <t>Gymnastieklokaal Zoggel bij basisschool "Jan Bluijssen"</t>
  </si>
  <si>
    <t>IKC Vindinrijk</t>
  </si>
  <si>
    <t>OBS De Klimboom</t>
  </si>
  <si>
    <t>Peuter- en kinderopvang 't Soosje</t>
  </si>
  <si>
    <t>Kindcentrum De Kiem / BS St. Paulus</t>
  </si>
  <si>
    <t>KC Aventurijn incl rijwielstalling</t>
  </si>
  <si>
    <t xml:space="preserve">Basisschool Marimba </t>
  </si>
  <si>
    <t>OBS Camelot</t>
  </si>
  <si>
    <t>Wislaan 219-221</t>
  </si>
  <si>
    <t>BS 't Mulderke + BS De Cirkel</t>
  </si>
  <si>
    <t xml:space="preserve">Basisschool De Vlieger </t>
  </si>
  <si>
    <t>Udens College loc. Kleinveld gebouw B</t>
  </si>
  <si>
    <t>Udens College loc. Gebouw P</t>
  </si>
  <si>
    <t>Udens College loc. Gebouw T</t>
  </si>
  <si>
    <t>Udens College loc. Schepenhoek</t>
  </si>
  <si>
    <t>Udens College, bedrijfsbureau</t>
  </si>
  <si>
    <t>Peelhonk, onderdeel van Ontmoetingsplein Terra Victa</t>
  </si>
  <si>
    <t>Oudedijk nabij 41</t>
  </si>
  <si>
    <t>Kiosk</t>
  </si>
  <si>
    <t>j</t>
  </si>
  <si>
    <t>Kleedlokalen en een mindervalidentoilet in clubgebouw Red Sox</t>
  </si>
  <si>
    <t>Aalstweg 7</t>
  </si>
  <si>
    <t>Kleedlokale, scheidsrechtersruimte, opslag en sanitaire ruimte FC de Rakt3</t>
  </si>
  <si>
    <t>Artillerieweg 1-A</t>
  </si>
  <si>
    <t>Boekelsedijk 8</t>
  </si>
  <si>
    <t>Sporthal en kantine De Stigt</t>
  </si>
  <si>
    <t>Leeuweriksplein 2</t>
  </si>
  <si>
    <t>Voormalig politiebureau</t>
  </si>
  <si>
    <t>Marinierstraat 1</t>
  </si>
  <si>
    <t>Units</t>
  </si>
  <si>
    <t>Mondriaanplein 14-B</t>
  </si>
  <si>
    <t>Openbaare bewaakte fietsenstallign</t>
  </si>
  <si>
    <t>Blbliotheek, Kunst &amp; Co</t>
  </si>
  <si>
    <t>Novadic, Stichting flow, harmonie, huurder</t>
  </si>
  <si>
    <t>Pnemstraat 1 + 1-A</t>
  </si>
  <si>
    <t>Theater en kunstenaarscollectief</t>
  </si>
  <si>
    <t>Eeuwsels 14</t>
  </si>
  <si>
    <t>Schakelplein 7</t>
  </si>
  <si>
    <t>Kiosk - Muziektent</t>
  </si>
  <si>
    <t>Inventaris getaxeeerd</t>
  </si>
  <si>
    <t>Inventaris ongetaxeerd</t>
  </si>
  <si>
    <t>Bronkhorstsingel 7</t>
  </si>
  <si>
    <t xml:space="preserve">Vrijeschool De Zevenster </t>
  </si>
  <si>
    <t>Islamtische BS Bedir</t>
  </si>
  <si>
    <t>Leeuweriksweg 9</t>
  </si>
  <si>
    <t>BS De Palster (tijdelijk)</t>
  </si>
  <si>
    <t xml:space="preserve">Basisschool De Cirkel </t>
  </si>
  <si>
    <t>Basisschool De Vlieger, incl. rijwielstalling (inventaris inclusief Reestraat 47)</t>
  </si>
  <si>
    <t>Premie (excl ass. Belasting) in</t>
  </si>
  <si>
    <t>Opruimings- kosten</t>
  </si>
  <si>
    <t>Bijz. Kosten</t>
  </si>
  <si>
    <t>Bestand d.d. 1 januari 2020</t>
  </si>
  <si>
    <t>Risico informatie</t>
  </si>
  <si>
    <r>
      <t xml:space="preserve">Inbraakmeld- installatie met doormelding  </t>
    </r>
    <r>
      <rPr>
        <b/>
        <i/>
        <sz val="10"/>
        <color rgb="FFFF0000"/>
        <rFont val="Arial"/>
        <family val="2"/>
      </rPr>
      <t>ja/nee</t>
    </r>
  </si>
  <si>
    <t>Brandmeld- installatie met doormelding ja/nee</t>
  </si>
  <si>
    <t>Sprinkler- installatie met doormelding ja/nee</t>
  </si>
  <si>
    <t>Leegstaand      ja/nee</t>
  </si>
  <si>
    <t>Indien leegstaand:                 vorm van toezicht aanwezig                                  (bijv. Anti-kraak)                 ja/nee</t>
  </si>
  <si>
    <t>Zonnepanelen aanwezig                            ja/nee</t>
  </si>
  <si>
    <t>ja, prevenda</t>
  </si>
  <si>
    <t>ja , Gapp leegstandsbeheer</t>
  </si>
  <si>
    <t>Uden  naar de toekomst</t>
  </si>
  <si>
    <t>Gemeente Uden - Techn. Beheer VAF</t>
  </si>
  <si>
    <t>nvt</t>
  </si>
  <si>
    <t>ja, geen doormelding</t>
  </si>
  <si>
    <t xml:space="preserve">nee </t>
  </si>
  <si>
    <t>?</t>
  </si>
  <si>
    <t>afwijkende bouwaard</t>
  </si>
  <si>
    <t>asbest</t>
  </si>
  <si>
    <t>ja, staal en hout</t>
  </si>
  <si>
    <t>ja, hout en beton</t>
  </si>
  <si>
    <t>onderhoud scholen. Meerjarig groot onderhoudsplan</t>
  </si>
  <si>
    <t>wie is verantwoordelijk voor het onderhoud en het beheer van de schoolgebouwen</t>
  </si>
  <si>
    <t>Ja, wordt uitgevoerd conform NEN 2767</t>
  </si>
  <si>
    <t>Ja, opgesteld over de periode 2015-2024. wordt uitgevoerd conform de NEN 2767</t>
  </si>
  <si>
    <t>Het schoolbestuur. Het juridische eigendom is aan hen overgedragen.</t>
  </si>
  <si>
    <t>de gemeente Uden</t>
  </si>
  <si>
    <t>Sinds 2006. Bestemming sporthal. Wordt nog steeds gebruikt voor sport. Blijft gewoon in gebruik. Antikraak.</t>
  </si>
  <si>
    <t>zonnekeurmerk of ander keurmerk. Installatie voldoet aan NEN 1010 en NEN 7250. Borging brandveiligheid van installaties</t>
  </si>
  <si>
    <t>onderhoudscontract afgesloten ja/nee</t>
  </si>
  <si>
    <t>Informatie opgevraagd bij de Sors Adviesgroup. Nog geen reactie ontvangen.</t>
  </si>
  <si>
    <t>zie risicoinventariatie, keuring vindt plaats volgens de NEN 3140. De gehele installatie is uitgevoerd conform de Nen-EN62446 norm.</t>
  </si>
  <si>
    <t>ja, zie ook risicoinventarisatieformulier</t>
  </si>
  <si>
    <t>In aanbesteding 2014. De zekering in de groepenkast voldoet aan de NEN 1010. De installatie voldoet aan de NEN 3140. De panelen zijn gecertificeerd volgens de normen NEN-EN-IEC 61215, CE en TUV of soortgelijke. Plaatsing van de panelen is geschied volgens de NVN 7250:2007 nl.</t>
  </si>
  <si>
    <t>Wel onderhoudscontract afgesloten, maar leverancier (RW Solar) ging 1 jaar na plaatsing panelen failliet. Onderhoud is nooit uitgevoerd. Wel kunnen we digitaal controleren van de opbrengst van de panelen is.</t>
  </si>
  <si>
    <t>Sinds juli 2019. Wordt gesloopt. Bestemd voor toekomstige herontwikkeling.</t>
  </si>
  <si>
    <t>In aanbesteding 2017. De installatie voldoet aan de IEC 60364-7-712:2002 en aan de NEN3140. De panelen zijn gecertificeerd volgend de norm NEN-EN-IEC 61215, CE en TUV of soortgelijke. De plaatsing van de panelen is geschied volgens de NVN 7250:2700 nl. Ini de omvormer zit een ontkoppelingsbeveiliging geintegreerd die voldoet aan de norm VDEO126-1. Installatie in het algemeen voldoet aan de keuringen NEN1010 en NEN 3140.</t>
  </si>
  <si>
    <t>Wel onderhoudscontract afgesloten, maar leverancier ging 1 jaar na plaatsing panelen failliet. Onderhoud is nooit uitgevoerd. Wel kunnen we digitaal controleren van de opbrengst van de panelen is.</t>
  </si>
  <si>
    <t>inmiddels gesloopt</t>
  </si>
  <si>
    <t>Mellepark (sportzaal, turnzaal, ontmoetingsruimte, kinderopvang, 2 scholen</t>
  </si>
  <si>
    <t>moet nog gebeuren opdracht gegeven</t>
  </si>
  <si>
    <t>mutaties 2021</t>
  </si>
  <si>
    <t>gebouwen</t>
  </si>
  <si>
    <t xml:space="preserve">inventaris </t>
  </si>
  <si>
    <t>totaal</t>
  </si>
  <si>
    <t>Germenzeel 500, 700 en 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</si>
</sst>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&quot;€&quot;\ * #,##0.00_);_(&quot;€&quot;\ * \(#,##0.00\);_(&quot;€&quot;\ * &quot;-&quot;??_);_(@_)"/>
    <numFmt numFmtId="166" formatCode="0&quot;.&quot;000&quot;.&quot;00&quot;.&quot;000"/>
    <numFmt numFmtId="167" formatCode="0&quot;.&quot;000&quot;.&quot;00&quot;.&quot;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Univers (W1)"/>
      <family val="2"/>
    </font>
    <font>
      <sz val="8"/>
      <color indexed="8"/>
      <name val="Univers (W1)"/>
      <family val="2"/>
    </font>
    <font>
      <b/>
      <i/>
      <sz val="12"/>
      <color indexed="8"/>
      <name val="Univers (W1)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sz val="10"/>
      <color indexed="8"/>
      <name val="Univers (W1)"/>
      <family val="2"/>
    </font>
    <font>
      <sz val="8"/>
      <color indexed="8"/>
      <name val="Univers (W1)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sz val="10"/>
      <color indexed="8"/>
      <name val="Times New Roman"/>
      <family val="1"/>
    </font>
    <font>
      <b/>
      <i/>
      <sz val="8"/>
      <color indexed="8"/>
      <name val="Univers (W1)"/>
      <family val="2"/>
    </font>
    <font>
      <b/>
      <i/>
      <sz val="8"/>
      <color indexed="8"/>
      <name val="Univers (W1)"/>
    </font>
    <font>
      <sz val="8"/>
      <color indexed="56"/>
      <name val="Univers (W1)"/>
    </font>
    <font>
      <b/>
      <sz val="8"/>
      <color indexed="8"/>
      <name val="Univers (W1)"/>
    </font>
    <font>
      <b/>
      <i/>
      <sz val="12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8"/>
      <color indexed="8"/>
      <name val="Univers (W1)"/>
    </font>
    <font>
      <sz val="10"/>
      <name val="Arial"/>
      <family val="2"/>
    </font>
    <font>
      <b/>
      <i/>
      <sz val="10"/>
      <color indexed="8"/>
      <name val="Arial"/>
      <family val="2"/>
    </font>
    <font>
      <sz val="10"/>
      <name val="Arial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i/>
      <sz val="12"/>
      <name val="Arial"/>
      <family val="2"/>
    </font>
    <font>
      <b/>
      <i/>
      <sz val="10"/>
      <color rgb="FFFF0000"/>
      <name val="Arial"/>
      <family val="2"/>
    </font>
    <font>
      <strike/>
      <sz val="8"/>
      <color indexed="8"/>
      <name val="Univers (W1)"/>
      <family val="2"/>
    </font>
    <font>
      <strike/>
      <sz val="8"/>
      <color indexed="56"/>
      <name val="Univers (W1)"/>
    </font>
    <font>
      <strike/>
      <sz val="11"/>
      <color theme="1"/>
      <name val="Calibri"/>
      <family val="2"/>
      <scheme val="minor"/>
    </font>
    <font>
      <b/>
      <i/>
      <strike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23" fillId="0" borderId="0"/>
    <xf numFmtId="164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25" fillId="0" borderId="0" applyFont="0" applyFill="0" applyBorder="0" applyAlignment="0" applyProtection="0">
      <alignment horizontal="center"/>
    </xf>
    <xf numFmtId="166" fontId="2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7" fillId="0" borderId="0" applyFont="0"/>
    <xf numFmtId="0" fontId="25" fillId="0" borderId="0"/>
    <xf numFmtId="0" fontId="25" fillId="0" borderId="0"/>
    <xf numFmtId="0" fontId="25" fillId="0" borderId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5" fillId="0" borderId="0" applyFont="0" applyFill="0" applyBorder="0" applyAlignment="0" applyProtection="0"/>
  </cellStyleXfs>
  <cellXfs count="192">
    <xf numFmtId="0" fontId="0" fillId="0" borderId="0" xfId="0"/>
    <xf numFmtId="164" fontId="2" fillId="2" borderId="0" xfId="1" applyFont="1" applyFill="1" applyAlignment="1">
      <alignment horizontal="left" vertical="top"/>
    </xf>
    <xf numFmtId="164" fontId="2" fillId="2" borderId="0" xfId="1" quotePrefix="1" applyFont="1" applyFill="1" applyAlignment="1">
      <alignment horizontal="left" vertical="top"/>
    </xf>
    <xf numFmtId="2" fontId="3" fillId="2" borderId="0" xfId="1" applyNumberFormat="1" applyFont="1" applyFill="1" applyAlignment="1">
      <alignment horizontal="left" vertical="top" wrapText="1"/>
    </xf>
    <xf numFmtId="164" fontId="4" fillId="2" borderId="0" xfId="1" applyFont="1" applyFill="1" applyAlignment="1">
      <alignment vertical="top"/>
    </xf>
    <xf numFmtId="164" fontId="5" fillId="2" borderId="1" xfId="1" applyFont="1" applyFill="1" applyBorder="1" applyAlignment="1">
      <alignment vertical="top"/>
    </xf>
    <xf numFmtId="164" fontId="4" fillId="2" borderId="1" xfId="1" applyFont="1" applyFill="1" applyBorder="1" applyAlignment="1">
      <alignment vertical="top"/>
    </xf>
    <xf numFmtId="164" fontId="6" fillId="2" borderId="0" xfId="1" quotePrefix="1" applyFont="1" applyFill="1" applyAlignment="1">
      <alignment horizontal="left" vertical="top"/>
    </xf>
    <xf numFmtId="164" fontId="7" fillId="2" borderId="0" xfId="1" applyFont="1" applyFill="1" applyAlignment="1">
      <alignment vertical="top"/>
    </xf>
    <xf numFmtId="164" fontId="7" fillId="2" borderId="1" xfId="1" applyFont="1" applyFill="1" applyBorder="1" applyAlignment="1">
      <alignment vertical="top"/>
    </xf>
    <xf numFmtId="164" fontId="8" fillId="2" borderId="1" xfId="1" applyFont="1" applyFill="1" applyBorder="1" applyAlignment="1">
      <alignment vertical="top"/>
    </xf>
    <xf numFmtId="164" fontId="9" fillId="2" borderId="0" xfId="1" applyFont="1" applyFill="1" applyAlignment="1">
      <alignment horizontal="left" vertical="top"/>
    </xf>
    <xf numFmtId="164" fontId="9" fillId="2" borderId="0" xfId="1" quotePrefix="1" applyFont="1" applyFill="1" applyAlignment="1">
      <alignment horizontal="left" vertical="top"/>
    </xf>
    <xf numFmtId="164" fontId="10" fillId="2" borderId="0" xfId="1" applyFont="1" applyFill="1" applyAlignment="1">
      <alignment vertical="top"/>
    </xf>
    <xf numFmtId="164" fontId="10" fillId="2" borderId="1" xfId="1" applyFont="1" applyFill="1" applyBorder="1" applyAlignment="1">
      <alignment vertical="top"/>
    </xf>
    <xf numFmtId="164" fontId="3" fillId="2" borderId="0" xfId="1" applyFont="1" applyFill="1" applyAlignment="1">
      <alignment vertical="top"/>
    </xf>
    <xf numFmtId="164" fontId="3" fillId="2" borderId="0" xfId="1" applyFont="1" applyFill="1" applyAlignment="1">
      <alignment horizontal="left" vertical="top"/>
    </xf>
    <xf numFmtId="164" fontId="3" fillId="2" borderId="1" xfId="1" applyFont="1" applyFill="1" applyBorder="1" applyAlignment="1">
      <alignment vertical="top"/>
    </xf>
    <xf numFmtId="164" fontId="11" fillId="3" borderId="2" xfId="1" applyFont="1" applyFill="1" applyBorder="1" applyAlignment="1">
      <alignment vertical="top"/>
    </xf>
    <xf numFmtId="164" fontId="11" fillId="3" borderId="3" xfId="1" applyFont="1" applyFill="1" applyBorder="1" applyAlignment="1">
      <alignment horizontal="left" vertical="top"/>
    </xf>
    <xf numFmtId="2" fontId="3" fillId="3" borderId="3" xfId="1" applyNumberFormat="1" applyFont="1" applyFill="1" applyBorder="1" applyAlignment="1">
      <alignment horizontal="left" vertical="top" wrapText="1"/>
    </xf>
    <xf numFmtId="164" fontId="4" fillId="3" borderId="2" xfId="1" applyFont="1" applyFill="1" applyBorder="1" applyAlignment="1">
      <alignment horizontal="centerContinuous" vertical="top"/>
    </xf>
    <xf numFmtId="164" fontId="3" fillId="3" borderId="4" xfId="1" applyFont="1" applyFill="1" applyBorder="1" applyAlignment="1">
      <alignment horizontal="centerContinuous" vertical="top"/>
    </xf>
    <xf numFmtId="164" fontId="12" fillId="2" borderId="2" xfId="1" applyFont="1" applyFill="1" applyBorder="1" applyAlignment="1">
      <alignment horizontal="left" vertical="top"/>
    </xf>
    <xf numFmtId="164" fontId="12" fillId="2" borderId="4" xfId="1" applyFont="1" applyFill="1" applyBorder="1" applyAlignment="1">
      <alignment horizontal="left" vertical="top"/>
    </xf>
    <xf numFmtId="2" fontId="12" fillId="2" borderId="4" xfId="1" applyNumberFormat="1" applyFont="1" applyFill="1" applyBorder="1" applyAlignment="1">
      <alignment horizontal="left" vertical="top" wrapText="1"/>
    </xf>
    <xf numFmtId="164" fontId="12" fillId="2" borderId="2" xfId="1" applyFont="1" applyFill="1" applyBorder="1" applyAlignment="1">
      <alignment vertical="top"/>
    </xf>
    <xf numFmtId="164" fontId="12" fillId="2" borderId="4" xfId="1" applyFont="1" applyFill="1" applyBorder="1" applyAlignment="1">
      <alignment vertical="top"/>
    </xf>
    <xf numFmtId="164" fontId="3" fillId="2" borderId="5" xfId="1" quotePrefix="1" applyFont="1" applyFill="1" applyBorder="1" applyAlignment="1">
      <alignment horizontal="left" vertical="top"/>
    </xf>
    <xf numFmtId="164" fontId="3" fillId="2" borderId="6" xfId="1" quotePrefix="1" applyFont="1" applyFill="1" applyBorder="1" applyAlignment="1">
      <alignment horizontal="left" vertical="top"/>
    </xf>
    <xf numFmtId="2" fontId="3" fillId="2" borderId="6" xfId="1" applyNumberFormat="1" applyFont="1" applyFill="1" applyBorder="1" applyAlignment="1">
      <alignment horizontal="left" vertical="top" wrapText="1"/>
    </xf>
    <xf numFmtId="2" fontId="12" fillId="2" borderId="1" xfId="1" applyNumberFormat="1" applyFont="1" applyFill="1" applyBorder="1" applyAlignment="1">
      <alignment horizontal="left" vertical="top" wrapText="1"/>
    </xf>
    <xf numFmtId="164" fontId="12" fillId="2" borderId="5" xfId="1" applyFont="1" applyFill="1" applyBorder="1" applyAlignment="1">
      <alignment vertical="top"/>
    </xf>
    <xf numFmtId="164" fontId="12" fillId="2" borderId="6" xfId="1" applyFont="1" applyFill="1" applyBorder="1" applyAlignment="1">
      <alignment vertical="top"/>
    </xf>
    <xf numFmtId="164" fontId="3" fillId="0" borderId="7" xfId="1" quotePrefix="1" applyFont="1" applyBorder="1" applyAlignment="1">
      <alignment horizontal="left" vertical="top"/>
    </xf>
    <xf numFmtId="164" fontId="3" fillId="0" borderId="1" xfId="1" quotePrefix="1" applyFont="1" applyBorder="1" applyAlignment="1">
      <alignment horizontal="left" vertical="top"/>
    </xf>
    <xf numFmtId="2" fontId="3" fillId="0" borderId="1" xfId="1" applyNumberFormat="1" applyFont="1" applyBorder="1" applyAlignment="1">
      <alignment horizontal="left" vertical="top" wrapText="1"/>
    </xf>
    <xf numFmtId="164" fontId="12" fillId="0" borderId="7" xfId="1" applyFont="1" applyBorder="1" applyAlignment="1">
      <alignment vertical="top"/>
    </xf>
    <xf numFmtId="164" fontId="12" fillId="0" borderId="1" xfId="1" applyFont="1" applyBorder="1" applyAlignment="1">
      <alignment vertical="top"/>
    </xf>
    <xf numFmtId="164" fontId="13" fillId="0" borderId="7" xfId="1" applyFont="1" applyBorder="1" applyAlignment="1" applyProtection="1">
      <alignment vertical="top"/>
      <protection locked="0"/>
    </xf>
    <xf numFmtId="164" fontId="8" fillId="0" borderId="1" xfId="1" applyFont="1" applyBorder="1" applyAlignment="1" applyProtection="1">
      <alignment horizontal="left" vertical="top"/>
      <protection locked="0"/>
    </xf>
    <xf numFmtId="2" fontId="8" fillId="0" borderId="1" xfId="1" applyNumberFormat="1" applyFont="1" applyBorder="1" applyAlignment="1" applyProtection="1">
      <alignment vertical="top" wrapText="1"/>
      <protection locked="0"/>
    </xf>
    <xf numFmtId="164" fontId="8" fillId="0" borderId="7" xfId="1" applyFont="1" applyBorder="1" applyAlignment="1" applyProtection="1">
      <alignment vertical="top"/>
      <protection locked="0"/>
    </xf>
    <xf numFmtId="164" fontId="8" fillId="0" borderId="1" xfId="1" applyFont="1" applyBorder="1" applyAlignment="1" applyProtection="1">
      <alignment vertical="top"/>
      <protection locked="0"/>
    </xf>
    <xf numFmtId="164" fontId="8" fillId="0" borderId="7" xfId="1" applyFont="1" applyFill="1" applyBorder="1" applyAlignment="1" applyProtection="1">
      <alignment horizontal="left" vertical="top"/>
      <protection locked="0"/>
    </xf>
    <xf numFmtId="2" fontId="8" fillId="0" borderId="1" xfId="1" applyNumberFormat="1" applyFont="1" applyBorder="1" applyAlignment="1" applyProtection="1">
      <alignment horizontal="left" vertical="top" wrapText="1"/>
      <protection locked="0"/>
    </xf>
    <xf numFmtId="2" fontId="8" fillId="0" borderId="1" xfId="1" applyNumberFormat="1" applyFont="1" applyBorder="1" applyAlignment="1" applyProtection="1">
      <alignment horizontal="center" vertical="top" wrapText="1"/>
      <protection locked="0"/>
    </xf>
    <xf numFmtId="14" fontId="8" fillId="0" borderId="1" xfId="1" applyNumberFormat="1" applyFont="1" applyBorder="1" applyAlignment="1" applyProtection="1">
      <alignment horizontal="center" vertical="top" wrapText="1"/>
      <protection locked="0"/>
    </xf>
    <xf numFmtId="164" fontId="14" fillId="0" borderId="7" xfId="1" applyFont="1" applyBorder="1" applyAlignment="1" applyProtection="1">
      <alignment vertical="top"/>
      <protection locked="0"/>
    </xf>
    <xf numFmtId="164" fontId="14" fillId="0" borderId="1" xfId="1" applyFont="1" applyBorder="1" applyAlignment="1" applyProtection="1">
      <alignment vertical="top"/>
      <protection locked="0"/>
    </xf>
    <xf numFmtId="164" fontId="8" fillId="0" borderId="7" xfId="1" quotePrefix="1" applyFont="1" applyFill="1" applyBorder="1" applyAlignment="1" applyProtection="1">
      <alignment horizontal="left" vertical="top"/>
      <protection locked="0"/>
    </xf>
    <xf numFmtId="164" fontId="8" fillId="0" borderId="7" xfId="1" applyFont="1" applyFill="1" applyBorder="1" applyAlignment="1" applyProtection="1">
      <alignment vertical="top"/>
      <protection locked="0"/>
    </xf>
    <xf numFmtId="164" fontId="8" fillId="0" borderId="7" xfId="1" applyFont="1" applyBorder="1" applyAlignment="1" applyProtection="1">
      <alignment horizontal="left" vertical="top"/>
      <protection locked="0"/>
    </xf>
    <xf numFmtId="164" fontId="8" fillId="0" borderId="7" xfId="1" quotePrefix="1" applyFont="1" applyBorder="1" applyAlignment="1" applyProtection="1">
      <alignment horizontal="left" vertical="top"/>
      <protection locked="0"/>
    </xf>
    <xf numFmtId="2" fontId="8" fillId="0" borderId="1" xfId="1" quotePrefix="1" applyNumberFormat="1" applyFont="1" applyBorder="1" applyAlignment="1" applyProtection="1">
      <alignment horizontal="left" vertical="top" wrapText="1"/>
      <protection locked="0"/>
    </xf>
    <xf numFmtId="164" fontId="3" fillId="0" borderId="1" xfId="1" applyFont="1" applyBorder="1" applyAlignment="1" applyProtection="1">
      <alignment horizontal="left" vertical="top"/>
      <protection locked="0"/>
    </xf>
    <xf numFmtId="2" fontId="3" fillId="0" borderId="1" xfId="1" applyNumberFormat="1" applyFont="1" applyBorder="1" applyAlignment="1" applyProtection="1">
      <alignment horizontal="left" vertical="top" wrapText="1"/>
      <protection locked="0"/>
    </xf>
    <xf numFmtId="2" fontId="3" fillId="0" borderId="1" xfId="1" applyNumberFormat="1" applyFont="1" applyBorder="1" applyAlignment="1" applyProtection="1">
      <alignment horizontal="center" vertical="top" wrapText="1"/>
      <protection locked="0"/>
    </xf>
    <xf numFmtId="2" fontId="8" fillId="0" borderId="1" xfId="1" applyNumberFormat="1" applyFont="1" applyBorder="1" applyAlignment="1" applyProtection="1">
      <alignment horizontal="center" vertical="center" wrapText="1"/>
      <protection locked="0"/>
    </xf>
    <xf numFmtId="2" fontId="8" fillId="0" borderId="6" xfId="1" quotePrefix="1" applyNumberFormat="1" applyFont="1" applyBorder="1" applyAlignment="1" applyProtection="1">
      <alignment horizontal="left" vertical="top" wrapText="1"/>
      <protection locked="0"/>
    </xf>
    <xf numFmtId="164" fontId="14" fillId="0" borderId="0" xfId="1" applyFont="1" applyBorder="1" applyAlignment="1" applyProtection="1">
      <alignment vertical="top"/>
      <protection locked="0"/>
    </xf>
    <xf numFmtId="164" fontId="13" fillId="0" borderId="8" xfId="1" quotePrefix="1" applyFont="1" applyBorder="1" applyAlignment="1">
      <alignment horizontal="left" vertical="top"/>
    </xf>
    <xf numFmtId="164" fontId="8" fillId="0" borderId="9" xfId="1" applyFont="1" applyBorder="1" applyAlignment="1">
      <alignment horizontal="center" vertical="top"/>
    </xf>
    <xf numFmtId="2" fontId="8" fillId="0" borderId="9" xfId="1" applyNumberFormat="1" applyFont="1" applyBorder="1" applyAlignment="1">
      <alignment vertical="top" wrapText="1"/>
    </xf>
    <xf numFmtId="164" fontId="13" fillId="0" borderId="9" xfId="1" applyFont="1" applyBorder="1" applyAlignment="1">
      <alignment vertical="top"/>
    </xf>
    <xf numFmtId="164" fontId="13" fillId="0" borderId="7" xfId="1" quotePrefix="1" applyFont="1" applyBorder="1" applyAlignment="1">
      <alignment horizontal="left" vertical="top"/>
    </xf>
    <xf numFmtId="164" fontId="8" fillId="0" borderId="1" xfId="1" applyFont="1" applyBorder="1" applyAlignment="1">
      <alignment horizontal="center" vertical="top"/>
    </xf>
    <xf numFmtId="2" fontId="8" fillId="0" borderId="1" xfId="1" applyNumberFormat="1" applyFont="1" applyBorder="1" applyAlignment="1">
      <alignment vertical="top" wrapText="1"/>
    </xf>
    <xf numFmtId="2" fontId="8" fillId="0" borderId="10" xfId="1" applyNumberFormat="1" applyFont="1" applyBorder="1" applyAlignment="1">
      <alignment vertical="top" wrapText="1"/>
    </xf>
    <xf numFmtId="164" fontId="13" fillId="0" borderId="0" xfId="1" applyFont="1" applyBorder="1" applyAlignment="1">
      <alignment vertical="top"/>
    </xf>
    <xf numFmtId="164" fontId="13" fillId="0" borderId="1" xfId="1" applyFont="1" applyBorder="1" applyAlignment="1">
      <alignment vertical="top"/>
    </xf>
    <xf numFmtId="164" fontId="13" fillId="0" borderId="8" xfId="1" applyFont="1" applyBorder="1" applyAlignment="1" applyProtection="1">
      <alignment horizontal="left" vertical="top"/>
      <protection locked="0"/>
    </xf>
    <xf numFmtId="164" fontId="8" fillId="0" borderId="1" xfId="1" applyFont="1" applyBorder="1" applyAlignment="1" applyProtection="1">
      <alignment horizontal="center" vertical="top"/>
      <protection locked="0"/>
    </xf>
    <xf numFmtId="164" fontId="13" fillId="0" borderId="0" xfId="1" applyFont="1" applyBorder="1" applyAlignment="1" applyProtection="1">
      <alignment vertical="top"/>
      <protection locked="0"/>
    </xf>
    <xf numFmtId="164" fontId="13" fillId="0" borderId="1" xfId="1" applyFont="1" applyBorder="1" applyAlignment="1" applyProtection="1">
      <alignment vertical="top"/>
      <protection locked="0"/>
    </xf>
    <xf numFmtId="164" fontId="13" fillId="0" borderId="7" xfId="1" applyFont="1" applyBorder="1" applyAlignment="1" applyProtection="1">
      <alignment horizontal="left" vertical="top"/>
      <protection locked="0"/>
    </xf>
    <xf numFmtId="164" fontId="3" fillId="0" borderId="1" xfId="1" applyFont="1" applyBorder="1" applyAlignment="1" applyProtection="1">
      <alignment vertical="top"/>
      <protection locked="0"/>
    </xf>
    <xf numFmtId="2" fontId="3" fillId="0" borderId="1" xfId="1" quotePrefix="1" applyNumberFormat="1" applyFont="1" applyBorder="1" applyAlignment="1" applyProtection="1">
      <alignment horizontal="left" vertical="top" wrapText="1"/>
      <protection locked="0"/>
    </xf>
    <xf numFmtId="2" fontId="3" fillId="0" borderId="1" xfId="1" applyNumberFormat="1" applyFont="1" applyBorder="1" applyAlignment="1" applyProtection="1">
      <alignment vertical="top" wrapText="1"/>
      <protection locked="0"/>
    </xf>
    <xf numFmtId="2" fontId="3" fillId="0" borderId="6" xfId="1" applyNumberFormat="1" applyFont="1" applyBorder="1" applyAlignment="1" applyProtection="1">
      <alignment horizontal="left" vertical="top" wrapText="1"/>
      <protection locked="0"/>
    </xf>
    <xf numFmtId="164" fontId="13" fillId="0" borderId="8" xfId="1" applyFont="1" applyBorder="1" applyAlignment="1">
      <alignment horizontal="left" vertical="top"/>
    </xf>
    <xf numFmtId="164" fontId="3" fillId="0" borderId="9" xfId="1" applyFont="1" applyBorder="1" applyAlignment="1">
      <alignment horizontal="center" vertical="top"/>
    </xf>
    <xf numFmtId="164" fontId="8" fillId="0" borderId="9" xfId="1" applyFont="1" applyBorder="1" applyAlignment="1">
      <alignment vertical="top"/>
    </xf>
    <xf numFmtId="164" fontId="8" fillId="0" borderId="7" xfId="1" quotePrefix="1" applyFont="1" applyBorder="1" applyAlignment="1">
      <alignment horizontal="left" vertical="top"/>
    </xf>
    <xf numFmtId="164" fontId="3" fillId="0" borderId="1" xfId="1" applyFont="1" applyBorder="1" applyAlignment="1">
      <alignment horizontal="left" vertical="top"/>
    </xf>
    <xf numFmtId="2" fontId="3" fillId="0" borderId="10" xfId="1" applyNumberFormat="1" applyFont="1" applyBorder="1" applyAlignment="1">
      <alignment horizontal="left" vertical="top" wrapText="1"/>
    </xf>
    <xf numFmtId="164" fontId="14" fillId="0" borderId="7" xfId="1" applyFont="1" applyBorder="1" applyAlignment="1">
      <alignment vertical="top"/>
    </xf>
    <xf numFmtId="164" fontId="14" fillId="0" borderId="1" xfId="1" applyFont="1" applyBorder="1" applyAlignment="1">
      <alignment vertical="top"/>
    </xf>
    <xf numFmtId="164" fontId="8" fillId="0" borderId="1" xfId="1" applyFont="1" applyBorder="1" applyAlignment="1">
      <alignment vertical="top"/>
    </xf>
    <xf numFmtId="164" fontId="3" fillId="0" borderId="7" xfId="1" applyFont="1" applyBorder="1" applyAlignment="1" applyProtection="1">
      <alignment vertical="top"/>
      <protection locked="0"/>
    </xf>
    <xf numFmtId="164" fontId="3" fillId="0" borderId="7" xfId="1" applyFont="1" applyBorder="1" applyAlignment="1" applyProtection="1">
      <alignment horizontal="left" vertical="top"/>
      <protection locked="0"/>
    </xf>
    <xf numFmtId="2" fontId="3" fillId="0" borderId="1" xfId="1" quotePrefix="1" applyNumberFormat="1" applyFont="1" applyBorder="1" applyAlignment="1">
      <alignment horizontal="left" vertical="top" wrapText="1"/>
    </xf>
    <xf numFmtId="2" fontId="3" fillId="0" borderId="0" xfId="1" quotePrefix="1" applyNumberFormat="1" applyFont="1" applyBorder="1" applyAlignment="1">
      <alignment horizontal="left" vertical="top" wrapText="1"/>
    </xf>
    <xf numFmtId="164" fontId="8" fillId="0" borderId="7" xfId="1" applyFont="1" applyBorder="1" applyAlignment="1">
      <alignment vertical="top"/>
    </xf>
    <xf numFmtId="164" fontId="3" fillId="0" borderId="1" xfId="1" applyFont="1" applyBorder="1" applyAlignment="1">
      <alignment vertical="top"/>
    </xf>
    <xf numFmtId="164" fontId="3" fillId="0" borderId="11" xfId="1" applyFont="1" applyBorder="1" applyAlignment="1">
      <alignment vertical="top"/>
    </xf>
    <xf numFmtId="2" fontId="3" fillId="0" borderId="9" xfId="1" applyNumberFormat="1" applyFont="1" applyBorder="1" applyAlignment="1">
      <alignment vertical="top" wrapText="1"/>
    </xf>
    <xf numFmtId="164" fontId="11" fillId="0" borderId="0" xfId="1" applyFont="1" applyBorder="1" applyAlignment="1">
      <alignment vertical="top"/>
    </xf>
    <xf numFmtId="164" fontId="11" fillId="0" borderId="0" xfId="1" applyFont="1" applyBorder="1" applyAlignment="1">
      <alignment horizontal="left" vertical="top"/>
    </xf>
    <xf numFmtId="2" fontId="11" fillId="0" borderId="0" xfId="1" applyNumberFormat="1" applyFont="1" applyBorder="1" applyAlignment="1">
      <alignment vertical="top" wrapText="1"/>
    </xf>
    <xf numFmtId="164" fontId="13" fillId="0" borderId="12" xfId="1" applyFont="1" applyBorder="1" applyAlignment="1">
      <alignment horizontal="left" vertical="top"/>
    </xf>
    <xf numFmtId="164" fontId="3" fillId="0" borderId="12" xfId="1" applyFont="1" applyBorder="1" applyAlignment="1">
      <alignment horizontal="center" vertical="top"/>
    </xf>
    <xf numFmtId="2" fontId="3" fillId="0" borderId="13" xfId="1" applyNumberFormat="1" applyFont="1" applyBorder="1" applyAlignment="1">
      <alignment vertical="top" wrapText="1"/>
    </xf>
    <xf numFmtId="2" fontId="3" fillId="0" borderId="14" xfId="1" applyNumberFormat="1" applyFont="1" applyBorder="1" applyAlignment="1">
      <alignment vertical="top" wrapText="1"/>
    </xf>
    <xf numFmtId="164" fontId="13" fillId="0" borderId="15" xfId="1" applyFont="1" applyBorder="1" applyAlignment="1">
      <alignment vertical="top"/>
    </xf>
    <xf numFmtId="164" fontId="13" fillId="0" borderId="12" xfId="1" applyFont="1" applyBorder="1" applyAlignment="1">
      <alignment vertical="top"/>
    </xf>
    <xf numFmtId="164" fontId="11" fillId="0" borderId="16" xfId="1" applyFont="1" applyBorder="1" applyAlignment="1">
      <alignment vertical="top"/>
    </xf>
    <xf numFmtId="164" fontId="11" fillId="0" borderId="16" xfId="1" applyFont="1" applyBorder="1" applyAlignment="1">
      <alignment horizontal="left" vertical="top"/>
    </xf>
    <xf numFmtId="2" fontId="11" fillId="0" borderId="1" xfId="1" applyNumberFormat="1" applyFont="1" applyBorder="1" applyAlignment="1">
      <alignment vertical="top" wrapText="1"/>
    </xf>
    <xf numFmtId="164" fontId="11" fillId="0" borderId="11" xfId="1" applyFont="1" applyBorder="1" applyAlignment="1">
      <alignment vertical="top"/>
    </xf>
    <xf numFmtId="164" fontId="16" fillId="0" borderId="0" xfId="1" applyFont="1" applyBorder="1" applyAlignment="1">
      <alignment vertical="top"/>
    </xf>
    <xf numFmtId="164" fontId="17" fillId="0" borderId="0" xfId="1" applyFont="1" applyBorder="1" applyAlignment="1">
      <alignment vertical="top"/>
    </xf>
    <xf numFmtId="164" fontId="18" fillId="0" borderId="0" xfId="1" applyFont="1" applyBorder="1" applyAlignment="1">
      <alignment vertical="top"/>
    </xf>
    <xf numFmtId="164" fontId="19" fillId="0" borderId="0" xfId="1" applyFont="1" applyBorder="1" applyAlignment="1">
      <alignment vertical="top"/>
    </xf>
    <xf numFmtId="164" fontId="12" fillId="2" borderId="4" xfId="1" applyFont="1" applyFill="1" applyBorder="1" applyAlignment="1">
      <alignment vertical="top" wrapText="1"/>
    </xf>
    <xf numFmtId="2" fontId="3" fillId="0" borderId="1" xfId="1" applyNumberFormat="1" applyFont="1" applyFill="1" applyBorder="1" applyAlignment="1" applyProtection="1">
      <alignment horizontal="left" vertical="top" wrapText="1"/>
      <protection locked="0"/>
    </xf>
    <xf numFmtId="164" fontId="14" fillId="0" borderId="7" xfId="1" applyFont="1" applyFill="1" applyBorder="1" applyAlignment="1" applyProtection="1">
      <alignment vertical="top"/>
      <protection locked="0"/>
    </xf>
    <xf numFmtId="164" fontId="8" fillId="0" borderId="1" xfId="1" applyFont="1" applyFill="1" applyBorder="1" applyAlignment="1" applyProtection="1">
      <alignment horizontal="left" vertical="top"/>
      <protection locked="0"/>
    </xf>
    <xf numFmtId="2" fontId="8" fillId="0" borderId="1" xfId="1" applyNumberFormat="1" applyFont="1" applyFill="1" applyBorder="1" applyAlignment="1" applyProtection="1">
      <alignment horizontal="left" vertical="top" wrapText="1"/>
      <protection locked="0"/>
    </xf>
    <xf numFmtId="164" fontId="3" fillId="0" borderId="1" xfId="1" applyFont="1" applyFill="1" applyBorder="1" applyAlignment="1" applyProtection="1">
      <alignment horizontal="left" vertical="top"/>
      <protection locked="0"/>
    </xf>
    <xf numFmtId="14" fontId="8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14" fillId="0" borderId="1" xfId="1" applyFont="1" applyFill="1" applyBorder="1" applyAlignment="1" applyProtection="1">
      <alignment vertical="top"/>
      <protection locked="0"/>
    </xf>
    <xf numFmtId="164" fontId="8" fillId="0" borderId="1" xfId="1" applyFont="1" applyFill="1" applyBorder="1" applyAlignment="1" applyProtection="1">
      <alignment vertical="top"/>
      <protection locked="0"/>
    </xf>
    <xf numFmtId="0" fontId="0" fillId="0" borderId="0" xfId="0" applyFill="1"/>
    <xf numFmtId="2" fontId="8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22" fillId="0" borderId="1" xfId="1" applyNumberFormat="1" applyFont="1" applyFill="1" applyBorder="1" applyAlignment="1" applyProtection="1">
      <alignment horizontal="center" vertical="top" wrapText="1"/>
      <protection locked="0"/>
    </xf>
    <xf numFmtId="164" fontId="24" fillId="4" borderId="18" xfId="4" applyFont="1" applyFill="1" applyBorder="1" applyAlignment="1" applyProtection="1">
      <alignment horizontal="center" vertical="top" wrapText="1"/>
      <protection locked="0"/>
    </xf>
    <xf numFmtId="0" fontId="0" fillId="4" borderId="21" xfId="0" applyFill="1" applyBorder="1"/>
    <xf numFmtId="164" fontId="8" fillId="0" borderId="12" xfId="1" applyFont="1" applyBorder="1" applyAlignment="1">
      <alignment vertical="top"/>
    </xf>
    <xf numFmtId="0" fontId="0" fillId="0" borderId="19" xfId="0" applyBorder="1"/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164" fontId="24" fillId="4" borderId="20" xfId="4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/>
    </xf>
    <xf numFmtId="164" fontId="5" fillId="2" borderId="1" xfId="1" applyFont="1" applyFill="1" applyBorder="1" applyAlignment="1">
      <alignment horizontal="center" vertical="center"/>
    </xf>
    <xf numFmtId="164" fontId="7" fillId="2" borderId="1" xfId="1" applyFont="1" applyFill="1" applyBorder="1" applyAlignment="1">
      <alignment horizontal="center" vertical="center"/>
    </xf>
    <xf numFmtId="164" fontId="10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8" fillId="0" borderId="12" xfId="1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6" xfId="0" applyFill="1" applyBorder="1" applyAlignment="1">
      <alignment horizontal="center" vertical="center"/>
    </xf>
    <xf numFmtId="164" fontId="24" fillId="4" borderId="16" xfId="4" applyFont="1" applyFill="1" applyBorder="1" applyAlignment="1" applyProtection="1">
      <alignment horizontal="center" vertical="top" wrapText="1"/>
      <protection locked="0"/>
    </xf>
    <xf numFmtId="0" fontId="0" fillId="4" borderId="22" xfId="0" applyFill="1" applyBorder="1"/>
    <xf numFmtId="0" fontId="0" fillId="4" borderId="2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22" xfId="0" applyFill="1" applyBorder="1" applyAlignment="1">
      <alignment horizontal="center"/>
    </xf>
    <xf numFmtId="164" fontId="24" fillId="0" borderId="16" xfId="4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2" fontId="8" fillId="0" borderId="1" xfId="1" applyNumberFormat="1" applyFont="1" applyBorder="1" applyAlignment="1" applyProtection="1">
      <alignment horizontal="left" vertical="top"/>
      <protection locked="0"/>
    </xf>
    <xf numFmtId="164" fontId="24" fillId="4" borderId="16" xfId="4" applyFont="1" applyFill="1" applyBorder="1" applyAlignment="1" applyProtection="1">
      <alignment vertical="top" wrapText="1"/>
      <protection locked="0"/>
    </xf>
    <xf numFmtId="0" fontId="0" fillId="0" borderId="1" xfId="0" applyFill="1" applyBorder="1" applyAlignment="1">
      <alignment wrapText="1"/>
    </xf>
    <xf numFmtId="164" fontId="5" fillId="2" borderId="1" xfId="1" applyFont="1" applyFill="1" applyBorder="1" applyAlignment="1">
      <alignment vertical="center" wrapText="1"/>
    </xf>
    <xf numFmtId="164" fontId="7" fillId="2" borderId="1" xfId="1" applyFont="1" applyFill="1" applyBorder="1" applyAlignment="1">
      <alignment vertical="center" wrapText="1"/>
    </xf>
    <xf numFmtId="164" fontId="10" fillId="2" borderId="1" xfId="1" applyFont="1" applyFill="1" applyBorder="1" applyAlignment="1">
      <alignment vertical="center" wrapText="1"/>
    </xf>
    <xf numFmtId="0" fontId="0" fillId="4" borderId="22" xfId="0" applyFill="1" applyBorder="1" applyAlignment="1">
      <alignment wrapText="1"/>
    </xf>
    <xf numFmtId="0" fontId="0" fillId="4" borderId="23" xfId="0" applyFill="1" applyBorder="1" applyAlignment="1">
      <alignment vertical="center" wrapText="1"/>
    </xf>
    <xf numFmtId="0" fontId="0" fillId="0" borderId="0" xfId="0" applyFill="1" applyAlignment="1">
      <alignment wrapText="1"/>
    </xf>
    <xf numFmtId="0" fontId="0" fillId="0" borderId="16" xfId="0" applyBorder="1" applyAlignment="1">
      <alignment wrapText="1"/>
    </xf>
    <xf numFmtId="0" fontId="0" fillId="0" borderId="16" xfId="0" applyFill="1" applyBorder="1" applyAlignment="1">
      <alignment wrapText="1"/>
    </xf>
    <xf numFmtId="0" fontId="0" fillId="4" borderId="0" xfId="0" applyFill="1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6" xfId="0" applyFill="1" applyBorder="1" applyAlignment="1">
      <alignment horizontal="center" wrapText="1"/>
    </xf>
    <xf numFmtId="0" fontId="0" fillId="0" borderId="16" xfId="0" applyBorder="1" applyAlignment="1">
      <alignment horizontal="left" wrapText="1"/>
    </xf>
    <xf numFmtId="0" fontId="0" fillId="0" borderId="16" xfId="0" applyBorder="1" applyAlignment="1">
      <alignment horizontal="center" vertical="center" wrapText="1"/>
    </xf>
    <xf numFmtId="164" fontId="22" fillId="0" borderId="7" xfId="1" applyFont="1" applyFill="1" applyBorder="1" applyAlignment="1" applyProtection="1">
      <alignment horizontal="left" vertical="top"/>
      <protection locked="0"/>
    </xf>
    <xf numFmtId="164" fontId="30" fillId="0" borderId="1" xfId="1" applyFont="1" applyBorder="1" applyAlignment="1" applyProtection="1">
      <alignment horizontal="left" vertical="top"/>
      <protection locked="0"/>
    </xf>
    <xf numFmtId="2" fontId="30" fillId="0" borderId="1" xfId="1" applyNumberFormat="1" applyFont="1" applyBorder="1" applyAlignment="1" applyProtection="1">
      <alignment horizontal="left" vertical="top" wrapText="1"/>
      <protection locked="0"/>
    </xf>
    <xf numFmtId="2" fontId="30" fillId="0" borderId="1" xfId="1" applyNumberFormat="1" applyFont="1" applyBorder="1" applyAlignment="1" applyProtection="1">
      <alignment horizontal="center" vertical="top" wrapText="1"/>
      <protection locked="0"/>
    </xf>
    <xf numFmtId="14" fontId="22" fillId="0" borderId="1" xfId="1" applyNumberFormat="1" applyFont="1" applyBorder="1" applyAlignment="1" applyProtection="1">
      <alignment horizontal="center" vertical="top" wrapText="1"/>
      <protection locked="0"/>
    </xf>
    <xf numFmtId="164" fontId="31" fillId="0" borderId="7" xfId="1" applyFont="1" applyBorder="1" applyAlignment="1" applyProtection="1">
      <alignment vertical="top"/>
      <protection locked="0"/>
    </xf>
    <xf numFmtId="164" fontId="31" fillId="0" borderId="1" xfId="1" applyFont="1" applyBorder="1" applyAlignment="1" applyProtection="1">
      <alignment vertical="top"/>
      <protection locked="0"/>
    </xf>
    <xf numFmtId="164" fontId="22" fillId="0" borderId="1" xfId="1" applyFont="1" applyBorder="1" applyAlignment="1" applyProtection="1">
      <alignment vertical="top"/>
      <protection locked="0"/>
    </xf>
    <xf numFmtId="0" fontId="32" fillId="0" borderId="16" xfId="0" applyFont="1" applyBorder="1" applyAlignment="1">
      <alignment horizontal="center"/>
    </xf>
    <xf numFmtId="0" fontId="32" fillId="0" borderId="16" xfId="0" applyFont="1" applyBorder="1" applyAlignment="1">
      <alignment horizontal="center" vertical="center"/>
    </xf>
    <xf numFmtId="164" fontId="33" fillId="0" borderId="16" xfId="4" applyFont="1" applyFill="1" applyBorder="1" applyAlignment="1" applyProtection="1">
      <alignment horizontal="center" vertical="top" wrapText="1"/>
      <protection locked="0"/>
    </xf>
    <xf numFmtId="0" fontId="32" fillId="0" borderId="0" xfId="0" applyFont="1" applyAlignment="1">
      <alignment wrapText="1"/>
    </xf>
    <xf numFmtId="0" fontId="32" fillId="0" borderId="0" xfId="0" applyFont="1"/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164" fontId="3" fillId="2" borderId="0" xfId="1" applyFont="1" applyFill="1" applyBorder="1" applyAlignment="1">
      <alignment vertical="top"/>
    </xf>
    <xf numFmtId="164" fontId="3" fillId="3" borderId="3" xfId="1" applyFont="1" applyFill="1" applyBorder="1" applyAlignment="1">
      <alignment horizontal="centerContinuous" vertical="top"/>
    </xf>
    <xf numFmtId="164" fontId="12" fillId="2" borderId="21" xfId="1" applyFont="1" applyFill="1" applyBorder="1" applyAlignment="1">
      <alignment vertical="top"/>
    </xf>
    <xf numFmtId="0" fontId="28" fillId="4" borderId="17" xfId="13" applyFon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</cellXfs>
  <cellStyles count="19">
    <cellStyle name="Comma 2" xfId="4"/>
    <cellStyle name="Comma 3" xfId="3"/>
    <cellStyle name="Currency 2" xfId="5"/>
    <cellStyle name="Fcl (dimensie 1)" xfId="6"/>
    <cellStyle name="FCL (grootboeknummer)" xfId="7"/>
    <cellStyle name="Komma" xfId="1" builtinId="3"/>
    <cellStyle name="Komma 2" xfId="8"/>
    <cellStyle name="Komma 2 2" xfId="9"/>
    <cellStyle name="Komma 3" xfId="10"/>
    <cellStyle name="Komma 3 2" xfId="11"/>
    <cellStyle name="Kostenplaatsnr." xfId="12"/>
    <cellStyle name="Normal 2" xfId="13"/>
    <cellStyle name="Normal 3" xfId="2"/>
    <cellStyle name="Standaard" xfId="0" builtinId="0"/>
    <cellStyle name="Standaard 2" xfId="14"/>
    <cellStyle name="Standaard 3" xfId="15"/>
    <cellStyle name="Valuta 2" xfId="16"/>
    <cellStyle name="Valuta 3" xfId="17"/>
    <cellStyle name="Valuta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lgemeen-Nijmegen\Relatiebeheer\Relatiebeheerders%20Nijmegen\Rini\Gemeente\Uden\Uden%20muteerbestand%20AON%20mutaties%20tot%20en%20met%201-1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Bestand d.d. 1 januari 2019"/>
      <sheetName val="Polisblad"/>
    </sheetNames>
    <sheetDataSet>
      <sheetData sheetId="0">
        <row r="5">
          <cell r="B5">
            <v>134.19999999999999</v>
          </cell>
        </row>
        <row r="6">
          <cell r="B6">
            <v>123.1</v>
          </cell>
        </row>
        <row r="7">
          <cell r="B7">
            <v>120.5</v>
          </cell>
        </row>
        <row r="8">
          <cell r="B8">
            <v>116.6</v>
          </cell>
        </row>
        <row r="15">
          <cell r="B15">
            <v>0.49249999999999999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154"/>
  <sheetViews>
    <sheetView tabSelected="1" topLeftCell="M1" zoomScaleNormal="100" workbookViewId="0">
      <pane ySplit="6" topLeftCell="A7" activePane="bottomLeft" state="frozen"/>
      <selection activeCell="C1" sqref="C1"/>
      <selection pane="bottomLeft" activeCell="W63" sqref="W63"/>
    </sheetView>
  </sheetViews>
  <sheetFormatPr defaultRowHeight="15"/>
  <cols>
    <col min="1" max="1" width="23.7109375" customWidth="1"/>
    <col min="2" max="2" width="13" customWidth="1"/>
    <col min="3" max="3" width="33.85546875" customWidth="1"/>
    <col min="4" max="4" width="8" customWidth="1"/>
    <col min="5" max="5" width="8.140625" bestFit="1" customWidth="1"/>
    <col min="6" max="6" width="13.5703125" bestFit="1" customWidth="1"/>
    <col min="7" max="7" width="19.5703125" bestFit="1" customWidth="1"/>
    <col min="8" max="8" width="20.7109375" bestFit="1" customWidth="1"/>
    <col min="9" max="9" width="10.42578125" bestFit="1" customWidth="1"/>
    <col min="10" max="10" width="12" bestFit="1" customWidth="1"/>
    <col min="11" max="11" width="14.140625" bestFit="1" customWidth="1"/>
    <col min="12" max="12" width="12.85546875" bestFit="1" customWidth="1"/>
    <col min="13" max="15" width="12.85546875" customWidth="1"/>
    <col min="16" max="16" width="21" bestFit="1" customWidth="1"/>
    <col min="17" max="17" width="20.140625" bestFit="1" customWidth="1"/>
    <col min="18" max="19" width="17.5703125" bestFit="1" customWidth="1"/>
    <col min="20" max="20" width="14.28515625" customWidth="1"/>
    <col min="21" max="21" width="14" style="138" customWidth="1"/>
    <col min="22" max="22" width="21.140625" style="138" customWidth="1"/>
    <col min="23" max="23" width="20.140625" style="138" customWidth="1"/>
    <col min="24" max="24" width="16.28515625" style="147" bestFit="1" customWidth="1"/>
    <col min="26" max="26" width="18" style="150" customWidth="1"/>
    <col min="27" max="27" width="17.140625" customWidth="1"/>
    <col min="28" max="28" width="18.28515625" bestFit="1" customWidth="1"/>
  </cols>
  <sheetData>
    <row r="1" spans="1:27">
      <c r="A1" s="1" t="s">
        <v>206</v>
      </c>
      <c r="B1" s="2"/>
      <c r="C1" s="3"/>
      <c r="D1" s="3"/>
      <c r="E1" s="3"/>
      <c r="F1" s="4"/>
      <c r="G1" s="5"/>
      <c r="H1" s="5"/>
      <c r="I1" s="5"/>
      <c r="J1" s="6"/>
      <c r="K1" s="5"/>
      <c r="L1" s="5"/>
      <c r="M1" s="5"/>
      <c r="N1" s="5"/>
      <c r="O1" s="5"/>
      <c r="P1" s="5"/>
      <c r="Q1" s="5"/>
      <c r="R1" s="5"/>
      <c r="S1" s="5"/>
      <c r="T1" s="5"/>
      <c r="U1" s="135"/>
      <c r="V1" s="135"/>
      <c r="W1" s="135"/>
      <c r="X1" s="135"/>
      <c r="Y1" s="135"/>
      <c r="Z1" s="154"/>
      <c r="AA1" s="135"/>
    </row>
    <row r="2" spans="1:27">
      <c r="A2" s="7" t="s">
        <v>0</v>
      </c>
      <c r="B2" s="7"/>
      <c r="C2" s="3"/>
      <c r="D2" s="3"/>
      <c r="E2" s="3"/>
      <c r="F2" s="8"/>
      <c r="G2" s="9"/>
      <c r="H2" s="9"/>
      <c r="I2" s="9"/>
      <c r="J2" s="9"/>
      <c r="K2" s="10"/>
      <c r="L2" s="9"/>
      <c r="M2" s="9"/>
      <c r="N2" s="9"/>
      <c r="O2" s="9"/>
      <c r="P2" s="9"/>
      <c r="Q2" s="9"/>
      <c r="R2" s="9"/>
      <c r="S2" s="9"/>
      <c r="T2" s="9"/>
      <c r="U2" s="136"/>
      <c r="V2" s="136"/>
      <c r="W2" s="136"/>
      <c r="X2" s="136"/>
      <c r="Y2" s="136"/>
      <c r="Z2" s="155"/>
      <c r="AA2" s="136"/>
    </row>
    <row r="3" spans="1:27" ht="23.25">
      <c r="A3" s="11" t="s">
        <v>1</v>
      </c>
      <c r="B3" s="12"/>
      <c r="C3" s="3"/>
      <c r="D3" s="3"/>
      <c r="E3" s="3"/>
      <c r="F3" s="13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37"/>
      <c r="V3" s="137"/>
      <c r="W3" s="137"/>
      <c r="X3" s="137"/>
      <c r="Y3" s="137"/>
      <c r="Z3" s="156"/>
      <c r="AA3" s="137"/>
    </row>
    <row r="4" spans="1:27" ht="1.9" customHeight="1" thickBot="1">
      <c r="A4" s="15"/>
      <c r="B4" s="16"/>
      <c r="C4" s="3"/>
      <c r="D4" s="3"/>
      <c r="E4" s="3"/>
      <c r="F4" s="15"/>
      <c r="G4" s="17"/>
      <c r="H4" s="17"/>
      <c r="I4" s="17"/>
      <c r="J4" s="17"/>
      <c r="K4" s="17"/>
      <c r="L4" s="17"/>
      <c r="M4" s="187"/>
      <c r="N4" s="187"/>
      <c r="O4" s="187"/>
      <c r="V4" s="137"/>
      <c r="W4" s="137"/>
    </row>
    <row r="5" spans="1:27" ht="15.75" thickBot="1">
      <c r="A5" s="18"/>
      <c r="B5" s="19"/>
      <c r="C5" s="20"/>
      <c r="D5" s="20"/>
      <c r="E5" s="20"/>
      <c r="F5" s="21" t="s">
        <v>145</v>
      </c>
      <c r="G5" s="22"/>
      <c r="H5" s="22"/>
      <c r="I5" s="22"/>
      <c r="J5" s="22"/>
      <c r="K5" s="22"/>
      <c r="L5" s="22"/>
      <c r="M5" s="188" t="s">
        <v>246</v>
      </c>
      <c r="N5" s="188"/>
      <c r="O5" s="188"/>
      <c r="P5" s="190" t="s">
        <v>207</v>
      </c>
      <c r="Q5" s="191"/>
      <c r="R5" s="191"/>
      <c r="S5" s="191"/>
      <c r="T5" s="191"/>
      <c r="U5" s="191"/>
      <c r="V5" s="162"/>
      <c r="W5" s="162"/>
      <c r="X5" s="148"/>
      <c r="Y5" s="144"/>
      <c r="Z5" s="157"/>
      <c r="AA5" s="144"/>
    </row>
    <row r="6" spans="1:27" ht="130.5" customHeight="1" thickBot="1">
      <c r="A6" s="23" t="s">
        <v>2</v>
      </c>
      <c r="B6" s="24" t="s">
        <v>3</v>
      </c>
      <c r="C6" s="25" t="s">
        <v>4</v>
      </c>
      <c r="D6" s="25" t="s">
        <v>5</v>
      </c>
      <c r="E6" s="25" t="s">
        <v>6</v>
      </c>
      <c r="F6" s="26" t="s">
        <v>7</v>
      </c>
      <c r="G6" s="27" t="s">
        <v>194</v>
      </c>
      <c r="H6" s="27" t="s">
        <v>195</v>
      </c>
      <c r="I6" s="114" t="s">
        <v>204</v>
      </c>
      <c r="J6" s="27" t="s">
        <v>205</v>
      </c>
      <c r="K6" s="27" t="s">
        <v>8</v>
      </c>
      <c r="L6" s="114" t="s">
        <v>203</v>
      </c>
      <c r="M6" s="114" t="s">
        <v>247</v>
      </c>
      <c r="N6" s="114" t="s">
        <v>248</v>
      </c>
      <c r="O6" s="114" t="s">
        <v>249</v>
      </c>
      <c r="P6" s="126" t="s">
        <v>208</v>
      </c>
      <c r="Q6" s="126" t="s">
        <v>209</v>
      </c>
      <c r="R6" s="126" t="s">
        <v>210</v>
      </c>
      <c r="S6" s="126" t="s">
        <v>211</v>
      </c>
      <c r="T6" s="126" t="s">
        <v>212</v>
      </c>
      <c r="U6" s="133" t="s">
        <v>213</v>
      </c>
      <c r="V6" s="133" t="s">
        <v>233</v>
      </c>
      <c r="W6" s="133" t="s">
        <v>234</v>
      </c>
      <c r="X6" s="143" t="s">
        <v>222</v>
      </c>
      <c r="Y6" s="143" t="s">
        <v>223</v>
      </c>
      <c r="Z6" s="152" t="s">
        <v>226</v>
      </c>
      <c r="AA6" s="143" t="s">
        <v>227</v>
      </c>
    </row>
    <row r="7" spans="1:27" ht="21.75" thickTop="1">
      <c r="A7" s="28"/>
      <c r="B7" s="29"/>
      <c r="C7" s="30"/>
      <c r="D7" s="25" t="s">
        <v>9</v>
      </c>
      <c r="E7" s="31" t="s">
        <v>10</v>
      </c>
      <c r="F7" s="32" t="s">
        <v>11</v>
      </c>
      <c r="G7" s="33" t="s">
        <v>11</v>
      </c>
      <c r="H7" s="33" t="s">
        <v>11</v>
      </c>
      <c r="I7" s="33" t="s">
        <v>11</v>
      </c>
      <c r="J7" s="33" t="s">
        <v>11</v>
      </c>
      <c r="K7" s="33" t="s">
        <v>11</v>
      </c>
      <c r="L7" s="33" t="s">
        <v>12</v>
      </c>
      <c r="M7" s="189"/>
      <c r="N7" s="189"/>
      <c r="O7" s="189"/>
      <c r="P7" s="127"/>
      <c r="Q7" s="127"/>
      <c r="R7" s="127"/>
      <c r="S7" s="127"/>
      <c r="T7" s="127"/>
      <c r="U7" s="145"/>
      <c r="V7" s="145"/>
      <c r="W7" s="145"/>
      <c r="X7" s="145"/>
      <c r="Y7" s="145"/>
      <c r="Z7" s="158"/>
      <c r="AA7" s="145"/>
    </row>
    <row r="8" spans="1:27">
      <c r="A8" s="34"/>
      <c r="B8" s="35"/>
      <c r="C8" s="36"/>
      <c r="D8" s="36"/>
      <c r="E8" s="36"/>
      <c r="F8" s="37"/>
      <c r="G8" s="38"/>
      <c r="H8" s="38"/>
      <c r="I8" s="38"/>
      <c r="J8" s="38"/>
      <c r="K8" s="38"/>
      <c r="L8" s="38"/>
      <c r="M8" s="38"/>
      <c r="N8" s="38"/>
      <c r="O8" s="38"/>
      <c r="P8" s="129"/>
      <c r="Q8" s="129"/>
      <c r="R8" s="129"/>
      <c r="S8" s="129"/>
      <c r="T8" s="129"/>
      <c r="U8" s="139"/>
      <c r="V8" s="139"/>
      <c r="W8" s="139"/>
      <c r="X8" s="139"/>
      <c r="Y8" s="149"/>
    </row>
    <row r="9" spans="1:27">
      <c r="A9" s="39" t="s">
        <v>13</v>
      </c>
      <c r="B9" s="40"/>
      <c r="C9" s="41"/>
      <c r="D9" s="41"/>
      <c r="E9" s="41"/>
      <c r="F9" s="42"/>
      <c r="G9" s="43"/>
      <c r="H9" s="43"/>
      <c r="I9" s="43"/>
      <c r="J9" s="43"/>
      <c r="K9" s="43"/>
      <c r="L9" s="43"/>
      <c r="M9" s="43"/>
      <c r="N9" s="43"/>
      <c r="O9" s="43"/>
      <c r="P9" s="130"/>
      <c r="Q9" s="130"/>
      <c r="R9" s="130"/>
      <c r="S9" s="130"/>
      <c r="T9" s="130"/>
      <c r="U9" s="134"/>
      <c r="V9" s="134"/>
      <c r="W9" s="134"/>
      <c r="X9" s="134"/>
      <c r="Y9" s="149"/>
    </row>
    <row r="10" spans="1:27" ht="99.95" customHeight="1">
      <c r="A10" s="44" t="s">
        <v>14</v>
      </c>
      <c r="B10" s="40" t="s">
        <v>15</v>
      </c>
      <c r="C10" s="45" t="s">
        <v>16</v>
      </c>
      <c r="D10" s="46" t="s">
        <v>17</v>
      </c>
      <c r="E10" s="47">
        <v>43861</v>
      </c>
      <c r="F10" s="48">
        <v>2652000</v>
      </c>
      <c r="G10" s="49">
        <v>394105</v>
      </c>
      <c r="H10" s="49">
        <v>154735</v>
      </c>
      <c r="I10" s="43">
        <v>0</v>
      </c>
      <c r="J10" s="43">
        <v>0</v>
      </c>
      <c r="K10" s="43">
        <f>SUM(F10:J10)</f>
        <v>3200840</v>
      </c>
      <c r="L10" s="43">
        <f>ROUND(K10*0.63/1000,2)</f>
        <v>2016.53</v>
      </c>
      <c r="M10" s="43"/>
      <c r="N10" s="43"/>
      <c r="O10" s="43"/>
      <c r="P10" s="131" t="s">
        <v>219</v>
      </c>
      <c r="Q10" s="131" t="s">
        <v>219</v>
      </c>
      <c r="R10" s="131" t="s">
        <v>62</v>
      </c>
      <c r="S10" s="131" t="s">
        <v>62</v>
      </c>
      <c r="T10" s="131"/>
      <c r="U10" s="134" t="s">
        <v>62</v>
      </c>
      <c r="V10" s="164"/>
      <c r="W10" s="164"/>
      <c r="X10" s="146" t="s">
        <v>62</v>
      </c>
      <c r="Y10" s="149" t="s">
        <v>62</v>
      </c>
      <c r="Z10" s="150" t="s">
        <v>228</v>
      </c>
      <c r="AA10" s="160" t="s">
        <v>230</v>
      </c>
    </row>
    <row r="11" spans="1:27" ht="99.95" customHeight="1">
      <c r="A11" s="44" t="s">
        <v>18</v>
      </c>
      <c r="B11" s="40" t="s">
        <v>19</v>
      </c>
      <c r="C11" s="151" t="s">
        <v>146</v>
      </c>
      <c r="D11" s="46" t="s">
        <v>17</v>
      </c>
      <c r="E11" s="47">
        <v>43861</v>
      </c>
      <c r="F11" s="48">
        <v>2982000</v>
      </c>
      <c r="G11" s="49">
        <v>499150</v>
      </c>
      <c r="H11" s="49">
        <v>200360</v>
      </c>
      <c r="I11" s="43">
        <v>0</v>
      </c>
      <c r="J11" s="43">
        <v>0</v>
      </c>
      <c r="K11" s="43">
        <f t="shared" ref="K11:K43" si="0">SUM(F11:J11)</f>
        <v>3681510</v>
      </c>
      <c r="L11" s="43">
        <f t="shared" ref="L11:L44" si="1">ROUND(K11*0.63/1000,2)</f>
        <v>2319.35</v>
      </c>
      <c r="M11" s="43"/>
      <c r="N11" s="43"/>
      <c r="O11" s="43"/>
      <c r="P11" s="131" t="s">
        <v>219</v>
      </c>
      <c r="Q11" s="131" t="s">
        <v>219</v>
      </c>
      <c r="R11" s="131" t="s">
        <v>62</v>
      </c>
      <c r="S11" s="131" t="s">
        <v>62</v>
      </c>
      <c r="T11" s="131"/>
      <c r="U11" s="134" t="s">
        <v>62</v>
      </c>
      <c r="V11" s="164"/>
      <c r="W11" s="164"/>
      <c r="X11" s="146" t="s">
        <v>62</v>
      </c>
      <c r="Y11" s="149"/>
      <c r="Z11" s="153" t="s">
        <v>228</v>
      </c>
      <c r="AA11" s="160" t="s">
        <v>230</v>
      </c>
    </row>
    <row r="12" spans="1:27" ht="99.95" customHeight="1">
      <c r="A12" s="44" t="s">
        <v>147</v>
      </c>
      <c r="B12" s="40" t="s">
        <v>19</v>
      </c>
      <c r="C12" s="45" t="s">
        <v>148</v>
      </c>
      <c r="D12" s="46" t="s">
        <v>17</v>
      </c>
      <c r="E12" s="47">
        <v>43861</v>
      </c>
      <c r="F12" s="48">
        <v>1430000</v>
      </c>
      <c r="G12" s="49">
        <v>216930</v>
      </c>
      <c r="H12" s="49">
        <v>51692</v>
      </c>
      <c r="I12" s="43"/>
      <c r="J12" s="43"/>
      <c r="K12" s="43">
        <f t="shared" si="0"/>
        <v>1698622</v>
      </c>
      <c r="L12" s="43">
        <f t="shared" si="1"/>
        <v>1070.1300000000001</v>
      </c>
      <c r="M12" s="43"/>
      <c r="N12" s="43"/>
      <c r="O12" s="43"/>
      <c r="P12" s="131" t="s">
        <v>219</v>
      </c>
      <c r="Q12" s="131" t="s">
        <v>219</v>
      </c>
      <c r="R12" s="131" t="s">
        <v>62</v>
      </c>
      <c r="S12" s="131" t="s">
        <v>62</v>
      </c>
      <c r="T12" s="131"/>
      <c r="U12" s="134" t="s">
        <v>62</v>
      </c>
      <c r="V12" s="164"/>
      <c r="W12" s="164"/>
      <c r="X12" s="146" t="s">
        <v>62</v>
      </c>
      <c r="Y12" s="149" t="s">
        <v>17</v>
      </c>
      <c r="Z12" s="153" t="s">
        <v>229</v>
      </c>
      <c r="AA12" s="160" t="s">
        <v>231</v>
      </c>
    </row>
    <row r="13" spans="1:27" ht="99.95" customHeight="1">
      <c r="A13" s="44" t="s">
        <v>20</v>
      </c>
      <c r="B13" s="40" t="s">
        <v>19</v>
      </c>
      <c r="C13" s="45" t="s">
        <v>154</v>
      </c>
      <c r="D13" s="46" t="s">
        <v>17</v>
      </c>
      <c r="E13" s="47">
        <v>43861</v>
      </c>
      <c r="F13" s="48">
        <v>825000</v>
      </c>
      <c r="G13" s="49">
        <v>0</v>
      </c>
      <c r="H13" s="49"/>
      <c r="I13" s="43">
        <v>0</v>
      </c>
      <c r="J13" s="43">
        <v>0</v>
      </c>
      <c r="K13" s="43">
        <f>SUM(F13:J13)</f>
        <v>825000</v>
      </c>
      <c r="L13" s="43">
        <f t="shared" si="1"/>
        <v>519.75</v>
      </c>
      <c r="M13" s="43"/>
      <c r="N13" s="43"/>
      <c r="O13" s="43"/>
      <c r="P13" s="131" t="s">
        <v>62</v>
      </c>
      <c r="Q13" s="131" t="s">
        <v>62</v>
      </c>
      <c r="R13" s="131" t="s">
        <v>62</v>
      </c>
      <c r="S13" s="131" t="s">
        <v>62</v>
      </c>
      <c r="T13" s="160" t="s">
        <v>232</v>
      </c>
      <c r="U13" s="134" t="s">
        <v>62</v>
      </c>
      <c r="V13" s="164"/>
      <c r="W13" s="164"/>
      <c r="X13" s="146" t="s">
        <v>62</v>
      </c>
      <c r="Y13" s="149" t="s">
        <v>17</v>
      </c>
      <c r="Z13" s="150" t="s">
        <v>228</v>
      </c>
      <c r="AA13" s="160" t="s">
        <v>230</v>
      </c>
    </row>
    <row r="14" spans="1:27" ht="99.95" customHeight="1">
      <c r="A14" s="50" t="s">
        <v>21</v>
      </c>
      <c r="B14" s="40" t="s">
        <v>19</v>
      </c>
      <c r="C14" s="45" t="s">
        <v>22</v>
      </c>
      <c r="D14" s="46" t="s">
        <v>17</v>
      </c>
      <c r="E14" s="47">
        <v>43861</v>
      </c>
      <c r="F14" s="116">
        <v>0</v>
      </c>
      <c r="G14" s="49">
        <v>536425</v>
      </c>
      <c r="H14" s="49">
        <v>162114</v>
      </c>
      <c r="I14" s="43">
        <v>0</v>
      </c>
      <c r="J14" s="43">
        <v>0</v>
      </c>
      <c r="K14" s="43">
        <f>SUM(F14:J14)</f>
        <v>698539</v>
      </c>
      <c r="L14" s="43">
        <f t="shared" si="1"/>
        <v>440.08</v>
      </c>
      <c r="M14" s="43"/>
      <c r="N14" s="43"/>
      <c r="O14" s="43"/>
      <c r="P14" s="131" t="s">
        <v>218</v>
      </c>
      <c r="Q14" s="131" t="s">
        <v>218</v>
      </c>
      <c r="R14" s="131" t="s">
        <v>218</v>
      </c>
      <c r="S14" s="131" t="s">
        <v>218</v>
      </c>
      <c r="T14" s="131"/>
      <c r="U14" s="134" t="s">
        <v>62</v>
      </c>
      <c r="V14" s="164"/>
      <c r="W14" s="164"/>
      <c r="X14" s="146" t="s">
        <v>62</v>
      </c>
      <c r="Y14" s="149" t="s">
        <v>62</v>
      </c>
      <c r="Z14" s="150" t="s">
        <v>228</v>
      </c>
      <c r="AA14" s="160" t="s">
        <v>230</v>
      </c>
    </row>
    <row r="15" spans="1:27" ht="99.95" customHeight="1">
      <c r="A15" s="51" t="s">
        <v>23</v>
      </c>
      <c r="B15" s="40" t="s">
        <v>19</v>
      </c>
      <c r="C15" s="45" t="s">
        <v>166</v>
      </c>
      <c r="D15" s="46" t="s">
        <v>17</v>
      </c>
      <c r="E15" s="47">
        <v>43861</v>
      </c>
      <c r="F15" s="48">
        <v>9570000</v>
      </c>
      <c r="G15" s="49">
        <v>485765</v>
      </c>
      <c r="H15" s="49">
        <v>249437</v>
      </c>
      <c r="I15" s="43">
        <v>0</v>
      </c>
      <c r="J15" s="43">
        <v>0</v>
      </c>
      <c r="K15" s="43">
        <f t="shared" si="0"/>
        <v>10305202</v>
      </c>
      <c r="L15" s="43">
        <f t="shared" si="1"/>
        <v>6492.28</v>
      </c>
      <c r="M15" s="43"/>
      <c r="N15" s="43"/>
      <c r="O15" s="43"/>
      <c r="P15" s="131" t="s">
        <v>17</v>
      </c>
      <c r="Q15" s="131" t="s">
        <v>17</v>
      </c>
      <c r="R15" s="131" t="s">
        <v>62</v>
      </c>
      <c r="S15" s="131" t="s">
        <v>62</v>
      </c>
      <c r="T15" s="131"/>
      <c r="U15" s="134" t="s">
        <v>62</v>
      </c>
      <c r="V15" s="164"/>
      <c r="W15" s="164"/>
      <c r="X15" s="146" t="s">
        <v>62</v>
      </c>
      <c r="Y15" s="149"/>
      <c r="Z15" s="150" t="s">
        <v>228</v>
      </c>
      <c r="AA15" s="160" t="s">
        <v>230</v>
      </c>
    </row>
    <row r="16" spans="1:27" ht="99.95" customHeight="1">
      <c r="A16" s="50" t="s">
        <v>24</v>
      </c>
      <c r="B16" s="40" t="s">
        <v>19</v>
      </c>
      <c r="C16" s="45" t="s">
        <v>149</v>
      </c>
      <c r="D16" s="46" t="s">
        <v>17</v>
      </c>
      <c r="E16" s="47">
        <v>43861</v>
      </c>
      <c r="F16" s="48">
        <v>5095000</v>
      </c>
      <c r="G16" s="49">
        <v>558800</v>
      </c>
      <c r="H16" s="49">
        <v>172651</v>
      </c>
      <c r="I16" s="43">
        <v>0</v>
      </c>
      <c r="J16" s="43">
        <v>0</v>
      </c>
      <c r="K16" s="43">
        <f>SUM(F16:J16)</f>
        <v>5826451</v>
      </c>
      <c r="L16" s="43">
        <f t="shared" si="1"/>
        <v>3670.66</v>
      </c>
      <c r="M16" s="43"/>
      <c r="N16" s="43"/>
      <c r="O16" s="43"/>
      <c r="P16" s="131" t="s">
        <v>219</v>
      </c>
      <c r="Q16" s="131" t="s">
        <v>219</v>
      </c>
      <c r="R16" s="131" t="s">
        <v>62</v>
      </c>
      <c r="S16" s="131" t="s">
        <v>62</v>
      </c>
      <c r="T16" s="131"/>
      <c r="U16" s="134" t="s">
        <v>62</v>
      </c>
      <c r="V16" s="164"/>
      <c r="W16" s="164"/>
      <c r="X16" s="146" t="s">
        <v>62</v>
      </c>
      <c r="Y16" s="149"/>
      <c r="Z16" s="159" t="s">
        <v>228</v>
      </c>
      <c r="AA16" s="161" t="s">
        <v>230</v>
      </c>
    </row>
    <row r="17" spans="1:27" ht="99.95" customHeight="1">
      <c r="A17" s="44" t="s">
        <v>25</v>
      </c>
      <c r="B17" s="40" t="s">
        <v>19</v>
      </c>
      <c r="C17" s="45" t="s">
        <v>150</v>
      </c>
      <c r="D17" s="46" t="s">
        <v>17</v>
      </c>
      <c r="E17" s="47">
        <v>43861</v>
      </c>
      <c r="F17" s="48">
        <v>950725</v>
      </c>
      <c r="G17" s="49">
        <v>0</v>
      </c>
      <c r="H17" s="49"/>
      <c r="I17" s="43">
        <v>0</v>
      </c>
      <c r="J17" s="43">
        <v>0</v>
      </c>
      <c r="K17" s="43">
        <f>SUM(F17:J17)</f>
        <v>950725</v>
      </c>
      <c r="L17" s="43">
        <f t="shared" si="1"/>
        <v>598.96</v>
      </c>
      <c r="M17" s="43"/>
      <c r="N17" s="43"/>
      <c r="O17" s="43"/>
      <c r="P17" s="131" t="s">
        <v>219</v>
      </c>
      <c r="Q17" s="131" t="s">
        <v>219</v>
      </c>
      <c r="R17" s="131" t="s">
        <v>62</v>
      </c>
      <c r="S17" s="131" t="s">
        <v>62</v>
      </c>
      <c r="T17" s="131"/>
      <c r="U17" s="134" t="s">
        <v>62</v>
      </c>
      <c r="V17" s="164"/>
      <c r="W17" s="164"/>
      <c r="X17" s="146" t="s">
        <v>62</v>
      </c>
      <c r="Y17" s="149"/>
      <c r="Z17" s="159" t="s">
        <v>228</v>
      </c>
      <c r="AA17" s="161" t="s">
        <v>230</v>
      </c>
    </row>
    <row r="18" spans="1:27" ht="99.95" customHeight="1">
      <c r="A18" s="44" t="s">
        <v>26</v>
      </c>
      <c r="B18" s="40" t="s">
        <v>19</v>
      </c>
      <c r="C18" s="45" t="s">
        <v>151</v>
      </c>
      <c r="D18" s="46" t="s">
        <v>17</v>
      </c>
      <c r="E18" s="47">
        <v>43861</v>
      </c>
      <c r="F18" s="48">
        <v>1347500</v>
      </c>
      <c r="G18" s="49">
        <v>96000</v>
      </c>
      <c r="H18" s="49">
        <v>4800</v>
      </c>
      <c r="I18" s="43">
        <v>0</v>
      </c>
      <c r="J18" s="43">
        <v>0</v>
      </c>
      <c r="K18" s="43">
        <f t="shared" si="0"/>
        <v>1448300</v>
      </c>
      <c r="L18" s="43">
        <f t="shared" si="1"/>
        <v>912.43</v>
      </c>
      <c r="M18" s="43"/>
      <c r="N18" s="43"/>
      <c r="O18" s="43"/>
      <c r="P18" s="131" t="s">
        <v>219</v>
      </c>
      <c r="Q18" s="131" t="s">
        <v>219</v>
      </c>
      <c r="R18" s="131" t="s">
        <v>62</v>
      </c>
      <c r="S18" s="131" t="s">
        <v>62</v>
      </c>
      <c r="T18" s="131"/>
      <c r="U18" s="134" t="s">
        <v>62</v>
      </c>
      <c r="V18" s="164"/>
      <c r="W18" s="164"/>
      <c r="X18" s="146" t="s">
        <v>62</v>
      </c>
      <c r="Y18" s="149" t="s">
        <v>62</v>
      </c>
    </row>
    <row r="19" spans="1:27" ht="99.95" customHeight="1">
      <c r="A19" s="44" t="s">
        <v>27</v>
      </c>
      <c r="B19" s="40" t="s">
        <v>19</v>
      </c>
      <c r="C19" s="45" t="s">
        <v>153</v>
      </c>
      <c r="D19" s="46" t="s">
        <v>17</v>
      </c>
      <c r="E19" s="47">
        <v>43861</v>
      </c>
      <c r="F19" s="48">
        <v>3456750</v>
      </c>
      <c r="G19" s="49">
        <v>439245</v>
      </c>
      <c r="H19" s="49">
        <v>207970</v>
      </c>
      <c r="I19" s="43">
        <v>0</v>
      </c>
      <c r="J19" s="43">
        <v>0</v>
      </c>
      <c r="K19" s="43">
        <f t="shared" si="0"/>
        <v>4103965</v>
      </c>
      <c r="L19" s="43">
        <f t="shared" si="1"/>
        <v>2585.5</v>
      </c>
      <c r="M19" s="43"/>
      <c r="N19" s="43"/>
      <c r="O19" s="43"/>
      <c r="P19" s="131" t="s">
        <v>219</v>
      </c>
      <c r="Q19" s="131" t="s">
        <v>219</v>
      </c>
      <c r="R19" s="131" t="s">
        <v>62</v>
      </c>
      <c r="S19" s="131" t="s">
        <v>62</v>
      </c>
      <c r="T19" s="131"/>
      <c r="U19" s="134" t="s">
        <v>62</v>
      </c>
      <c r="V19" s="164"/>
      <c r="W19" s="164"/>
      <c r="X19" s="146" t="s">
        <v>62</v>
      </c>
      <c r="Y19" s="149"/>
    </row>
    <row r="20" spans="1:27" ht="99.95" customHeight="1">
      <c r="A20" s="44" t="s">
        <v>28</v>
      </c>
      <c r="B20" s="40" t="s">
        <v>19</v>
      </c>
      <c r="C20" s="45" t="s">
        <v>152</v>
      </c>
      <c r="D20" s="46" t="s">
        <v>17</v>
      </c>
      <c r="E20" s="47">
        <v>43861</v>
      </c>
      <c r="F20" s="48">
        <v>310000</v>
      </c>
      <c r="G20" s="49">
        <v>0</v>
      </c>
      <c r="H20" s="49"/>
      <c r="I20" s="43">
        <v>0</v>
      </c>
      <c r="J20" s="43">
        <v>0</v>
      </c>
      <c r="K20" s="43">
        <f>SUM(F20:J20)</f>
        <v>310000</v>
      </c>
      <c r="L20" s="43">
        <f t="shared" si="1"/>
        <v>195.3</v>
      </c>
      <c r="M20" s="43"/>
      <c r="N20" s="43"/>
      <c r="O20" s="43"/>
      <c r="P20" s="131" t="s">
        <v>219</v>
      </c>
      <c r="Q20" s="131" t="s">
        <v>219</v>
      </c>
      <c r="R20" s="131" t="s">
        <v>62</v>
      </c>
      <c r="S20" s="131" t="s">
        <v>62</v>
      </c>
      <c r="T20" s="131"/>
      <c r="U20" s="134" t="s">
        <v>62</v>
      </c>
      <c r="V20" s="164"/>
      <c r="W20" s="164"/>
      <c r="X20" s="146" t="s">
        <v>62</v>
      </c>
      <c r="Y20" s="149"/>
      <c r="Z20" s="159" t="s">
        <v>228</v>
      </c>
      <c r="AA20" s="161" t="s">
        <v>230</v>
      </c>
    </row>
    <row r="21" spans="1:27" ht="99.95" customHeight="1">
      <c r="A21" s="44" t="s">
        <v>29</v>
      </c>
      <c r="B21" s="40" t="s">
        <v>19</v>
      </c>
      <c r="C21" s="45" t="s">
        <v>155</v>
      </c>
      <c r="D21" s="46" t="s">
        <v>17</v>
      </c>
      <c r="E21" s="47">
        <v>43861</v>
      </c>
      <c r="F21" s="48">
        <v>1222000</v>
      </c>
      <c r="G21" s="49">
        <v>86000</v>
      </c>
      <c r="H21" s="49">
        <v>4300</v>
      </c>
      <c r="I21" s="43">
        <v>0</v>
      </c>
      <c r="J21" s="43">
        <v>0</v>
      </c>
      <c r="K21" s="43">
        <f t="shared" si="0"/>
        <v>1312300</v>
      </c>
      <c r="L21" s="43">
        <f t="shared" si="1"/>
        <v>826.75</v>
      </c>
      <c r="M21" s="43"/>
      <c r="N21" s="43"/>
      <c r="O21" s="43"/>
      <c r="P21" s="131" t="s">
        <v>62</v>
      </c>
      <c r="Q21" s="131" t="s">
        <v>62</v>
      </c>
      <c r="R21" s="131" t="s">
        <v>62</v>
      </c>
      <c r="S21" s="131" t="s">
        <v>62</v>
      </c>
      <c r="T21" s="131"/>
      <c r="U21" s="134" t="s">
        <v>62</v>
      </c>
      <c r="V21" s="164"/>
      <c r="W21" s="164"/>
      <c r="X21" s="146" t="s">
        <v>62</v>
      </c>
      <c r="Y21" s="149"/>
      <c r="Z21" s="159" t="s">
        <v>228</v>
      </c>
      <c r="AA21" s="161" t="s">
        <v>230</v>
      </c>
    </row>
    <row r="22" spans="1:27" ht="99.95" customHeight="1">
      <c r="A22" s="44" t="s">
        <v>30</v>
      </c>
      <c r="B22" s="40" t="s">
        <v>19</v>
      </c>
      <c r="C22" s="45" t="s">
        <v>156</v>
      </c>
      <c r="D22" s="46" t="s">
        <v>17</v>
      </c>
      <c r="E22" s="47">
        <v>43861</v>
      </c>
      <c r="F22" s="48">
        <v>4535000</v>
      </c>
      <c r="G22" s="49">
        <v>646675</v>
      </c>
      <c r="H22" s="49">
        <v>222699</v>
      </c>
      <c r="I22" s="43">
        <v>0</v>
      </c>
      <c r="J22" s="43">
        <v>0</v>
      </c>
      <c r="K22" s="43">
        <f t="shared" si="0"/>
        <v>5404374</v>
      </c>
      <c r="L22" s="43">
        <f t="shared" si="1"/>
        <v>3404.76</v>
      </c>
      <c r="M22" s="43"/>
      <c r="N22" s="43"/>
      <c r="O22" s="43"/>
      <c r="P22" s="131" t="s">
        <v>219</v>
      </c>
      <c r="Q22" s="131" t="s">
        <v>219</v>
      </c>
      <c r="R22" s="131" t="s">
        <v>62</v>
      </c>
      <c r="S22" s="131" t="s">
        <v>62</v>
      </c>
      <c r="T22" s="131"/>
      <c r="U22" s="134" t="s">
        <v>17</v>
      </c>
      <c r="V22" s="166" t="s">
        <v>235</v>
      </c>
      <c r="W22" s="166" t="s">
        <v>235</v>
      </c>
      <c r="X22" s="146" t="s">
        <v>62</v>
      </c>
      <c r="Y22" s="149"/>
      <c r="Z22" s="159" t="s">
        <v>228</v>
      </c>
      <c r="AA22" s="161" t="s">
        <v>230</v>
      </c>
    </row>
    <row r="23" spans="1:27" ht="99.95" customHeight="1">
      <c r="A23" s="44" t="s">
        <v>31</v>
      </c>
      <c r="B23" s="40" t="s">
        <v>19</v>
      </c>
      <c r="C23" s="45" t="s">
        <v>32</v>
      </c>
      <c r="D23" s="46" t="s">
        <v>17</v>
      </c>
      <c r="E23" s="47">
        <v>43861</v>
      </c>
      <c r="F23" s="48">
        <v>0</v>
      </c>
      <c r="G23" s="49">
        <v>562960</v>
      </c>
      <c r="H23" s="49">
        <v>171604</v>
      </c>
      <c r="I23" s="43"/>
      <c r="J23" s="43">
        <v>0</v>
      </c>
      <c r="K23" s="43">
        <f>SUM(F23:J23)</f>
        <v>734564</v>
      </c>
      <c r="L23" s="43">
        <f t="shared" si="1"/>
        <v>462.78</v>
      </c>
      <c r="M23" s="43"/>
      <c r="N23" s="43"/>
      <c r="O23" s="43"/>
      <c r="P23" s="131" t="s">
        <v>218</v>
      </c>
      <c r="Q23" s="131" t="s">
        <v>218</v>
      </c>
      <c r="R23" s="131" t="s">
        <v>218</v>
      </c>
      <c r="S23" s="131" t="s">
        <v>218</v>
      </c>
      <c r="T23" s="131"/>
      <c r="U23" s="134" t="s">
        <v>218</v>
      </c>
      <c r="V23" s="164"/>
      <c r="W23" s="164"/>
      <c r="X23" s="146" t="s">
        <v>62</v>
      </c>
      <c r="Y23" s="149" t="s">
        <v>62</v>
      </c>
      <c r="Z23" s="159" t="s">
        <v>228</v>
      </c>
      <c r="AA23" s="161" t="s">
        <v>230</v>
      </c>
    </row>
    <row r="24" spans="1:27" ht="99.95" customHeight="1">
      <c r="A24" s="44" t="s">
        <v>31</v>
      </c>
      <c r="B24" s="40" t="s">
        <v>19</v>
      </c>
      <c r="C24" s="45" t="s">
        <v>198</v>
      </c>
      <c r="D24" s="46" t="s">
        <v>17</v>
      </c>
      <c r="E24" s="47">
        <v>43861</v>
      </c>
      <c r="F24" s="48"/>
      <c r="G24" s="49">
        <v>220660</v>
      </c>
      <c r="H24" s="49">
        <v>111413</v>
      </c>
      <c r="I24" s="43"/>
      <c r="J24" s="43"/>
      <c r="K24" s="43">
        <f>SUM(F24:J24)</f>
        <v>332073</v>
      </c>
      <c r="L24" s="43">
        <f t="shared" si="1"/>
        <v>209.21</v>
      </c>
      <c r="M24" s="43"/>
      <c r="N24" s="43"/>
      <c r="O24" s="43"/>
      <c r="P24" s="131" t="s">
        <v>218</v>
      </c>
      <c r="Q24" s="131" t="s">
        <v>218</v>
      </c>
      <c r="R24" s="131" t="s">
        <v>218</v>
      </c>
      <c r="S24" s="131" t="s">
        <v>218</v>
      </c>
      <c r="T24" s="131"/>
      <c r="U24" s="134" t="s">
        <v>218</v>
      </c>
      <c r="V24" s="164"/>
      <c r="W24" s="164"/>
      <c r="X24" s="146" t="s">
        <v>62</v>
      </c>
      <c r="Y24" s="149" t="s">
        <v>62</v>
      </c>
      <c r="Z24" s="159" t="s">
        <v>228</v>
      </c>
      <c r="AA24" s="161" t="s">
        <v>231</v>
      </c>
    </row>
    <row r="25" spans="1:27" ht="99.95" customHeight="1">
      <c r="A25" s="44" t="s">
        <v>33</v>
      </c>
      <c r="B25" s="40" t="s">
        <v>19</v>
      </c>
      <c r="C25" s="45" t="s">
        <v>168</v>
      </c>
      <c r="D25" s="46" t="s">
        <v>17</v>
      </c>
      <c r="E25" s="47">
        <v>43861</v>
      </c>
      <c r="F25" s="48">
        <v>13425000</v>
      </c>
      <c r="G25" s="49">
        <v>1446738</v>
      </c>
      <c r="H25" s="49">
        <v>822054</v>
      </c>
      <c r="I25" s="43">
        <v>0</v>
      </c>
      <c r="J25" s="43">
        <v>0</v>
      </c>
      <c r="K25" s="43">
        <f t="shared" si="0"/>
        <v>15693792</v>
      </c>
      <c r="L25" s="43">
        <f t="shared" si="1"/>
        <v>9887.09</v>
      </c>
      <c r="M25" s="43"/>
      <c r="N25" s="43"/>
      <c r="O25" s="43"/>
      <c r="P25" s="131" t="s">
        <v>17</v>
      </c>
      <c r="Q25" s="131" t="s">
        <v>219</v>
      </c>
      <c r="R25" s="131" t="s">
        <v>62</v>
      </c>
      <c r="S25" s="131" t="s">
        <v>62</v>
      </c>
      <c r="T25" s="131"/>
      <c r="U25" s="142" t="s">
        <v>17</v>
      </c>
      <c r="V25" s="166" t="s">
        <v>236</v>
      </c>
      <c r="W25" s="167" t="s">
        <v>237</v>
      </c>
      <c r="X25" s="146" t="s">
        <v>62</v>
      </c>
      <c r="Y25" s="149"/>
      <c r="Z25" s="159" t="s">
        <v>228</v>
      </c>
      <c r="AA25" s="161" t="s">
        <v>230</v>
      </c>
    </row>
    <row r="26" spans="1:27" ht="99.95" customHeight="1">
      <c r="A26" s="44" t="s">
        <v>35</v>
      </c>
      <c r="B26" s="40" t="s">
        <v>19</v>
      </c>
      <c r="C26" s="45" t="s">
        <v>167</v>
      </c>
      <c r="D26" s="46" t="s">
        <v>17</v>
      </c>
      <c r="E26" s="47">
        <v>43861</v>
      </c>
      <c r="F26" s="48">
        <v>16335000</v>
      </c>
      <c r="G26" s="49">
        <v>1742992</v>
      </c>
      <c r="H26" s="49">
        <v>740469</v>
      </c>
      <c r="I26" s="43">
        <v>0</v>
      </c>
      <c r="J26" s="43">
        <v>0</v>
      </c>
      <c r="K26" s="43">
        <f>SUM(F26:J26)</f>
        <v>18818461</v>
      </c>
      <c r="L26" s="43">
        <f t="shared" si="1"/>
        <v>11855.63</v>
      </c>
      <c r="M26" s="43"/>
      <c r="N26" s="43"/>
      <c r="O26" s="43"/>
      <c r="P26" s="131" t="s">
        <v>17</v>
      </c>
      <c r="Q26" s="131" t="s">
        <v>219</v>
      </c>
      <c r="R26" s="131" t="s">
        <v>62</v>
      </c>
      <c r="S26" s="131" t="s">
        <v>62</v>
      </c>
      <c r="T26" s="131"/>
      <c r="U26" s="134" t="s">
        <v>17</v>
      </c>
      <c r="V26" s="166" t="s">
        <v>236</v>
      </c>
      <c r="W26" s="167" t="s">
        <v>237</v>
      </c>
      <c r="X26" s="146" t="s">
        <v>62</v>
      </c>
      <c r="Y26" s="149"/>
      <c r="Z26" s="159" t="s">
        <v>228</v>
      </c>
      <c r="AA26" s="161" t="s">
        <v>230</v>
      </c>
    </row>
    <row r="27" spans="1:27" ht="99.95" customHeight="1">
      <c r="A27" s="44" t="s">
        <v>199</v>
      </c>
      <c r="B27" s="117" t="s">
        <v>19</v>
      </c>
      <c r="C27" s="118" t="s">
        <v>200</v>
      </c>
      <c r="D27" s="46" t="s">
        <v>17</v>
      </c>
      <c r="E27" s="47">
        <v>43861</v>
      </c>
      <c r="F27" s="48"/>
      <c r="G27" s="49">
        <v>276350</v>
      </c>
      <c r="H27" s="49">
        <v>148585</v>
      </c>
      <c r="I27" s="43"/>
      <c r="J27" s="43"/>
      <c r="K27" s="43"/>
      <c r="L27" s="43">
        <f t="shared" si="1"/>
        <v>0</v>
      </c>
      <c r="M27" s="43"/>
      <c r="N27" s="43"/>
      <c r="O27" s="43"/>
      <c r="P27" s="131" t="s">
        <v>218</v>
      </c>
      <c r="Q27" s="131" t="s">
        <v>218</v>
      </c>
      <c r="R27" s="131" t="s">
        <v>218</v>
      </c>
      <c r="S27" s="131" t="s">
        <v>218</v>
      </c>
      <c r="T27" s="131"/>
      <c r="U27" s="142" t="s">
        <v>218</v>
      </c>
      <c r="V27" s="165"/>
      <c r="W27" s="165"/>
      <c r="X27" s="146" t="s">
        <v>62</v>
      </c>
      <c r="Y27" s="149"/>
      <c r="Z27" s="159" t="s">
        <v>228</v>
      </c>
      <c r="AA27" s="161" t="s">
        <v>230</v>
      </c>
    </row>
    <row r="28" spans="1:27" ht="99.95" customHeight="1">
      <c r="A28" s="44" t="s">
        <v>36</v>
      </c>
      <c r="B28" s="117" t="s">
        <v>19</v>
      </c>
      <c r="C28" s="118" t="s">
        <v>157</v>
      </c>
      <c r="D28" s="46" t="s">
        <v>17</v>
      </c>
      <c r="E28" s="47">
        <v>43861</v>
      </c>
      <c r="F28" s="48">
        <v>2292500</v>
      </c>
      <c r="G28" s="49">
        <v>393675</v>
      </c>
      <c r="H28" s="49">
        <v>131981</v>
      </c>
      <c r="I28" s="43">
        <v>0</v>
      </c>
      <c r="J28" s="43">
        <v>0</v>
      </c>
      <c r="K28" s="43">
        <f t="shared" si="0"/>
        <v>2818156</v>
      </c>
      <c r="L28" s="43">
        <f t="shared" si="1"/>
        <v>1775.44</v>
      </c>
      <c r="M28" s="43"/>
      <c r="N28" s="43"/>
      <c r="O28" s="43"/>
      <c r="P28" s="131" t="s">
        <v>219</v>
      </c>
      <c r="Q28" s="131" t="s">
        <v>219</v>
      </c>
      <c r="R28" s="131" t="s">
        <v>62</v>
      </c>
      <c r="S28" s="131" t="s">
        <v>62</v>
      </c>
      <c r="T28" s="131"/>
      <c r="U28" s="134" t="s">
        <v>62</v>
      </c>
      <c r="V28" s="164"/>
      <c r="W28" s="164"/>
      <c r="X28" s="146" t="s">
        <v>62</v>
      </c>
      <c r="Y28" s="149"/>
      <c r="Z28" s="159" t="s">
        <v>228</v>
      </c>
      <c r="AA28" s="161" t="s">
        <v>230</v>
      </c>
    </row>
    <row r="29" spans="1:27" ht="99.95" customHeight="1">
      <c r="A29" s="44" t="s">
        <v>37</v>
      </c>
      <c r="B29" s="117" t="s">
        <v>19</v>
      </c>
      <c r="C29" s="118" t="s">
        <v>158</v>
      </c>
      <c r="D29" s="46" t="s">
        <v>17</v>
      </c>
      <c r="E29" s="47">
        <v>43861</v>
      </c>
      <c r="F29" s="48">
        <v>260250</v>
      </c>
      <c r="G29" s="49">
        <v>0</v>
      </c>
      <c r="H29" s="49"/>
      <c r="I29" s="43">
        <v>0</v>
      </c>
      <c r="J29" s="43">
        <v>0</v>
      </c>
      <c r="K29" s="43">
        <f t="shared" si="0"/>
        <v>260250</v>
      </c>
      <c r="L29" s="43">
        <f t="shared" si="1"/>
        <v>163.96</v>
      </c>
      <c r="M29" s="43"/>
      <c r="N29" s="43"/>
      <c r="O29" s="43"/>
      <c r="P29" s="131" t="s">
        <v>219</v>
      </c>
      <c r="Q29" s="131" t="s">
        <v>219</v>
      </c>
      <c r="R29" s="131" t="s">
        <v>62</v>
      </c>
      <c r="S29" s="131" t="s">
        <v>62</v>
      </c>
      <c r="T29" s="131"/>
      <c r="U29" s="134" t="s">
        <v>62</v>
      </c>
      <c r="V29" s="164"/>
      <c r="W29" s="164"/>
      <c r="X29" s="146" t="s">
        <v>62</v>
      </c>
      <c r="Y29" s="149"/>
      <c r="Z29" s="159" t="s">
        <v>228</v>
      </c>
      <c r="AA29" s="161" t="s">
        <v>230</v>
      </c>
    </row>
    <row r="30" spans="1:27" ht="99.95" customHeight="1">
      <c r="A30" s="44" t="s">
        <v>38</v>
      </c>
      <c r="B30" s="117" t="s">
        <v>19</v>
      </c>
      <c r="C30" s="118" t="s">
        <v>159</v>
      </c>
      <c r="D30" s="46" t="s">
        <v>17</v>
      </c>
      <c r="E30" s="47">
        <v>43861</v>
      </c>
      <c r="F30" s="48">
        <v>2665000</v>
      </c>
      <c r="G30" s="49">
        <v>337280</v>
      </c>
      <c r="H30" s="49">
        <v>106429</v>
      </c>
      <c r="I30" s="43"/>
      <c r="J30" s="43">
        <v>0</v>
      </c>
      <c r="K30" s="43">
        <f t="shared" si="0"/>
        <v>3108709</v>
      </c>
      <c r="L30" s="43">
        <f t="shared" si="1"/>
        <v>1958.49</v>
      </c>
      <c r="M30" s="43"/>
      <c r="N30" s="43"/>
      <c r="O30" s="43"/>
      <c r="P30" s="131" t="s">
        <v>219</v>
      </c>
      <c r="Q30" s="131" t="s">
        <v>219</v>
      </c>
      <c r="R30" s="131" t="s">
        <v>62</v>
      </c>
      <c r="S30" s="131" t="s">
        <v>62</v>
      </c>
      <c r="T30" s="131"/>
      <c r="U30" s="134" t="s">
        <v>62</v>
      </c>
      <c r="V30" s="164"/>
      <c r="W30" s="164"/>
      <c r="X30" s="146" t="s">
        <v>62</v>
      </c>
      <c r="Y30" s="149"/>
      <c r="Z30" s="159" t="s">
        <v>228</v>
      </c>
      <c r="AA30" s="161" t="s">
        <v>230</v>
      </c>
    </row>
    <row r="31" spans="1:27" ht="99.95" customHeight="1">
      <c r="A31" s="44" t="s">
        <v>39</v>
      </c>
      <c r="B31" s="117" t="s">
        <v>19</v>
      </c>
      <c r="C31" s="118" t="s">
        <v>34</v>
      </c>
      <c r="D31" s="46" t="s">
        <v>17</v>
      </c>
      <c r="E31" s="47"/>
      <c r="F31" s="48">
        <v>0</v>
      </c>
      <c r="G31" s="49"/>
      <c r="H31" s="49"/>
      <c r="I31" s="43">
        <v>0</v>
      </c>
      <c r="J31" s="43">
        <v>0</v>
      </c>
      <c r="K31" s="43">
        <f t="shared" si="0"/>
        <v>0</v>
      </c>
      <c r="L31" s="43">
        <f t="shared" si="1"/>
        <v>0</v>
      </c>
      <c r="M31" s="43"/>
      <c r="N31" s="43"/>
      <c r="O31" s="43"/>
      <c r="P31" s="131" t="s">
        <v>218</v>
      </c>
      <c r="Q31" s="131" t="s">
        <v>218</v>
      </c>
      <c r="R31" s="131" t="s">
        <v>218</v>
      </c>
      <c r="S31" s="131" t="s">
        <v>218</v>
      </c>
      <c r="T31" s="131"/>
      <c r="U31" s="134" t="s">
        <v>218</v>
      </c>
      <c r="V31" s="164"/>
      <c r="W31" s="164"/>
      <c r="X31" s="146" t="s">
        <v>62</v>
      </c>
      <c r="Y31" s="149"/>
      <c r="Z31" s="159" t="s">
        <v>228</v>
      </c>
      <c r="AA31" s="161" t="s">
        <v>230</v>
      </c>
    </row>
    <row r="32" spans="1:27" ht="99.95" customHeight="1">
      <c r="A32" s="44" t="s">
        <v>40</v>
      </c>
      <c r="B32" s="117" t="s">
        <v>19</v>
      </c>
      <c r="C32" s="118" t="s">
        <v>169</v>
      </c>
      <c r="D32" s="46" t="s">
        <v>17</v>
      </c>
      <c r="E32" s="47">
        <v>43861</v>
      </c>
      <c r="F32" s="48">
        <v>24787650</v>
      </c>
      <c r="G32" s="49">
        <v>3347594</v>
      </c>
      <c r="H32" s="49">
        <v>1586350</v>
      </c>
      <c r="I32" s="43">
        <v>0</v>
      </c>
      <c r="J32" s="43">
        <v>0</v>
      </c>
      <c r="K32" s="43">
        <f>SUM(F32:J32)</f>
        <v>29721594</v>
      </c>
      <c r="L32" s="43">
        <f t="shared" si="1"/>
        <v>18724.599999999999</v>
      </c>
      <c r="M32" s="43"/>
      <c r="N32" s="43"/>
      <c r="O32" s="43"/>
      <c r="P32" s="131" t="s">
        <v>17</v>
      </c>
      <c r="Q32" s="131" t="s">
        <v>17</v>
      </c>
      <c r="R32" s="131" t="s">
        <v>62</v>
      </c>
      <c r="S32" s="131" t="s">
        <v>62</v>
      </c>
      <c r="T32" s="131"/>
      <c r="U32" s="134" t="s">
        <v>17</v>
      </c>
      <c r="V32" s="164"/>
      <c r="W32" s="164"/>
      <c r="X32" s="146" t="s">
        <v>62</v>
      </c>
      <c r="Y32" s="149"/>
      <c r="Z32" s="159" t="s">
        <v>228</v>
      </c>
      <c r="AA32" s="161" t="s">
        <v>230</v>
      </c>
    </row>
    <row r="33" spans="1:27" ht="99.95" customHeight="1">
      <c r="A33" s="44" t="s">
        <v>41</v>
      </c>
      <c r="B33" s="117" t="s">
        <v>19</v>
      </c>
      <c r="C33" s="118" t="s">
        <v>160</v>
      </c>
      <c r="D33" s="46" t="s">
        <v>17</v>
      </c>
      <c r="E33" s="47">
        <v>43861</v>
      </c>
      <c r="F33" s="48">
        <v>3118375</v>
      </c>
      <c r="G33" s="49">
        <v>659520</v>
      </c>
      <c r="H33" s="49">
        <v>266596</v>
      </c>
      <c r="I33" s="43">
        <v>0</v>
      </c>
      <c r="J33" s="43">
        <v>0</v>
      </c>
      <c r="K33" s="43">
        <f t="shared" si="0"/>
        <v>4044491</v>
      </c>
      <c r="L33" s="43">
        <f t="shared" si="1"/>
        <v>2548.0300000000002</v>
      </c>
      <c r="M33" s="43"/>
      <c r="N33" s="43"/>
      <c r="O33" s="43"/>
      <c r="P33" s="131" t="s">
        <v>219</v>
      </c>
      <c r="Q33" s="131" t="s">
        <v>219</v>
      </c>
      <c r="R33" s="131" t="s">
        <v>62</v>
      </c>
      <c r="S33" s="131" t="s">
        <v>62</v>
      </c>
      <c r="T33" s="131"/>
      <c r="U33" s="134" t="s">
        <v>62</v>
      </c>
      <c r="V33" s="164"/>
      <c r="W33" s="164"/>
      <c r="X33" s="146" t="s">
        <v>62</v>
      </c>
      <c r="Y33" s="149"/>
      <c r="Z33" s="159" t="s">
        <v>228</v>
      </c>
      <c r="AA33" s="161" t="s">
        <v>230</v>
      </c>
    </row>
    <row r="34" spans="1:27" ht="99.95" customHeight="1">
      <c r="A34" s="44" t="s">
        <v>42</v>
      </c>
      <c r="B34" s="119" t="s">
        <v>19</v>
      </c>
      <c r="C34" s="115" t="s">
        <v>161</v>
      </c>
      <c r="D34" s="57" t="s">
        <v>17</v>
      </c>
      <c r="E34" s="47">
        <v>43861</v>
      </c>
      <c r="F34" s="48">
        <v>3225000</v>
      </c>
      <c r="G34" s="49">
        <v>382490</v>
      </c>
      <c r="H34" s="49">
        <v>151845</v>
      </c>
      <c r="I34" s="43">
        <v>0</v>
      </c>
      <c r="J34" s="43">
        <v>0</v>
      </c>
      <c r="K34" s="43">
        <f t="shared" si="0"/>
        <v>3759335</v>
      </c>
      <c r="L34" s="43">
        <f t="shared" si="1"/>
        <v>2368.38</v>
      </c>
      <c r="M34" s="43"/>
      <c r="N34" s="43"/>
      <c r="O34" s="43"/>
      <c r="P34" s="131" t="s">
        <v>219</v>
      </c>
      <c r="Q34" s="131" t="s">
        <v>219</v>
      </c>
      <c r="R34" s="131" t="s">
        <v>62</v>
      </c>
      <c r="S34" s="131" t="s">
        <v>62</v>
      </c>
      <c r="T34" s="131"/>
      <c r="U34" s="134" t="s">
        <v>62</v>
      </c>
      <c r="V34" s="164"/>
      <c r="W34" s="164"/>
      <c r="X34" s="146" t="s">
        <v>62</v>
      </c>
      <c r="Y34" s="149"/>
      <c r="Z34" s="159" t="s">
        <v>228</v>
      </c>
      <c r="AA34" s="161" t="s">
        <v>230</v>
      </c>
    </row>
    <row r="35" spans="1:27" ht="99.95" customHeight="1">
      <c r="A35" s="44" t="s">
        <v>43</v>
      </c>
      <c r="B35" s="117" t="s">
        <v>19</v>
      </c>
      <c r="C35" s="118" t="s">
        <v>162</v>
      </c>
      <c r="D35" s="46" t="s">
        <v>17</v>
      </c>
      <c r="E35" s="47">
        <v>43861</v>
      </c>
      <c r="F35" s="48">
        <v>2926000</v>
      </c>
      <c r="G35" s="49">
        <v>345940</v>
      </c>
      <c r="H35" s="49">
        <v>152432</v>
      </c>
      <c r="I35" s="43">
        <v>0</v>
      </c>
      <c r="J35" s="43">
        <v>0</v>
      </c>
      <c r="K35" s="43">
        <f t="shared" si="0"/>
        <v>3424372</v>
      </c>
      <c r="L35" s="43">
        <f t="shared" si="1"/>
        <v>2157.35</v>
      </c>
      <c r="M35" s="43"/>
      <c r="N35" s="43"/>
      <c r="O35" s="43"/>
      <c r="P35" s="131" t="s">
        <v>219</v>
      </c>
      <c r="Q35" s="131" t="s">
        <v>219</v>
      </c>
      <c r="R35" s="131" t="s">
        <v>62</v>
      </c>
      <c r="S35" s="131" t="s">
        <v>62</v>
      </c>
      <c r="T35" s="131"/>
      <c r="U35" s="134" t="s">
        <v>62</v>
      </c>
      <c r="V35" s="164"/>
      <c r="W35" s="164"/>
      <c r="X35" s="146" t="s">
        <v>62</v>
      </c>
      <c r="Y35" s="149"/>
      <c r="Z35" s="159" t="s">
        <v>228</v>
      </c>
      <c r="AA35" s="161" t="s">
        <v>230</v>
      </c>
    </row>
    <row r="36" spans="1:27" ht="99.95" customHeight="1">
      <c r="A36" s="44" t="s">
        <v>163</v>
      </c>
      <c r="B36" s="40" t="s">
        <v>19</v>
      </c>
      <c r="C36" s="45" t="s">
        <v>164</v>
      </c>
      <c r="D36" s="46" t="s">
        <v>17</v>
      </c>
      <c r="E36" s="47">
        <v>43861</v>
      </c>
      <c r="F36" s="48">
        <v>6710475</v>
      </c>
      <c r="G36" s="49">
        <v>758600</v>
      </c>
      <c r="H36" s="49">
        <v>297989</v>
      </c>
      <c r="I36" s="43">
        <v>0</v>
      </c>
      <c r="J36" s="43">
        <v>0</v>
      </c>
      <c r="K36" s="43">
        <f t="shared" si="0"/>
        <v>7767064</v>
      </c>
      <c r="L36" s="43">
        <f t="shared" si="1"/>
        <v>4893.25</v>
      </c>
      <c r="M36" s="43"/>
      <c r="N36" s="43"/>
      <c r="O36" s="43"/>
      <c r="P36" s="131" t="s">
        <v>219</v>
      </c>
      <c r="Q36" s="131" t="s">
        <v>219</v>
      </c>
      <c r="R36" s="131" t="s">
        <v>62</v>
      </c>
      <c r="S36" s="131" t="s">
        <v>62</v>
      </c>
      <c r="T36" s="131"/>
      <c r="U36" s="134" t="s">
        <v>62</v>
      </c>
      <c r="V36" s="164"/>
      <c r="W36" s="164"/>
      <c r="X36" s="146" t="s">
        <v>62</v>
      </c>
      <c r="Y36" s="149" t="s">
        <v>62</v>
      </c>
      <c r="Z36" s="159" t="s">
        <v>228</v>
      </c>
      <c r="AA36" s="161" t="s">
        <v>230</v>
      </c>
    </row>
    <row r="37" spans="1:27" ht="99.95" customHeight="1">
      <c r="A37" s="44" t="s">
        <v>44</v>
      </c>
      <c r="B37" s="40" t="s">
        <v>19</v>
      </c>
      <c r="C37" s="45" t="s">
        <v>201</v>
      </c>
      <c r="D37" s="46" t="s">
        <v>17</v>
      </c>
      <c r="E37" s="47">
        <v>43861</v>
      </c>
      <c r="F37" s="48">
        <v>0</v>
      </c>
      <c r="G37" s="49">
        <v>381250</v>
      </c>
      <c r="H37" s="49">
        <v>130179</v>
      </c>
      <c r="I37" s="43">
        <v>0</v>
      </c>
      <c r="J37" s="43">
        <v>0</v>
      </c>
      <c r="K37" s="43">
        <f t="shared" si="0"/>
        <v>511429</v>
      </c>
      <c r="L37" s="43">
        <f t="shared" si="1"/>
        <v>322.2</v>
      </c>
      <c r="M37" s="43"/>
      <c r="N37" s="43"/>
      <c r="O37" s="43"/>
      <c r="P37" s="131" t="s">
        <v>218</v>
      </c>
      <c r="Q37" s="131" t="s">
        <v>218</v>
      </c>
      <c r="R37" s="131" t="s">
        <v>218</v>
      </c>
      <c r="S37" s="131" t="s">
        <v>218</v>
      </c>
      <c r="T37" s="131"/>
      <c r="U37" s="134" t="s">
        <v>218</v>
      </c>
      <c r="V37" s="164"/>
      <c r="W37" s="164"/>
      <c r="X37" s="146" t="s">
        <v>62</v>
      </c>
      <c r="Y37" s="149" t="s">
        <v>62</v>
      </c>
      <c r="Z37" s="159" t="s">
        <v>228</v>
      </c>
      <c r="AA37" s="161" t="s">
        <v>230</v>
      </c>
    </row>
    <row r="38" spans="1:27" ht="99.95" customHeight="1">
      <c r="A38" s="50" t="s">
        <v>45</v>
      </c>
      <c r="B38" s="40" t="s">
        <v>46</v>
      </c>
      <c r="C38" s="45" t="s">
        <v>165</v>
      </c>
      <c r="D38" s="46" t="s">
        <v>17</v>
      </c>
      <c r="E38" s="47">
        <v>43861</v>
      </c>
      <c r="F38" s="48">
        <v>1340000</v>
      </c>
      <c r="G38" s="49">
        <v>0</v>
      </c>
      <c r="H38" s="49"/>
      <c r="I38" s="43">
        <v>0</v>
      </c>
      <c r="J38" s="43">
        <v>0</v>
      </c>
      <c r="K38" s="43">
        <f t="shared" si="0"/>
        <v>1340000</v>
      </c>
      <c r="L38" s="43">
        <f t="shared" si="1"/>
        <v>844.2</v>
      </c>
      <c r="M38" s="43"/>
      <c r="N38" s="43"/>
      <c r="O38" s="43"/>
      <c r="P38" s="131" t="s">
        <v>219</v>
      </c>
      <c r="Q38" s="131" t="s">
        <v>219</v>
      </c>
      <c r="R38" s="131" t="s">
        <v>62</v>
      </c>
      <c r="S38" s="131" t="s">
        <v>62</v>
      </c>
      <c r="T38" s="131"/>
      <c r="U38" s="134" t="s">
        <v>62</v>
      </c>
      <c r="V38" s="164"/>
      <c r="W38" s="164"/>
      <c r="X38" s="146" t="s">
        <v>62</v>
      </c>
      <c r="Y38" s="149"/>
      <c r="Z38" s="159" t="s">
        <v>228</v>
      </c>
      <c r="AA38" s="161" t="s">
        <v>230</v>
      </c>
    </row>
    <row r="39" spans="1:27" ht="99.95" customHeight="1">
      <c r="A39" s="50" t="s">
        <v>47</v>
      </c>
      <c r="B39" s="40" t="s">
        <v>46</v>
      </c>
      <c r="C39" s="54" t="s">
        <v>202</v>
      </c>
      <c r="D39" s="46" t="s">
        <v>17</v>
      </c>
      <c r="E39" s="47">
        <v>43861</v>
      </c>
      <c r="F39" s="48">
        <v>2745750</v>
      </c>
      <c r="G39" s="49">
        <v>577565</v>
      </c>
      <c r="H39" s="49">
        <v>256755</v>
      </c>
      <c r="I39" s="43">
        <v>0</v>
      </c>
      <c r="J39" s="43">
        <v>0</v>
      </c>
      <c r="K39" s="43">
        <f t="shared" si="0"/>
        <v>3580070</v>
      </c>
      <c r="L39" s="43">
        <f t="shared" si="1"/>
        <v>2255.44</v>
      </c>
      <c r="M39" s="43"/>
      <c r="N39" s="43"/>
      <c r="O39" s="43"/>
      <c r="P39" s="131" t="s">
        <v>219</v>
      </c>
      <c r="Q39" s="131" t="s">
        <v>219</v>
      </c>
      <c r="R39" s="131" t="s">
        <v>62</v>
      </c>
      <c r="S39" s="131" t="s">
        <v>62</v>
      </c>
      <c r="T39" s="131"/>
      <c r="U39" s="134" t="s">
        <v>62</v>
      </c>
      <c r="V39" s="164"/>
      <c r="W39" s="164"/>
      <c r="X39" s="146" t="s">
        <v>62</v>
      </c>
      <c r="Y39" s="149"/>
      <c r="Z39" s="159" t="s">
        <v>228</v>
      </c>
      <c r="AA39" s="161" t="s">
        <v>230</v>
      </c>
    </row>
    <row r="40" spans="1:27" ht="99.95" customHeight="1">
      <c r="A40" s="52" t="s">
        <v>196</v>
      </c>
      <c r="B40" s="40" t="s">
        <v>19</v>
      </c>
      <c r="C40" s="45" t="s">
        <v>197</v>
      </c>
      <c r="D40" s="46" t="s">
        <v>17</v>
      </c>
      <c r="E40" s="47">
        <v>43861</v>
      </c>
      <c r="F40" s="48">
        <v>0</v>
      </c>
      <c r="G40" s="49">
        <v>360000</v>
      </c>
      <c r="H40" s="49">
        <v>52703</v>
      </c>
      <c r="I40" s="43">
        <v>0</v>
      </c>
      <c r="J40" s="43">
        <v>0</v>
      </c>
      <c r="K40" s="43">
        <f t="shared" si="0"/>
        <v>412703</v>
      </c>
      <c r="L40" s="43">
        <f t="shared" si="1"/>
        <v>260</v>
      </c>
      <c r="M40" s="43"/>
      <c r="N40" s="43"/>
      <c r="O40" s="43"/>
      <c r="P40" s="131" t="s">
        <v>218</v>
      </c>
      <c r="Q40" s="131" t="s">
        <v>218</v>
      </c>
      <c r="R40" s="131" t="s">
        <v>218</v>
      </c>
      <c r="S40" s="131" t="s">
        <v>218</v>
      </c>
      <c r="T40" s="131"/>
      <c r="U40" s="134" t="s">
        <v>218</v>
      </c>
      <c r="V40" s="164"/>
      <c r="W40" s="164"/>
      <c r="X40" s="146" t="s">
        <v>62</v>
      </c>
      <c r="Y40" s="149"/>
      <c r="Z40" s="159" t="s">
        <v>228</v>
      </c>
      <c r="AA40" s="161" t="s">
        <v>230</v>
      </c>
    </row>
    <row r="41" spans="1:27" ht="99.95" customHeight="1">
      <c r="A41" s="52" t="s">
        <v>48</v>
      </c>
      <c r="B41" s="40" t="s">
        <v>19</v>
      </c>
      <c r="C41" s="45" t="s">
        <v>170</v>
      </c>
      <c r="D41" s="58" t="s">
        <v>17</v>
      </c>
      <c r="E41" s="47">
        <v>43861</v>
      </c>
      <c r="F41" s="48">
        <v>510000</v>
      </c>
      <c r="G41" s="49">
        <v>0</v>
      </c>
      <c r="H41" s="49"/>
      <c r="I41" s="43">
        <v>0</v>
      </c>
      <c r="J41" s="43">
        <v>0</v>
      </c>
      <c r="K41" s="43">
        <f t="shared" si="0"/>
        <v>510000</v>
      </c>
      <c r="L41" s="43">
        <f t="shared" si="1"/>
        <v>321.3</v>
      </c>
      <c r="M41" s="43"/>
      <c r="N41" s="43"/>
      <c r="O41" s="43"/>
      <c r="P41" s="131" t="s">
        <v>219</v>
      </c>
      <c r="Q41" s="131" t="s">
        <v>219</v>
      </c>
      <c r="R41" s="131" t="s">
        <v>62</v>
      </c>
      <c r="S41" s="131" t="s">
        <v>62</v>
      </c>
      <c r="T41" s="131"/>
      <c r="U41" s="134" t="s">
        <v>62</v>
      </c>
      <c r="V41" s="164"/>
      <c r="W41" s="164"/>
      <c r="X41" s="146" t="s">
        <v>62</v>
      </c>
      <c r="Y41" s="149"/>
      <c r="Z41" s="159" t="s">
        <v>228</v>
      </c>
      <c r="AA41" s="161" t="s">
        <v>230</v>
      </c>
    </row>
    <row r="42" spans="1:27" s="123" customFormat="1" ht="99.95" customHeight="1">
      <c r="A42" s="44" t="s">
        <v>31</v>
      </c>
      <c r="B42" s="117" t="s">
        <v>19</v>
      </c>
      <c r="C42" s="118" t="s">
        <v>49</v>
      </c>
      <c r="D42" s="124" t="s">
        <v>50</v>
      </c>
      <c r="E42" s="120"/>
      <c r="F42" s="116">
        <v>0</v>
      </c>
      <c r="G42" s="121">
        <v>0</v>
      </c>
      <c r="H42" s="121"/>
      <c r="I42" s="122">
        <v>0</v>
      </c>
      <c r="J42" s="122">
        <v>0</v>
      </c>
      <c r="K42" s="122">
        <f t="shared" si="0"/>
        <v>0</v>
      </c>
      <c r="L42" s="122">
        <f t="shared" si="1"/>
        <v>0</v>
      </c>
      <c r="M42" s="122"/>
      <c r="N42" s="122"/>
      <c r="O42" s="122"/>
      <c r="P42" s="132" t="s">
        <v>218</v>
      </c>
      <c r="Q42" s="132" t="s">
        <v>218</v>
      </c>
      <c r="R42" s="132" t="s">
        <v>218</v>
      </c>
      <c r="S42" s="132" t="s">
        <v>218</v>
      </c>
      <c r="T42" s="132"/>
      <c r="U42" s="134" t="s">
        <v>218</v>
      </c>
      <c r="V42" s="164"/>
      <c r="W42" s="164"/>
      <c r="X42" s="146" t="s">
        <v>62</v>
      </c>
      <c r="Y42" s="149"/>
      <c r="Z42" s="159" t="s">
        <v>228</v>
      </c>
      <c r="AA42" s="161" t="s">
        <v>230</v>
      </c>
    </row>
    <row r="43" spans="1:27" ht="99.95" customHeight="1">
      <c r="A43" s="52" t="s">
        <v>51</v>
      </c>
      <c r="B43" s="40" t="s">
        <v>19</v>
      </c>
      <c r="C43" s="45" t="s">
        <v>52</v>
      </c>
      <c r="D43" s="46" t="s">
        <v>17</v>
      </c>
      <c r="E43" s="47">
        <v>43861</v>
      </c>
      <c r="F43" s="48">
        <v>0</v>
      </c>
      <c r="G43" s="49">
        <v>698050</v>
      </c>
      <c r="H43" s="49">
        <v>175261</v>
      </c>
      <c r="I43" s="43">
        <v>0</v>
      </c>
      <c r="J43" s="43">
        <v>0</v>
      </c>
      <c r="K43" s="43">
        <f t="shared" si="0"/>
        <v>873311</v>
      </c>
      <c r="L43" s="43">
        <f t="shared" si="1"/>
        <v>550.19000000000005</v>
      </c>
      <c r="M43" s="43"/>
      <c r="N43" s="43"/>
      <c r="O43" s="43"/>
      <c r="P43" s="131" t="s">
        <v>218</v>
      </c>
      <c r="Q43" s="131" t="s">
        <v>218</v>
      </c>
      <c r="R43" s="131" t="s">
        <v>218</v>
      </c>
      <c r="S43" s="131" t="s">
        <v>218</v>
      </c>
      <c r="T43" s="131"/>
      <c r="U43" s="134" t="s">
        <v>218</v>
      </c>
      <c r="V43" s="164"/>
      <c r="W43" s="164"/>
      <c r="X43" s="146" t="s">
        <v>62</v>
      </c>
      <c r="Y43" s="149"/>
      <c r="Z43" s="159" t="s">
        <v>228</v>
      </c>
      <c r="AA43" s="161" t="s">
        <v>230</v>
      </c>
    </row>
    <row r="44" spans="1:27" ht="16.899999999999999" customHeight="1">
      <c r="A44" s="53"/>
      <c r="B44" s="40"/>
      <c r="C44" s="54"/>
      <c r="D44" s="59"/>
      <c r="E44" s="54"/>
      <c r="F44" s="60"/>
      <c r="G44" s="49"/>
      <c r="H44" s="49"/>
      <c r="I44" s="43"/>
      <c r="J44" s="43"/>
      <c r="K44" s="43"/>
      <c r="L44" s="43">
        <f t="shared" si="1"/>
        <v>0</v>
      </c>
      <c r="M44" s="43"/>
      <c r="N44" s="43"/>
      <c r="O44" s="43"/>
      <c r="P44" s="131"/>
      <c r="Q44" s="131"/>
      <c r="R44" s="131"/>
      <c r="S44" s="131"/>
      <c r="T44" s="131"/>
      <c r="U44" s="134"/>
      <c r="V44" s="163"/>
      <c r="W44" s="163"/>
      <c r="Y44" s="149"/>
      <c r="Z44" s="159" t="s">
        <v>228</v>
      </c>
      <c r="AA44" s="161" t="s">
        <v>230</v>
      </c>
    </row>
    <row r="45" spans="1:27" ht="16.899999999999999" customHeight="1" thickBot="1">
      <c r="A45" s="61" t="s">
        <v>13</v>
      </c>
      <c r="B45" s="62"/>
      <c r="C45" s="63"/>
      <c r="D45" s="63"/>
      <c r="E45" s="63"/>
      <c r="F45" s="64">
        <f>SUM(F10:F44)</f>
        <v>114716975</v>
      </c>
      <c r="G45" s="64">
        <f>SUM(G10:G44)</f>
        <v>16450759</v>
      </c>
      <c r="H45" s="64">
        <f>SUM(H10:H44)</f>
        <v>6733403</v>
      </c>
      <c r="I45" s="64">
        <f>SUM(I11:I37)</f>
        <v>0</v>
      </c>
      <c r="J45" s="64">
        <f>SUM(J10:J44)</f>
        <v>0</v>
      </c>
      <c r="K45" s="64">
        <f>SUM(K10:K44)</f>
        <v>137476202</v>
      </c>
      <c r="L45" s="64">
        <f>SUM(L10:L44)</f>
        <v>86610.02</v>
      </c>
      <c r="M45" s="64"/>
      <c r="N45" s="64"/>
      <c r="O45" s="64"/>
      <c r="P45" s="128"/>
      <c r="Q45" s="128"/>
      <c r="R45" s="128"/>
      <c r="S45" s="128"/>
      <c r="T45" s="128"/>
      <c r="U45" s="140"/>
      <c r="V45" s="140"/>
      <c r="W45" s="140"/>
      <c r="X45" s="140"/>
      <c r="Y45" s="140"/>
    </row>
    <row r="46" spans="1:27" ht="16.899999999999999" customHeight="1" thickTop="1">
      <c r="A46" s="65"/>
      <c r="B46" s="66"/>
      <c r="C46" s="67"/>
      <c r="D46" s="68"/>
      <c r="E46" s="67"/>
      <c r="F46" s="69"/>
      <c r="G46" s="70"/>
      <c r="H46" s="70"/>
      <c r="I46" s="70"/>
      <c r="J46" s="70"/>
      <c r="K46" s="70"/>
      <c r="L46" s="70"/>
      <c r="M46" s="70"/>
      <c r="N46" s="70"/>
      <c r="O46" s="70"/>
      <c r="P46" s="131"/>
      <c r="Q46" s="131"/>
      <c r="R46" s="131"/>
      <c r="S46" s="131"/>
      <c r="T46" s="131"/>
      <c r="U46" s="134"/>
      <c r="V46" s="163"/>
      <c r="W46" s="163"/>
      <c r="Y46" s="149"/>
    </row>
    <row r="47" spans="1:27" ht="16.899999999999999" customHeight="1">
      <c r="A47" s="65"/>
      <c r="B47" s="66"/>
      <c r="C47" s="67"/>
      <c r="D47" s="67"/>
      <c r="E47" s="67"/>
      <c r="F47" s="69"/>
      <c r="G47" s="70"/>
      <c r="H47" s="70"/>
      <c r="I47" s="70"/>
      <c r="J47" s="70"/>
      <c r="K47" s="70"/>
      <c r="L47" s="70"/>
      <c r="M47" s="70"/>
      <c r="N47" s="70"/>
      <c r="O47" s="70"/>
      <c r="P47" s="131"/>
      <c r="Q47" s="131"/>
      <c r="R47" s="131"/>
      <c r="S47" s="131"/>
      <c r="T47" s="131"/>
      <c r="U47" s="134"/>
      <c r="V47" s="134"/>
      <c r="W47" s="134"/>
      <c r="X47" s="134"/>
      <c r="Y47" s="149"/>
    </row>
    <row r="48" spans="1:27" ht="16.899999999999999" customHeight="1" thickBot="1">
      <c r="A48" s="71" t="s">
        <v>53</v>
      </c>
      <c r="B48" s="72"/>
      <c r="C48" s="41"/>
      <c r="D48" s="41"/>
      <c r="E48" s="41"/>
      <c r="F48" s="73"/>
      <c r="G48" s="74"/>
      <c r="H48" s="74"/>
      <c r="I48" s="74"/>
      <c r="J48" s="74"/>
      <c r="K48" s="74"/>
      <c r="L48" s="74"/>
      <c r="M48" s="74"/>
      <c r="N48" s="74"/>
      <c r="O48" s="74"/>
      <c r="P48" s="131"/>
      <c r="Q48" s="131"/>
      <c r="R48" s="131"/>
      <c r="S48" s="131"/>
      <c r="T48" s="131"/>
      <c r="U48" s="134"/>
      <c r="V48" s="134"/>
      <c r="W48" s="134"/>
      <c r="X48" s="134"/>
      <c r="Y48" s="149"/>
    </row>
    <row r="49" spans="1:25" ht="16.899999999999999" customHeight="1" thickTop="1">
      <c r="A49" s="75" t="s">
        <v>54</v>
      </c>
      <c r="B49" s="40"/>
      <c r="C49" s="41"/>
      <c r="D49" s="41"/>
      <c r="E49" s="41"/>
      <c r="F49" s="48"/>
      <c r="G49" s="49"/>
      <c r="H49" s="49"/>
      <c r="I49" s="74"/>
      <c r="J49" s="74"/>
      <c r="K49" s="43"/>
      <c r="L49" s="43">
        <f>ROUND(K49*premie2008/1000,2)</f>
        <v>0</v>
      </c>
      <c r="M49" s="43"/>
      <c r="N49" s="43"/>
      <c r="O49" s="43"/>
      <c r="P49" s="131"/>
      <c r="Q49" s="131"/>
      <c r="R49" s="131"/>
      <c r="S49" s="131"/>
      <c r="T49" s="131"/>
      <c r="U49" s="134"/>
      <c r="V49" s="134"/>
      <c r="W49" s="134"/>
      <c r="X49" s="134"/>
      <c r="Y49" s="149"/>
    </row>
    <row r="50" spans="1:25" ht="16.899999999999999" customHeight="1">
      <c r="A50" s="52"/>
      <c r="B50" s="40"/>
      <c r="C50" s="41"/>
      <c r="D50" s="41"/>
      <c r="E50" s="41"/>
      <c r="F50" s="48"/>
      <c r="G50" s="49"/>
      <c r="H50" s="49"/>
      <c r="I50" s="74"/>
      <c r="J50" s="74"/>
      <c r="K50" s="43"/>
      <c r="L50" s="43"/>
      <c r="M50" s="43"/>
      <c r="N50" s="43"/>
      <c r="O50" s="43"/>
      <c r="P50" s="131"/>
      <c r="Q50" s="131"/>
      <c r="R50" s="131"/>
      <c r="S50" s="131"/>
      <c r="T50" s="131"/>
      <c r="U50" s="134" t="s">
        <v>62</v>
      </c>
      <c r="V50" s="134"/>
      <c r="W50" s="134"/>
      <c r="X50" s="134" t="s">
        <v>62</v>
      </c>
      <c r="Y50" s="149"/>
    </row>
    <row r="51" spans="1:25" ht="207.75" customHeight="1">
      <c r="A51" s="44" t="s">
        <v>55</v>
      </c>
      <c r="B51" s="40" t="s">
        <v>19</v>
      </c>
      <c r="C51" s="41" t="s">
        <v>56</v>
      </c>
      <c r="D51" s="41" t="s">
        <v>57</v>
      </c>
      <c r="E51" s="47">
        <v>43861</v>
      </c>
      <c r="F51" s="48">
        <v>3650000</v>
      </c>
      <c r="G51" s="49">
        <v>641750</v>
      </c>
      <c r="H51" s="49">
        <v>148400</v>
      </c>
      <c r="I51" s="74"/>
      <c r="J51" s="74"/>
      <c r="K51" s="43">
        <f t="shared" ref="K51:K67" si="2">SUM(F51:J51)</f>
        <v>4440150</v>
      </c>
      <c r="L51" s="43">
        <f t="shared" ref="L51:L93" si="3">ROUND(K51*0.63/1000,2)</f>
        <v>2797.29</v>
      </c>
      <c r="M51" s="43"/>
      <c r="N51" s="43"/>
      <c r="O51" s="43"/>
      <c r="P51" s="131" t="s">
        <v>17</v>
      </c>
      <c r="Q51" s="131" t="s">
        <v>219</v>
      </c>
      <c r="R51" s="131" t="s">
        <v>62</v>
      </c>
      <c r="S51" s="131" t="s">
        <v>62</v>
      </c>
      <c r="T51" s="131"/>
      <c r="U51" s="134" t="s">
        <v>17</v>
      </c>
      <c r="V51" s="169" t="s">
        <v>238</v>
      </c>
      <c r="W51" s="169" t="s">
        <v>239</v>
      </c>
      <c r="X51" s="134" t="s">
        <v>62</v>
      </c>
      <c r="Y51" s="149" t="s">
        <v>17</v>
      </c>
    </row>
    <row r="52" spans="1:25" ht="23.45" customHeight="1">
      <c r="A52" s="44" t="s">
        <v>58</v>
      </c>
      <c r="B52" s="40" t="s">
        <v>19</v>
      </c>
      <c r="C52" s="41" t="s">
        <v>59</v>
      </c>
      <c r="D52" s="41" t="s">
        <v>57</v>
      </c>
      <c r="E52" s="47">
        <v>43861</v>
      </c>
      <c r="F52" s="48">
        <v>294000</v>
      </c>
      <c r="G52" s="49">
        <v>0</v>
      </c>
      <c r="H52" s="49"/>
      <c r="I52" s="74"/>
      <c r="J52" s="74"/>
      <c r="K52" s="43">
        <f t="shared" si="2"/>
        <v>294000</v>
      </c>
      <c r="L52" s="43">
        <f t="shared" si="3"/>
        <v>185.22</v>
      </c>
      <c r="M52" s="43"/>
      <c r="N52" s="43"/>
      <c r="O52" s="43"/>
      <c r="P52" s="131" t="s">
        <v>62</v>
      </c>
      <c r="Q52" s="131" t="s">
        <v>62</v>
      </c>
      <c r="R52" s="131" t="s">
        <v>62</v>
      </c>
      <c r="S52" s="131" t="s">
        <v>62</v>
      </c>
      <c r="T52" s="131"/>
      <c r="U52" s="134" t="s">
        <v>62</v>
      </c>
      <c r="V52" s="134"/>
      <c r="W52" s="134"/>
      <c r="X52" s="134" t="s">
        <v>62</v>
      </c>
      <c r="Y52" s="149"/>
    </row>
    <row r="53" spans="1:25" ht="95.25" customHeight="1">
      <c r="A53" s="44" t="s">
        <v>181</v>
      </c>
      <c r="B53" s="40" t="s">
        <v>19</v>
      </c>
      <c r="C53" s="41" t="s">
        <v>182</v>
      </c>
      <c r="D53" s="41" t="s">
        <v>62</v>
      </c>
      <c r="E53" s="47">
        <v>43861</v>
      </c>
      <c r="F53" s="48">
        <v>4794000</v>
      </c>
      <c r="G53" s="49">
        <v>0</v>
      </c>
      <c r="H53" s="49"/>
      <c r="I53" s="74"/>
      <c r="J53" s="74"/>
      <c r="K53" s="43"/>
      <c r="L53" s="43">
        <f t="shared" si="3"/>
        <v>0</v>
      </c>
      <c r="M53" s="43"/>
      <c r="N53" s="43"/>
      <c r="O53" s="43"/>
      <c r="P53" s="131" t="s">
        <v>219</v>
      </c>
      <c r="Q53" s="131" t="s">
        <v>219</v>
      </c>
      <c r="R53" s="131" t="s">
        <v>62</v>
      </c>
      <c r="S53" s="168" t="s">
        <v>240</v>
      </c>
      <c r="T53" s="131" t="s">
        <v>214</v>
      </c>
      <c r="U53" s="134" t="s">
        <v>62</v>
      </c>
      <c r="V53" s="134"/>
      <c r="W53" s="134"/>
      <c r="X53" s="134" t="s">
        <v>62</v>
      </c>
      <c r="Y53" s="149" t="s">
        <v>17</v>
      </c>
    </row>
    <row r="54" spans="1:25" ht="16.899999999999999" customHeight="1">
      <c r="A54" s="44" t="s">
        <v>60</v>
      </c>
      <c r="B54" s="40" t="s">
        <v>19</v>
      </c>
      <c r="C54" s="41" t="s">
        <v>61</v>
      </c>
      <c r="D54" s="46" t="s">
        <v>62</v>
      </c>
      <c r="E54" s="47">
        <v>43861</v>
      </c>
      <c r="F54" s="48">
        <v>252650</v>
      </c>
      <c r="G54" s="49">
        <v>0</v>
      </c>
      <c r="H54" s="49"/>
      <c r="I54" s="74"/>
      <c r="J54" s="74"/>
      <c r="K54" s="43">
        <f t="shared" si="2"/>
        <v>252650</v>
      </c>
      <c r="L54" s="43">
        <f t="shared" si="3"/>
        <v>159.16999999999999</v>
      </c>
      <c r="M54" s="43"/>
      <c r="N54" s="43"/>
      <c r="O54" s="43"/>
      <c r="P54" s="131" t="s">
        <v>62</v>
      </c>
      <c r="Q54" s="131" t="s">
        <v>17</v>
      </c>
      <c r="R54" s="131" t="s">
        <v>62</v>
      </c>
      <c r="S54" s="131" t="s">
        <v>62</v>
      </c>
      <c r="T54" s="131"/>
      <c r="U54" s="134" t="s">
        <v>62</v>
      </c>
      <c r="V54" s="134"/>
      <c r="W54" s="134"/>
      <c r="X54" s="134" t="s">
        <v>62</v>
      </c>
      <c r="Y54" s="149" t="s">
        <v>62</v>
      </c>
    </row>
    <row r="55" spans="1:25" ht="16.899999999999999" customHeight="1">
      <c r="A55" s="44" t="s">
        <v>60</v>
      </c>
      <c r="B55" s="40" t="s">
        <v>19</v>
      </c>
      <c r="C55" s="41" t="s">
        <v>63</v>
      </c>
      <c r="D55" s="46" t="s">
        <v>62</v>
      </c>
      <c r="E55" s="47">
        <v>43861</v>
      </c>
      <c r="F55" s="48">
        <v>348000</v>
      </c>
      <c r="G55" s="49">
        <v>0</v>
      </c>
      <c r="H55" s="49"/>
      <c r="I55" s="74"/>
      <c r="J55" s="74"/>
      <c r="K55" s="43">
        <f t="shared" si="2"/>
        <v>348000</v>
      </c>
      <c r="L55" s="43">
        <f t="shared" si="3"/>
        <v>219.24</v>
      </c>
      <c r="M55" s="43"/>
      <c r="N55" s="43"/>
      <c r="O55" s="43"/>
      <c r="P55" s="131" t="s">
        <v>62</v>
      </c>
      <c r="Q55" s="131" t="s">
        <v>62</v>
      </c>
      <c r="R55" s="131" t="s">
        <v>62</v>
      </c>
      <c r="S55" s="131" t="s">
        <v>62</v>
      </c>
      <c r="T55" s="131"/>
      <c r="U55" s="134" t="s">
        <v>62</v>
      </c>
      <c r="V55" s="134"/>
      <c r="W55" s="134"/>
      <c r="X55" s="134" t="s">
        <v>62</v>
      </c>
      <c r="Y55" s="149" t="s">
        <v>62</v>
      </c>
    </row>
    <row r="56" spans="1:25" ht="16.899999999999999" customHeight="1">
      <c r="A56" s="44" t="s">
        <v>64</v>
      </c>
      <c r="B56" s="40" t="s">
        <v>19</v>
      </c>
      <c r="C56" s="41" t="s">
        <v>65</v>
      </c>
      <c r="D56" s="46" t="s">
        <v>62</v>
      </c>
      <c r="E56" s="47">
        <v>43861</v>
      </c>
      <c r="F56" s="48">
        <v>1760500</v>
      </c>
      <c r="G56" s="49">
        <v>0</v>
      </c>
      <c r="H56" s="49"/>
      <c r="I56" s="74"/>
      <c r="J56" s="74"/>
      <c r="K56" s="43">
        <f t="shared" si="2"/>
        <v>1760500</v>
      </c>
      <c r="L56" s="43">
        <f t="shared" si="3"/>
        <v>1109.1199999999999</v>
      </c>
      <c r="M56" s="43"/>
      <c r="N56" s="43"/>
      <c r="O56" s="43"/>
      <c r="P56" s="131" t="s">
        <v>219</v>
      </c>
      <c r="Q56" s="131" t="s">
        <v>219</v>
      </c>
      <c r="R56" s="131" t="s">
        <v>62</v>
      </c>
      <c r="S56" s="131" t="s">
        <v>62</v>
      </c>
      <c r="T56" s="131"/>
      <c r="U56" s="134" t="s">
        <v>62</v>
      </c>
      <c r="V56" s="134"/>
      <c r="W56" s="134"/>
      <c r="X56" s="134" t="s">
        <v>62</v>
      </c>
      <c r="Y56" s="149"/>
    </row>
    <row r="57" spans="1:25" ht="16.899999999999999" customHeight="1">
      <c r="A57" s="44" t="s">
        <v>66</v>
      </c>
      <c r="B57" s="40" t="s">
        <v>19</v>
      </c>
      <c r="C57" s="41" t="s">
        <v>67</v>
      </c>
      <c r="D57" s="46" t="s">
        <v>62</v>
      </c>
      <c r="E57" s="47">
        <v>43861</v>
      </c>
      <c r="F57" s="48">
        <v>220500</v>
      </c>
      <c r="G57" s="49">
        <v>0</v>
      </c>
      <c r="H57" s="49"/>
      <c r="I57" s="74"/>
      <c r="J57" s="74"/>
      <c r="K57" s="43">
        <f t="shared" si="2"/>
        <v>220500</v>
      </c>
      <c r="L57" s="43">
        <f t="shared" si="3"/>
        <v>138.91999999999999</v>
      </c>
      <c r="M57" s="43"/>
      <c r="N57" s="43"/>
      <c r="O57" s="43"/>
      <c r="P57" s="131" t="s">
        <v>62</v>
      </c>
      <c r="Q57" s="131" t="s">
        <v>62</v>
      </c>
      <c r="R57" s="131" t="s">
        <v>62</v>
      </c>
      <c r="S57" s="131" t="s">
        <v>62</v>
      </c>
      <c r="T57" s="131"/>
      <c r="U57" s="134" t="s">
        <v>62</v>
      </c>
      <c r="V57" s="134"/>
      <c r="W57" s="134"/>
      <c r="X57" s="134" t="s">
        <v>62</v>
      </c>
      <c r="Y57" s="149" t="s">
        <v>17</v>
      </c>
    </row>
    <row r="58" spans="1:25" ht="323.25" customHeight="1">
      <c r="A58" s="44" t="s">
        <v>68</v>
      </c>
      <c r="B58" s="40" t="s">
        <v>19</v>
      </c>
      <c r="C58" s="41" t="s">
        <v>69</v>
      </c>
      <c r="D58" s="41" t="s">
        <v>57</v>
      </c>
      <c r="E58" s="47">
        <v>43861</v>
      </c>
      <c r="F58" s="48">
        <v>28547400</v>
      </c>
      <c r="G58" s="49">
        <v>1827450</v>
      </c>
      <c r="H58" s="49">
        <v>3144445</v>
      </c>
      <c r="I58" s="74"/>
      <c r="J58" s="74"/>
      <c r="K58" s="43">
        <f t="shared" si="2"/>
        <v>33519295</v>
      </c>
      <c r="L58" s="43">
        <f t="shared" si="3"/>
        <v>21117.16</v>
      </c>
      <c r="M58" s="43"/>
      <c r="N58" s="43"/>
      <c r="O58" s="43"/>
      <c r="P58" s="131" t="s">
        <v>17</v>
      </c>
      <c r="Q58" s="131" t="s">
        <v>17</v>
      </c>
      <c r="R58" s="131" t="s">
        <v>62</v>
      </c>
      <c r="S58" s="131" t="s">
        <v>62</v>
      </c>
      <c r="T58" s="131"/>
      <c r="U58" s="134" t="s">
        <v>17</v>
      </c>
      <c r="V58" s="169" t="s">
        <v>241</v>
      </c>
      <c r="W58" s="169" t="s">
        <v>239</v>
      </c>
      <c r="X58" s="134" t="s">
        <v>62</v>
      </c>
      <c r="Y58" s="149" t="s">
        <v>17</v>
      </c>
    </row>
    <row r="59" spans="1:25" ht="16.899999999999999" customHeight="1">
      <c r="A59" s="44" t="s">
        <v>70</v>
      </c>
      <c r="B59" s="40" t="s">
        <v>19</v>
      </c>
      <c r="C59" s="41" t="s">
        <v>71</v>
      </c>
      <c r="D59" s="41" t="s">
        <v>62</v>
      </c>
      <c r="E59" s="47">
        <v>43861</v>
      </c>
      <c r="F59" s="48">
        <v>0</v>
      </c>
      <c r="G59" s="49">
        <v>112000</v>
      </c>
      <c r="H59" s="49">
        <v>11000</v>
      </c>
      <c r="I59" s="74"/>
      <c r="J59" s="74"/>
      <c r="K59" s="43">
        <f t="shared" si="2"/>
        <v>123000</v>
      </c>
      <c r="L59" s="43">
        <f t="shared" si="3"/>
        <v>77.489999999999995</v>
      </c>
      <c r="M59" s="43"/>
      <c r="N59" s="43"/>
      <c r="O59" s="43"/>
      <c r="P59" s="131" t="s">
        <v>221</v>
      </c>
      <c r="Q59" s="131" t="s">
        <v>221</v>
      </c>
      <c r="R59" s="131" t="s">
        <v>221</v>
      </c>
      <c r="S59" s="131" t="s">
        <v>62</v>
      </c>
      <c r="T59" s="131"/>
      <c r="U59" s="134" t="s">
        <v>62</v>
      </c>
      <c r="V59" s="134"/>
      <c r="W59" s="134"/>
      <c r="X59" s="134" t="s">
        <v>62</v>
      </c>
      <c r="Y59" s="149"/>
    </row>
    <row r="60" spans="1:25" ht="16.899999999999999" customHeight="1">
      <c r="A60" s="44" t="s">
        <v>72</v>
      </c>
      <c r="B60" s="40" t="s">
        <v>19</v>
      </c>
      <c r="C60" s="41" t="s">
        <v>188</v>
      </c>
      <c r="D60" s="46" t="s">
        <v>17</v>
      </c>
      <c r="E60" s="47">
        <v>43861</v>
      </c>
      <c r="F60" s="48">
        <v>2865000</v>
      </c>
      <c r="G60" s="49">
        <v>0</v>
      </c>
      <c r="H60" s="49"/>
      <c r="I60" s="74"/>
      <c r="J60" s="74"/>
      <c r="K60" s="43">
        <f t="shared" si="2"/>
        <v>2865000</v>
      </c>
      <c r="L60" s="43">
        <f t="shared" si="3"/>
        <v>1804.95</v>
      </c>
      <c r="M60" s="43"/>
      <c r="N60" s="43"/>
      <c r="O60" s="43"/>
      <c r="P60" s="131" t="s">
        <v>62</v>
      </c>
      <c r="Q60" s="131" t="s">
        <v>62</v>
      </c>
      <c r="R60" s="131" t="s">
        <v>62</v>
      </c>
      <c r="S60" s="131" t="s">
        <v>62</v>
      </c>
      <c r="T60" s="131"/>
      <c r="U60" s="134" t="s">
        <v>62</v>
      </c>
      <c r="V60" s="134"/>
      <c r="W60" s="134"/>
      <c r="X60" s="134" t="s">
        <v>62</v>
      </c>
      <c r="Y60" s="149" t="s">
        <v>17</v>
      </c>
    </row>
    <row r="61" spans="1:25" ht="16.899999999999999" customHeight="1">
      <c r="A61" s="44" t="s">
        <v>73</v>
      </c>
      <c r="B61" s="40" t="s">
        <v>19</v>
      </c>
      <c r="C61" s="41" t="s">
        <v>74</v>
      </c>
      <c r="D61" s="46" t="s">
        <v>62</v>
      </c>
      <c r="E61" s="47">
        <v>43861</v>
      </c>
      <c r="F61" s="48">
        <v>375000</v>
      </c>
      <c r="G61" s="49">
        <v>0</v>
      </c>
      <c r="H61" s="49"/>
      <c r="I61" s="74"/>
      <c r="J61" s="74"/>
      <c r="K61" s="43">
        <f t="shared" si="2"/>
        <v>375000</v>
      </c>
      <c r="L61" s="43">
        <f t="shared" si="3"/>
        <v>236.25</v>
      </c>
      <c r="M61" s="43"/>
      <c r="N61" s="43"/>
      <c r="O61" s="43"/>
      <c r="P61" s="131" t="s">
        <v>62</v>
      </c>
      <c r="Q61" s="131" t="s">
        <v>62</v>
      </c>
      <c r="R61" s="131" t="s">
        <v>62</v>
      </c>
      <c r="S61" s="131" t="s">
        <v>62</v>
      </c>
      <c r="T61" s="131"/>
      <c r="U61" s="134" t="s">
        <v>62</v>
      </c>
      <c r="V61" s="134"/>
      <c r="W61" s="134"/>
      <c r="X61" s="134" t="s">
        <v>62</v>
      </c>
      <c r="Y61" s="149"/>
    </row>
    <row r="62" spans="1:25" ht="16.899999999999999" customHeight="1">
      <c r="A62" s="52" t="s">
        <v>75</v>
      </c>
      <c r="B62" s="40" t="s">
        <v>19</v>
      </c>
      <c r="C62" s="41" t="s">
        <v>76</v>
      </c>
      <c r="D62" s="46" t="s">
        <v>62</v>
      </c>
      <c r="E62" s="47">
        <v>43861</v>
      </c>
      <c r="F62" s="48">
        <v>158000</v>
      </c>
      <c r="G62" s="49">
        <v>0</v>
      </c>
      <c r="H62" s="49"/>
      <c r="I62" s="74"/>
      <c r="J62" s="74"/>
      <c r="K62" s="43">
        <f t="shared" si="2"/>
        <v>158000</v>
      </c>
      <c r="L62" s="43">
        <f t="shared" si="3"/>
        <v>99.54</v>
      </c>
      <c r="M62" s="43"/>
      <c r="N62" s="43"/>
      <c r="O62" s="43"/>
      <c r="P62" s="131" t="s">
        <v>62</v>
      </c>
      <c r="Q62" s="131" t="s">
        <v>62</v>
      </c>
      <c r="R62" s="131" t="s">
        <v>62</v>
      </c>
      <c r="S62" s="131" t="s">
        <v>62</v>
      </c>
      <c r="T62" s="131"/>
      <c r="U62" s="134" t="s">
        <v>62</v>
      </c>
      <c r="V62" s="134"/>
      <c r="W62" s="134"/>
      <c r="X62" s="134" t="s">
        <v>62</v>
      </c>
      <c r="Y62" s="149" t="s">
        <v>62</v>
      </c>
    </row>
    <row r="63" spans="1:25" ht="229.5" customHeight="1">
      <c r="A63" s="52" t="s">
        <v>77</v>
      </c>
      <c r="B63" s="40" t="s">
        <v>19</v>
      </c>
      <c r="C63" s="41" t="s">
        <v>78</v>
      </c>
      <c r="D63" s="46" t="s">
        <v>17</v>
      </c>
      <c r="E63" s="47">
        <v>43861</v>
      </c>
      <c r="F63" s="48">
        <v>695000</v>
      </c>
      <c r="G63" s="49">
        <v>98105</v>
      </c>
      <c r="H63" s="49">
        <v>20000</v>
      </c>
      <c r="I63" s="74"/>
      <c r="J63" s="74"/>
      <c r="K63" s="43">
        <f t="shared" si="2"/>
        <v>813105</v>
      </c>
      <c r="L63" s="43">
        <f t="shared" si="3"/>
        <v>512.26</v>
      </c>
      <c r="M63" s="43"/>
      <c r="N63" s="43"/>
      <c r="O63" s="43"/>
      <c r="P63" s="131" t="s">
        <v>219</v>
      </c>
      <c r="Q63" s="131" t="s">
        <v>219</v>
      </c>
      <c r="R63" s="131" t="s">
        <v>62</v>
      </c>
      <c r="S63" s="131" t="s">
        <v>62</v>
      </c>
      <c r="T63" s="131"/>
      <c r="U63" s="134" t="s">
        <v>17</v>
      </c>
      <c r="V63" s="169" t="s">
        <v>238</v>
      </c>
      <c r="W63" s="169" t="s">
        <v>242</v>
      </c>
      <c r="X63" s="134" t="s">
        <v>62</v>
      </c>
      <c r="Y63" s="149" t="s">
        <v>62</v>
      </c>
    </row>
    <row r="64" spans="1:25" ht="223.5" customHeight="1">
      <c r="A64" s="52" t="s">
        <v>79</v>
      </c>
      <c r="B64" s="40" t="s">
        <v>19</v>
      </c>
      <c r="C64" s="41" t="s">
        <v>80</v>
      </c>
      <c r="D64" s="46" t="s">
        <v>17</v>
      </c>
      <c r="E64" s="47">
        <v>43861</v>
      </c>
      <c r="F64" s="48">
        <v>648000</v>
      </c>
      <c r="G64" s="49">
        <v>41665</v>
      </c>
      <c r="H64" s="49">
        <v>4000</v>
      </c>
      <c r="I64" s="74"/>
      <c r="J64" s="74"/>
      <c r="K64" s="43">
        <f t="shared" si="2"/>
        <v>693665</v>
      </c>
      <c r="L64" s="43">
        <f t="shared" si="3"/>
        <v>437.01</v>
      </c>
      <c r="M64" s="43"/>
      <c r="N64" s="43"/>
      <c r="O64" s="43"/>
      <c r="P64" s="131" t="s">
        <v>219</v>
      </c>
      <c r="Q64" s="131" t="s">
        <v>62</v>
      </c>
      <c r="R64" s="131" t="s">
        <v>62</v>
      </c>
      <c r="S64" s="131" t="s">
        <v>62</v>
      </c>
      <c r="T64" s="131"/>
      <c r="U64" s="134" t="s">
        <v>17</v>
      </c>
      <c r="V64" s="169" t="s">
        <v>238</v>
      </c>
      <c r="W64" s="169" t="s">
        <v>239</v>
      </c>
      <c r="X64" s="134" t="s">
        <v>62</v>
      </c>
      <c r="Y64" s="149" t="s">
        <v>62</v>
      </c>
    </row>
    <row r="65" spans="1:28" ht="16.899999999999999" customHeight="1">
      <c r="A65" s="52" t="s">
        <v>81</v>
      </c>
      <c r="B65" s="40" t="s">
        <v>46</v>
      </c>
      <c r="C65" s="41" t="s">
        <v>82</v>
      </c>
      <c r="D65" s="46" t="s">
        <v>17</v>
      </c>
      <c r="E65" s="47">
        <v>43861</v>
      </c>
      <c r="F65" s="48">
        <v>2252250</v>
      </c>
      <c r="G65" s="49">
        <v>136540</v>
      </c>
      <c r="H65" s="49">
        <v>32500</v>
      </c>
      <c r="I65" s="74"/>
      <c r="J65" s="74"/>
      <c r="K65" s="43">
        <f t="shared" si="2"/>
        <v>2421290</v>
      </c>
      <c r="L65" s="43">
        <f t="shared" si="3"/>
        <v>1525.41</v>
      </c>
      <c r="M65" s="43"/>
      <c r="N65" s="43"/>
      <c r="O65" s="43"/>
      <c r="P65" s="131" t="s">
        <v>219</v>
      </c>
      <c r="Q65" s="131" t="s">
        <v>219</v>
      </c>
      <c r="R65" s="131" t="s">
        <v>62</v>
      </c>
      <c r="S65" s="131" t="s">
        <v>62</v>
      </c>
      <c r="T65" s="131"/>
      <c r="U65" s="134" t="s">
        <v>62</v>
      </c>
      <c r="V65" s="134"/>
      <c r="W65" s="134"/>
      <c r="X65" s="134" t="s">
        <v>62</v>
      </c>
      <c r="Y65" s="149" t="s">
        <v>17</v>
      </c>
    </row>
    <row r="66" spans="1:28" ht="16.899999999999999" customHeight="1">
      <c r="A66" s="52" t="s">
        <v>83</v>
      </c>
      <c r="B66" s="40" t="s">
        <v>19</v>
      </c>
      <c r="C66" s="41" t="s">
        <v>187</v>
      </c>
      <c r="D66" s="46" t="s">
        <v>17</v>
      </c>
      <c r="E66" s="47">
        <v>43861</v>
      </c>
      <c r="F66" s="48">
        <v>12950000</v>
      </c>
      <c r="G66" s="49">
        <v>0</v>
      </c>
      <c r="H66" s="49"/>
      <c r="I66" s="74"/>
      <c r="J66" s="74"/>
      <c r="K66" s="43">
        <f t="shared" si="2"/>
        <v>12950000</v>
      </c>
      <c r="L66" s="43">
        <f t="shared" si="3"/>
        <v>8158.5</v>
      </c>
      <c r="M66" s="43"/>
      <c r="N66" s="43"/>
      <c r="O66" s="43"/>
      <c r="P66" s="131" t="s">
        <v>219</v>
      </c>
      <c r="Q66" s="131" t="s">
        <v>219</v>
      </c>
      <c r="R66" s="131" t="s">
        <v>62</v>
      </c>
      <c r="S66" s="131" t="s">
        <v>62</v>
      </c>
      <c r="T66" s="131"/>
      <c r="U66" s="134" t="s">
        <v>62</v>
      </c>
      <c r="V66" s="134"/>
      <c r="W66" s="134"/>
      <c r="X66" s="134" t="s">
        <v>62</v>
      </c>
      <c r="Y66" s="149" t="s">
        <v>17</v>
      </c>
    </row>
    <row r="67" spans="1:28" ht="16.899999999999999" customHeight="1">
      <c r="A67" s="52" t="s">
        <v>185</v>
      </c>
      <c r="B67" s="40" t="s">
        <v>19</v>
      </c>
      <c r="C67" s="41" t="s">
        <v>186</v>
      </c>
      <c r="D67" s="41" t="s">
        <v>174</v>
      </c>
      <c r="E67" s="41">
        <v>43861</v>
      </c>
      <c r="F67" s="48">
        <v>128000</v>
      </c>
      <c r="G67" s="49">
        <v>0</v>
      </c>
      <c r="H67" s="49"/>
      <c r="I67" s="74"/>
      <c r="J67" s="74"/>
      <c r="K67" s="43">
        <f t="shared" si="2"/>
        <v>128000</v>
      </c>
      <c r="L67" s="43">
        <f t="shared" si="3"/>
        <v>80.64</v>
      </c>
      <c r="M67" s="43"/>
      <c r="N67" s="43"/>
      <c r="O67" s="43"/>
      <c r="P67" s="131" t="s">
        <v>219</v>
      </c>
      <c r="Q67" s="131" t="s">
        <v>62</v>
      </c>
      <c r="R67" s="131" t="s">
        <v>62</v>
      </c>
      <c r="S67" s="131" t="s">
        <v>62</v>
      </c>
      <c r="T67" s="131"/>
      <c r="U67" s="134" t="s">
        <v>62</v>
      </c>
      <c r="V67" s="134"/>
      <c r="W67" s="134"/>
      <c r="X67" s="134" t="s">
        <v>62</v>
      </c>
      <c r="Y67" s="149" t="s">
        <v>62</v>
      </c>
    </row>
    <row r="68" spans="1:28" ht="16.899999999999999" customHeight="1">
      <c r="A68" s="44" t="s">
        <v>84</v>
      </c>
      <c r="B68" s="55" t="s">
        <v>85</v>
      </c>
      <c r="C68" s="77" t="s">
        <v>86</v>
      </c>
      <c r="D68" s="57" t="s">
        <v>17</v>
      </c>
      <c r="E68" s="47">
        <v>43861</v>
      </c>
      <c r="F68" s="48">
        <v>454000</v>
      </c>
      <c r="G68" s="49">
        <v>0</v>
      </c>
      <c r="H68" s="49"/>
      <c r="I68" s="43">
        <v>0</v>
      </c>
      <c r="J68" s="43">
        <v>0</v>
      </c>
      <c r="K68" s="43">
        <f t="shared" ref="K68:K75" si="4">SUM(F68:J68)</f>
        <v>454000</v>
      </c>
      <c r="L68" s="43">
        <f t="shared" si="3"/>
        <v>286.02</v>
      </c>
      <c r="M68" s="43"/>
      <c r="N68" s="43"/>
      <c r="O68" s="43"/>
      <c r="P68" s="131" t="s">
        <v>62</v>
      </c>
      <c r="Q68" s="131" t="s">
        <v>220</v>
      </c>
      <c r="R68" s="131" t="s">
        <v>220</v>
      </c>
      <c r="S68" s="131" t="s">
        <v>62</v>
      </c>
      <c r="T68" s="131"/>
      <c r="U68" s="134" t="s">
        <v>62</v>
      </c>
      <c r="V68" s="134"/>
      <c r="W68" s="134"/>
      <c r="X68" s="134" t="s">
        <v>62</v>
      </c>
      <c r="Y68" s="149"/>
    </row>
    <row r="69" spans="1:28" ht="23.45" customHeight="1">
      <c r="A69" s="44" t="s">
        <v>178</v>
      </c>
      <c r="B69" s="55" t="s">
        <v>19</v>
      </c>
      <c r="C69" s="56" t="s">
        <v>87</v>
      </c>
      <c r="D69" s="57" t="s">
        <v>17</v>
      </c>
      <c r="E69" s="47">
        <v>43861</v>
      </c>
      <c r="F69" s="48">
        <v>564000</v>
      </c>
      <c r="G69" s="49">
        <v>0</v>
      </c>
      <c r="H69" s="49"/>
      <c r="I69" s="43">
        <v>0</v>
      </c>
      <c r="J69" s="43">
        <v>0</v>
      </c>
      <c r="K69" s="43">
        <f t="shared" si="4"/>
        <v>564000</v>
      </c>
      <c r="L69" s="43">
        <f t="shared" si="3"/>
        <v>355.32</v>
      </c>
      <c r="M69" s="43"/>
      <c r="N69" s="43"/>
      <c r="O69" s="43"/>
      <c r="P69" s="131" t="s">
        <v>62</v>
      </c>
      <c r="Q69" s="131" t="s">
        <v>62</v>
      </c>
      <c r="R69" s="131" t="s">
        <v>220</v>
      </c>
      <c r="S69" s="131" t="s">
        <v>62</v>
      </c>
      <c r="T69" s="131"/>
      <c r="U69" s="134" t="s">
        <v>62</v>
      </c>
      <c r="V69" s="134"/>
      <c r="W69" s="134"/>
      <c r="X69" s="134" t="s">
        <v>62</v>
      </c>
      <c r="Y69" s="149"/>
    </row>
    <row r="70" spans="1:28" s="182" customFormat="1" ht="16.899999999999999" customHeight="1">
      <c r="A70" s="170" t="s">
        <v>88</v>
      </c>
      <c r="B70" s="171" t="s">
        <v>19</v>
      </c>
      <c r="C70" s="172" t="s">
        <v>89</v>
      </c>
      <c r="D70" s="173" t="s">
        <v>17</v>
      </c>
      <c r="E70" s="174">
        <v>43861</v>
      </c>
      <c r="F70" s="175">
        <v>3490000</v>
      </c>
      <c r="G70" s="176">
        <v>293725</v>
      </c>
      <c r="H70" s="176">
        <v>47000</v>
      </c>
      <c r="I70" s="177">
        <v>0</v>
      </c>
      <c r="J70" s="177">
        <v>0</v>
      </c>
      <c r="K70" s="177">
        <f t="shared" si="4"/>
        <v>3830725</v>
      </c>
      <c r="L70" s="177">
        <f t="shared" si="3"/>
        <v>2413.36</v>
      </c>
      <c r="M70" s="177"/>
      <c r="N70" s="177"/>
      <c r="O70" s="177"/>
      <c r="P70" s="178" t="s">
        <v>219</v>
      </c>
      <c r="Q70" s="178" t="s">
        <v>219</v>
      </c>
      <c r="R70" s="178" t="s">
        <v>220</v>
      </c>
      <c r="S70" s="178" t="s">
        <v>62</v>
      </c>
      <c r="T70" s="178"/>
      <c r="U70" s="179" t="s">
        <v>62</v>
      </c>
      <c r="V70" s="179"/>
      <c r="W70" s="179"/>
      <c r="X70" s="179" t="s">
        <v>62</v>
      </c>
      <c r="Y70" s="180" t="s">
        <v>17</v>
      </c>
      <c r="Z70" s="181"/>
      <c r="AB70" s="182" t="s">
        <v>243</v>
      </c>
    </row>
    <row r="71" spans="1:28" s="186" customFormat="1" ht="54.75" customHeight="1">
      <c r="A71" s="44" t="s">
        <v>250</v>
      </c>
      <c r="B71" s="55" t="s">
        <v>19</v>
      </c>
      <c r="C71" s="56" t="s">
        <v>244</v>
      </c>
      <c r="D71" s="57" t="s">
        <v>17</v>
      </c>
      <c r="E71" s="47" t="s">
        <v>245</v>
      </c>
      <c r="F71" s="48"/>
      <c r="G71" s="49"/>
      <c r="H71" s="49"/>
      <c r="I71" s="43"/>
      <c r="J71" s="43"/>
      <c r="K71" s="43"/>
      <c r="L71" s="43"/>
      <c r="M71" s="43">
        <v>13232500</v>
      </c>
      <c r="N71" s="43">
        <v>1500000</v>
      </c>
      <c r="O71" s="43">
        <f>SUM(M71:N71)</f>
        <v>14732500</v>
      </c>
      <c r="P71" s="183"/>
      <c r="Q71" s="183"/>
      <c r="R71" s="183"/>
      <c r="S71" s="183"/>
      <c r="T71" s="183"/>
      <c r="U71" s="184"/>
      <c r="V71" s="184"/>
      <c r="W71" s="184"/>
      <c r="X71" s="184"/>
      <c r="Y71" s="149"/>
      <c r="Z71" s="185"/>
    </row>
    <row r="72" spans="1:28" ht="22.5">
      <c r="A72" s="44" t="s">
        <v>90</v>
      </c>
      <c r="B72" s="55" t="s">
        <v>19</v>
      </c>
      <c r="C72" s="56" t="s">
        <v>91</v>
      </c>
      <c r="D72" s="57" t="s">
        <v>17</v>
      </c>
      <c r="E72" s="47">
        <v>43861</v>
      </c>
      <c r="F72" s="48">
        <v>965000</v>
      </c>
      <c r="G72" s="49">
        <v>0</v>
      </c>
      <c r="H72" s="49"/>
      <c r="I72" s="43">
        <v>0</v>
      </c>
      <c r="J72" s="43">
        <v>0</v>
      </c>
      <c r="K72" s="43">
        <f t="shared" si="4"/>
        <v>965000</v>
      </c>
      <c r="L72" s="43">
        <f t="shared" si="3"/>
        <v>607.95000000000005</v>
      </c>
      <c r="M72" s="43"/>
      <c r="N72" s="43"/>
      <c r="O72" s="43"/>
      <c r="P72" s="131" t="s">
        <v>62</v>
      </c>
      <c r="Q72" s="131" t="s">
        <v>17</v>
      </c>
      <c r="R72" s="131" t="s">
        <v>17</v>
      </c>
      <c r="S72" s="131" t="s">
        <v>62</v>
      </c>
      <c r="T72" s="131"/>
      <c r="U72" s="134" t="s">
        <v>62</v>
      </c>
      <c r="V72" s="134"/>
      <c r="W72" s="134"/>
      <c r="X72" s="134" t="s">
        <v>62</v>
      </c>
      <c r="Y72" s="149"/>
    </row>
    <row r="73" spans="1:28" ht="22.5">
      <c r="A73" s="44" t="s">
        <v>92</v>
      </c>
      <c r="B73" s="55" t="s">
        <v>19</v>
      </c>
      <c r="C73" s="56" t="s">
        <v>175</v>
      </c>
      <c r="D73" s="57" t="s">
        <v>17</v>
      </c>
      <c r="E73" s="47">
        <v>43861</v>
      </c>
      <c r="F73" s="48">
        <v>127600</v>
      </c>
      <c r="G73" s="49">
        <v>0</v>
      </c>
      <c r="H73" s="49"/>
      <c r="I73" s="43"/>
      <c r="J73" s="43">
        <v>0</v>
      </c>
      <c r="K73" s="43">
        <f t="shared" si="4"/>
        <v>127600</v>
      </c>
      <c r="L73" s="43">
        <f t="shared" si="3"/>
        <v>80.39</v>
      </c>
      <c r="M73" s="43"/>
      <c r="N73" s="43"/>
      <c r="O73" s="43"/>
      <c r="P73" s="131" t="s">
        <v>62</v>
      </c>
      <c r="Q73" s="131" t="s">
        <v>62</v>
      </c>
      <c r="R73" s="131" t="s">
        <v>62</v>
      </c>
      <c r="S73" s="131" t="s">
        <v>220</v>
      </c>
      <c r="T73" s="131"/>
      <c r="U73" s="134" t="s">
        <v>62</v>
      </c>
      <c r="V73" s="134"/>
      <c r="W73" s="134"/>
      <c r="X73" s="134" t="s">
        <v>62</v>
      </c>
      <c r="Y73" s="149"/>
    </row>
    <row r="74" spans="1:28" ht="16.899999999999999" customHeight="1">
      <c r="A74" s="44" t="s">
        <v>93</v>
      </c>
      <c r="B74" s="55" t="s">
        <v>19</v>
      </c>
      <c r="C74" s="56" t="s">
        <v>94</v>
      </c>
      <c r="D74" s="57" t="s">
        <v>17</v>
      </c>
      <c r="E74" s="47">
        <v>43861</v>
      </c>
      <c r="F74" s="48">
        <v>193375</v>
      </c>
      <c r="G74" s="49">
        <v>0</v>
      </c>
      <c r="H74" s="49"/>
      <c r="I74" s="43"/>
      <c r="J74" s="43">
        <v>0</v>
      </c>
      <c r="K74" s="43">
        <f t="shared" si="4"/>
        <v>193375</v>
      </c>
      <c r="L74" s="43">
        <f t="shared" si="3"/>
        <v>121.83</v>
      </c>
      <c r="M74" s="43"/>
      <c r="N74" s="43"/>
      <c r="O74" s="43"/>
      <c r="P74" s="131" t="s">
        <v>62</v>
      </c>
      <c r="Q74" s="131" t="s">
        <v>62</v>
      </c>
      <c r="R74" s="131" t="s">
        <v>62</v>
      </c>
      <c r="S74" s="131" t="s">
        <v>62</v>
      </c>
      <c r="T74" s="131"/>
      <c r="U74" s="134" t="s">
        <v>62</v>
      </c>
      <c r="V74" s="134"/>
      <c r="W74" s="134"/>
      <c r="X74" s="134" t="s">
        <v>62</v>
      </c>
      <c r="Y74" s="149"/>
    </row>
    <row r="75" spans="1:28" ht="16.899999999999999" customHeight="1">
      <c r="A75" s="44" t="s">
        <v>191</v>
      </c>
      <c r="B75" s="55" t="s">
        <v>46</v>
      </c>
      <c r="C75" s="77" t="s">
        <v>95</v>
      </c>
      <c r="D75" s="57" t="s">
        <v>17</v>
      </c>
      <c r="E75" s="47">
        <v>43861</v>
      </c>
      <c r="F75" s="48">
        <v>572000</v>
      </c>
      <c r="G75" s="49">
        <v>0</v>
      </c>
      <c r="H75" s="49"/>
      <c r="I75" s="43">
        <v>0</v>
      </c>
      <c r="J75" s="43">
        <v>0</v>
      </c>
      <c r="K75" s="43">
        <f t="shared" si="4"/>
        <v>572000</v>
      </c>
      <c r="L75" s="43">
        <f t="shared" si="3"/>
        <v>360.36</v>
      </c>
      <c r="M75" s="43"/>
      <c r="N75" s="43"/>
      <c r="O75" s="43"/>
      <c r="P75" s="131" t="s">
        <v>62</v>
      </c>
      <c r="Q75" s="131" t="s">
        <v>219</v>
      </c>
      <c r="R75" s="131" t="s">
        <v>62</v>
      </c>
      <c r="S75" s="131" t="s">
        <v>62</v>
      </c>
      <c r="T75" s="131"/>
      <c r="U75" s="134" t="s">
        <v>62</v>
      </c>
      <c r="V75" s="134"/>
      <c r="W75" s="134"/>
      <c r="X75" s="134" t="s">
        <v>62</v>
      </c>
      <c r="Y75" s="149"/>
    </row>
    <row r="76" spans="1:28" ht="16.899999999999999" customHeight="1">
      <c r="A76" s="44" t="s">
        <v>96</v>
      </c>
      <c r="B76" s="55" t="s">
        <v>46</v>
      </c>
      <c r="C76" s="56" t="s">
        <v>97</v>
      </c>
      <c r="D76" s="57" t="s">
        <v>17</v>
      </c>
      <c r="E76" s="47">
        <v>43861</v>
      </c>
      <c r="F76" s="48">
        <v>3333250</v>
      </c>
      <c r="G76" s="49">
        <v>266000</v>
      </c>
      <c r="H76" s="49">
        <v>30000</v>
      </c>
      <c r="I76" s="43">
        <v>0</v>
      </c>
      <c r="J76" s="43">
        <v>0</v>
      </c>
      <c r="K76" s="43">
        <f t="shared" ref="K76:K79" si="5">SUM(F76:J76)</f>
        <v>3629250</v>
      </c>
      <c r="L76" s="43">
        <f t="shared" si="3"/>
        <v>2286.4299999999998</v>
      </c>
      <c r="M76" s="43"/>
      <c r="N76" s="43"/>
      <c r="O76" s="43"/>
      <c r="P76" s="131" t="s">
        <v>219</v>
      </c>
      <c r="Q76" s="131" t="s">
        <v>219</v>
      </c>
      <c r="R76" s="131" t="s">
        <v>220</v>
      </c>
      <c r="S76" s="131" t="s">
        <v>62</v>
      </c>
      <c r="T76" s="131"/>
      <c r="U76" s="134" t="s">
        <v>62</v>
      </c>
      <c r="V76" s="134"/>
      <c r="W76" s="134"/>
      <c r="X76" s="134" t="s">
        <v>62</v>
      </c>
      <c r="Y76" s="149" t="s">
        <v>17</v>
      </c>
    </row>
    <row r="77" spans="1:28" ht="16.899999999999999" customHeight="1">
      <c r="A77" s="52" t="s">
        <v>98</v>
      </c>
      <c r="B77" s="55" t="s">
        <v>19</v>
      </c>
      <c r="C77" s="56" t="s">
        <v>180</v>
      </c>
      <c r="D77" s="57" t="s">
        <v>17</v>
      </c>
      <c r="E77" s="47">
        <v>43861</v>
      </c>
      <c r="F77" s="48">
        <v>3505000</v>
      </c>
      <c r="G77" s="49">
        <v>342070</v>
      </c>
      <c r="H77" s="49">
        <v>37500</v>
      </c>
      <c r="I77" s="43">
        <v>0</v>
      </c>
      <c r="J77" s="43">
        <v>0</v>
      </c>
      <c r="K77" s="43">
        <f t="shared" si="5"/>
        <v>3884570</v>
      </c>
      <c r="L77" s="43">
        <f t="shared" si="3"/>
        <v>2447.2800000000002</v>
      </c>
      <c r="M77" s="43"/>
      <c r="N77" s="43"/>
      <c r="O77" s="43"/>
      <c r="P77" s="131" t="s">
        <v>219</v>
      </c>
      <c r="Q77" s="131" t="s">
        <v>219</v>
      </c>
      <c r="R77" s="131" t="s">
        <v>62</v>
      </c>
      <c r="S77" s="131" t="s">
        <v>62</v>
      </c>
      <c r="T77" s="131"/>
      <c r="U77" s="134" t="s">
        <v>62</v>
      </c>
      <c r="V77" s="134"/>
      <c r="W77" s="134"/>
      <c r="X77" s="134" t="s">
        <v>62</v>
      </c>
      <c r="Y77" s="149" t="s">
        <v>62</v>
      </c>
    </row>
    <row r="78" spans="1:28" ht="16.899999999999999" customHeight="1">
      <c r="A78" s="52" t="s">
        <v>99</v>
      </c>
      <c r="B78" s="55" t="s">
        <v>85</v>
      </c>
      <c r="C78" s="56" t="s">
        <v>100</v>
      </c>
      <c r="D78" s="57" t="s">
        <v>17</v>
      </c>
      <c r="E78" s="47">
        <v>43861</v>
      </c>
      <c r="F78" s="48">
        <v>0</v>
      </c>
      <c r="G78" s="49">
        <v>335435</v>
      </c>
      <c r="H78" s="49">
        <v>53190</v>
      </c>
      <c r="I78" s="43">
        <v>0</v>
      </c>
      <c r="J78" s="43">
        <v>0</v>
      </c>
      <c r="K78" s="43">
        <f t="shared" si="5"/>
        <v>388625</v>
      </c>
      <c r="L78" s="43">
        <f t="shared" si="3"/>
        <v>244.83</v>
      </c>
      <c r="M78" s="43"/>
      <c r="N78" s="43"/>
      <c r="O78" s="43"/>
      <c r="P78" s="131" t="s">
        <v>218</v>
      </c>
      <c r="Q78" s="131" t="s">
        <v>218</v>
      </c>
      <c r="R78" s="131" t="s">
        <v>218</v>
      </c>
      <c r="S78" s="131" t="s">
        <v>218</v>
      </c>
      <c r="T78" s="131"/>
      <c r="U78" s="134" t="s">
        <v>62</v>
      </c>
      <c r="V78" s="134"/>
      <c r="W78" s="134"/>
      <c r="X78" s="134" t="s">
        <v>62</v>
      </c>
      <c r="Y78" s="149"/>
    </row>
    <row r="79" spans="1:28" ht="16.899999999999999" customHeight="1">
      <c r="A79" s="52" t="s">
        <v>101</v>
      </c>
      <c r="B79" s="55" t="s">
        <v>19</v>
      </c>
      <c r="C79" s="56" t="s">
        <v>102</v>
      </c>
      <c r="D79" s="56" t="s">
        <v>17</v>
      </c>
      <c r="E79" s="47">
        <v>43861</v>
      </c>
      <c r="F79" s="48">
        <v>126000</v>
      </c>
      <c r="G79" s="49">
        <v>0</v>
      </c>
      <c r="H79" s="49"/>
      <c r="I79" s="43">
        <v>0</v>
      </c>
      <c r="J79" s="43">
        <v>0</v>
      </c>
      <c r="K79" s="43">
        <f t="shared" si="5"/>
        <v>126000</v>
      </c>
      <c r="L79" s="43">
        <f t="shared" si="3"/>
        <v>79.38</v>
      </c>
      <c r="M79" s="43"/>
      <c r="N79" s="43"/>
      <c r="O79" s="43"/>
      <c r="P79" s="131" t="s">
        <v>62</v>
      </c>
      <c r="Q79" s="131" t="s">
        <v>62</v>
      </c>
      <c r="R79" s="131" t="s">
        <v>62</v>
      </c>
      <c r="S79" s="131" t="s">
        <v>62</v>
      </c>
      <c r="T79" s="131"/>
      <c r="U79" s="134" t="s">
        <v>62</v>
      </c>
      <c r="V79" s="134"/>
      <c r="W79" s="134"/>
      <c r="X79" s="134" t="s">
        <v>62</v>
      </c>
      <c r="Y79" s="149"/>
    </row>
    <row r="80" spans="1:28" ht="16.899999999999999" customHeight="1">
      <c r="A80" s="52" t="s">
        <v>179</v>
      </c>
      <c r="B80" s="55" t="s">
        <v>19</v>
      </c>
      <c r="C80" s="56" t="s">
        <v>103</v>
      </c>
      <c r="D80" s="56" t="s">
        <v>17</v>
      </c>
      <c r="E80" s="47">
        <v>43861</v>
      </c>
      <c r="F80" s="48">
        <v>478000</v>
      </c>
      <c r="G80" s="49">
        <v>0</v>
      </c>
      <c r="H80" s="49"/>
      <c r="I80" s="43">
        <v>0</v>
      </c>
      <c r="J80" s="43">
        <v>0</v>
      </c>
      <c r="K80" s="43">
        <f t="shared" ref="K80:K81" si="6">SUM(F80:J80)</f>
        <v>478000</v>
      </c>
      <c r="L80" s="43">
        <f t="shared" si="3"/>
        <v>301.14</v>
      </c>
      <c r="M80" s="43"/>
      <c r="N80" s="43"/>
      <c r="O80" s="43"/>
      <c r="P80" s="131" t="s">
        <v>62</v>
      </c>
      <c r="Q80" s="131" t="s">
        <v>62</v>
      </c>
      <c r="R80" s="131" t="s">
        <v>62</v>
      </c>
      <c r="S80" s="131" t="s">
        <v>62</v>
      </c>
      <c r="T80" s="131"/>
      <c r="U80" s="134" t="s">
        <v>62</v>
      </c>
      <c r="V80" s="134"/>
      <c r="W80" s="134"/>
      <c r="X80" s="134" t="s">
        <v>62</v>
      </c>
      <c r="Y80" s="149" t="s">
        <v>62</v>
      </c>
    </row>
    <row r="81" spans="1:25" ht="25.9" customHeight="1">
      <c r="A81" s="52" t="s">
        <v>176</v>
      </c>
      <c r="B81" s="55" t="s">
        <v>19</v>
      </c>
      <c r="C81" s="56" t="s">
        <v>177</v>
      </c>
      <c r="D81" s="56" t="s">
        <v>17</v>
      </c>
      <c r="E81" s="47">
        <v>43861</v>
      </c>
      <c r="F81" s="48">
        <v>312000</v>
      </c>
      <c r="G81" s="49">
        <v>0</v>
      </c>
      <c r="H81" s="49"/>
      <c r="I81" s="43">
        <v>0</v>
      </c>
      <c r="J81" s="43">
        <v>0</v>
      </c>
      <c r="K81" s="43">
        <f t="shared" si="6"/>
        <v>312000</v>
      </c>
      <c r="L81" s="43">
        <f t="shared" si="3"/>
        <v>196.56</v>
      </c>
      <c r="M81" s="43"/>
      <c r="N81" s="43"/>
      <c r="O81" s="43"/>
      <c r="P81" s="131" t="s">
        <v>62</v>
      </c>
      <c r="Q81" s="131" t="s">
        <v>62</v>
      </c>
      <c r="R81" s="131" t="s">
        <v>62</v>
      </c>
      <c r="S81" s="131" t="s">
        <v>62</v>
      </c>
      <c r="T81" s="131"/>
      <c r="U81" s="134" t="s">
        <v>62</v>
      </c>
      <c r="V81" s="134"/>
      <c r="W81" s="134"/>
      <c r="X81" s="134" t="s">
        <v>62</v>
      </c>
      <c r="Y81" s="149"/>
    </row>
    <row r="82" spans="1:25" ht="22.5">
      <c r="A82" s="44" t="s">
        <v>104</v>
      </c>
      <c r="B82" s="55" t="s">
        <v>85</v>
      </c>
      <c r="C82" s="56" t="s">
        <v>171</v>
      </c>
      <c r="D82" s="57" t="s">
        <v>17</v>
      </c>
      <c r="E82" s="47">
        <v>43861</v>
      </c>
      <c r="F82" s="48">
        <v>1392000</v>
      </c>
      <c r="G82" s="49">
        <v>40555</v>
      </c>
      <c r="H82" s="49">
        <v>3000</v>
      </c>
      <c r="I82" s="43">
        <v>0</v>
      </c>
      <c r="J82" s="43">
        <v>0</v>
      </c>
      <c r="K82" s="43">
        <f t="shared" ref="K82:K89" si="7">SUM(F82:J82)</f>
        <v>1435555</v>
      </c>
      <c r="L82" s="43">
        <f t="shared" si="3"/>
        <v>904.4</v>
      </c>
      <c r="M82" s="43"/>
      <c r="N82" s="43"/>
      <c r="O82" s="43"/>
      <c r="P82" s="131" t="s">
        <v>220</v>
      </c>
      <c r="Q82" s="131" t="s">
        <v>219</v>
      </c>
      <c r="R82" s="131" t="s">
        <v>62</v>
      </c>
      <c r="S82" s="131" t="s">
        <v>62</v>
      </c>
      <c r="T82" s="131"/>
      <c r="U82" s="134" t="s">
        <v>62</v>
      </c>
      <c r="V82" s="134"/>
      <c r="W82" s="134"/>
      <c r="X82" s="134" t="s">
        <v>62</v>
      </c>
      <c r="Y82" s="149" t="s">
        <v>62</v>
      </c>
    </row>
    <row r="83" spans="1:25">
      <c r="A83" s="44" t="s">
        <v>105</v>
      </c>
      <c r="B83" s="55" t="s">
        <v>19</v>
      </c>
      <c r="C83" s="56" t="s">
        <v>106</v>
      </c>
      <c r="D83" s="57" t="s">
        <v>17</v>
      </c>
      <c r="E83" s="47">
        <v>43861</v>
      </c>
      <c r="F83" s="48">
        <v>1430000</v>
      </c>
      <c r="G83" s="49">
        <v>0</v>
      </c>
      <c r="H83" s="49"/>
      <c r="I83" s="43">
        <v>0</v>
      </c>
      <c r="J83" s="43">
        <v>0</v>
      </c>
      <c r="K83" s="43">
        <f t="shared" si="7"/>
        <v>1430000</v>
      </c>
      <c r="L83" s="43">
        <f t="shared" si="3"/>
        <v>900.9</v>
      </c>
      <c r="M83" s="43"/>
      <c r="N83" s="43"/>
      <c r="O83" s="43"/>
      <c r="P83" s="131" t="s">
        <v>219</v>
      </c>
      <c r="Q83" s="131" t="s">
        <v>219</v>
      </c>
      <c r="R83" s="131" t="s">
        <v>62</v>
      </c>
      <c r="S83" s="131" t="s">
        <v>62</v>
      </c>
      <c r="T83" s="131"/>
      <c r="U83" s="134" t="s">
        <v>62</v>
      </c>
      <c r="V83" s="134"/>
      <c r="W83" s="134"/>
      <c r="X83" s="134" t="s">
        <v>62</v>
      </c>
      <c r="Y83" s="149"/>
    </row>
    <row r="84" spans="1:25" ht="16.899999999999999" customHeight="1">
      <c r="A84" s="44" t="s">
        <v>108</v>
      </c>
      <c r="B84" s="55" t="s">
        <v>19</v>
      </c>
      <c r="C84" s="56" t="s">
        <v>109</v>
      </c>
      <c r="D84" s="57" t="s">
        <v>17</v>
      </c>
      <c r="E84" s="47">
        <v>43861</v>
      </c>
      <c r="F84" s="48">
        <v>240000</v>
      </c>
      <c r="G84" s="49">
        <v>0</v>
      </c>
      <c r="H84" s="49"/>
      <c r="I84" s="43">
        <v>0</v>
      </c>
      <c r="J84" s="43">
        <v>0</v>
      </c>
      <c r="K84" s="43">
        <f t="shared" si="7"/>
        <v>240000</v>
      </c>
      <c r="L84" s="43">
        <f t="shared" si="3"/>
        <v>151.19999999999999</v>
      </c>
      <c r="M84" s="43"/>
      <c r="N84" s="43"/>
      <c r="O84" s="43"/>
      <c r="P84" s="131" t="s">
        <v>62</v>
      </c>
      <c r="Q84" s="131" t="s">
        <v>62</v>
      </c>
      <c r="R84" s="131" t="s">
        <v>62</v>
      </c>
      <c r="S84" s="131" t="s">
        <v>62</v>
      </c>
      <c r="T84" s="131"/>
      <c r="U84" s="134" t="s">
        <v>62</v>
      </c>
      <c r="V84" s="134"/>
      <c r="W84" s="134"/>
      <c r="X84" s="134" t="s">
        <v>62</v>
      </c>
      <c r="Y84" s="149" t="s">
        <v>17</v>
      </c>
    </row>
    <row r="85" spans="1:25" ht="16.899999999999999" customHeight="1">
      <c r="A85" s="44" t="s">
        <v>110</v>
      </c>
      <c r="B85" s="55" t="s">
        <v>19</v>
      </c>
      <c r="C85" s="56" t="s">
        <v>111</v>
      </c>
      <c r="D85" s="57" t="s">
        <v>17</v>
      </c>
      <c r="E85" s="47">
        <v>43861</v>
      </c>
      <c r="F85" s="48">
        <v>121000</v>
      </c>
      <c r="G85" s="49">
        <v>0</v>
      </c>
      <c r="H85" s="49"/>
      <c r="I85" s="43">
        <v>0</v>
      </c>
      <c r="J85" s="43">
        <v>0</v>
      </c>
      <c r="K85" s="43">
        <f t="shared" si="7"/>
        <v>121000</v>
      </c>
      <c r="L85" s="43">
        <f t="shared" si="3"/>
        <v>76.23</v>
      </c>
      <c r="M85" s="43"/>
      <c r="N85" s="43"/>
      <c r="O85" s="43"/>
      <c r="P85" s="131" t="s">
        <v>62</v>
      </c>
      <c r="Q85" s="131" t="s">
        <v>62</v>
      </c>
      <c r="R85" s="131" t="s">
        <v>62</v>
      </c>
      <c r="S85" s="131" t="s">
        <v>62</v>
      </c>
      <c r="T85" s="131"/>
      <c r="U85" s="134" t="s">
        <v>62</v>
      </c>
      <c r="V85" s="134"/>
      <c r="W85" s="134"/>
      <c r="X85" s="134" t="s">
        <v>62</v>
      </c>
      <c r="Y85" s="149" t="s">
        <v>17</v>
      </c>
    </row>
    <row r="86" spans="1:25" ht="16.899999999999999" customHeight="1">
      <c r="A86" s="44" t="s">
        <v>189</v>
      </c>
      <c r="B86" s="55" t="s">
        <v>19</v>
      </c>
      <c r="C86" s="56" t="s">
        <v>190</v>
      </c>
      <c r="D86" s="57" t="s">
        <v>17</v>
      </c>
      <c r="E86" s="47">
        <v>43861</v>
      </c>
      <c r="F86" s="48">
        <v>3113000</v>
      </c>
      <c r="G86" s="49">
        <v>0</v>
      </c>
      <c r="H86" s="49"/>
      <c r="I86" s="43">
        <v>0</v>
      </c>
      <c r="J86" s="43">
        <v>0</v>
      </c>
      <c r="K86" s="43">
        <f t="shared" si="7"/>
        <v>3113000</v>
      </c>
      <c r="L86" s="43">
        <f t="shared" si="3"/>
        <v>1961.19</v>
      </c>
      <c r="M86" s="43"/>
      <c r="N86" s="43"/>
      <c r="O86" s="43"/>
      <c r="P86" s="131" t="s">
        <v>62</v>
      </c>
      <c r="Q86" s="131" t="s">
        <v>62</v>
      </c>
      <c r="R86" s="131" t="s">
        <v>62</v>
      </c>
      <c r="S86" s="131" t="s">
        <v>62</v>
      </c>
      <c r="T86" s="131"/>
      <c r="U86" s="134" t="s">
        <v>62</v>
      </c>
      <c r="V86" s="134"/>
      <c r="W86" s="134"/>
      <c r="X86" s="134" t="s">
        <v>62</v>
      </c>
      <c r="Y86" s="149" t="s">
        <v>17</v>
      </c>
    </row>
    <row r="87" spans="1:25" ht="16.899999999999999" customHeight="1">
      <c r="A87" s="44" t="s">
        <v>113</v>
      </c>
      <c r="B87" s="55" t="s">
        <v>19</v>
      </c>
      <c r="C87" s="56" t="s">
        <v>114</v>
      </c>
      <c r="D87" s="57" t="s">
        <v>17</v>
      </c>
      <c r="E87" s="47">
        <v>43861</v>
      </c>
      <c r="F87" s="48">
        <v>632500</v>
      </c>
      <c r="G87" s="49">
        <v>0</v>
      </c>
      <c r="H87" s="49"/>
      <c r="I87" s="43">
        <v>0</v>
      </c>
      <c r="J87" s="43">
        <v>0</v>
      </c>
      <c r="K87" s="43">
        <f t="shared" si="7"/>
        <v>632500</v>
      </c>
      <c r="L87" s="43">
        <f t="shared" si="3"/>
        <v>398.48</v>
      </c>
      <c r="M87" s="43"/>
      <c r="N87" s="43"/>
      <c r="O87" s="43"/>
      <c r="P87" s="131" t="s">
        <v>219</v>
      </c>
      <c r="Q87" s="131" t="s">
        <v>219</v>
      </c>
      <c r="R87" s="131" t="s">
        <v>62</v>
      </c>
      <c r="S87" s="131" t="s">
        <v>62</v>
      </c>
      <c r="T87" s="131"/>
      <c r="U87" s="134" t="s">
        <v>62</v>
      </c>
      <c r="V87" s="134"/>
      <c r="W87" s="134"/>
      <c r="X87" s="134" t="s">
        <v>62</v>
      </c>
      <c r="Y87" s="149" t="s">
        <v>17</v>
      </c>
    </row>
    <row r="88" spans="1:25" ht="16.899999999999999" customHeight="1">
      <c r="A88" s="44" t="s">
        <v>115</v>
      </c>
      <c r="B88" s="55" t="s">
        <v>19</v>
      </c>
      <c r="C88" s="56" t="s">
        <v>116</v>
      </c>
      <c r="D88" s="57" t="s">
        <v>17</v>
      </c>
      <c r="E88" s="47">
        <v>43861</v>
      </c>
      <c r="F88" s="48">
        <v>2129225</v>
      </c>
      <c r="G88" s="49">
        <v>0</v>
      </c>
      <c r="H88" s="49"/>
      <c r="I88" s="43">
        <v>0</v>
      </c>
      <c r="J88" s="43">
        <v>0</v>
      </c>
      <c r="K88" s="43">
        <f t="shared" si="7"/>
        <v>2129225</v>
      </c>
      <c r="L88" s="43">
        <f t="shared" si="3"/>
        <v>1341.41</v>
      </c>
      <c r="M88" s="43"/>
      <c r="N88" s="43"/>
      <c r="O88" s="43"/>
      <c r="P88" s="131" t="s">
        <v>219</v>
      </c>
      <c r="Q88" s="131" t="s">
        <v>219</v>
      </c>
      <c r="R88" s="131" t="s">
        <v>62</v>
      </c>
      <c r="S88" s="131" t="s">
        <v>62</v>
      </c>
      <c r="T88" s="131"/>
      <c r="U88" s="134" t="s">
        <v>62</v>
      </c>
      <c r="V88" s="134"/>
      <c r="W88" s="134"/>
      <c r="X88" s="134" t="s">
        <v>62</v>
      </c>
      <c r="Y88" s="149"/>
    </row>
    <row r="89" spans="1:25" ht="42" customHeight="1">
      <c r="A89" s="44" t="s">
        <v>117</v>
      </c>
      <c r="B89" s="55" t="s">
        <v>19</v>
      </c>
      <c r="C89" s="56" t="s">
        <v>112</v>
      </c>
      <c r="D89" s="57" t="s">
        <v>17</v>
      </c>
      <c r="E89" s="47">
        <v>43861</v>
      </c>
      <c r="F89" s="48">
        <v>590000</v>
      </c>
      <c r="G89" s="49">
        <v>0</v>
      </c>
      <c r="H89" s="49"/>
      <c r="I89" s="43">
        <v>0</v>
      </c>
      <c r="J89" s="43">
        <v>0</v>
      </c>
      <c r="K89" s="43">
        <f t="shared" si="7"/>
        <v>590000</v>
      </c>
      <c r="L89" s="43">
        <f t="shared" si="3"/>
        <v>371.7</v>
      </c>
      <c r="M89" s="43"/>
      <c r="N89" s="43"/>
      <c r="O89" s="43"/>
      <c r="P89" s="131" t="s">
        <v>62</v>
      </c>
      <c r="Q89" s="131" t="s">
        <v>62</v>
      </c>
      <c r="R89" s="131" t="s">
        <v>62</v>
      </c>
      <c r="S89" s="131" t="s">
        <v>17</v>
      </c>
      <c r="T89" s="141" t="s">
        <v>215</v>
      </c>
      <c r="U89" s="134" t="s">
        <v>62</v>
      </c>
      <c r="V89" s="134"/>
      <c r="W89" s="134"/>
      <c r="X89" s="134" t="s">
        <v>62</v>
      </c>
      <c r="Y89" s="149"/>
    </row>
    <row r="90" spans="1:25" ht="16.899999999999999" customHeight="1">
      <c r="A90" s="44" t="s">
        <v>118</v>
      </c>
      <c r="B90" s="55" t="s">
        <v>46</v>
      </c>
      <c r="C90" s="56" t="s">
        <v>107</v>
      </c>
      <c r="D90" s="57" t="s">
        <v>17</v>
      </c>
      <c r="E90" s="47">
        <v>43861</v>
      </c>
      <c r="F90" s="48">
        <v>148500</v>
      </c>
      <c r="G90" s="49">
        <v>0</v>
      </c>
      <c r="H90" s="49"/>
      <c r="I90" s="43">
        <v>0</v>
      </c>
      <c r="J90" s="43">
        <v>0</v>
      </c>
      <c r="K90" s="43">
        <f>SUM(F90:J90)</f>
        <v>148500</v>
      </c>
      <c r="L90" s="43">
        <f t="shared" si="3"/>
        <v>93.56</v>
      </c>
      <c r="M90" s="43"/>
      <c r="N90" s="43"/>
      <c r="O90" s="43"/>
      <c r="P90" s="131" t="s">
        <v>62</v>
      </c>
      <c r="Q90" s="131" t="s">
        <v>62</v>
      </c>
      <c r="R90" s="131" t="s">
        <v>62</v>
      </c>
      <c r="S90" s="131" t="s">
        <v>62</v>
      </c>
      <c r="T90" s="131"/>
      <c r="U90" s="134" t="s">
        <v>62</v>
      </c>
      <c r="V90" s="134"/>
      <c r="W90" s="134"/>
      <c r="X90" s="134" t="s">
        <v>225</v>
      </c>
      <c r="Y90" s="149"/>
    </row>
    <row r="91" spans="1:25" ht="16.899999999999999" customHeight="1">
      <c r="A91" s="44" t="s">
        <v>119</v>
      </c>
      <c r="B91" s="55" t="s">
        <v>46</v>
      </c>
      <c r="C91" s="56" t="s">
        <v>120</v>
      </c>
      <c r="D91" s="57" t="s">
        <v>17</v>
      </c>
      <c r="E91" s="47">
        <v>43861</v>
      </c>
      <c r="F91" s="48">
        <v>1552500</v>
      </c>
      <c r="G91" s="49">
        <v>0</v>
      </c>
      <c r="H91" s="49"/>
      <c r="I91" s="43">
        <v>0</v>
      </c>
      <c r="J91" s="43">
        <v>0</v>
      </c>
      <c r="K91" s="43">
        <f>SUM(F91:J91)</f>
        <v>1552500</v>
      </c>
      <c r="L91" s="43">
        <f t="shared" si="3"/>
        <v>978.08</v>
      </c>
      <c r="M91" s="43"/>
      <c r="N91" s="43"/>
      <c r="O91" s="43"/>
      <c r="P91" s="131" t="s">
        <v>219</v>
      </c>
      <c r="Q91" s="131" t="s">
        <v>219</v>
      </c>
      <c r="R91" s="131" t="s">
        <v>220</v>
      </c>
      <c r="S91" s="131" t="s">
        <v>62</v>
      </c>
      <c r="T91" s="131"/>
      <c r="U91" s="134" t="s">
        <v>62</v>
      </c>
      <c r="V91" s="134"/>
      <c r="W91" s="134"/>
      <c r="X91" s="134" t="s">
        <v>62</v>
      </c>
      <c r="Y91" s="149" t="s">
        <v>17</v>
      </c>
    </row>
    <row r="92" spans="1:25" ht="16.899999999999999" customHeight="1">
      <c r="A92" s="52" t="s">
        <v>172</v>
      </c>
      <c r="B92" s="55" t="s">
        <v>19</v>
      </c>
      <c r="C92" s="56" t="s">
        <v>173</v>
      </c>
      <c r="D92" s="56" t="s">
        <v>17</v>
      </c>
      <c r="E92" s="47">
        <v>43861</v>
      </c>
      <c r="F92" s="48">
        <v>110000</v>
      </c>
      <c r="G92" s="49">
        <v>0</v>
      </c>
      <c r="H92" s="49"/>
      <c r="I92" s="43">
        <v>0</v>
      </c>
      <c r="J92" s="43">
        <v>0</v>
      </c>
      <c r="K92" s="43">
        <f t="shared" ref="K92:K93" si="8">SUM(F92:J92)</f>
        <v>110000</v>
      </c>
      <c r="L92" s="43">
        <f t="shared" si="3"/>
        <v>69.3</v>
      </c>
      <c r="M92" s="43"/>
      <c r="N92" s="43"/>
      <c r="O92" s="43"/>
      <c r="P92" s="131" t="s">
        <v>62</v>
      </c>
      <c r="Q92" s="131" t="s">
        <v>62</v>
      </c>
      <c r="R92" s="131" t="s">
        <v>62</v>
      </c>
      <c r="S92" s="131" t="s">
        <v>62</v>
      </c>
      <c r="T92" s="131"/>
      <c r="U92" s="134" t="s">
        <v>62</v>
      </c>
      <c r="V92" s="134"/>
      <c r="W92" s="134"/>
      <c r="X92" s="134" t="s">
        <v>62</v>
      </c>
      <c r="Y92" s="149"/>
    </row>
    <row r="93" spans="1:25" ht="16.899999999999999" customHeight="1">
      <c r="A93" s="52" t="s">
        <v>192</v>
      </c>
      <c r="B93" s="55" t="s">
        <v>46</v>
      </c>
      <c r="C93" s="56" t="s">
        <v>193</v>
      </c>
      <c r="D93" s="56" t="s">
        <v>174</v>
      </c>
      <c r="E93" s="47">
        <v>43861</v>
      </c>
      <c r="F93" s="48">
        <v>90000</v>
      </c>
      <c r="G93" s="49">
        <v>0</v>
      </c>
      <c r="H93" s="49"/>
      <c r="I93" s="43">
        <v>0</v>
      </c>
      <c r="J93" s="43">
        <v>0</v>
      </c>
      <c r="K93" s="43">
        <f t="shared" si="8"/>
        <v>90000</v>
      </c>
      <c r="L93" s="43">
        <f t="shared" si="3"/>
        <v>56.7</v>
      </c>
      <c r="M93" s="43"/>
      <c r="N93" s="43"/>
      <c r="O93" s="43"/>
      <c r="P93" s="131" t="s">
        <v>62</v>
      </c>
      <c r="Q93" s="131" t="s">
        <v>62</v>
      </c>
      <c r="R93" s="131" t="s">
        <v>62</v>
      </c>
      <c r="S93" s="131" t="s">
        <v>62</v>
      </c>
      <c r="T93" s="131"/>
      <c r="U93" s="134" t="s">
        <v>62</v>
      </c>
      <c r="V93" s="134"/>
      <c r="W93" s="134"/>
      <c r="X93" s="134" t="s">
        <v>62</v>
      </c>
      <c r="Y93" s="149"/>
    </row>
    <row r="94" spans="1:25" ht="16.899999999999999" customHeight="1">
      <c r="A94" s="44" t="s">
        <v>121</v>
      </c>
      <c r="B94" s="55" t="s">
        <v>19</v>
      </c>
      <c r="C94" s="56" t="s">
        <v>122</v>
      </c>
      <c r="D94" s="57" t="s">
        <v>17</v>
      </c>
      <c r="E94" s="47">
        <v>43861</v>
      </c>
      <c r="F94" s="48">
        <v>349600</v>
      </c>
      <c r="G94" s="49">
        <v>0</v>
      </c>
      <c r="H94" s="49"/>
      <c r="I94" s="43">
        <v>0</v>
      </c>
      <c r="J94" s="43">
        <v>0</v>
      </c>
      <c r="K94" s="43">
        <f t="shared" ref="K94:K98" si="9">SUM(F94:J94)</f>
        <v>349600</v>
      </c>
      <c r="L94" s="43">
        <f t="shared" ref="L94:L102" si="10">ROUND(K94*0.63/1000,2)</f>
        <v>220.25</v>
      </c>
      <c r="M94" s="43"/>
      <c r="N94" s="43"/>
      <c r="O94" s="43"/>
      <c r="P94" s="131" t="s">
        <v>62</v>
      </c>
      <c r="Q94" s="131" t="s">
        <v>62</v>
      </c>
      <c r="R94" s="131" t="s">
        <v>62</v>
      </c>
      <c r="S94" s="131" t="s">
        <v>62</v>
      </c>
      <c r="T94" s="131"/>
      <c r="U94" s="134" t="s">
        <v>62</v>
      </c>
      <c r="V94" s="134"/>
      <c r="W94" s="134"/>
      <c r="X94" s="134" t="s">
        <v>62</v>
      </c>
      <c r="Y94" s="149"/>
    </row>
    <row r="95" spans="1:25" ht="48" customHeight="1">
      <c r="A95" s="44" t="s">
        <v>123</v>
      </c>
      <c r="B95" s="55" t="s">
        <v>19</v>
      </c>
      <c r="C95" s="56" t="s">
        <v>112</v>
      </c>
      <c r="D95" s="57" t="s">
        <v>17</v>
      </c>
      <c r="E95" s="47">
        <v>43861</v>
      </c>
      <c r="F95" s="48">
        <v>260000</v>
      </c>
      <c r="G95" s="49">
        <v>0</v>
      </c>
      <c r="H95" s="49"/>
      <c r="I95" s="43"/>
      <c r="J95" s="43">
        <v>0</v>
      </c>
      <c r="K95" s="43">
        <f>SUM(F95:J95)</f>
        <v>260000</v>
      </c>
      <c r="L95" s="43">
        <f t="shared" si="10"/>
        <v>163.80000000000001</v>
      </c>
      <c r="M95" s="43"/>
      <c r="N95" s="43"/>
      <c r="O95" s="43"/>
      <c r="P95" s="131" t="s">
        <v>62</v>
      </c>
      <c r="Q95" s="131" t="s">
        <v>62</v>
      </c>
      <c r="R95" s="131" t="s">
        <v>62</v>
      </c>
      <c r="S95" s="131" t="s">
        <v>17</v>
      </c>
      <c r="T95" s="141" t="s">
        <v>216</v>
      </c>
      <c r="U95" s="134" t="s">
        <v>62</v>
      </c>
      <c r="V95" s="134"/>
      <c r="W95" s="134"/>
      <c r="X95" s="134" t="s">
        <v>62</v>
      </c>
      <c r="Y95" s="149" t="s">
        <v>17</v>
      </c>
    </row>
    <row r="96" spans="1:25" ht="79.5" customHeight="1">
      <c r="A96" s="44" t="s">
        <v>124</v>
      </c>
      <c r="B96" s="55" t="s">
        <v>19</v>
      </c>
      <c r="C96" s="56" t="s">
        <v>112</v>
      </c>
      <c r="D96" s="57" t="s">
        <v>17</v>
      </c>
      <c r="E96" s="47">
        <v>43861</v>
      </c>
      <c r="F96" s="48">
        <v>222750</v>
      </c>
      <c r="G96" s="49">
        <v>0</v>
      </c>
      <c r="H96" s="49"/>
      <c r="I96" s="43">
        <v>0</v>
      </c>
      <c r="J96" s="43">
        <v>0</v>
      </c>
      <c r="K96" s="43">
        <f t="shared" si="9"/>
        <v>222750</v>
      </c>
      <c r="L96" s="43">
        <f t="shared" si="10"/>
        <v>140.33000000000001</v>
      </c>
      <c r="M96" s="43"/>
      <c r="N96" s="43"/>
      <c r="O96" s="43"/>
      <c r="P96" s="131" t="s">
        <v>62</v>
      </c>
      <c r="Q96" s="131" t="s">
        <v>62</v>
      </c>
      <c r="R96" s="131" t="s">
        <v>62</v>
      </c>
      <c r="S96" s="131" t="s">
        <v>17</v>
      </c>
      <c r="T96" s="141" t="s">
        <v>217</v>
      </c>
      <c r="U96" s="134" t="s">
        <v>62</v>
      </c>
      <c r="V96" s="134"/>
      <c r="W96" s="134"/>
      <c r="X96" s="134" t="s">
        <v>62</v>
      </c>
      <c r="Y96" s="149" t="s">
        <v>17</v>
      </c>
    </row>
    <row r="97" spans="1:26" ht="16.899999999999999" customHeight="1">
      <c r="A97" s="44" t="s">
        <v>125</v>
      </c>
      <c r="B97" s="55" t="s">
        <v>19</v>
      </c>
      <c r="C97" s="56" t="s">
        <v>122</v>
      </c>
      <c r="D97" s="57" t="s">
        <v>17</v>
      </c>
      <c r="E97" s="47">
        <v>43861</v>
      </c>
      <c r="F97" s="48">
        <v>215000</v>
      </c>
      <c r="G97" s="49">
        <v>0</v>
      </c>
      <c r="H97" s="49"/>
      <c r="I97" s="43">
        <v>0</v>
      </c>
      <c r="J97" s="43">
        <v>0</v>
      </c>
      <c r="K97" s="43">
        <f t="shared" si="9"/>
        <v>215000</v>
      </c>
      <c r="L97" s="43">
        <f t="shared" si="10"/>
        <v>135.44999999999999</v>
      </c>
      <c r="M97" s="43"/>
      <c r="N97" s="43"/>
      <c r="O97" s="43"/>
      <c r="P97" s="131" t="s">
        <v>62</v>
      </c>
      <c r="Q97" s="131" t="s">
        <v>62</v>
      </c>
      <c r="R97" s="131" t="s">
        <v>62</v>
      </c>
      <c r="S97" s="131" t="s">
        <v>62</v>
      </c>
      <c r="T97" s="131"/>
      <c r="U97" s="134" t="s">
        <v>62</v>
      </c>
      <c r="V97" s="134"/>
      <c r="W97" s="134"/>
      <c r="X97" s="134" t="s">
        <v>62</v>
      </c>
      <c r="Y97" s="149"/>
    </row>
    <row r="98" spans="1:26" ht="46.5" customHeight="1">
      <c r="A98" s="44" t="s">
        <v>126</v>
      </c>
      <c r="B98" s="55" t="s">
        <v>19</v>
      </c>
      <c r="C98" s="56" t="s">
        <v>127</v>
      </c>
      <c r="D98" s="57" t="s">
        <v>17</v>
      </c>
      <c r="E98" s="47">
        <v>43861</v>
      </c>
      <c r="F98" s="48">
        <v>520000</v>
      </c>
      <c r="G98" s="49">
        <v>0</v>
      </c>
      <c r="H98" s="49"/>
      <c r="I98" s="43">
        <v>0</v>
      </c>
      <c r="J98" s="43">
        <v>0</v>
      </c>
      <c r="K98" s="43">
        <f t="shared" si="9"/>
        <v>520000</v>
      </c>
      <c r="L98" s="43">
        <f t="shared" si="10"/>
        <v>327.60000000000002</v>
      </c>
      <c r="M98" s="43"/>
      <c r="N98" s="43"/>
      <c r="O98" s="43"/>
      <c r="P98" s="131" t="s">
        <v>62</v>
      </c>
      <c r="Q98" s="131" t="s">
        <v>62</v>
      </c>
      <c r="R98" s="131" t="s">
        <v>62</v>
      </c>
      <c r="S98" s="131" t="s">
        <v>17</v>
      </c>
      <c r="T98" s="141" t="s">
        <v>215</v>
      </c>
      <c r="U98" s="134" t="s">
        <v>62</v>
      </c>
      <c r="V98" s="134"/>
      <c r="W98" s="134"/>
      <c r="X98" s="134" t="s">
        <v>62</v>
      </c>
      <c r="Y98" s="149" t="s">
        <v>17</v>
      </c>
    </row>
    <row r="99" spans="1:26" ht="25.9" customHeight="1">
      <c r="A99" s="52" t="s">
        <v>128</v>
      </c>
      <c r="B99" s="55" t="s">
        <v>19</v>
      </c>
      <c r="C99" s="56" t="s">
        <v>129</v>
      </c>
      <c r="D99" s="57" t="s">
        <v>17</v>
      </c>
      <c r="E99" s="47">
        <v>43861</v>
      </c>
      <c r="F99" s="48">
        <v>1395000</v>
      </c>
      <c r="G99" s="49">
        <v>0</v>
      </c>
      <c r="H99" s="49"/>
      <c r="I99" s="43"/>
      <c r="J99" s="43">
        <v>0</v>
      </c>
      <c r="K99" s="43">
        <f>SUM(F99:J99)</f>
        <v>1395000</v>
      </c>
      <c r="L99" s="43">
        <f t="shared" si="10"/>
        <v>878.85</v>
      </c>
      <c r="M99" s="43"/>
      <c r="N99" s="43"/>
      <c r="O99" s="43"/>
      <c r="P99" s="131" t="s">
        <v>219</v>
      </c>
      <c r="Q99" s="131" t="s">
        <v>219</v>
      </c>
      <c r="R99" s="131" t="s">
        <v>62</v>
      </c>
      <c r="S99" s="131" t="s">
        <v>62</v>
      </c>
      <c r="T99" s="131"/>
      <c r="U99" s="134" t="s">
        <v>62</v>
      </c>
      <c r="V99" s="134"/>
      <c r="W99" s="134"/>
      <c r="X99" s="134" t="s">
        <v>62</v>
      </c>
      <c r="Y99" s="149" t="s">
        <v>62</v>
      </c>
    </row>
    <row r="100" spans="1:26" s="123" customFormat="1" ht="16.899999999999999" customHeight="1">
      <c r="A100" s="44" t="s">
        <v>130</v>
      </c>
      <c r="B100" s="119" t="s">
        <v>19</v>
      </c>
      <c r="C100" s="115" t="s">
        <v>131</v>
      </c>
      <c r="D100" s="115"/>
      <c r="E100" s="125"/>
      <c r="F100" s="116">
        <v>61000</v>
      </c>
      <c r="G100" s="121">
        <v>0</v>
      </c>
      <c r="H100" s="121"/>
      <c r="I100" s="122"/>
      <c r="J100" s="122">
        <v>0</v>
      </c>
      <c r="K100" s="122">
        <f t="shared" ref="K100:K102" si="11">SUM(F100:J100)</f>
        <v>61000</v>
      </c>
      <c r="L100" s="122">
        <f t="shared" si="10"/>
        <v>38.43</v>
      </c>
      <c r="M100" s="122"/>
      <c r="N100" s="122"/>
      <c r="O100" s="122"/>
      <c r="P100" s="132" t="s">
        <v>62</v>
      </c>
      <c r="Q100" s="132" t="s">
        <v>62</v>
      </c>
      <c r="R100" s="132" t="s">
        <v>62</v>
      </c>
      <c r="S100" s="132" t="s">
        <v>62</v>
      </c>
      <c r="T100" s="132"/>
      <c r="U100" s="134" t="s">
        <v>62</v>
      </c>
      <c r="V100" s="164"/>
      <c r="W100" s="164"/>
      <c r="X100" s="146" t="s">
        <v>224</v>
      </c>
      <c r="Y100" s="149"/>
      <c r="Z100" s="159"/>
    </row>
    <row r="101" spans="1:26" s="123" customFormat="1" ht="16.899999999999999" customHeight="1">
      <c r="A101" s="44" t="s">
        <v>132</v>
      </c>
      <c r="B101" s="119" t="s">
        <v>19</v>
      </c>
      <c r="C101" s="115" t="s">
        <v>133</v>
      </c>
      <c r="D101" s="115"/>
      <c r="E101" s="125"/>
      <c r="F101" s="116">
        <v>61000</v>
      </c>
      <c r="G101" s="121">
        <v>0</v>
      </c>
      <c r="H101" s="121"/>
      <c r="I101" s="122"/>
      <c r="J101" s="122">
        <v>0</v>
      </c>
      <c r="K101" s="122">
        <f t="shared" si="11"/>
        <v>61000</v>
      </c>
      <c r="L101" s="122">
        <f t="shared" si="10"/>
        <v>38.43</v>
      </c>
      <c r="M101" s="122"/>
      <c r="N101" s="122"/>
      <c r="O101" s="122"/>
      <c r="P101" s="132" t="s">
        <v>220</v>
      </c>
      <c r="Q101" s="132" t="s">
        <v>62</v>
      </c>
      <c r="R101" s="132" t="s">
        <v>62</v>
      </c>
      <c r="S101" s="132" t="s">
        <v>62</v>
      </c>
      <c r="T101" s="132"/>
      <c r="U101" s="134" t="s">
        <v>62</v>
      </c>
      <c r="V101" s="164"/>
      <c r="W101" s="164"/>
      <c r="X101" s="146" t="s">
        <v>224</v>
      </c>
      <c r="Y101" s="149"/>
      <c r="Z101" s="159"/>
    </row>
    <row r="102" spans="1:26" ht="16.899999999999999" customHeight="1">
      <c r="A102" s="52" t="s">
        <v>183</v>
      </c>
      <c r="B102" s="55" t="s">
        <v>19</v>
      </c>
      <c r="C102" s="56" t="s">
        <v>184</v>
      </c>
      <c r="D102" s="56" t="s">
        <v>17</v>
      </c>
      <c r="E102" s="47">
        <v>43861</v>
      </c>
      <c r="F102" s="48">
        <v>95000</v>
      </c>
      <c r="G102" s="49">
        <v>0</v>
      </c>
      <c r="H102" s="49"/>
      <c r="I102" s="43"/>
      <c r="J102" s="43">
        <v>0</v>
      </c>
      <c r="K102" s="43">
        <f t="shared" si="11"/>
        <v>95000</v>
      </c>
      <c r="L102" s="43">
        <f t="shared" si="10"/>
        <v>59.85</v>
      </c>
      <c r="M102" s="43"/>
      <c r="N102" s="43"/>
      <c r="O102" s="43"/>
      <c r="P102" s="131" t="s">
        <v>62</v>
      </c>
      <c r="Q102" s="131" t="s">
        <v>62</v>
      </c>
      <c r="R102" s="131" t="s">
        <v>62</v>
      </c>
      <c r="S102" s="131" t="s">
        <v>62</v>
      </c>
      <c r="T102" s="131"/>
      <c r="U102" s="134" t="s">
        <v>62</v>
      </c>
      <c r="V102" s="164"/>
      <c r="W102" s="164"/>
      <c r="X102" s="146" t="s">
        <v>224</v>
      </c>
      <c r="Y102" s="149"/>
    </row>
    <row r="103" spans="1:26" ht="16.899999999999999" customHeight="1" thickBot="1">
      <c r="A103" s="80" t="s">
        <v>134</v>
      </c>
      <c r="B103" s="81"/>
      <c r="C103" s="81"/>
      <c r="D103" s="81"/>
      <c r="E103" s="81"/>
      <c r="F103" s="64">
        <f>SUM(F49:F102)</f>
        <v>88786600</v>
      </c>
      <c r="G103" s="64">
        <f>SUM(G49:G102)</f>
        <v>4135295</v>
      </c>
      <c r="H103" s="64">
        <f>SUM(H49:H102)</f>
        <v>3531035</v>
      </c>
      <c r="I103" s="82"/>
      <c r="J103" s="64">
        <f>SUM(J49:J102)</f>
        <v>0</v>
      </c>
      <c r="K103" s="64">
        <f>SUM(K49:K102)</f>
        <v>91658930</v>
      </c>
      <c r="L103" s="64">
        <f>SUM(L49:L102)</f>
        <v>57745.159999999996</v>
      </c>
      <c r="M103" s="64"/>
      <c r="N103" s="64"/>
      <c r="O103" s="64"/>
      <c r="P103" s="128"/>
      <c r="Q103" s="128"/>
      <c r="R103" s="128"/>
      <c r="S103" s="128"/>
      <c r="T103" s="128"/>
      <c r="U103" s="140"/>
      <c r="V103" s="140"/>
      <c r="W103" s="140"/>
      <c r="X103" s="140"/>
      <c r="Y103" s="140"/>
    </row>
    <row r="104" spans="1:26" ht="16.899999999999999" customHeight="1" thickTop="1">
      <c r="A104" s="83"/>
      <c r="B104" s="84"/>
      <c r="C104" s="36"/>
      <c r="D104" s="85"/>
      <c r="E104" s="36"/>
      <c r="F104" s="86"/>
      <c r="G104" s="87"/>
      <c r="H104" s="87"/>
      <c r="I104" s="88"/>
      <c r="J104" s="88"/>
      <c r="K104" s="88"/>
      <c r="L104" s="88"/>
      <c r="M104" s="88"/>
      <c r="N104" s="88"/>
      <c r="O104" s="88"/>
      <c r="P104" s="131"/>
      <c r="Q104" s="131"/>
      <c r="R104" s="131"/>
      <c r="S104" s="131"/>
      <c r="T104" s="131"/>
      <c r="U104" s="134"/>
      <c r="V104" s="134"/>
      <c r="W104" s="134"/>
      <c r="X104" s="134"/>
      <c r="Y104" s="134"/>
    </row>
    <row r="105" spans="1:26" ht="16.899999999999999" customHeight="1">
      <c r="A105" s="75" t="s">
        <v>135</v>
      </c>
      <c r="B105" s="55"/>
      <c r="C105" s="78"/>
      <c r="D105" s="78"/>
      <c r="E105" s="78"/>
      <c r="F105" s="89"/>
      <c r="G105" s="76"/>
      <c r="H105" s="76"/>
      <c r="I105" s="76"/>
      <c r="J105" s="76"/>
      <c r="K105" s="76"/>
      <c r="L105" s="76"/>
      <c r="M105" s="76"/>
      <c r="N105" s="76"/>
      <c r="O105" s="76"/>
      <c r="P105" s="131"/>
      <c r="Q105" s="131"/>
      <c r="R105" s="131"/>
      <c r="S105" s="131"/>
      <c r="T105" s="131"/>
      <c r="U105" s="134"/>
      <c r="V105" s="134"/>
      <c r="W105" s="134"/>
      <c r="X105" s="134"/>
      <c r="Y105" s="134"/>
    </row>
    <row r="106" spans="1:26" ht="22.5">
      <c r="A106" s="90" t="s">
        <v>136</v>
      </c>
      <c r="B106" s="55" t="s">
        <v>19</v>
      </c>
      <c r="C106" s="56" t="s">
        <v>137</v>
      </c>
      <c r="D106" s="56"/>
      <c r="E106" s="56"/>
      <c r="F106" s="42">
        <v>0</v>
      </c>
      <c r="G106" s="43">
        <v>0</v>
      </c>
      <c r="H106" s="43"/>
      <c r="I106" s="43">
        <v>0</v>
      </c>
      <c r="J106" s="43">
        <v>0</v>
      </c>
      <c r="K106" s="43">
        <f>SUM(F106:J106)</f>
        <v>0</v>
      </c>
      <c r="L106" s="43">
        <f t="shared" ref="L106:L109" si="12">ROUND(K106*0.63/1000,2)</f>
        <v>0</v>
      </c>
      <c r="M106" s="43"/>
      <c r="N106" s="43"/>
      <c r="O106" s="43"/>
      <c r="P106" s="131"/>
      <c r="Q106" s="131"/>
      <c r="R106" s="131"/>
      <c r="S106" s="131"/>
      <c r="T106" s="131"/>
      <c r="U106" s="134"/>
      <c r="V106" s="134"/>
      <c r="W106" s="134"/>
      <c r="X106" s="134"/>
      <c r="Y106" s="134"/>
    </row>
    <row r="107" spans="1:26" ht="16.899999999999999" customHeight="1">
      <c r="A107" s="90" t="s">
        <v>138</v>
      </c>
      <c r="B107" s="55"/>
      <c r="C107" s="56"/>
      <c r="D107" s="56"/>
      <c r="E107" s="56"/>
      <c r="F107" s="42">
        <v>0</v>
      </c>
      <c r="G107" s="43">
        <v>0</v>
      </c>
      <c r="H107" s="43"/>
      <c r="I107" s="43">
        <v>0</v>
      </c>
      <c r="J107" s="43">
        <v>1500000</v>
      </c>
      <c r="K107" s="43">
        <f>SUM(F107:J107)</f>
        <v>1500000</v>
      </c>
      <c r="L107" s="43">
        <f t="shared" si="12"/>
        <v>945</v>
      </c>
      <c r="M107" s="43"/>
      <c r="N107" s="43"/>
      <c r="O107" s="43"/>
      <c r="P107" s="131"/>
      <c r="Q107" s="131"/>
      <c r="R107" s="131"/>
      <c r="S107" s="131"/>
      <c r="T107" s="131"/>
      <c r="U107" s="134"/>
      <c r="V107" s="134"/>
      <c r="W107" s="134"/>
      <c r="X107" s="134"/>
      <c r="Y107" s="134"/>
    </row>
    <row r="108" spans="1:26" ht="16.899999999999999" customHeight="1">
      <c r="A108" s="90" t="s">
        <v>139</v>
      </c>
      <c r="B108" s="55"/>
      <c r="C108" s="56"/>
      <c r="D108" s="56"/>
      <c r="E108" s="56"/>
      <c r="F108" s="42">
        <v>0</v>
      </c>
      <c r="G108" s="43">
        <v>0</v>
      </c>
      <c r="H108" s="43"/>
      <c r="I108" s="43">
        <v>135000</v>
      </c>
      <c r="J108" s="43">
        <v>0</v>
      </c>
      <c r="K108" s="43">
        <f>SUM(F108:J108)</f>
        <v>135000</v>
      </c>
      <c r="L108" s="43">
        <f t="shared" si="12"/>
        <v>85.05</v>
      </c>
      <c r="M108" s="43"/>
      <c r="N108" s="43"/>
      <c r="O108" s="43"/>
      <c r="P108" s="131"/>
      <c r="Q108" s="131"/>
      <c r="R108" s="131"/>
      <c r="S108" s="131"/>
      <c r="T108" s="131"/>
      <c r="U108" s="134"/>
      <c r="V108" s="134"/>
      <c r="W108" s="134"/>
      <c r="X108" s="134"/>
      <c r="Y108" s="134"/>
    </row>
    <row r="109" spans="1:26" ht="16.899999999999999" customHeight="1">
      <c r="A109" s="90"/>
      <c r="B109" s="55"/>
      <c r="C109" s="56"/>
      <c r="D109" s="79"/>
      <c r="E109" s="56"/>
      <c r="F109" s="42">
        <v>0</v>
      </c>
      <c r="G109" s="43">
        <v>0</v>
      </c>
      <c r="H109" s="43"/>
      <c r="I109" s="43">
        <v>0</v>
      </c>
      <c r="J109" s="43">
        <v>0</v>
      </c>
      <c r="K109" s="43">
        <f>SUM(F109:J109)</f>
        <v>0</v>
      </c>
      <c r="L109" s="43">
        <f t="shared" si="12"/>
        <v>0</v>
      </c>
      <c r="M109" s="43"/>
      <c r="N109" s="43"/>
      <c r="O109" s="43"/>
      <c r="P109" s="131"/>
      <c r="Q109" s="131"/>
      <c r="R109" s="131"/>
      <c r="S109" s="131"/>
      <c r="T109" s="131"/>
      <c r="U109" s="134"/>
      <c r="V109" s="134"/>
      <c r="W109" s="134"/>
      <c r="X109" s="134"/>
      <c r="Y109" s="134"/>
    </row>
    <row r="110" spans="1:26" ht="16.899999999999999" customHeight="1" thickBot="1">
      <c r="A110" s="80" t="s">
        <v>140</v>
      </c>
      <c r="B110" s="81"/>
      <c r="C110" s="81"/>
      <c r="D110" s="81"/>
      <c r="E110" s="81"/>
      <c r="F110" s="64">
        <f>SUM(F106:F108)</f>
        <v>0</v>
      </c>
      <c r="G110" s="64">
        <f>SUM(G106:G108)</f>
        <v>0</v>
      </c>
      <c r="H110" s="64"/>
      <c r="I110" s="82">
        <f>SUM(I106:I108)</f>
        <v>135000</v>
      </c>
      <c r="J110" s="64">
        <f>SUM(J106:J108)</f>
        <v>1500000</v>
      </c>
      <c r="K110" s="64">
        <f>SUM(K106:K108)</f>
        <v>1635000</v>
      </c>
      <c r="L110" s="64">
        <f>SUM(L106:L108)</f>
        <v>1030.05</v>
      </c>
      <c r="M110" s="64"/>
      <c r="N110" s="64"/>
      <c r="O110" s="64"/>
      <c r="P110" s="128"/>
      <c r="Q110" s="128"/>
      <c r="R110" s="128"/>
      <c r="S110" s="128"/>
      <c r="T110" s="128"/>
      <c r="U110" s="140"/>
      <c r="V110" s="140"/>
      <c r="W110" s="140"/>
      <c r="X110" s="140"/>
      <c r="Y110" s="140"/>
    </row>
    <row r="111" spans="1:26" ht="16.899999999999999" customHeight="1" thickTop="1">
      <c r="A111" s="34"/>
      <c r="B111" s="84"/>
      <c r="C111" s="91"/>
      <c r="D111" s="92"/>
      <c r="E111" s="91"/>
      <c r="F111" s="93"/>
      <c r="G111" s="94"/>
      <c r="H111" s="94"/>
      <c r="I111" s="94"/>
      <c r="J111" s="94"/>
      <c r="K111" s="94"/>
      <c r="L111" s="94"/>
      <c r="M111" s="94"/>
      <c r="N111" s="94"/>
      <c r="O111" s="94"/>
      <c r="P111" s="130"/>
      <c r="Q111" s="130"/>
      <c r="R111" s="130"/>
      <c r="S111" s="130"/>
      <c r="T111" s="130"/>
      <c r="U111" s="134"/>
      <c r="V111" s="134"/>
      <c r="W111" s="134"/>
      <c r="X111" s="134"/>
      <c r="Y111" s="134"/>
    </row>
    <row r="112" spans="1:26" ht="16.899999999999999" customHeight="1">
      <c r="A112" s="34"/>
      <c r="B112" s="84"/>
      <c r="C112" s="91"/>
      <c r="D112" s="92"/>
      <c r="E112" s="91"/>
      <c r="F112" s="95"/>
      <c r="G112" s="94"/>
      <c r="H112" s="94"/>
      <c r="I112" s="94"/>
      <c r="J112" s="94"/>
      <c r="K112" s="94"/>
      <c r="L112" s="94"/>
      <c r="M112" s="94"/>
      <c r="N112" s="94"/>
      <c r="O112" s="94"/>
      <c r="P112" s="130"/>
      <c r="Q112" s="130"/>
      <c r="R112" s="130"/>
      <c r="S112" s="130"/>
      <c r="T112" s="130"/>
      <c r="U112" s="134"/>
      <c r="V112" s="134"/>
      <c r="W112" s="134"/>
      <c r="X112" s="134"/>
      <c r="Y112" s="134"/>
    </row>
    <row r="113" spans="1:25" ht="16.899999999999999" customHeight="1" thickBot="1">
      <c r="A113" s="80" t="s">
        <v>141</v>
      </c>
      <c r="B113" s="81"/>
      <c r="C113" s="96"/>
      <c r="D113" s="96"/>
      <c r="E113" s="96"/>
      <c r="F113" s="64">
        <f t="shared" ref="F113:L113" si="13">F45+F103+F110</f>
        <v>203503575</v>
      </c>
      <c r="G113" s="64">
        <f t="shared" si="13"/>
        <v>20586054</v>
      </c>
      <c r="H113" s="64">
        <f t="shared" si="13"/>
        <v>10264438</v>
      </c>
      <c r="I113" s="64">
        <f t="shared" si="13"/>
        <v>135000</v>
      </c>
      <c r="J113" s="64">
        <f t="shared" si="13"/>
        <v>1500000</v>
      </c>
      <c r="K113" s="64">
        <f t="shared" si="13"/>
        <v>230770132</v>
      </c>
      <c r="L113" s="64">
        <f t="shared" si="13"/>
        <v>145385.22999999998</v>
      </c>
      <c r="M113" s="64"/>
      <c r="N113" s="64"/>
      <c r="O113" s="64"/>
      <c r="P113" s="128"/>
      <c r="Q113" s="128"/>
      <c r="R113" s="128"/>
      <c r="S113" s="128"/>
      <c r="T113" s="128"/>
      <c r="U113" s="140"/>
      <c r="V113" s="140"/>
      <c r="W113" s="140"/>
      <c r="X113" s="140"/>
      <c r="Y113" s="140"/>
    </row>
    <row r="114" spans="1:25" ht="16.899999999999999" customHeight="1" thickTop="1">
      <c r="A114" s="97"/>
      <c r="B114" s="98"/>
      <c r="C114" s="99"/>
      <c r="D114" s="99"/>
      <c r="E114" s="99"/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X114" s="138"/>
      <c r="Y114" s="138"/>
    </row>
    <row r="115" spans="1:25" ht="16.899999999999999" customHeight="1">
      <c r="A115" s="97"/>
      <c r="B115" s="98"/>
      <c r="C115" s="99"/>
      <c r="D115" s="99"/>
      <c r="E115" s="99"/>
      <c r="F115" s="97"/>
      <c r="G115" s="97"/>
      <c r="H115" s="97"/>
      <c r="I115" s="97"/>
      <c r="J115" s="97"/>
      <c r="K115" s="97"/>
      <c r="L115" s="97"/>
      <c r="M115" s="97"/>
      <c r="N115" s="97"/>
      <c r="O115" s="97"/>
    </row>
    <row r="116" spans="1:25" ht="16.899999999999999" customHeight="1">
      <c r="A116" s="97"/>
      <c r="B116" s="98"/>
      <c r="C116" s="99"/>
      <c r="D116" s="99"/>
      <c r="E116" s="99"/>
      <c r="F116" s="97"/>
      <c r="G116" s="97"/>
      <c r="H116" s="97"/>
      <c r="I116" s="97"/>
      <c r="J116" s="97"/>
      <c r="K116" s="97"/>
      <c r="L116" s="97"/>
      <c r="M116" s="97"/>
      <c r="N116" s="97"/>
      <c r="O116" s="97"/>
    </row>
    <row r="117" spans="1:25" ht="16.899999999999999" customHeight="1">
      <c r="A117" s="97"/>
      <c r="B117" s="98"/>
      <c r="C117" s="99"/>
      <c r="D117" s="99"/>
      <c r="E117" s="99"/>
      <c r="F117" s="97"/>
      <c r="G117" s="97"/>
      <c r="H117" s="97"/>
      <c r="I117" s="97"/>
      <c r="J117" s="97"/>
      <c r="K117" s="97"/>
      <c r="L117" s="97"/>
      <c r="M117" s="97"/>
      <c r="N117" s="97"/>
      <c r="O117" s="97"/>
    </row>
    <row r="118" spans="1:25" ht="16.899999999999999" customHeight="1" thickBot="1">
      <c r="A118" s="100" t="s">
        <v>142</v>
      </c>
      <c r="B118" s="101"/>
      <c r="C118" s="96"/>
      <c r="D118" s="102"/>
      <c r="E118" s="103"/>
      <c r="F118" s="104">
        <f t="shared" ref="F118:L118" si="14">F103</f>
        <v>88786600</v>
      </c>
      <c r="G118" s="105">
        <f t="shared" si="14"/>
        <v>4135295</v>
      </c>
      <c r="H118" s="105">
        <f t="shared" si="14"/>
        <v>3531035</v>
      </c>
      <c r="I118" s="105">
        <f t="shared" si="14"/>
        <v>0</v>
      </c>
      <c r="J118" s="105">
        <f t="shared" si="14"/>
        <v>0</v>
      </c>
      <c r="K118" s="105">
        <f t="shared" si="14"/>
        <v>91658930</v>
      </c>
      <c r="L118" s="105">
        <f t="shared" si="14"/>
        <v>57745.159999999996</v>
      </c>
      <c r="M118" s="69"/>
      <c r="N118" s="69"/>
      <c r="O118" s="69"/>
    </row>
    <row r="119" spans="1:25" ht="16.899999999999999" customHeight="1" thickTop="1">
      <c r="A119" s="106"/>
      <c r="B119" s="107"/>
      <c r="C119" s="108"/>
      <c r="D119" s="99"/>
      <c r="E119" s="99"/>
      <c r="F119" s="109"/>
      <c r="G119" s="106"/>
      <c r="H119" s="106"/>
      <c r="I119" s="106"/>
      <c r="J119" s="106"/>
      <c r="K119" s="106"/>
      <c r="L119" s="106"/>
      <c r="M119" s="97"/>
      <c r="N119" s="97"/>
      <c r="O119" s="97"/>
    </row>
    <row r="120" spans="1:25" ht="16.899999999999999" customHeight="1" thickBot="1">
      <c r="A120" s="100" t="s">
        <v>143</v>
      </c>
      <c r="B120" s="101"/>
      <c r="C120" s="96"/>
      <c r="D120" s="103"/>
      <c r="E120" s="103"/>
      <c r="F120" s="104">
        <f t="shared" ref="F120:L120" si="15">F45</f>
        <v>114716975</v>
      </c>
      <c r="G120" s="105">
        <f t="shared" si="15"/>
        <v>16450759</v>
      </c>
      <c r="H120" s="105">
        <f t="shared" si="15"/>
        <v>6733403</v>
      </c>
      <c r="I120" s="105">
        <f t="shared" si="15"/>
        <v>0</v>
      </c>
      <c r="J120" s="105">
        <f t="shared" si="15"/>
        <v>0</v>
      </c>
      <c r="K120" s="105">
        <f t="shared" si="15"/>
        <v>137476202</v>
      </c>
      <c r="L120" s="105">
        <f t="shared" si="15"/>
        <v>86610.02</v>
      </c>
      <c r="M120" s="69"/>
      <c r="N120" s="69"/>
      <c r="O120" s="69"/>
    </row>
    <row r="121" spans="1:25" ht="16.899999999999999" customHeight="1" thickTop="1">
      <c r="A121" s="106"/>
      <c r="B121" s="107"/>
      <c r="C121" s="108"/>
      <c r="D121" s="99"/>
      <c r="E121" s="99"/>
      <c r="F121" s="109"/>
      <c r="G121" s="106"/>
      <c r="H121" s="106"/>
      <c r="I121" s="106"/>
      <c r="J121" s="106"/>
      <c r="K121" s="106"/>
      <c r="L121" s="106"/>
      <c r="M121" s="97"/>
      <c r="N121" s="97"/>
      <c r="O121" s="97"/>
    </row>
    <row r="122" spans="1:25" ht="16.899999999999999" customHeight="1" thickBot="1">
      <c r="A122" s="100" t="s">
        <v>144</v>
      </c>
      <c r="B122" s="101"/>
      <c r="C122" s="96"/>
      <c r="D122" s="103"/>
      <c r="E122" s="103"/>
      <c r="F122" s="104">
        <f t="shared" ref="F122:L122" si="16">F110</f>
        <v>0</v>
      </c>
      <c r="G122" s="105">
        <f t="shared" si="16"/>
        <v>0</v>
      </c>
      <c r="H122" s="105"/>
      <c r="I122" s="105">
        <f t="shared" si="16"/>
        <v>135000</v>
      </c>
      <c r="J122" s="105">
        <f t="shared" si="16"/>
        <v>1500000</v>
      </c>
      <c r="K122" s="105">
        <f t="shared" si="16"/>
        <v>1635000</v>
      </c>
      <c r="L122" s="105">
        <f t="shared" si="16"/>
        <v>1030.05</v>
      </c>
      <c r="M122" s="69"/>
      <c r="N122" s="69"/>
      <c r="O122" s="69"/>
    </row>
    <row r="123" spans="1:25" ht="16.899999999999999" customHeight="1" thickTop="1">
      <c r="A123" s="106"/>
      <c r="B123" s="107"/>
      <c r="C123" s="108"/>
      <c r="D123" s="99"/>
      <c r="E123" s="99"/>
      <c r="F123" s="109"/>
      <c r="G123" s="106"/>
      <c r="H123" s="106"/>
      <c r="I123" s="106"/>
      <c r="J123" s="106"/>
      <c r="K123" s="106"/>
      <c r="L123" s="106"/>
      <c r="M123" s="97"/>
      <c r="N123" s="97"/>
      <c r="O123" s="97"/>
    </row>
    <row r="124" spans="1:25" ht="16.899999999999999" customHeight="1" thickBot="1">
      <c r="A124" s="100" t="s">
        <v>141</v>
      </c>
      <c r="B124" s="101"/>
      <c r="C124" s="96"/>
      <c r="D124" s="103"/>
      <c r="E124" s="103"/>
      <c r="F124" s="104">
        <f t="shared" ref="F124:L124" si="17">F118+F120+F122</f>
        <v>203503575</v>
      </c>
      <c r="G124" s="105">
        <f t="shared" si="17"/>
        <v>20586054</v>
      </c>
      <c r="H124" s="105">
        <f t="shared" si="17"/>
        <v>10264438</v>
      </c>
      <c r="I124" s="105">
        <f t="shared" si="17"/>
        <v>135000</v>
      </c>
      <c r="J124" s="105">
        <f t="shared" si="17"/>
        <v>1500000</v>
      </c>
      <c r="K124" s="105">
        <f t="shared" si="17"/>
        <v>230770132</v>
      </c>
      <c r="L124" s="105">
        <f t="shared" si="17"/>
        <v>145385.22999999998</v>
      </c>
      <c r="M124" s="69"/>
      <c r="N124" s="69"/>
      <c r="O124" s="69"/>
    </row>
    <row r="125" spans="1:25" ht="15.75" thickTop="1">
      <c r="A125" s="97"/>
      <c r="B125" s="98"/>
      <c r="C125" s="99"/>
      <c r="D125" s="99"/>
      <c r="E125" s="99"/>
      <c r="F125" s="97"/>
      <c r="G125" s="97"/>
      <c r="H125" s="97"/>
      <c r="I125" s="97"/>
      <c r="J125" s="97"/>
      <c r="K125" s="97"/>
      <c r="L125" s="97"/>
      <c r="M125" s="97"/>
      <c r="N125" s="97"/>
      <c r="O125" s="97"/>
    </row>
    <row r="126" spans="1:25" ht="15.75" thickBot="1">
      <c r="A126" s="97"/>
      <c r="B126" s="98"/>
      <c r="C126" s="99"/>
      <c r="D126" s="99"/>
      <c r="E126" s="99"/>
      <c r="F126" s="97"/>
      <c r="G126" s="97"/>
      <c r="H126" s="97"/>
      <c r="I126" s="97"/>
      <c r="J126" s="97"/>
      <c r="K126" s="105"/>
      <c r="L126" s="97"/>
      <c r="M126" s="97"/>
      <c r="N126" s="97"/>
      <c r="O126" s="97"/>
    </row>
    <row r="127" spans="1:25" ht="15.75" thickTop="1">
      <c r="A127" s="97"/>
      <c r="B127" s="98"/>
      <c r="C127" s="99"/>
      <c r="D127" s="99"/>
      <c r="E127" s="99"/>
      <c r="F127" s="97"/>
      <c r="G127" s="97"/>
      <c r="H127" s="97"/>
      <c r="I127" s="97"/>
      <c r="J127" s="97"/>
      <c r="K127" s="97"/>
      <c r="L127" s="97"/>
      <c r="M127" s="97"/>
      <c r="N127" s="97"/>
      <c r="O127" s="97"/>
    </row>
    <row r="128" spans="1:25" ht="15.75" thickBot="1">
      <c r="A128" s="97"/>
      <c r="B128" s="98"/>
      <c r="C128" s="99"/>
      <c r="D128" s="99"/>
      <c r="E128" s="99"/>
      <c r="F128" s="97"/>
      <c r="G128" s="97"/>
      <c r="H128" s="97"/>
      <c r="I128" s="97"/>
      <c r="J128" s="97"/>
      <c r="K128" s="105">
        <f>K126-K124</f>
        <v>-230770132</v>
      </c>
      <c r="L128" s="97"/>
      <c r="M128" s="97"/>
      <c r="N128" s="97"/>
      <c r="O128" s="97"/>
    </row>
    <row r="129" spans="1:15" ht="15.75" thickTop="1">
      <c r="A129" s="97"/>
      <c r="B129" s="98"/>
      <c r="C129" s="99"/>
      <c r="D129" s="99"/>
      <c r="E129" s="99"/>
      <c r="F129" s="97"/>
      <c r="G129" s="97"/>
      <c r="H129" s="97"/>
      <c r="I129" s="97"/>
      <c r="J129" s="97"/>
      <c r="K129" s="97"/>
      <c r="L129" s="97"/>
      <c r="M129" s="97"/>
      <c r="N129" s="97"/>
      <c r="O129" s="97"/>
    </row>
    <row r="130" spans="1:15" ht="15.75">
      <c r="A130" s="110"/>
      <c r="B130" s="98"/>
      <c r="C130" s="99"/>
      <c r="D130" s="99"/>
      <c r="E130" s="99"/>
      <c r="F130" s="97"/>
      <c r="G130" s="97"/>
      <c r="H130" s="97"/>
      <c r="I130" s="97"/>
      <c r="J130" s="97"/>
      <c r="K130" s="97"/>
      <c r="L130" s="97"/>
      <c r="M130" s="97"/>
      <c r="N130" s="97"/>
      <c r="O130" s="97"/>
    </row>
    <row r="131" spans="1:15">
      <c r="A131" s="97"/>
      <c r="B131" s="98"/>
      <c r="C131" s="99"/>
      <c r="D131" s="99"/>
      <c r="E131" s="99"/>
      <c r="F131" s="97"/>
      <c r="G131" s="97"/>
      <c r="H131" s="97"/>
      <c r="I131" s="97"/>
      <c r="J131" s="97"/>
      <c r="K131" s="97"/>
      <c r="L131" s="97"/>
      <c r="M131" s="97"/>
      <c r="N131" s="97"/>
      <c r="O131" s="97"/>
    </row>
    <row r="132" spans="1:15" ht="15.75">
      <c r="A132" s="110"/>
      <c r="B132" s="98"/>
      <c r="C132" s="99"/>
      <c r="D132" s="99"/>
      <c r="E132" s="99"/>
      <c r="F132" s="97"/>
      <c r="G132" s="97"/>
      <c r="H132" s="97"/>
      <c r="I132" s="97"/>
      <c r="J132" s="97"/>
      <c r="K132" s="97"/>
      <c r="L132" s="97"/>
      <c r="M132" s="97"/>
      <c r="N132" s="97"/>
      <c r="O132" s="97"/>
    </row>
    <row r="133" spans="1:15">
      <c r="A133" s="111"/>
      <c r="B133" s="98"/>
      <c r="C133" s="99"/>
      <c r="D133" s="99"/>
      <c r="E133" s="99"/>
      <c r="F133" s="97"/>
      <c r="G133" s="97"/>
      <c r="H133" s="97"/>
      <c r="I133" s="97"/>
      <c r="J133" s="97"/>
      <c r="K133" s="97"/>
      <c r="L133" s="97"/>
      <c r="M133" s="97"/>
      <c r="N133" s="97"/>
      <c r="O133" s="97"/>
    </row>
    <row r="134" spans="1:15">
      <c r="A134" s="111"/>
      <c r="B134" s="98"/>
      <c r="C134" s="99"/>
      <c r="D134" s="99"/>
      <c r="E134" s="99"/>
      <c r="F134" s="97"/>
      <c r="G134" s="97"/>
      <c r="H134" s="97"/>
      <c r="I134" s="97"/>
      <c r="J134" s="97"/>
      <c r="K134" s="97"/>
      <c r="L134" s="97"/>
      <c r="M134" s="97"/>
      <c r="N134" s="97"/>
      <c r="O134" s="97"/>
    </row>
    <row r="135" spans="1:15">
      <c r="A135" s="112"/>
      <c r="B135" s="98"/>
      <c r="C135" s="99"/>
      <c r="D135" s="99"/>
      <c r="E135" s="99"/>
      <c r="F135" s="97"/>
      <c r="G135" s="97"/>
      <c r="H135" s="97"/>
      <c r="I135" s="97"/>
      <c r="J135" s="97"/>
      <c r="K135" s="97"/>
      <c r="L135" s="97"/>
      <c r="M135" s="97"/>
      <c r="N135" s="97"/>
      <c r="O135" s="97"/>
    </row>
    <row r="136" spans="1:15">
      <c r="A136" s="112"/>
      <c r="B136" s="98"/>
      <c r="C136" s="99"/>
      <c r="D136" s="99"/>
      <c r="E136" s="99"/>
      <c r="F136" s="97"/>
      <c r="G136" s="97"/>
      <c r="H136" s="97"/>
      <c r="I136" s="97"/>
      <c r="J136" s="97"/>
      <c r="K136" s="97"/>
      <c r="L136" s="97"/>
      <c r="M136" s="97"/>
      <c r="N136" s="97"/>
      <c r="O136" s="97"/>
    </row>
    <row r="137" spans="1:15">
      <c r="A137" s="97"/>
      <c r="B137" s="98"/>
      <c r="C137" s="99"/>
      <c r="D137" s="99"/>
      <c r="E137" s="99"/>
      <c r="F137" s="97"/>
      <c r="G137" s="97"/>
      <c r="H137" s="97"/>
      <c r="I137" s="97"/>
      <c r="J137" s="97"/>
      <c r="K137" s="97"/>
      <c r="L137" s="97"/>
      <c r="M137" s="97"/>
      <c r="N137" s="97"/>
      <c r="O137" s="97"/>
    </row>
    <row r="138" spans="1:15" ht="15.75">
      <c r="A138" s="110"/>
      <c r="B138" s="98"/>
      <c r="C138" s="99"/>
      <c r="D138" s="99"/>
      <c r="E138" s="99"/>
      <c r="F138" s="97"/>
      <c r="G138" s="97"/>
      <c r="H138" s="97"/>
      <c r="I138" s="97"/>
      <c r="J138" s="97"/>
      <c r="K138" s="97"/>
      <c r="L138" s="97"/>
      <c r="M138" s="97"/>
      <c r="N138" s="97"/>
      <c r="O138" s="97"/>
    </row>
    <row r="139" spans="1:15">
      <c r="A139" s="111"/>
      <c r="B139" s="98"/>
      <c r="C139" s="99"/>
      <c r="D139" s="99"/>
      <c r="E139" s="99"/>
      <c r="F139" s="97"/>
      <c r="G139" s="97"/>
      <c r="H139" s="97"/>
      <c r="I139" s="97"/>
      <c r="J139" s="97"/>
      <c r="K139" s="97"/>
      <c r="L139" s="97"/>
      <c r="M139" s="97"/>
      <c r="N139" s="97"/>
      <c r="O139" s="97"/>
    </row>
    <row r="140" spans="1:15">
      <c r="A140" s="97"/>
      <c r="B140" s="98"/>
      <c r="C140" s="99"/>
      <c r="D140" s="99"/>
      <c r="E140" s="99"/>
      <c r="F140" s="97"/>
      <c r="G140" s="97"/>
      <c r="H140" s="97"/>
      <c r="I140" s="97"/>
      <c r="J140" s="97"/>
      <c r="K140" s="97"/>
      <c r="L140" s="97"/>
      <c r="M140" s="97"/>
      <c r="N140" s="97"/>
      <c r="O140" s="97"/>
    </row>
    <row r="141" spans="1:15" ht="15.75">
      <c r="A141" s="110"/>
      <c r="B141" s="98"/>
      <c r="C141" s="99"/>
      <c r="D141" s="99"/>
      <c r="E141" s="99"/>
      <c r="F141" s="97"/>
      <c r="G141" s="97"/>
      <c r="H141" s="97"/>
      <c r="I141" s="97"/>
      <c r="J141" s="97"/>
      <c r="K141" s="97"/>
      <c r="L141" s="97"/>
      <c r="M141" s="97"/>
      <c r="N141" s="97"/>
      <c r="O141" s="97"/>
    </row>
    <row r="142" spans="1:15">
      <c r="A142" s="111"/>
      <c r="B142" s="98"/>
      <c r="C142" s="99"/>
      <c r="D142" s="99"/>
      <c r="E142" s="99"/>
      <c r="F142" s="97"/>
      <c r="G142" s="97"/>
      <c r="H142" s="97"/>
      <c r="I142" s="97"/>
      <c r="J142" s="97"/>
      <c r="K142" s="97"/>
      <c r="L142" s="97"/>
      <c r="M142" s="97"/>
      <c r="N142" s="97"/>
      <c r="O142" s="97"/>
    </row>
    <row r="143" spans="1:15">
      <c r="A143" s="113"/>
      <c r="B143" s="98"/>
      <c r="C143" s="99"/>
      <c r="D143" s="99"/>
      <c r="E143" s="99"/>
      <c r="F143" s="97"/>
      <c r="G143" s="97"/>
      <c r="H143" s="97"/>
      <c r="I143" s="97"/>
      <c r="J143" s="97"/>
      <c r="K143" s="97"/>
      <c r="L143" s="97"/>
      <c r="M143" s="97"/>
      <c r="N143" s="97"/>
      <c r="O143" s="97"/>
    </row>
    <row r="144" spans="1:15">
      <c r="A144" s="113"/>
      <c r="B144" s="98"/>
      <c r="C144" s="99"/>
      <c r="D144" s="99"/>
      <c r="E144" s="99"/>
      <c r="F144" s="97"/>
      <c r="G144" s="97"/>
      <c r="H144" s="97"/>
      <c r="I144" s="97"/>
      <c r="J144" s="97"/>
      <c r="K144" s="97"/>
      <c r="L144" s="97"/>
      <c r="M144" s="97"/>
      <c r="N144" s="97"/>
      <c r="O144" s="97"/>
    </row>
    <row r="145" spans="1:15">
      <c r="A145" s="97"/>
      <c r="B145" s="98"/>
      <c r="C145" s="99"/>
      <c r="D145" s="99"/>
      <c r="E145" s="99"/>
      <c r="F145" s="97"/>
      <c r="G145" s="97"/>
      <c r="H145" s="97"/>
      <c r="I145" s="97"/>
      <c r="J145" s="97"/>
      <c r="K145" s="97"/>
      <c r="L145" s="97"/>
      <c r="M145" s="97"/>
      <c r="N145" s="97"/>
      <c r="O145" s="97"/>
    </row>
    <row r="146" spans="1:15" ht="15.75">
      <c r="A146" s="110"/>
      <c r="B146" s="98"/>
      <c r="C146" s="99"/>
      <c r="D146" s="99"/>
      <c r="E146" s="99"/>
      <c r="F146" s="97"/>
      <c r="G146" s="97"/>
      <c r="H146" s="97"/>
      <c r="I146" s="97"/>
      <c r="J146" s="97"/>
      <c r="K146" s="97"/>
      <c r="L146" s="97"/>
      <c r="M146" s="97"/>
      <c r="N146" s="97"/>
      <c r="O146" s="97"/>
    </row>
    <row r="147" spans="1:15">
      <c r="A147" s="111"/>
      <c r="B147" s="98"/>
      <c r="C147" s="99"/>
      <c r="D147" s="99"/>
      <c r="E147" s="99"/>
      <c r="F147" s="97"/>
      <c r="G147" s="97"/>
      <c r="H147" s="97"/>
      <c r="I147" s="97"/>
      <c r="J147" s="97"/>
      <c r="K147" s="97"/>
      <c r="L147" s="97"/>
      <c r="M147" s="97"/>
      <c r="N147" s="97"/>
      <c r="O147" s="97"/>
    </row>
    <row r="148" spans="1:15">
      <c r="A148" s="97"/>
      <c r="B148" s="98"/>
      <c r="C148" s="99"/>
      <c r="D148" s="99"/>
      <c r="E148" s="99"/>
      <c r="F148" s="97"/>
      <c r="G148" s="97"/>
      <c r="H148" s="97"/>
      <c r="I148" s="97"/>
      <c r="J148" s="97"/>
      <c r="K148" s="97"/>
      <c r="L148" s="97"/>
      <c r="M148" s="97"/>
      <c r="N148" s="97"/>
      <c r="O148" s="97"/>
    </row>
    <row r="149" spans="1:15">
      <c r="A149" s="111"/>
      <c r="B149" s="98"/>
      <c r="C149" s="99"/>
      <c r="D149" s="99"/>
      <c r="E149" s="99"/>
      <c r="F149" s="97"/>
      <c r="G149" s="97"/>
      <c r="H149" s="97"/>
      <c r="I149" s="97"/>
      <c r="J149" s="97"/>
      <c r="K149" s="97"/>
      <c r="L149" s="97"/>
      <c r="M149" s="97"/>
      <c r="N149" s="97"/>
      <c r="O149" s="97"/>
    </row>
    <row r="150" spans="1:15">
      <c r="A150" s="97"/>
      <c r="B150" s="98"/>
      <c r="C150" s="99"/>
      <c r="D150" s="99"/>
      <c r="E150" s="99"/>
      <c r="F150" s="97"/>
      <c r="G150" s="97"/>
      <c r="H150" s="97"/>
      <c r="I150" s="97"/>
      <c r="J150" s="97"/>
      <c r="K150" s="97"/>
      <c r="L150" s="97"/>
      <c r="M150" s="97"/>
      <c r="N150" s="97"/>
      <c r="O150" s="97"/>
    </row>
    <row r="151" spans="1:15">
      <c r="A151" s="113"/>
      <c r="B151" s="98"/>
      <c r="C151" s="99"/>
      <c r="D151" s="99"/>
      <c r="E151" s="99"/>
      <c r="F151" s="97"/>
      <c r="G151" s="97"/>
      <c r="H151" s="97"/>
      <c r="I151" s="97"/>
      <c r="J151" s="97"/>
      <c r="K151" s="97"/>
      <c r="L151" s="97"/>
      <c r="M151" s="97"/>
      <c r="N151" s="97"/>
      <c r="O151" s="97"/>
    </row>
    <row r="152" spans="1:15">
      <c r="A152" s="97"/>
      <c r="B152" s="98"/>
      <c r="C152" s="99"/>
      <c r="D152" s="99"/>
      <c r="E152" s="99"/>
      <c r="F152" s="97"/>
      <c r="G152" s="97"/>
      <c r="H152" s="97"/>
      <c r="I152" s="97"/>
      <c r="J152" s="97"/>
      <c r="K152" s="97"/>
      <c r="L152" s="97"/>
      <c r="M152" s="97"/>
      <c r="N152" s="97"/>
      <c r="O152" s="97"/>
    </row>
    <row r="153" spans="1:15">
      <c r="A153" s="97"/>
      <c r="B153" s="98"/>
      <c r="C153" s="99"/>
      <c r="D153" s="99"/>
      <c r="E153" s="99"/>
      <c r="F153" s="97"/>
      <c r="G153" s="97"/>
      <c r="H153" s="97"/>
      <c r="I153" s="97"/>
      <c r="J153" s="97"/>
      <c r="K153" s="97"/>
      <c r="L153" s="97"/>
      <c r="M153" s="97"/>
      <c r="N153" s="97"/>
      <c r="O153" s="97"/>
    </row>
    <row r="154" spans="1:15">
      <c r="A154" s="97"/>
      <c r="B154" s="98"/>
      <c r="C154" s="99"/>
      <c r="D154" s="99"/>
      <c r="E154" s="99"/>
      <c r="F154" s="97"/>
      <c r="G154" s="97"/>
      <c r="H154" s="97"/>
      <c r="I154" s="97"/>
      <c r="J154" s="97"/>
      <c r="K154" s="97"/>
      <c r="L154" s="97"/>
      <c r="M154" s="97"/>
      <c r="N154" s="97"/>
      <c r="O154" s="97"/>
    </row>
  </sheetData>
  <mergeCells count="1">
    <mergeCell ref="P5:U5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Blad2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Rini Pasman</dc:creator>
  <cp:lastModifiedBy>Linde Sliedrecht</cp:lastModifiedBy>
  <dcterms:created xsi:type="dcterms:W3CDTF">2020-02-14T08:36:06Z</dcterms:created>
  <dcterms:modified xsi:type="dcterms:W3CDTF">2021-09-02T13:39:57Z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958182e1-06f8-f3bc-8214-e579844e6f8c</vt:lpwstr>
  </property>
  <property fmtid="{D5CDD505-2E9C-101B-9397-08002B2CF9AE}" pid="3" name="CORSA_OBJECTTYPE">
    <vt:lpwstr>S</vt:lpwstr>
  </property>
  <property fmtid="{D5CDD505-2E9C-101B-9397-08002B2CF9AE}" pid="4" name="CORSA_OBJECTID">
    <vt:lpwstr>21.084697</vt:lpwstr>
  </property>
  <property fmtid="{D5CDD505-2E9C-101B-9397-08002B2CF9AE}" pid="5" name="CORSA_VERSION">
    <vt:lpwstr>5</vt:lpwstr>
  </property>
</Properties>
</file>