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SSC IUC G1 Aanbesteden\4 Categoriemanagement\CM Uitzendkrachten\DUO\Aanbesteding DUO 2021\_7 Vragen en antwoorden\"/>
    </mc:Choice>
  </mc:AlternateContent>
  <workbookProtection workbookAlgorithmName="SHA-512" workbookHashValue="oXv4PeStdobkvDT7Gw+R0HEjk0Lvi4xQjTZi9crSTouEoARZ+J8C8OrA6CvjBPrSKF7eHfUlL3HaQLQKRzfRhg==" workbookSaltValue="9nfBzDbhamyjEa4kxVUPmg==" workbookSpinCount="100000" lockStructure="1"/>
  <bookViews>
    <workbookView xWindow="0" yWindow="0" windowWidth="28755" windowHeight="12270" tabRatio="603"/>
  </bookViews>
  <sheets>
    <sheet name="0 Leeswijzer" sheetId="15" r:id="rId1"/>
    <sheet name="1 Bruto Uurloon cao Rijk" sheetId="2" r:id="rId2"/>
    <sheet name="2a Fase A " sheetId="35" r:id="rId3"/>
    <sheet name="2b Fase B en C" sheetId="41" r:id="rId4"/>
    <sheet name="3 Gewogen gemiddelde ORF " sheetId="20" r:id="rId5"/>
  </sheets>
  <externalReferences>
    <externalReference r:id="rId6"/>
  </externalReferences>
  <definedNames>
    <definedName name="Functiefamilie">[1]Inhuurcatalogus!$J$2:$J$8</definedName>
  </definedNames>
  <calcPr calcId="162913"/>
</workbook>
</file>

<file path=xl/calcChain.xml><?xml version="1.0" encoding="utf-8"?>
<calcChain xmlns="http://schemas.openxmlformats.org/spreadsheetml/2006/main">
  <c r="D13" i="20" l="1"/>
  <c r="B21" i="20" s="1"/>
  <c r="B13" i="2" l="1"/>
  <c r="B12" i="2"/>
  <c r="B11" i="2"/>
  <c r="D36" i="41" l="1"/>
  <c r="D28" i="41"/>
  <c r="D21" i="41"/>
  <c r="D15" i="41"/>
  <c r="G11" i="41"/>
  <c r="H11" i="41" s="1"/>
  <c r="E14" i="41" l="1"/>
  <c r="G14" i="41" s="1"/>
  <c r="E12" i="41"/>
  <c r="G12" i="41" s="1"/>
  <c r="E15" i="41"/>
  <c r="E13" i="41"/>
  <c r="G13" i="41" s="1"/>
  <c r="G15" i="41" l="1"/>
  <c r="H15" i="41" s="1"/>
  <c r="E16" i="41"/>
  <c r="G16" i="41" s="1"/>
  <c r="H16" i="41" l="1"/>
  <c r="E28" i="41" l="1"/>
  <c r="E19" i="41"/>
  <c r="G19" i="41" s="1"/>
  <c r="E26" i="41"/>
  <c r="G26" i="41" s="1"/>
  <c r="E24" i="41"/>
  <c r="G24" i="41" s="1"/>
  <c r="E22" i="41"/>
  <c r="G22" i="41" s="1"/>
  <c r="E20" i="41"/>
  <c r="G20" i="41" s="1"/>
  <c r="E18" i="41"/>
  <c r="G18" i="41" s="1"/>
  <c r="E27" i="41"/>
  <c r="G27" i="41" s="1"/>
  <c r="E23" i="41"/>
  <c r="G23" i="41" s="1"/>
  <c r="E17" i="41"/>
  <c r="G17" i="41" s="1"/>
  <c r="E21" i="41"/>
  <c r="E25" i="41"/>
  <c r="G25" i="41" s="1"/>
  <c r="G21" i="41" l="1"/>
  <c r="H21" i="41" s="1"/>
  <c r="G28" i="41"/>
  <c r="H28" i="41" s="1"/>
  <c r="E34" i="41" l="1"/>
  <c r="G34" i="41" s="1"/>
  <c r="E35" i="41"/>
  <c r="G35" i="41" s="1"/>
  <c r="E33" i="41"/>
  <c r="G33" i="41" s="1"/>
  <c r="E31" i="41"/>
  <c r="G31" i="41" s="1"/>
  <c r="E29" i="41"/>
  <c r="G29" i="41" s="1"/>
  <c r="E36" i="41"/>
  <c r="E32" i="41"/>
  <c r="G32" i="41" s="1"/>
  <c r="E30" i="41"/>
  <c r="G30" i="41" s="1"/>
  <c r="G36" i="41" l="1"/>
  <c r="H36" i="41" s="1"/>
  <c r="H37" i="41" s="1"/>
  <c r="J37" i="41" s="1"/>
  <c r="J39" i="41" l="1"/>
  <c r="B12" i="20" s="1"/>
  <c r="H39" i="41"/>
  <c r="D35" i="35" l="1"/>
  <c r="D27" i="35"/>
  <c r="D20" i="35"/>
  <c r="D14" i="35"/>
  <c r="G10" i="35"/>
  <c r="H10" i="35" s="1"/>
  <c r="E13" i="35" s="1"/>
  <c r="G13" i="35" s="1"/>
  <c r="E11" i="35" l="1"/>
  <c r="G11" i="35" s="1"/>
  <c r="E12" i="35"/>
  <c r="G12" i="35" s="1"/>
  <c r="G14" i="35" s="1"/>
  <c r="H14" i="35" s="1"/>
  <c r="E14" i="35"/>
  <c r="E15" i="35" l="1"/>
  <c r="G15" i="35" s="1"/>
  <c r="H15" i="35" s="1"/>
  <c r="E23" i="35" l="1"/>
  <c r="G23" i="35" s="1"/>
  <c r="E19" i="35"/>
  <c r="G19" i="35" s="1"/>
  <c r="E26" i="35"/>
  <c r="G26" i="35" s="1"/>
  <c r="E16" i="35"/>
  <c r="G16" i="35" s="1"/>
  <c r="E25" i="35"/>
  <c r="G25" i="35" s="1"/>
  <c r="E22" i="35"/>
  <c r="G22" i="35" s="1"/>
  <c r="E24" i="35"/>
  <c r="G24" i="35" s="1"/>
  <c r="E27" i="35"/>
  <c r="E17" i="35"/>
  <c r="G17" i="35" s="1"/>
  <c r="E20" i="35"/>
  <c r="E21" i="35"/>
  <c r="G21" i="35" s="1"/>
  <c r="E18" i="35"/>
  <c r="G18" i="35" s="1"/>
  <c r="G27" i="35" l="1"/>
  <c r="G20" i="35"/>
  <c r="H20" i="35" s="1"/>
  <c r="H27" i="35" l="1"/>
  <c r="E28" i="35" s="1"/>
  <c r="G28" i="35" s="1"/>
  <c r="E35" i="35" l="1"/>
  <c r="E30" i="35"/>
  <c r="G30" i="35" s="1"/>
  <c r="E31" i="35"/>
  <c r="G31" i="35" s="1"/>
  <c r="E29" i="35"/>
  <c r="G29" i="35" s="1"/>
  <c r="E32" i="35"/>
  <c r="G32" i="35" s="1"/>
  <c r="E34" i="35"/>
  <c r="G34" i="35" s="1"/>
  <c r="E33" i="35"/>
  <c r="G33" i="35" s="1"/>
  <c r="D12" i="20"/>
  <c r="G35" i="35" l="1"/>
  <c r="H35" i="35" s="1"/>
  <c r="H36" i="35" s="1"/>
  <c r="J36" i="35" s="1"/>
  <c r="H38" i="35" s="1"/>
  <c r="J38" i="35" l="1"/>
  <c r="B11" i="20" s="1"/>
  <c r="D11" i="20" s="1"/>
  <c r="C22" i="20" s="1"/>
  <c r="C21" i="20" s="1"/>
</calcChain>
</file>

<file path=xl/sharedStrings.xml><?xml version="1.0" encoding="utf-8"?>
<sst xmlns="http://schemas.openxmlformats.org/spreadsheetml/2006/main" count="279" uniqueCount="160">
  <si>
    <t>…</t>
  </si>
  <si>
    <t>1 Uurloon</t>
  </si>
  <si>
    <t>Tab</t>
  </si>
  <si>
    <t>Algemene informatie</t>
  </si>
  <si>
    <t>a.</t>
  </si>
  <si>
    <t>b.</t>
  </si>
  <si>
    <t>Component</t>
  </si>
  <si>
    <t>Percentage</t>
  </si>
  <si>
    <t>totaal</t>
  </si>
  <si>
    <t>Blok 1</t>
  </si>
  <si>
    <t>basis</t>
  </si>
  <si>
    <t>wachtdag</t>
  </si>
  <si>
    <t>basis + wd</t>
  </si>
  <si>
    <t>Blok 2</t>
  </si>
  <si>
    <t>reserveringen</t>
  </si>
  <si>
    <t>Blok 3</t>
  </si>
  <si>
    <t>vakantiegeld</t>
  </si>
  <si>
    <t>basis + wd + res - kv/bv</t>
  </si>
  <si>
    <t>Blok 4</t>
  </si>
  <si>
    <t>basis + wd + res</t>
  </si>
  <si>
    <t>sociaal fonds</t>
  </si>
  <si>
    <t xml:space="preserve">scholing </t>
  </si>
  <si>
    <t>Blok 5</t>
  </si>
  <si>
    <t>basis + wd + res + soc.verz.</t>
  </si>
  <si>
    <t>Blok</t>
  </si>
  <si>
    <t>werkgeverslasten (CAO) en pensioen</t>
  </si>
  <si>
    <t>werkgeverslasten (o.a. sociale verzekeringspremies)</t>
  </si>
  <si>
    <t>Tabblad toevoegen aan Inschrijving?</t>
  </si>
  <si>
    <t>Formule eindbeoordeling gunningcriterium Prijs:</t>
  </si>
  <si>
    <t>Berekening verschil</t>
  </si>
  <si>
    <t xml:space="preserve">Toelichting </t>
  </si>
  <si>
    <t>Naam:</t>
  </si>
  <si>
    <t>Functie:</t>
  </si>
  <si>
    <t>Bedrijf:</t>
  </si>
  <si>
    <t>Handtekening:</t>
  </si>
  <si>
    <t>c.</t>
  </si>
  <si>
    <t>Grondslag</t>
  </si>
  <si>
    <t>Bijdrage</t>
  </si>
  <si>
    <t>Totaal</t>
  </si>
  <si>
    <t>Deze post is te allen tijde 100%.</t>
  </si>
  <si>
    <t>Toelichting</t>
  </si>
  <si>
    <t>pensioen</t>
  </si>
  <si>
    <t xml:space="preserve">totaal </t>
  </si>
  <si>
    <t>De gele velden betreffen door Inschrijver in te vullen velden</t>
  </si>
  <si>
    <t xml:space="preserve">De loonsomfactor dient altijd hoger dan 1,0000 te zijn. </t>
  </si>
  <si>
    <r>
      <rPr>
        <sz val="10"/>
        <rFont val="Verdana"/>
        <family val="2"/>
      </rPr>
      <t>De Omrekenfactor dient altijd hoger dan 1,0000 te zijn.</t>
    </r>
    <r>
      <rPr>
        <sz val="10"/>
        <color rgb="FFFF0000"/>
        <rFont val="Verdana"/>
        <family val="2"/>
      </rPr>
      <t xml:space="preserve"> </t>
    </r>
  </si>
  <si>
    <t xml:space="preserve">Deze premie is bij Detacheren niet van toepassing en is daarom hier vervallen. Inschrijver dient hier niets voor in te vullen. </t>
  </si>
  <si>
    <t>d.</t>
  </si>
  <si>
    <t>zw-aanvullend (Azw -aanvulling uitkering UWV 1e ziektejaar risicogroep I)</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</si>
  <si>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</si>
  <si>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r>
      <t xml:space="preserve">Inschrijver vult uitsluitend informatie in de </t>
    </r>
    <r>
      <rPr>
        <b/>
        <sz val="9"/>
        <rFont val="Verdana"/>
        <family val="2"/>
      </rPr>
      <t>geel</t>
    </r>
    <r>
      <rPr>
        <sz val="9"/>
        <rFont val="Verdana"/>
        <family val="2"/>
      </rPr>
      <t xml:space="preserve"> gemarkeerde invulvelden en de velden die bedoeld zijn voor ondertekening. Inschrijver mag de overige velden niet wijzigen, tenzij de Aanbestedende dienst anders heeft aangegeven. Wijziging van het format of inhoudelijke aanpassing van overige velden (niet zijnde invulvelden) zonder toestemming van de Aanbestedende dienst kan leiden tot uitsluiting.</t>
    </r>
  </si>
  <si>
    <t xml:space="preserve">Basis (bruto Uurloon o.b.v. 
inlenersbeloning) </t>
  </si>
  <si>
    <t>In te vullen door Inschrijver:</t>
  </si>
  <si>
    <t>Omrekenfactoren na
weging onderscheiden vormen Uitzendovereenkomst</t>
  </si>
  <si>
    <t xml:space="preserve">
Omrekenfactor</t>
  </si>
  <si>
    <t xml:space="preserve">3 Beoordeling -
Gewogen gemiddelde Omrekenfactor
</t>
  </si>
  <si>
    <t xml:space="preserve">Onderscheiden vormen Uitzendovereenkomst </t>
  </si>
  <si>
    <t>Eindbeoordeling (score) in punten gunningcriterium Prijs:</t>
  </si>
  <si>
    <t>scholing</t>
  </si>
  <si>
    <t>Gewogen gemiddelde Omrekenfactor</t>
  </si>
  <si>
    <t>schaal</t>
  </si>
  <si>
    <t>trede</t>
  </si>
  <si>
    <t xml:space="preserve">kort verzuim/ bijzonder verlof 
</t>
  </si>
  <si>
    <r>
      <t xml:space="preserve">Inschrijver dient in de hiernaast opgenomen tabel aan te geven of  hij wel of niet een eigen riscodrager (ERD) voor de premie Whk ZW-Flex en de premie Whk WGA is. </t>
    </r>
    <r>
      <rPr>
        <b/>
        <sz val="8"/>
        <rFont val="Verdana"/>
        <family val="2"/>
      </rPr>
      <t>Deze premies dienen te zijn gekoppeld aan sector 52 'Uitzendbedrijven'.</t>
    </r>
    <r>
      <rPr>
        <sz val="8"/>
        <rFont val="Verdana"/>
        <family val="2"/>
      </rPr>
      <t xml:space="preserve">
Voorts dient Inschrijver in de hiernaast (in kolom J) voor de WGA werkhervattingskas premie tevens </t>
    </r>
    <r>
      <rPr>
        <u/>
        <sz val="8"/>
        <rFont val="Verdana"/>
        <family val="2"/>
      </rPr>
      <t>in te vullen wat de volledige premie is en welk deel van de premie wordt doorbelast aan de werknemer, in casu de Flexibele Arbeidskracht. Doorgaans betreft dit in de uitzendbranche de maximaal toegestane 50%</t>
    </r>
    <r>
      <rPr>
        <sz val="8"/>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</si>
  <si>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 xml:space="preserve">Ja (tab 3) (invullen en in PDF versie ook ondertekenen in gele veld onderin) 
</t>
  </si>
  <si>
    <t xml:space="preserve">Aof inclusief kinderopvang
</t>
  </si>
  <si>
    <t xml:space="preserve">Zvf </t>
  </si>
  <si>
    <t xml:space="preserve">Zvf (zorgverzekeringsfonds)
</t>
  </si>
  <si>
    <t>Niet van toepassing in fase B en C conform de ABU/NBBU-cao van 30 december 2019.</t>
  </si>
  <si>
    <t>(het maximaal aantal te behalen punten voor de 'Prijs' is 300)</t>
  </si>
  <si>
    <t>Leegloopkosten</t>
  </si>
  <si>
    <t>...Et cetera</t>
  </si>
  <si>
    <t xml:space="preserve">
INVULLEN DOOR INSCHRIJVER (Graag attentie: Verder alles volledig ingevuld? Ook de blokken rechts en onderaan de tabbladen?) 
</t>
  </si>
  <si>
    <t>1: Detacheren (zonder Uitzendbeding) in fase A , fase 1 en 2 ABU- en NBBU-cao (tab 2a)</t>
  </si>
  <si>
    <t xml:space="preserve">2: Detacheren (zonder Uitzendbeding) ABU fase B en C, fase 3 en 4 ABU- en NBBU-cao (tab 2b) </t>
  </si>
  <si>
    <t xml:space="preserve">wachtdag
</t>
  </si>
  <si>
    <t xml:space="preserve">werkgeverslasten (cao) en pensioen
</t>
  </si>
  <si>
    <r>
      <t xml:space="preserve">ERD WGA?
ja / nee
WGA premie vóór 
doorbelasting aan Flexibele Arbeidskracht:  …% </t>
    </r>
    <r>
      <rPr>
        <b/>
        <i/>
        <sz val="10"/>
        <rFont val="Verdana"/>
        <family val="2"/>
      </rPr>
      <t xml:space="preserve">(volledige </t>
    </r>
    <r>
      <rPr>
        <b/>
        <i/>
        <u/>
        <sz val="10"/>
        <rFont val="Verdana"/>
        <family val="2"/>
      </rPr>
      <t>premie</t>
    </r>
    <r>
      <rPr>
        <b/>
        <i/>
        <sz val="10"/>
        <rFont val="Verdana"/>
        <family val="2"/>
      </rPr>
      <t>noemen, niet bijvoorbeeld hier ook '50%' of iets dergelijks invullen)</t>
    </r>
    <r>
      <rPr>
        <b/>
        <sz val="10"/>
        <rFont val="Verdana"/>
        <family val="2"/>
      </rPr>
      <t xml:space="preserve">
</t>
    </r>
    <r>
      <rPr>
        <b/>
        <sz val="9"/>
        <rFont val="Verdana"/>
        <family val="2"/>
      </rPr>
      <t xml:space="preserve">
Perce</t>
    </r>
    <r>
      <rPr>
        <b/>
        <sz val="10"/>
        <rFont val="Verdana"/>
        <family val="2"/>
      </rPr>
      <t xml:space="preserve">ntage van de WGA premie dat aan Flexibele Arbeidskracht wordt doorbelast: …% </t>
    </r>
    <r>
      <rPr>
        <b/>
        <i/>
        <sz val="10"/>
        <rFont val="Verdana"/>
        <family val="2"/>
      </rPr>
      <t>(hier wel bijvoorbeeld 50% aftrek noemen)</t>
    </r>
  </si>
  <si>
    <t xml:space="preserve">Loonsomfactor Detacheren (=zonder Uitzendbeding) 
in fase B/ fase 3  en fase C/ fase 4
(rekenkundig op vier decimalen achter de komma afgerond)
</t>
  </si>
  <si>
    <r>
      <rPr>
        <b/>
        <sz val="10"/>
        <color rgb="FFFF0000"/>
        <rFont val="Verdana"/>
        <family val="2"/>
      </rPr>
      <t xml:space="preserve">In te vullen door Inschrijver: </t>
    </r>
    <r>
      <rPr>
        <sz val="10"/>
        <rFont val="Verdana"/>
        <family val="2"/>
      </rPr>
      <t xml:space="preserve">
</t>
    </r>
    <r>
      <rPr>
        <b/>
        <sz val="10"/>
        <rFont val="Verdana"/>
        <family val="2"/>
      </rPr>
      <t xml:space="preserve">Bedrijfsentiteit(en) die deze dienstverlening </t>
    </r>
    <r>
      <rPr>
        <b/>
        <u/>
        <sz val="10"/>
        <rFont val="Verdana"/>
        <family val="2"/>
      </rPr>
      <t xml:space="preserve">in de hoedanigheid van juridisch werkgever </t>
    </r>
    <r>
      <rPr>
        <b/>
        <sz val="10"/>
        <rFont val="Verdana"/>
        <family val="2"/>
      </rPr>
      <t>gaat/gaan uitvoeren:</t>
    </r>
    <r>
      <rPr>
        <sz val="10"/>
        <rFont val="Verdana"/>
        <family val="2"/>
      </rPr>
      <t xml:space="preserve">  </t>
    </r>
    <r>
      <rPr>
        <sz val="8"/>
        <rFont val="Verdana"/>
        <family val="2"/>
      </rPr>
      <t>(van deze bedrijfsentiteit(en) wordt/worden de relevante beschikkingen van de Belastingdienst door door Categoriemanagement Uitzendkrachten en Arbeidsparticipanten  Rijksoverheid geverifieerd, zowel na voorlopige gunning als ook bij elke aanpassing van de loonsomfactor):
................</t>
    </r>
  </si>
  <si>
    <r>
      <rPr>
        <b/>
        <sz val="10"/>
        <color rgb="FFFF0000"/>
        <rFont val="Verdana"/>
        <family val="2"/>
      </rPr>
      <t>In te vullen door Inschrijver:</t>
    </r>
    <r>
      <rPr>
        <sz val="10"/>
        <rFont val="Verdana"/>
        <family val="2"/>
      </rPr>
      <t xml:space="preserve">
</t>
    </r>
    <r>
      <rPr>
        <b/>
        <sz val="10"/>
        <rFont val="Verdana"/>
        <family val="2"/>
      </rPr>
      <t>Bedrijfsentiteit(en) die deze dienstverlening in de hoedanigheid als juridisch werkgever gaat/gaan uitvoeren:</t>
    </r>
    <r>
      <rPr>
        <sz val="10"/>
        <rFont val="Verdana"/>
        <family val="2"/>
      </rPr>
      <t xml:space="preserve"> </t>
    </r>
    <r>
      <rPr>
        <sz val="8"/>
        <rFont val="Verdana"/>
        <family val="2"/>
      </rPr>
      <t>(van deze bedrijfsentiteit(en) wordt/worden de relevante beschikkingen van de Belastingdienst door Categoriemanagement Uitzendkrachten en Arbeidsparticipanten Rijksoverheid geverifieerd, zowel na voorlopige gunning als ook bij elke aanpassing van de loonsomfactor):
.............</t>
    </r>
  </si>
  <si>
    <r>
      <t xml:space="preserve">Inschrijver dient in de hiernaast opgenomen tabel aan te geven of  hij wel of niet een eigen riscodrager (ERD) voor de premie Whk ZW-Flex en de premie Whk WGA is. </t>
    </r>
    <r>
      <rPr>
        <b/>
        <sz val="8"/>
        <rFont val="Verdana"/>
        <family val="2"/>
      </rPr>
      <t>Deze premies dienen te zijn gekoppeld aan sector 52 'Uitzendbedrijven'</t>
    </r>
    <r>
      <rPr>
        <sz val="8"/>
        <rFont val="Verdana"/>
        <family val="2"/>
      </rPr>
      <t xml:space="preserve">.
Voorts dient Inschrijver in de hiernaast (in kolom J) voor de WGA werkhervattingskas premie tevens </t>
    </r>
    <r>
      <rPr>
        <u/>
        <sz val="8"/>
        <rFont val="Verdana"/>
        <family val="2"/>
      </rPr>
      <t>in te vullen wat de volledige premie is en welk deel van de premie wordt doorbelast aan de werknemer, in casu de Flexibele Arbeidskracht. Doorgaans betreft dit in de uitzendbranche de maximaal toegestane 50%</t>
    </r>
    <r>
      <rPr>
        <sz val="8"/>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</si>
  <si>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Loonsomfactor Detacheren (= zonder Uitzendbeding) in fase B/3 en C/4 (ABU- of NBBU-cao)</t>
  </si>
  <si>
    <r>
      <t xml:space="preserve">Werkhervattingskas - WGA
Dit betreft de van toepassing zijnde premie, waarop het gedeelte dat wordt doorberekend aan de Flexibele Arbeidskracht, te weten maximaal 50%, in mindering is gebracht. 
</t>
    </r>
    <r>
      <rPr>
        <b/>
        <i/>
        <sz val="10"/>
        <color rgb="FFFF0000"/>
        <rFont val="Verdana"/>
        <family val="2"/>
      </rPr>
      <t>Zie tevens het geel gemarkeerde vak in kolom J/K, s.v.p. niet vergeten in te vullen.</t>
    </r>
  </si>
  <si>
    <r>
      <t xml:space="preserve">Werkhervattingskas ZW-Flex      
(ziektekosten na dienstverband)
</t>
    </r>
    <r>
      <rPr>
        <b/>
        <i/>
        <sz val="10"/>
        <color rgb="FFFF0000"/>
        <rFont val="Verdana"/>
        <family val="2"/>
      </rPr>
      <t>Zie tevens het geel gemarkeerde vak in kolom J/K, s.v.p. niet vergeten in te vullen.</t>
    </r>
  </si>
  <si>
    <t>Deze voorziening is voor de inhuurvormen 'Detacheren in fase B/3 en C/4' niet van toepassing.</t>
  </si>
  <si>
    <t>Ja (tab 2a en 2b)</t>
  </si>
  <si>
    <t>2a en 2b Loonsomfactor en Omrekenfactor</t>
  </si>
  <si>
    <t>2a en 2b Bureaumarge</t>
  </si>
  <si>
    <t>2a en 2b
Overige te verstrekken info</t>
  </si>
  <si>
    <t xml:space="preserve">PS Alle tabbladen zijn met een wachtwoord beveiligd. Indien dit wachtwoord wordt omzeild, zijn wijzigingen in de lay-out, werkmapstructuur, formules et cetera voor eigen risico van de Inschrijver. Wijzigingen die impact hebben op de beoordeling van de Tariefstelling t.b.v. het gunningcriterium 'Prijs' kunnen tot uitsluiting van deze aanbesteding leiden. </t>
  </si>
  <si>
    <t xml:space="preserve">Bureaumarge Detacheren (=zonder Uitzendbeding) in fase B/ fase 3  en fase C/ fase 4
</t>
  </si>
  <si>
    <t>Omrekenfactor Detacheren (=zonder Uitzendbeding)in in fase B/ fase 3  en fase C/ fase 4
(Rekenkundig op vier decimalen achter de komma afgerond)</t>
  </si>
  <si>
    <r>
      <t xml:space="preserve">De bureaumarge kan gedurende de looptijd van de Raamovereenkomst inclusief eventuele verlenging </t>
    </r>
    <r>
      <rPr>
        <u/>
        <sz val="10"/>
        <rFont val="Verdana"/>
        <family val="2"/>
      </rPr>
      <t>niet</t>
    </r>
    <r>
      <rPr>
        <sz val="10"/>
        <rFont val="Verdana"/>
        <family val="2"/>
      </rPr>
      <t xml:space="preserve"> worden aangepast.</t>
    </r>
  </si>
  <si>
    <t xml:space="preserve">vakantiedagen 
ABU/NBBU in 2021, werkbare dagen conform cao ABU/NBBU = 231 min 1 dag vanwege 5 mei 2021 op woensdag als vrije dag Rijk. 
Vakantiedagen: 25/230 = 10,87% </t>
  </si>
  <si>
    <t>feestdagen
ABU/NBBU in 2021, 230 (vanwege 5 mei 2021) werkbare dagen en 6 feestdagen = 6/230 = 2,61%</t>
  </si>
  <si>
    <t xml:space="preserve">In de ABU en NBBU-cao vastgesteld percentage in 2021. Deze dient hier één op één te worden overgenomen en is derhalve reeds ingevuld. </t>
  </si>
  <si>
    <t>Deze verplichte afdracht is conform de ABU- en NBBU-cao  maximaal 0,20% in 2020. De jaarlijkse (meestal lagere) opgave van de Stichting Fonds Uitzendbranche (SFU) is leidend. Vooralsnog geldt zowel voor de ABU als voor de NBBU dat de SFU een percentage van 0,05% heeft vastgesteld in 2020. Deze premie is alleen in fase A (de eerste 78 gewerkte weken) van toepassing. Het door de SFU in een lopend jaar vastgestelde percentage is leidend bij de vaststelling van het opvolgende jaar. Voorbeeld: bij de vaststelling van de tariefstelling voor 2022  in december 2021 geldt het percentage zoals dat in de loop van 2021 door de SFU is vastgesteld.</t>
  </si>
  <si>
    <t>sociaal fonds (peildatum voor tariefvaststelling in een jaar - altijd in december - steeds uiterlijk juli van het lopende jaar). In 2020 gold een SFU bijdrage van 0,05%.</t>
  </si>
  <si>
    <t xml:space="preserve">Deze verplichte afdracht is conform de ABU- en NBBU-cao  1,02% in 2021
Opbouw in dit fonds conform de ABU-cao alleen voor Flexibele Arbeidskrachten in fase A. Opbouw conform de NBBU-cao alleen in de eerste 78 gewerkte weken.
</t>
  </si>
  <si>
    <r>
      <t xml:space="preserve">De Aof incl. kinderopvang, de Zvf en de Awf betreffen de elk jaar wettelijk vastgestelde premies, die één op één dienen te worden overgenomen conform de definitief wettelijk vastgestelde premies. Uitgangspunt is - zoals voor de gehele loonsomfactor - de vaststelling </t>
    </r>
    <r>
      <rPr>
        <b/>
        <sz val="8"/>
        <rFont val="Verdana"/>
        <family val="2"/>
      </rPr>
      <t>in het jaar 2021.</t>
    </r>
  </si>
  <si>
    <r>
      <t xml:space="preserve">Transitievergoeding 
</t>
    </r>
    <r>
      <rPr>
        <b/>
        <i/>
        <u/>
        <sz val="10"/>
        <color rgb="FFFF0000"/>
        <rFont val="Verdana"/>
        <family val="2"/>
      </rPr>
      <t>Het maximum rekenkundig percentage is 2,78%. Hoger aanbieden leidt tot uitsluiting van deze aanbestedingsprocedure.</t>
    </r>
    <r>
      <rPr>
        <b/>
        <i/>
        <u/>
        <sz val="10"/>
        <rFont val="Verdana"/>
        <family val="2"/>
      </rPr>
      <t xml:space="preserve"> </t>
    </r>
  </si>
  <si>
    <r>
      <t xml:space="preserve">Transitievergoeding 
</t>
    </r>
    <r>
      <rPr>
        <b/>
        <i/>
        <u/>
        <sz val="10"/>
        <color rgb="FFFF0000"/>
        <rFont val="Verdana"/>
        <family val="2"/>
      </rPr>
      <t xml:space="preserve">Het maximum rekenkundig percentage is 2,78%. Hoger aanbieden leidt tot uitsluiting van deze aanbestedingsprocedure. </t>
    </r>
  </si>
  <si>
    <t>Tariefstelling gebaseerd op kostencomponenten van toepassing in 2021</t>
  </si>
  <si>
    <t>Tariefstelling 2021</t>
  </si>
  <si>
    <t>cao Rijk bruto uurloon m.i.v. 1 juli 2020</t>
  </si>
  <si>
    <r>
      <t>Bruto uurlonen cao Rijk m.i.v.</t>
    </r>
    <r>
      <rPr>
        <b/>
        <sz val="12"/>
        <rFont val="Arial"/>
        <family val="2"/>
      </rPr>
      <t xml:space="preserve"> 1 juli 2020</t>
    </r>
  </si>
  <si>
    <t xml:space="preserve">Loonsomfactor Detacheren (zonder Uitzendbeding) in fase A of 1,2 (ABU- of NBBU-cao) </t>
  </si>
  <si>
    <t xml:space="preserve">Maximaal 0,7100%  
</t>
  </si>
  <si>
    <t>Niet van toepassing bij Detacheren in fase A</t>
  </si>
  <si>
    <t xml:space="preserve">zw-aanvullend (AZW-premie, risicogroep I, t.b.v. aanvulling uitkering UWV in het eerste ziektejaar, alleen van toepassing in fase A bij Uitzenden.) 
</t>
  </si>
  <si>
    <r>
      <t xml:space="preserve">ERD ZW-Flex?
ja / nee
</t>
    </r>
    <r>
      <rPr>
        <b/>
        <sz val="10"/>
        <color rgb="FFFF0000"/>
        <rFont val="Verdana"/>
        <family val="2"/>
      </rPr>
      <t xml:space="preserve">
</t>
    </r>
  </si>
  <si>
    <t>Bureaumarge Detacheren in fase A en 1,2. in fase A/fase 1,2</t>
  </si>
  <si>
    <r>
      <t xml:space="preserve">Omrekenfactor Detacheren in fase A en 1,2.
</t>
    </r>
    <r>
      <rPr>
        <b/>
        <sz val="9"/>
        <rFont val="Verdana"/>
        <family val="2"/>
      </rPr>
      <t>(rekenkundig op vier decimalen achter de komma afgerond)</t>
    </r>
    <r>
      <rPr>
        <b/>
        <sz val="10"/>
        <rFont val="Verdana"/>
        <family val="2"/>
      </rPr>
      <t xml:space="preserve">
</t>
    </r>
  </si>
  <si>
    <t>LET OP: ook kolommen rechts bij Whk premies en helemaal onderaan dit tabblad invullen.</t>
  </si>
  <si>
    <t xml:space="preserve">ERD ZW-Flex?
ja / nee
</t>
  </si>
  <si>
    <r>
      <rPr>
        <b/>
        <sz val="8"/>
        <rFont val="Verdana"/>
        <family val="2"/>
      </rPr>
      <t xml:space="preserve">Het percentage voor  de reservering voor de transitievergoeding waarmee hier is ingeschreven is vast gedurende de looptijd van de Raamovereenkomst, inclusief een eventuele verlengingsperiode. 
</t>
    </r>
    <r>
      <rPr>
        <sz val="8"/>
        <rFont val="Verdana"/>
        <family val="2"/>
      </rPr>
      <t xml:space="preserve">
Uitzondering vormt de omstandigheid dat significante wettelijke wijzigingen wat betreft de transitievergoeding gedurende de looptijd van de Raamovereenkomst worden doorgevoerd. Deze wijziging dient dan door Inschrijver/ Opdrachtnemer afdoende te worden onderbouwd. Daarmee is uiteraard niet  de wettelijke wijziging voortvloeiend uit de Wab per 1 januari 2020 bedoeld. Immers, hierop dient deze Inschrijving wat betreft de transitievergoeding reeds te zijn gebaseerd. 
</t>
    </r>
    <r>
      <rPr>
        <b/>
        <sz val="8"/>
        <color rgb="FFFF0000"/>
        <rFont val="Verdana"/>
        <family val="2"/>
      </rPr>
      <t/>
    </r>
  </si>
  <si>
    <r>
      <t xml:space="preserve">ERD WGA?
ja / nee
WGA premie vóór 
doorbelasting aan Flexibele Arbeidskracht:  …% </t>
    </r>
    <r>
      <rPr>
        <b/>
        <i/>
        <sz val="10"/>
        <rFont val="Verdana"/>
        <family val="2"/>
      </rPr>
      <t xml:space="preserve">(volledige </t>
    </r>
    <r>
      <rPr>
        <b/>
        <i/>
        <u/>
        <sz val="10"/>
        <rFont val="Verdana"/>
        <family val="2"/>
      </rPr>
      <t>premie</t>
    </r>
    <r>
      <rPr>
        <b/>
        <i/>
        <sz val="10"/>
        <rFont val="Verdana"/>
        <family val="2"/>
      </rPr>
      <t>noemen, niet bijvoorbeeld hier ook '50%' of iets dergelijks invullen)</t>
    </r>
    <r>
      <rPr>
        <b/>
        <sz val="10"/>
        <rFont val="Verdana"/>
        <family val="2"/>
      </rPr>
      <t xml:space="preserve">
</t>
    </r>
    <r>
      <rPr>
        <b/>
        <sz val="9"/>
        <rFont val="Verdana"/>
        <family val="2"/>
      </rPr>
      <t xml:space="preserve">
</t>
    </r>
    <r>
      <rPr>
        <b/>
        <sz val="10"/>
        <rFont val="Verdana"/>
        <family val="2"/>
      </rPr>
      <t xml:space="preserve">Percentage van de WGA premie dat aan Flexibele Arbeidskracht wordt doorbelast: …% </t>
    </r>
    <r>
      <rPr>
        <b/>
        <i/>
        <sz val="10"/>
        <rFont val="Verdana"/>
        <family val="2"/>
      </rPr>
      <t>(hier wel bijvoorbeeld 50% aftrek noemen)</t>
    </r>
  </si>
  <si>
    <r>
      <rPr>
        <b/>
        <sz val="8"/>
        <rFont val="Verdana"/>
        <family val="2"/>
      </rPr>
      <t xml:space="preserve">Het percentage voor  de reservering voor de transitievergoeding waarmee hier is ingeschreven is vast gedurende de looptijd van de Raamovereenkomst, inclusief een eventuele verlengingsperiode. </t>
    </r>
    <r>
      <rPr>
        <b/>
        <sz val="8"/>
        <color rgb="FFFF0000"/>
        <rFont val="Verdana"/>
        <family val="2"/>
      </rPr>
      <t xml:space="preserve">
</t>
    </r>
    <r>
      <rPr>
        <sz val="8"/>
        <rFont val="Verdana"/>
        <family val="2"/>
      </rPr>
      <t xml:space="preserve">
Uitzondering vormt de omstandigheid dat significante wettelijke wijzigingen wat betreft de transitievergoeding gedurende de looptijd van de Raamovereenkomst worden doorgevoerd. Deze wijziging dient dan door Inschrijver/ Opdrachtnemer afdoende te worden onderbouwd. Daarmee is uiteraard niet  de wettelijke wijziging voortvloeiend uit de Wab per 1 januari 2020 bedoeld. Immers, hierop dient deze Inschrijving wat betreft de transitievergoeding reeds te zijn gebaseerd. 
</t>
    </r>
    <r>
      <rPr>
        <b/>
        <sz val="8"/>
        <color rgb="FFFF0000"/>
        <rFont val="Verdana"/>
        <family val="2"/>
      </rPr>
      <t/>
    </r>
  </si>
  <si>
    <t xml:space="preserve">Inschrijver vindt in tabblad 1 de actuele bruto Uurlonen, gebaseerd op de cao Rijk (hoofdstuk 6.3) salarissen per schaal en periodiek. Het uurloon voor de Flexibele Arbeidskrachten wordt bepaald door het bruto maandsalaris te delen door 156. In de tabbladen 0 en 1 vult Inschrijver niets in.
Inschrijver dient in de overige tabbladen van deze Tariefstelling de geel gemarkeerde velden in te vullen. 
</t>
  </si>
  <si>
    <t>Inschrijver vult in de tabbladen 2a en 2b per onderscheiden loonsomfactor een bijbehorende bureaumarge in. In totaal worden derhalve in maximaal 2 verschillende bureaumarges onderscheiden. In de bureaumarges zijn de kostencomponenten verwerkt die gedurende de looptijd van de Raamovereenkomst qua hoogte door u beïnvloedbaar zijn (in de zin dat u hier winst of verlies op kunt maken).  Een nadere toelichting op de bureaumarge vindt u onder meer in het Programma van Eisen (bijlage 5, hoofdstuk 11).  De bureaumarge betreft een getal met vier decimalen achter de komma dat vermenigvuldigd worden met het Uurloon en de loonsomfactor om te komen tot een Uurtarief, dat Deelnemer per door een Flexibele Arbeidskracht gewerkt uur aan Opdrachtnemer is verschuldigd. 
De bureaumarge is gedurende de looptijd van de Raamovereenkomst vast en mag daarom niet worden gewijzigd of geïndexeerd.</t>
  </si>
  <si>
    <t xml:space="preserve">De bureaumarge dient altijd hoger dan 1,0000 te zijn. 
Niet meer dan vier decimalen achter de komma invullen. 
</t>
  </si>
  <si>
    <t>Weging in gewogen gemiddelde Omrekenfactor</t>
  </si>
  <si>
    <t xml:space="preserve">De maximale premie van de pensioenpremie voor fase A wordt jaarlijks vastgesteld door het pensioenfonds waarbij Inschrijver/Opdrachtnemer regulier is aangesloten voor haar Flexibele Arbeidskrachten (in 2021 voor Stipp basispensioen 2,60%).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</si>
  <si>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Ja (tab 0 en1)</t>
  </si>
  <si>
    <t xml:space="preserve"> 
De gehanteerde modellen in de in dit document opgenomen tabbladen met loonsomfactoren zijn gebaseerd op de kostenspecificaties die doorgaans binnen de uitzendbranche als gebruikelijk worden genoemd, dan wel waar Aanbestedende dienst bewust voor kiest. Opgenomen kostenposten mogen niet in andere blokken geplaatst worden.  Dit onder meer omwille een goede vergelijkbaarheid van de Inschrijvingen en het mogelijk maken van een transparante verificatie van wettelijke of bij cao vastgestelde premies en bijdragen gedurende de looptijd van de Raamovereenkomst indien er tariefswijzigingen dienen te worden doorgevoerd.  </t>
  </si>
  <si>
    <t>EA IFA DUO 2021         Dienst Uitvoering Onderwijs/OCW</t>
  </si>
  <si>
    <r>
      <t xml:space="preserve">De loonsomfactor is een getal dat vermenigvuldigd wordt met het Uurloon en de bureaumarge om te komen tot een Uurtarief, dat Deelnemer aan Opdrachtnemer per door een Flexibele Arbeidskracht gewerkt uur is verschuldigd. 
Deze loonsomfactor betreft grotendeels niet-beïnvloedbare factoren voor Inschrijver gedurende de looptijd van de Raamovereenkomst, inclusief eventuele verlenging. In blok 1 tot en met 4 van de loonsomfactor neemt Inschrijver dan ook alleen die kostencomponenten op die het gevolg zijn van aan Inschrijver opgelegde wettelijke of cao-gerelateerde verplichtingen. Uitzonderingen op deze laatste zin zijn de premie voor pensioen en - voor 'Eigen risicodragers' (ERD) - de ziektekosten en/of werkhervattingskas premies (WGA- en ZW-deel). Hoewel deze wel in meer of mindere mate binnen de eigen invloedssfeer van Inschrijver liggen, mogen deze kostencomponenten - voor zover niet anders bepaald in de toelichting per tabblad, zoals bijvoorbeeld bij de transitievergoeding - alleen dan worden aangepast indien deze aanpassing duidelijk wordt onderbouwd en verifieerbaar is door Opdrachtgever of - indien noodzakelijk - door een onafhankelijke derde. 
In blok 5 dienen de administratieve verplichtingen opgenomen te worden die binnen de invloedsfeer van de Inschrijver liggen. Voorbeelden zijn de reservering voor ziektekosten tijdens dienstverband, indien van toepassing de reservering voor de kosten van de VOG, toeslagen voor extra opleiding(sdagen), leegloopreserveringen, reserveringen voor de Wet invoering extra geboorteverlof (Wieg) m.i.v. 1 juli 2020, et cetera. 
De in blok 5 opgenomen looncomponenten zijn vast gedurende de looptijd van de Raamovereenkomst inclusief eventuele verlenging(en) en mogen derhalve niet worden gewijzigd of geïndexeerd. </t>
    </r>
    <r>
      <rPr>
        <sz val="9"/>
        <color rgb="FFFF0000"/>
        <rFont val="Verdana"/>
        <family val="2"/>
      </rPr>
      <t xml:space="preserve">
</t>
    </r>
    <r>
      <rPr>
        <b/>
        <sz val="9"/>
        <color rgb="FFFF0000"/>
        <rFont val="Verdana"/>
        <family val="2"/>
      </rPr>
      <t xml:space="preserve">
</t>
    </r>
    <r>
      <rPr>
        <b/>
        <sz val="9"/>
        <rFont val="Verdana"/>
        <family val="2"/>
      </rPr>
      <t/>
    </r>
  </si>
  <si>
    <t xml:space="preserve">Uitgangspunt voor de reservering voor vakantiedagen etc. (blok 2) is de berekening zoals deze in de uitzendbranche gebruikelijk is, dus zonder bijv. opleidingsdagen of leegloopkosten. Indien gewenst moeten dit soort kosten in blok 5 van de loonsomfactor worden opgenomen.  Conform de inlenersbeloning volgens de ABU- en NBBU-cao geldt dat arbeidsduurverkorting - naar keuze van Inschrijver - wordt uitgekeerd in tijd of geld. Het is aan Inschrijver hoe hij dit op een goede wijze en in overeenstemming met de voor haar toepasselijke uitzendcao met haar Flexibele Arbeidskrachten en desgewenst in de loonsomfactor in deze prijsstelling verrekent. Indien 5 mei in een jaar op een Werkdag valt is dit voor ambtenaren op basis van de cao Rijk een feestdag. Het aantal feestdagen dat op Werkdagen valt wordt per jaar vastgesteld ten behoeve van de doorberekening in de loonsomfactor (in de reservering Feestdagen en Vakantiedagen). Indien bijvoorbeeld 5 mei op een Werkdag valt, dan wordt dit bij de vaststelling van de Tariefstelling verwerkt in het aantal werkbare dagen t.b.v. reservering voor de vakantie- en feestdagen.  De Flexibele Arbeidskracht dient deze doorbetaling op 5 mei ook daadwerkelijk te ontvangen binnen de reguliere kaders die hiervoor gelden, alsof het een feestdag is. Dit geldt voor alle fasen. </t>
  </si>
  <si>
    <r>
      <t xml:space="preserve">In de tabbladen 2a en 2b verstrekt Inschrijver door invulling van de relevante geel gearceerde vlakken van elke loonsomfactor - naast de reguliere premies, cao-reserveringen en de bureaumarge - voorts onder meer volgende informatie: de volgende informatie, </t>
    </r>
    <r>
      <rPr>
        <b/>
        <sz val="9"/>
        <rFont val="Verdana"/>
        <family val="2"/>
      </rPr>
      <t xml:space="preserve">uitgaand van het jaar 2021, gekoppeld aan premiesector 52 'Uitzendbedrijven':
</t>
    </r>
    <r>
      <rPr>
        <sz val="9"/>
        <rFont val="Verdana"/>
        <family val="2"/>
      </rPr>
      <t xml:space="preserve">
- Voor welke werkhervattingskas premies (WGA- en ZW-Flex deel) Opdrachtnemer Eigen risicodrager (ERD) is op het moment
  van Inschrijving;
- Hoogte werkhervattingskas premie (WGA deel) vóór doorbelasting aan Flexibele Arbeidskracht;
- Percentage van de WGA-premie dat aan Flexibele Arbeidskracht wordt doorbelast;
- Welke juridische entiteit van Inschrijver </t>
    </r>
    <r>
      <rPr>
        <u/>
        <sz val="9"/>
        <rFont val="Verdana"/>
        <family val="2"/>
      </rPr>
      <t>in zijn hoedanigheid als juridisch werkgever</t>
    </r>
    <r>
      <rPr>
        <sz val="9"/>
        <rFont val="Verdana"/>
        <family val="2"/>
      </rPr>
      <t xml:space="preserve"> de Diensten waar de betreffende 
  loonsomfactor betrekking op heeft zal uitvoeren in tabbladen 2a en 2b; 
Na voorlopige gunning (en vóór definitieve gunning) behoudt categoriemanagement Uitzendkrachten en Arbeidsparticipanten Rijksoverheid samen met de Aanbestedende dienst zich het recht voor namens de Deelnemer de door Inschrijver te tonen of te overleggen relevante beschikkingen of andere bewijsmiddelen op correctheid en overeenstemming met de door Inschrijver verstrekte informatie in deze bijlage verifiëren. Indien er onvolledigheden en/of incorrecte zaken worden geconstateerd, zal de Inschrijving verder terzijde worden gelegd en komt Inschrijver derhalve niet voor gunning van de Raamovereenkomst in aanmerking. 
Verder zal bij elke aanpassing van de loonsomfactor gedurende de looptijd van de Raamovereenkomst inclusief eventuele  verlenging(en), eveneens standaard een verificatie zoals bovengenoemd plaatsvinden. 
Opdrachtnemer informeert categoriemanagement Uitzendkrachten en Arbeidsparticipanten Rijksoverheid over eventuele wijzigingen omtrent het eigenrisicodragerschap voor de werkhervattingskas (WGA- en ZW-deel) verplichtingen van Opdrachtnemer gedurende de looptijd van de Raamovereenkomst, inclusief eventuele verlenging hiervan.
</t>
    </r>
  </si>
  <si>
    <t>Het Wml bruto uurloon  is met ingang van 1 juli 2021 € 10,91 bij een 36-urige werkweek.</t>
  </si>
  <si>
    <t>Per 1 juli 2021 is de cao Rijk schaal 1 / trede 0, lager (te weten € 10,85) dan dit Wml bruto uurloon. Het Wml-niveau € 10,91 dient voor schaal 1 / trede 0, te worden aangehouden.</t>
  </si>
  <si>
    <r>
      <t>Tarieven</t>
    </r>
    <r>
      <rPr>
        <b/>
        <u/>
        <sz val="11"/>
        <rFont val="Verdana"/>
        <family val="2"/>
      </rPr>
      <t xml:space="preserve"> exclusief</t>
    </r>
    <r>
      <rPr>
        <b/>
        <sz val="11"/>
        <rFont val="Verdana"/>
        <family val="2"/>
      </rPr>
      <t xml:space="preserve"> VOG-kosten en</t>
    </r>
    <r>
      <rPr>
        <b/>
        <u/>
        <sz val="11"/>
        <rFont val="Verdana"/>
        <family val="2"/>
      </rPr>
      <t xml:space="preserve"> exclusief</t>
    </r>
    <r>
      <rPr>
        <b/>
        <sz val="11"/>
        <rFont val="Verdana"/>
        <family val="2"/>
      </rPr>
      <t xml:space="preserve"> reiskosten woon-werkverkeer</t>
    </r>
  </si>
  <si>
    <t xml:space="preserve">IUC DJI/INKEA/NA/2021-1  </t>
  </si>
  <si>
    <r>
      <t xml:space="preserve">Deze reserveringen dienen voor de inhuurvorm 'Uitzenden' één op één vanuit de ABU of NBBU-cao afspraken te worden overgenomen en zijn derhalve reeds gedeeltelijk ingevuld. Voor de ABU/NBBU  geldt dat  een aantal van 25 vakantiedagen dient te worden aangehouden. 
Uitgangspunt voor de reserveringen in dit blok 2 is de berekening zoals deze in de uitzendbranche gebruikelijk is, dus </t>
    </r>
    <r>
      <rPr>
        <u/>
        <sz val="8"/>
        <rFont val="Verdana"/>
        <family val="2"/>
      </rPr>
      <t>zonder</t>
    </r>
    <r>
      <rPr>
        <sz val="8"/>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rFont val="Verdana"/>
        <family val="2"/>
      </rPr>
      <t xml:space="preserve">Indien 5 mei in een jaar op een Werkdag valt is dit voor ambtenaren op basis van de ARAR een feestdag. Dit is in 2021 van toepassing, omdat 5 mei dan op een Werkdag valt. Het aantal feestdagen dat op Werkdagen valt, wordt per jaar vastgesteld ten behoeve van de doorberekening in de loonsomfactor voor wat betreft de vakantiedagen en de feestdagen.  De Flexibele Arbeidskracht dient deze doorbetaling op 5 mei ook daadwerkelijk te ontvangen binnen de reguliere kaders die hiervoor gelden, alsof het voor hen ook een reguliere feestdag is. Dat geldt voor alle fasen. 
</t>
    </r>
    <r>
      <rPr>
        <sz val="8"/>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rFont val="Verdana"/>
        <family val="2"/>
      </rPr>
      <t xml:space="preserve">Wet invoering extra geboorteverlof (Wieg): </t>
    </r>
    <r>
      <rPr>
        <sz val="8"/>
        <rFont val="Verdana"/>
        <family val="2"/>
      </rPr>
      <t xml:space="preserve">
Eventuele effecten op de kostprijs vanwege de Wieg </t>
    </r>
    <r>
      <rPr>
        <b/>
        <sz val="8"/>
        <rFont val="Verdana"/>
        <family val="2"/>
      </rPr>
      <t>m.i.v. 1  januari 2019 en 1 juli 2020</t>
    </r>
    <r>
      <rPr>
        <sz val="8"/>
        <rFont val="Verdana"/>
        <family val="2"/>
      </rPr>
      <t xml:space="preserve"> dient u in blok 5 van deze loonsomfactor en/of in de bureaumarge te verdisconteren.  
</t>
    </r>
  </si>
  <si>
    <r>
      <t xml:space="preserve">Administratieve
verplichtingen
</t>
    </r>
    <r>
      <rPr>
        <b/>
        <u/>
        <sz val="10"/>
        <color rgb="FFFF0000"/>
        <rFont val="Verdana"/>
        <family val="2"/>
      </rPr>
      <t/>
    </r>
  </si>
  <si>
    <t>Bijv. ziektekosten tijdens dienst-
verband</t>
  </si>
  <si>
    <r>
      <t xml:space="preserve">Dit blok betreft eventuele overige verplichtingen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percentages niet hier op te nemen maar in plaats daarvan in de bureaumarge te verdisconteren. Posten die in blok 1 tot en met 4 zijn opgevoerd mag Inschrijver echter hier niet nogmaals opnemen. Er mag niet  met of in de blokken in de loonsomfactor worden geschoven. 
</t>
    </r>
    <r>
      <rPr>
        <strike/>
        <sz val="8"/>
        <rFont val="Verdana"/>
        <family val="2"/>
      </rPr>
      <t xml:space="preserve">
</t>
    </r>
    <r>
      <rPr>
        <b/>
        <sz val="8"/>
        <rFont val="Verdana"/>
        <family val="2"/>
      </rPr>
      <t/>
    </r>
  </si>
  <si>
    <r>
      <t xml:space="preserve">Dit blok betreft eventuele overige verplichtingen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percentages niet hier op te nemen maar in plaats daarvan in de bureaumarge te verdisconteren. Posten die in blok 1 tot en met 4 zijn opgevoerd mag Inschrijver echter hier niet nogmaals opnemen. Er mag niet  met of in de blokken in de loonsomfactor worden geschoven. 
</t>
    </r>
    <r>
      <rPr>
        <strike/>
        <sz val="8"/>
        <rFont val="Verdana"/>
        <family val="2"/>
      </rPr>
      <t xml:space="preserve">
</t>
    </r>
  </si>
  <si>
    <r>
      <rPr>
        <b/>
        <sz val="8"/>
        <rFont val="Verdana"/>
        <family val="2"/>
      </rPr>
      <t xml:space="preserve">Voor de reserveringen voor 'vakantiedagen' en 'feestdagen'  (en kort verzuim/bijzonder verlof, maar dat was al zo) mag in fase B/3 en C/4  NIET worden afgeweken van fase A, hoewel dit conform de ABU-en NBBU-cao theoretisch mogelijk is. Indien Inschrijver extra opslag wenst voor deze vakantiedagen en feestdagen reservering in fase B, dan dient dit bij Inschrijving in blok 5 en/of de bureaumarge van dit tabblad te worden verwerkt. Aanbestedende dienst heeft hiertoe besloten na gebleken onbeheersbaarheid van de incidenteel in het verleden toegepaste verhoging t.o.v. fase A van deze reserveringen. Dat wil de Aanbestedende dienst in de toekomst vermijden. 
</t>
    </r>
    <r>
      <rPr>
        <sz val="8"/>
        <rFont val="Verdana"/>
        <family val="2"/>
      </rPr>
      <t xml:space="preserve">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rFont val="Verdana"/>
        <family val="2"/>
      </rPr>
      <t xml:space="preserve"> Indien 5 mei in een jaar op een Werkdag valt is dit voor ambtenaren op basis van de ARAR een feestdag. Dit is in 2021 van toepassing, omdat 5 mei dan op een Werkdag valt. Het aantal feestdagen dat op Werkdagen valt, wordt per jaar vastgesteld ten behoeve van de doorberekening in de loonsomfactor voor wat betreft de vakantiedagen en de feestdagen.  De Flexibele Arbeidskracht dient deze doorbetaling op 5 mei ook daadwerkelijk te ontvangen binnen de reguliere kaders die hiervoor gelden. 
</t>
    </r>
    <r>
      <rPr>
        <sz val="8"/>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rFont val="Verdana"/>
        <family val="2"/>
      </rPr>
      <t xml:space="preserve">
Wet invoering extra geboorteverlof (Wieg): 
</t>
    </r>
    <r>
      <rPr>
        <sz val="8"/>
        <rFont val="Verdana"/>
        <family val="2"/>
      </rPr>
      <t xml:space="preserve">Eventuele effecten op de kostprijs vanwege de Wieg </t>
    </r>
    <r>
      <rPr>
        <b/>
        <sz val="8"/>
        <rFont val="Verdana"/>
        <family val="2"/>
      </rPr>
      <t xml:space="preserve">m.i.v. 1 januari 2019 en 1 juli 2020 </t>
    </r>
    <r>
      <rPr>
        <sz val="8"/>
        <rFont val="Verdana"/>
        <family val="2"/>
      </rPr>
      <t xml:space="preserve">dient u in blok 5 van deze loonsomfactor en/of in de bureaumarge te verdisconteren.  
</t>
    </r>
  </si>
  <si>
    <r>
      <rPr>
        <sz val="9"/>
        <rFont val="Verdana"/>
        <family val="2"/>
      </rPr>
      <t xml:space="preserve">Inschrijver vindt hier de gewogen gemiddelde Omrekenfactor ten behoeve van de beoordeling van het subgunningscriterium 'Prijs', zoals deze op basis van de Omrekenfactoren in de tabbladen 2a, 2b en de wegingsfactoren in tabblad 3 wordt bepaald. De wegingsfactoren zijn door de Aanbestedende dienst en categoriemanagement Uitzendkrachten en Arbeidsparticipanten Rijksoverheid, alsmede door Deelnemer(s) bepaald.
De waarde die is weergegeven in het veld D13, te weten de 'Gewogen gemiddelde Omrekenfactor' bepaalt de score van Inschrijver op het Subgunningcriterium Prijs. De berekening van deze score is in tabblad 3 opgenomen.
Inschrijver ondertekent dit tabblad en voegt het toe aan zijn Inschrijving. De gewogen gemiddelde Omrekenfactor in tabblad 3  wordt uitsluitend gebruikt in het kader van de beoordelingsronde van deze aanbesteding en zal bij de vergoeding/Tariefstelling voor uitvoering van Diensten en Werkzaamheden onder de Raamovereenkomst geen betekenis meer hebben. 
Dan zijn de daadwerkelijke Omrekenfactoren zoals vermeld in tabbladen 2a en 2b van toepassing.
</t>
    </r>
    <r>
      <rPr>
        <strike/>
        <sz val="9"/>
        <rFont val="Verdana"/>
        <family val="2"/>
      </rPr>
      <t xml:space="preserve">
</t>
    </r>
    <r>
      <rPr>
        <sz val="9"/>
        <rFont val="Verdana"/>
        <family val="2"/>
      </rPr>
      <t xml:space="preserve">
</t>
    </r>
    <r>
      <rPr>
        <strike/>
        <sz val="9"/>
        <rFont val="Verdana"/>
        <family val="2"/>
      </rPr>
      <t xml:space="preserve">
</t>
    </r>
  </si>
  <si>
    <r>
      <t xml:space="preserve">
Opdrachtgever behoudt zich het recht voor om, indien dit volgt uit relevante besluitvorming</t>
    </r>
    <r>
      <rPr>
        <b/>
        <sz val="9"/>
        <rFont val="Verdana"/>
        <family val="2"/>
      </rPr>
      <t xml:space="preserve"> t.a.v. thuiswerkconstructies</t>
    </r>
    <r>
      <rPr>
        <sz val="9"/>
        <rFont val="Verdana"/>
        <family val="2"/>
      </rPr>
      <t xml:space="preserve">, de Raamovereenkomst tussentijds aan te passen ten aanzien van het faciliteren van een thuiswerkplek en/of eventuele vergoedingen verbandhoudend met thuiswerken. Opdrachtnemer kan aan deze eis geen rechten ontlenen.
</t>
    </r>
    <r>
      <rPr>
        <sz val="9"/>
        <color rgb="FFFF0000"/>
        <rFont val="Verdana"/>
        <family val="2"/>
      </rPr>
      <t xml:space="preserve">
</t>
    </r>
    <r>
      <rPr>
        <sz val="9"/>
        <rFont val="Verdana"/>
        <family val="2"/>
      </rPr>
      <t>Zie eveneens eis 11.9 van het Programma van Eisen.</t>
    </r>
  </si>
  <si>
    <t>BIJLAGE 5 - Tab 0 Leeswijzer</t>
  </si>
  <si>
    <r>
      <t xml:space="preserve">Inschrijver dient </t>
    </r>
    <r>
      <rPr>
        <b/>
        <sz val="9"/>
        <rFont val="Verdana"/>
        <family val="2"/>
      </rPr>
      <t xml:space="preserve">uitgaand van het jaar 2021 </t>
    </r>
    <r>
      <rPr>
        <sz val="9"/>
        <rFont val="Verdana"/>
        <family val="2"/>
      </rPr>
      <t>de kostencomponenten van de loonsomfactor conform het model in de volgende tabbladen te specificeren en in te dienen. 
Op het moment van publicatie van deze aanbesteding is de Wet arbeidsmarkt in balans (Wab) per 1 januari 2020 in werking getreden. De uitvraag van deze tariefstelling is op de Wab gebaseerd.</t>
    </r>
    <r>
      <rPr>
        <sz val="9"/>
        <color rgb="FFFF0000"/>
        <rFont val="Verdana"/>
        <family val="2"/>
      </rPr>
      <t xml:space="preserve"> </t>
    </r>
    <r>
      <rPr>
        <sz val="9"/>
        <rFont val="Verdana"/>
        <family val="2"/>
      </rPr>
      <t xml:space="preserve">
Er wordt in deze aanbesteding onderscheid gemaakt tussen twee verschillende loonsomfactoren.
Dit betreft de volgende twee loonsomfactoren:
</t>
    </r>
    <r>
      <rPr>
        <b/>
        <sz val="9"/>
        <rFont val="Verdana"/>
        <family val="2"/>
      </rPr>
      <t>Tab 2a bijlage 5</t>
    </r>
    <r>
      <rPr>
        <sz val="9"/>
        <rFont val="Verdana"/>
        <family val="2"/>
      </rPr>
      <t xml:space="preserve">: een loonsomfactor voor Detacheren (zonder Uitzendbeding) in fase A of in fase 1,2 (ABU- of NBBU-cao);    
</t>
    </r>
    <r>
      <rPr>
        <b/>
        <sz val="9"/>
        <rFont val="Verdana"/>
        <family val="2"/>
      </rPr>
      <t>Tab 2b bijlage 5:</t>
    </r>
    <r>
      <rPr>
        <sz val="9"/>
        <rFont val="Verdana"/>
        <family val="2"/>
      </rPr>
      <t xml:space="preserve"> een loonsomfactor voor Detacheren (zonder Uitzendbeding) in fase B en fase C of in fase 3 en 4 (ABU- of NBBU-cao).
Bij Inschrijving dient in de loonsomfactoren 2a en 2b voor de vaststelling van de ZW/WGA-premie premiesector 52 'Uitzendbedrijven' conform de Wab leidend te zijn. Verder is risicopremiegroep I op de uit te vragen functies van toepassing.
 </t>
    </r>
  </si>
  <si>
    <t xml:space="preserve">De Aanbestedende dienst wijst Inschrijver op de eisen die van toepassing zijn op de Tariefstelling conform de onderhavige bijlage. Deze eisen zijn weergegeven in het Programma van Eisen (bijlage 5, hoofdstuk 11). Tevens wijst Inschrijver op hoofdstuk 5 van het Beschrijvend Document. In deze bijlage 'Tariefstelling' mag niet worden afgeweken van de eisen zoals weergegeven in het Programma van Eisen en dienen de instructies in de tabbladen van deze bijlage alsmede in genoemde andere relevante Aanbestedingsstukken te worden gevolgd. </t>
  </si>
  <si>
    <r>
      <t xml:space="preserve">Inschrijver hanteert voor de prijsstelling de </t>
    </r>
    <r>
      <rPr>
        <b/>
        <sz val="9"/>
        <rFont val="Verdana"/>
        <family val="2"/>
      </rPr>
      <t>voor het jaar 2021</t>
    </r>
    <r>
      <rPr>
        <sz val="9"/>
        <rFont val="Verdana"/>
        <family val="2"/>
      </rPr>
      <t xml:space="preserve"> vastgestelde wettelijke premies, cao-gerelateerde premies, werkhervattingskaspremies (WGA- en ZW-deel) et cetera als uitgangspunt voor zijn Inschrijving, tenzij anders in deze Tariefstelling en/of het Programma van Eisen (bijlage 5, hoofdstuk 11) is aangegeven.</t>
    </r>
  </si>
  <si>
    <t>BIJLAGE 5 - Tab 1 Bruto Uurloon cao Rijk (hoofdstuk 6.3 cao Rijk)</t>
  </si>
  <si>
    <r>
      <t>BIJLAGE</t>
    </r>
    <r>
      <rPr>
        <b/>
        <sz val="12"/>
        <color rgb="FFFF0000"/>
        <rFont val="Verdana"/>
        <family val="2"/>
      </rPr>
      <t xml:space="preserve"> </t>
    </r>
    <r>
      <rPr>
        <b/>
        <sz val="12"/>
        <rFont val="Verdana"/>
        <family val="2"/>
      </rPr>
      <t xml:space="preserve">5 - Tab 2a Loonsom- en Omrekenfactor </t>
    </r>
    <r>
      <rPr>
        <b/>
        <u/>
        <sz val="12"/>
        <rFont val="Verdana"/>
        <family val="2"/>
      </rPr>
      <t xml:space="preserve">Detacheren (zonder Uitzendbeding) in fase A of 1,2 (ABU- of NBBU-cao) </t>
    </r>
  </si>
  <si>
    <r>
      <rPr>
        <b/>
        <sz val="10"/>
        <rFont val="Verdana"/>
        <family val="2"/>
      </rPr>
      <t xml:space="preserve">Loonsomfactor Detacheren in fase A en 1,2.
</t>
    </r>
    <r>
      <rPr>
        <b/>
        <sz val="9"/>
        <rFont val="Verdana"/>
        <family val="2"/>
      </rPr>
      <t xml:space="preserve">
(rekenkundig op vier decimalen achter de komma afgerond)</t>
    </r>
  </si>
  <si>
    <r>
      <t xml:space="preserve">BIJLAGE 5 - Tab 2b Loonsom- en Omrekenfactor </t>
    </r>
    <r>
      <rPr>
        <b/>
        <u/>
        <sz val="12"/>
        <rFont val="Verdana"/>
        <family val="2"/>
      </rPr>
      <t>Detacheren (=zonder Uitzendbeding) in fase B/3 en C/4 (ABU- of NBBU-cao)</t>
    </r>
    <r>
      <rPr>
        <b/>
        <sz val="12"/>
        <rFont val="Verdana"/>
        <family val="2"/>
      </rPr>
      <t xml:space="preserve"> </t>
    </r>
  </si>
  <si>
    <r>
      <t>BIJLAGE 5</t>
    </r>
    <r>
      <rPr>
        <b/>
        <sz val="12"/>
        <rFont val="Verdana"/>
        <family val="2"/>
      </rPr>
      <t xml:space="preserve"> - Tab 3  Gewogen gemiddelde Omrekenfactor</t>
    </r>
  </si>
  <si>
    <r>
      <t xml:space="preserve">Inschrijver is verplicht een prijsstelling op te geven in tabblad 2a en 2b (zie ook het gestelde onder bovenstaand punt a.).  Tabblad 3 dient door Inschrijver rechtsgeldig te worden ondertekend.  </t>
    </r>
    <r>
      <rPr>
        <b/>
        <sz val="9"/>
        <rFont val="Verdana"/>
        <family val="2"/>
      </rPr>
      <t xml:space="preserve">Bijlage 5 dient in haar geheel zowel in ondertekende PDF-versie als ook in de versie in Excel bij de Inschrijving te worden gevoegd. </t>
    </r>
  </si>
  <si>
    <t>I</t>
  </si>
  <si>
    <t>Versie Nota van Inlichtingen 1</t>
  </si>
  <si>
    <r>
      <t xml:space="preserve">EA IFA DUO 2021         Dienst Uitvoering Onderwijs/OCW    </t>
    </r>
    <r>
      <rPr>
        <b/>
        <sz val="11"/>
        <color rgb="FFFF0000"/>
        <rFont val="Verdana"/>
        <family val="2"/>
      </rPr>
      <t>Versie Nota van Inlichtingen 1</t>
    </r>
  </si>
  <si>
    <r>
      <rPr>
        <sz val="10"/>
        <color rgb="FFFF0000"/>
        <rFont val="Verdana"/>
        <family val="2"/>
      </rPr>
      <t>Awf</t>
    </r>
    <r>
      <rPr>
        <sz val="10"/>
        <rFont val="Verdana"/>
        <family val="2"/>
      </rPr>
      <t xml:space="preserve"> 
</t>
    </r>
  </si>
  <si>
    <t xml:space="preserve">Awf 
</t>
  </si>
  <si>
    <r>
      <t>De formule is: 1875,000 x (</t>
    </r>
    <r>
      <rPr>
        <b/>
        <sz val="10"/>
        <color rgb="FFFF0000"/>
        <rFont val="Verdana"/>
        <family val="2"/>
      </rPr>
      <t>1,8600</t>
    </r>
    <r>
      <rPr>
        <b/>
        <sz val="10"/>
        <rFont val="Verdana"/>
        <family val="2"/>
      </rPr>
      <t xml:space="preserve"> -/- Gewogen gemiddelde Omrekenfactor) = score in punten</t>
    </r>
  </si>
  <si>
    <t>Bij publicatie deze regel verbergen = het werkelijke aantal punten indien lager dan 1,7000 wordt aangeboden.</t>
  </si>
  <si>
    <r>
      <rPr>
        <b/>
        <sz val="10"/>
        <rFont val="Verdana"/>
        <family val="2"/>
      </rPr>
      <t>Gehanteerde bandbreedte Gewogen gemiddelde Omrekenfactor t.b.v. beoordeling Prijs:</t>
    </r>
    <r>
      <rPr>
        <b/>
        <sz val="10"/>
        <color rgb="FFFF0000"/>
        <rFont val="Verdana"/>
        <family val="2"/>
      </rPr>
      <t xml:space="preserve"> 1,7000 - 1,8600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</si>
</sst>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quot;€&quot;\ #,##0.00_-"/>
  </numFmts>
  <fonts count="64" x14ac:knownFonts="1">
    <font>
      <sz val="10"/>
      <name val="Arial"/>
    </font>
    <font>
      <sz val="11"/>
      <color theme="1"/>
      <name val="Calibri"/>
      <family val="2"/>
      <scheme val="minor"/>
    </font>
    <font>
      <sz val="10"/>
      <name val="Arial"/>
      <family val="2"/>
    </font>
    <font>
      <b/>
      <sz val="12"/>
      <name val="Verdana"/>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b/>
      <sz val="10"/>
      <name val="Arial"/>
      <family val="2"/>
    </font>
    <font>
      <sz val="8"/>
      <name val="Verdana"/>
      <family val="2"/>
    </font>
    <font>
      <b/>
      <sz val="9"/>
      <name val="Verdana"/>
      <family val="2"/>
    </font>
    <font>
      <sz val="10"/>
      <color theme="3"/>
      <name val="Verdana"/>
      <family val="2"/>
    </font>
    <font>
      <b/>
      <sz val="11"/>
      <color theme="3"/>
      <name val="Verdana"/>
      <family val="2"/>
    </font>
    <font>
      <b/>
      <sz val="10"/>
      <color theme="0"/>
      <name val="Verdana"/>
      <family val="2"/>
    </font>
    <font>
      <sz val="9"/>
      <name val="Arial"/>
      <family val="2"/>
    </font>
    <font>
      <b/>
      <sz val="11"/>
      <color theme="0"/>
      <name val="Verdana"/>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trike/>
      <sz val="10"/>
      <color theme="0" tint="-0.499984740745262"/>
      <name val="Verdana"/>
      <family val="2"/>
    </font>
    <font>
      <sz val="10"/>
      <color theme="0" tint="-0.499984740745262"/>
      <name val="Verdana"/>
      <family val="2"/>
    </font>
    <font>
      <sz val="9"/>
      <color rgb="FFFF0000"/>
      <name val="Verdana"/>
      <family val="2"/>
    </font>
    <font>
      <b/>
      <sz val="11"/>
      <color rgb="FFFF0000"/>
      <name val="Verdana"/>
      <family val="2"/>
    </font>
    <font>
      <b/>
      <sz val="9"/>
      <color rgb="FFFF0000"/>
      <name val="Verdana"/>
      <family val="2"/>
    </font>
    <font>
      <u/>
      <sz val="9"/>
      <name val="Verdana"/>
      <family val="2"/>
    </font>
    <font>
      <b/>
      <u/>
      <sz val="10"/>
      <name val="Verdana"/>
      <family val="2"/>
    </font>
    <font>
      <sz val="11"/>
      <name val="Arial"/>
      <family val="2"/>
    </font>
    <font>
      <b/>
      <sz val="12"/>
      <color rgb="FFFF0000"/>
      <name val="Verdana"/>
      <family val="2"/>
    </font>
    <font>
      <sz val="11"/>
      <name val="Verdana"/>
      <family val="2"/>
    </font>
    <font>
      <u/>
      <sz val="10"/>
      <name val="Verdana"/>
      <family val="2"/>
    </font>
    <font>
      <sz val="11"/>
      <color theme="3"/>
      <name val="Verdana"/>
      <family val="2"/>
    </font>
    <font>
      <sz val="9"/>
      <color rgb="FFFF0000"/>
      <name val="Arial"/>
      <family val="2"/>
    </font>
    <font>
      <sz val="12"/>
      <name val="Verdana"/>
      <family val="2"/>
    </font>
    <font>
      <b/>
      <sz val="12"/>
      <color rgb="FF002060"/>
      <name val="Verdana"/>
      <family val="2"/>
    </font>
    <font>
      <b/>
      <sz val="14"/>
      <name val="Verdana"/>
      <family val="2"/>
    </font>
    <font>
      <sz val="14"/>
      <name val="Arial"/>
      <family val="2"/>
    </font>
    <font>
      <b/>
      <sz val="12"/>
      <color theme="0"/>
      <name val="Verdana"/>
      <family val="2"/>
    </font>
    <font>
      <strike/>
      <sz val="9"/>
      <name val="Verdana"/>
      <family val="2"/>
    </font>
    <font>
      <b/>
      <sz val="8"/>
      <color rgb="FFFF0000"/>
      <name val="Verdana"/>
      <family val="2"/>
    </font>
    <font>
      <sz val="11"/>
      <color rgb="FFFF0000"/>
      <name val="Calibri"/>
      <family val="2"/>
      <scheme val="minor"/>
    </font>
    <font>
      <b/>
      <sz val="11"/>
      <color theme="1"/>
      <name val="Calibri"/>
      <family val="2"/>
      <scheme val="minor"/>
    </font>
    <font>
      <b/>
      <u/>
      <sz val="12"/>
      <name val="Verdana"/>
      <family val="2"/>
    </font>
    <font>
      <sz val="12"/>
      <name val="Arial"/>
      <family val="2"/>
    </font>
    <font>
      <b/>
      <i/>
      <sz val="10"/>
      <name val="Verdana"/>
      <family val="2"/>
    </font>
    <font>
      <b/>
      <i/>
      <u/>
      <sz val="10"/>
      <name val="Verdana"/>
      <family val="2"/>
    </font>
    <font>
      <sz val="11"/>
      <name val="Calibri"/>
      <family val="2"/>
      <scheme val="minor"/>
    </font>
    <font>
      <b/>
      <i/>
      <u/>
      <sz val="10"/>
      <color rgb="FFFF0000"/>
      <name val="Verdana"/>
      <family val="2"/>
    </font>
    <font>
      <b/>
      <u/>
      <sz val="11"/>
      <name val="Verdana"/>
      <family val="2"/>
    </font>
    <font>
      <i/>
      <sz val="11"/>
      <name val="Verdana"/>
      <family val="2"/>
    </font>
    <font>
      <b/>
      <sz val="10"/>
      <color theme="0" tint="-0.499984740745262"/>
      <name val="Verdana"/>
      <family val="2"/>
    </font>
    <font>
      <b/>
      <i/>
      <sz val="10"/>
      <color rgb="FFFF0000"/>
      <name val="Verdana"/>
      <family val="2"/>
    </font>
    <font>
      <strike/>
      <sz val="8"/>
      <name val="Verdana"/>
      <family val="2"/>
    </font>
    <font>
      <b/>
      <sz val="14"/>
      <color rgb="FFFF0000"/>
      <name val="Verdana"/>
      <family val="2"/>
    </font>
    <font>
      <b/>
      <u/>
      <sz val="10"/>
      <color rgb="FFFF0000"/>
      <name val="Verdana"/>
      <family val="2"/>
    </font>
    <font>
      <b/>
      <sz val="11"/>
      <name val="Arial"/>
      <family val="2"/>
    </font>
    <font>
      <b/>
      <sz val="12"/>
      <name val="Arial"/>
      <family val="2"/>
    </font>
    <font>
      <sz val="10"/>
      <color theme="0" tint="-0.34998626667073579"/>
      <name val="Verdana"/>
      <family val="2"/>
    </font>
    <font>
      <b/>
      <i/>
      <sz val="11"/>
      <color rgb="FFFF0000"/>
      <name val="Arial"/>
      <family val="2"/>
    </font>
    <font>
      <i/>
      <sz val="9"/>
      <name val="Verdana"/>
      <family val="2"/>
    </font>
    <font>
      <b/>
      <sz val="12"/>
      <color rgb="FFFF0000"/>
      <name val="Arial"/>
      <family val="2"/>
    </font>
  </fonts>
  <fills count="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s>
  <cellStyleXfs count="6">
    <xf numFmtId="0" fontId="0" fillId="0" borderId="0"/>
    <xf numFmtId="164" fontId="2" fillId="0" borderId="0" applyFont="0" applyFill="0" applyBorder="0" applyAlignment="0" applyProtection="0"/>
    <xf numFmtId="0" fontId="4" fillId="0" borderId="0"/>
    <xf numFmtId="0" fontId="1" fillId="0" borderId="0"/>
    <xf numFmtId="0" fontId="2" fillId="0" borderId="0"/>
    <xf numFmtId="44" fontId="2" fillId="0" borderId="0" applyFont="0" applyFill="0" applyBorder="0" applyAlignment="0" applyProtection="0"/>
  </cellStyleXfs>
  <cellXfs count="248">
    <xf numFmtId="0" fontId="0" fillId="0" borderId="0" xfId="0"/>
    <xf numFmtId="0" fontId="6" fillId="2" borderId="1" xfId="0" applyFont="1" applyFill="1" applyBorder="1" applyAlignment="1">
      <alignment vertical="top"/>
    </xf>
    <xf numFmtId="0" fontId="6" fillId="2" borderId="1" xfId="0" applyFont="1" applyFill="1" applyBorder="1" applyAlignment="1">
      <alignment vertical="top" wrapText="1"/>
    </xf>
    <xf numFmtId="0" fontId="7" fillId="0" borderId="8" xfId="0" applyFont="1" applyBorder="1" applyAlignment="1">
      <alignment vertical="top" wrapText="1"/>
    </xf>
    <xf numFmtId="0" fontId="7" fillId="0" borderId="7" xfId="0" applyFont="1" applyBorder="1" applyAlignment="1">
      <alignment vertical="top" wrapText="1"/>
    </xf>
    <xf numFmtId="0" fontId="7" fillId="0" borderId="0"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7" fillId="0" borderId="1" xfId="0" applyFont="1" applyBorder="1" applyAlignment="1">
      <alignment vertical="top" wrapText="1"/>
    </xf>
    <xf numFmtId="0" fontId="16" fillId="0" borderId="0" xfId="0" applyFont="1" applyAlignment="1">
      <alignment vertical="top"/>
    </xf>
    <xf numFmtId="0" fontId="7" fillId="2" borderId="1" xfId="0" applyFont="1" applyFill="1" applyBorder="1" applyAlignment="1">
      <alignment vertical="top"/>
    </xf>
    <xf numFmtId="0" fontId="12" fillId="2" borderId="1" xfId="0" applyFont="1" applyFill="1" applyBorder="1" applyAlignment="1">
      <alignment vertical="top"/>
    </xf>
    <xf numFmtId="165" fontId="4" fillId="6" borderId="1" xfId="0" applyNumberFormat="1" applyFont="1" applyFill="1" applyBorder="1" applyAlignment="1" applyProtection="1">
      <alignment vertical="top" wrapText="1"/>
      <protection locked="0"/>
    </xf>
    <xf numFmtId="166" fontId="4" fillId="3" borderId="1" xfId="0" applyNumberFormat="1" applyFont="1" applyFill="1" applyBorder="1" applyAlignment="1" applyProtection="1">
      <alignment vertical="top" wrapText="1"/>
      <protection locked="0"/>
    </xf>
    <xf numFmtId="0" fontId="2" fillId="0" borderId="0" xfId="0" applyFont="1" applyAlignment="1">
      <alignment vertical="top"/>
    </xf>
    <xf numFmtId="0" fontId="0" fillId="0" borderId="0" xfId="0" applyProtection="1"/>
    <xf numFmtId="0" fontId="4" fillId="3" borderId="8" xfId="0" applyFont="1" applyFill="1" applyBorder="1" applyProtection="1"/>
    <xf numFmtId="0" fontId="6" fillId="0" borderId="1" xfId="0" applyFont="1" applyBorder="1" applyProtection="1"/>
    <xf numFmtId="0" fontId="6" fillId="0" borderId="1" xfId="0" applyFont="1" applyFill="1" applyBorder="1" applyProtection="1"/>
    <xf numFmtId="0" fontId="6" fillId="0" borderId="1" xfId="0" applyFont="1" applyBorder="1" applyAlignment="1" applyProtection="1">
      <alignment vertical="top"/>
    </xf>
    <xf numFmtId="0" fontId="6" fillId="0" borderId="1" xfId="0" applyFont="1" applyBorder="1" applyAlignment="1" applyProtection="1">
      <alignment vertical="top" wrapText="1"/>
    </xf>
    <xf numFmtId="0" fontId="4" fillId="0" borderId="1" xfId="0" applyFont="1" applyBorder="1" applyProtection="1"/>
    <xf numFmtId="166" fontId="4" fillId="0" borderId="1" xfId="0" applyNumberFormat="1" applyFont="1" applyBorder="1" applyProtection="1"/>
    <xf numFmtId="165" fontId="4" fillId="0" borderId="1" xfId="0" applyNumberFormat="1" applyFont="1" applyBorder="1" applyProtection="1"/>
    <xf numFmtId="165" fontId="11" fillId="0" borderId="1" xfId="0" applyNumberFormat="1" applyFont="1" applyBorder="1" applyAlignment="1" applyProtection="1">
      <alignment vertical="top"/>
    </xf>
    <xf numFmtId="166" fontId="4" fillId="4" borderId="1" xfId="0" applyNumberFormat="1" applyFont="1" applyFill="1" applyBorder="1" applyAlignment="1" applyProtection="1">
      <alignment vertical="top"/>
    </xf>
    <xf numFmtId="165" fontId="4" fillId="0" borderId="1" xfId="0" applyNumberFormat="1" applyFont="1" applyBorder="1" applyAlignment="1" applyProtection="1">
      <alignment vertical="top"/>
    </xf>
    <xf numFmtId="166" fontId="6" fillId="0" borderId="1" xfId="0" applyNumberFormat="1" applyFont="1" applyBorder="1" applyProtection="1"/>
    <xf numFmtId="165" fontId="6" fillId="0" borderId="1" xfId="0" applyNumberFormat="1" applyFont="1" applyBorder="1" applyProtection="1"/>
    <xf numFmtId="0" fontId="4" fillId="0" borderId="1" xfId="0" applyFont="1" applyFill="1" applyBorder="1" applyAlignment="1" applyProtection="1">
      <alignment vertical="top"/>
    </xf>
    <xf numFmtId="0" fontId="4" fillId="0" borderId="1" xfId="0" applyFont="1" applyFill="1" applyBorder="1" applyAlignment="1" applyProtection="1">
      <alignment vertical="top" wrapText="1"/>
    </xf>
    <xf numFmtId="165" fontId="4" fillId="0" borderId="1" xfId="0" applyNumberFormat="1" applyFont="1" applyBorder="1" applyAlignment="1" applyProtection="1">
      <alignment vertical="top" wrapText="1"/>
    </xf>
    <xf numFmtId="0" fontId="4" fillId="0" borderId="1" xfId="0" applyFont="1" applyBorder="1" applyAlignment="1" applyProtection="1">
      <alignment vertical="top" wrapText="1"/>
    </xf>
    <xf numFmtId="166" fontId="4" fillId="4" borderId="1" xfId="0" applyNumberFormat="1" applyFont="1" applyFill="1" applyBorder="1" applyAlignment="1" applyProtection="1">
      <alignment vertical="top" wrapText="1"/>
    </xf>
    <xf numFmtId="0" fontId="4" fillId="4" borderId="1" xfId="0" applyFont="1" applyFill="1" applyBorder="1" applyAlignment="1" applyProtection="1">
      <alignment vertical="top" wrapText="1"/>
    </xf>
    <xf numFmtId="0" fontId="4" fillId="3" borderId="1" xfId="0" applyFont="1" applyFill="1" applyBorder="1" applyProtection="1"/>
    <xf numFmtId="0" fontId="4" fillId="0" borderId="1" xfId="0" applyFont="1" applyFill="1" applyBorder="1" applyProtection="1"/>
    <xf numFmtId="0" fontId="6" fillId="4" borderId="1" xfId="0" applyFont="1" applyFill="1" applyBorder="1" applyAlignment="1" applyProtection="1">
      <alignment vertical="top" wrapText="1"/>
    </xf>
    <xf numFmtId="165" fontId="4" fillId="5" borderId="1" xfId="0" applyNumberFormat="1" applyFont="1" applyFill="1" applyBorder="1" applyAlignment="1" applyProtection="1">
      <alignment vertical="top" wrapText="1"/>
    </xf>
    <xf numFmtId="0" fontId="9" fillId="0" borderId="0" xfId="0" applyFont="1" applyProtection="1"/>
    <xf numFmtId="165" fontId="20" fillId="5" borderId="1" xfId="0" applyNumberFormat="1" applyFont="1" applyFill="1" applyBorder="1" applyAlignment="1" applyProtection="1">
      <alignment vertical="top" wrapText="1"/>
    </xf>
    <xf numFmtId="165" fontId="3" fillId="5" borderId="1" xfId="0" applyNumberFormat="1" applyFont="1" applyFill="1" applyBorder="1" applyAlignment="1" applyProtection="1">
      <alignment vertical="top" wrapText="1"/>
    </xf>
    <xf numFmtId="0" fontId="4" fillId="0" borderId="0" xfId="0" applyFont="1" applyBorder="1" applyProtection="1"/>
    <xf numFmtId="0" fontId="18" fillId="3" borderId="10" xfId="0" applyFont="1" applyFill="1" applyBorder="1" applyAlignment="1" applyProtection="1"/>
    <xf numFmtId="0" fontId="4" fillId="3" borderId="10" xfId="0" applyFont="1" applyFill="1" applyBorder="1" applyProtection="1"/>
    <xf numFmtId="0" fontId="4" fillId="0" borderId="0" xfId="0" applyFont="1" applyProtection="1"/>
    <xf numFmtId="0" fontId="6" fillId="4" borderId="0" xfId="0" applyFont="1" applyFill="1" applyBorder="1" applyAlignment="1" applyProtection="1"/>
    <xf numFmtId="0" fontId="4" fillId="4" borderId="0" xfId="0" applyFont="1" applyFill="1" applyBorder="1" applyProtection="1"/>
    <xf numFmtId="0" fontId="18" fillId="3" borderId="1" xfId="0" applyFont="1" applyFill="1" applyBorder="1" applyAlignment="1" applyProtection="1"/>
    <xf numFmtId="0" fontId="23" fillId="0" borderId="1" xfId="0" applyFont="1" applyFill="1" applyBorder="1" applyAlignment="1" applyProtection="1">
      <alignment vertical="top" wrapText="1"/>
    </xf>
    <xf numFmtId="166" fontId="23" fillId="4" borderId="1" xfId="0" applyNumberFormat="1" applyFont="1" applyFill="1" applyBorder="1" applyAlignment="1" applyProtection="1">
      <alignment vertical="top"/>
    </xf>
    <xf numFmtId="165" fontId="24" fillId="0" borderId="1" xfId="0" applyNumberFormat="1" applyFont="1" applyBorder="1" applyAlignment="1" applyProtection="1">
      <alignment vertical="top"/>
    </xf>
    <xf numFmtId="0" fontId="24" fillId="0" borderId="1" xfId="0" applyFont="1" applyFill="1" applyBorder="1" applyAlignment="1" applyProtection="1">
      <alignment vertical="top"/>
    </xf>
    <xf numFmtId="165" fontId="6" fillId="4" borderId="1" xfId="0" applyNumberFormat="1" applyFont="1" applyFill="1" applyBorder="1" applyAlignment="1" applyProtection="1">
      <alignment vertical="top" wrapText="1"/>
    </xf>
    <xf numFmtId="0" fontId="18" fillId="0" borderId="1" xfId="0" applyFont="1" applyFill="1" applyBorder="1" applyProtection="1"/>
    <xf numFmtId="166" fontId="23" fillId="4" borderId="1" xfId="0" applyNumberFormat="1" applyFont="1" applyFill="1" applyBorder="1" applyAlignment="1" applyProtection="1">
      <alignment vertical="top" wrapText="1"/>
    </xf>
    <xf numFmtId="165" fontId="24" fillId="0" borderId="1" xfId="0" applyNumberFormat="1" applyFont="1" applyBorder="1" applyAlignment="1" applyProtection="1">
      <alignment vertical="top" wrapText="1"/>
    </xf>
    <xf numFmtId="0" fontId="24" fillId="0" borderId="1" xfId="0" applyFont="1" applyFill="1" applyBorder="1" applyAlignment="1" applyProtection="1">
      <alignment vertical="top" wrapText="1"/>
    </xf>
    <xf numFmtId="0" fontId="13" fillId="0" borderId="0" xfId="0" applyFont="1" applyProtection="1"/>
    <xf numFmtId="0" fontId="7" fillId="0" borderId="0" xfId="0" applyFont="1" applyProtection="1"/>
    <xf numFmtId="0" fontId="7" fillId="0" borderId="0" xfId="0" applyFont="1" applyAlignment="1" applyProtection="1">
      <alignment horizontal="center"/>
    </xf>
    <xf numFmtId="0" fontId="12" fillId="0" borderId="0" xfId="0" applyFont="1" applyAlignment="1" applyProtection="1">
      <alignment wrapText="1"/>
    </xf>
    <xf numFmtId="0" fontId="10" fillId="0" borderId="0" xfId="0" applyFont="1" applyProtection="1"/>
    <xf numFmtId="0" fontId="16" fillId="0" borderId="0" xfId="0" applyFont="1" applyProtection="1"/>
    <xf numFmtId="0" fontId="0" fillId="0" borderId="0" xfId="0" applyAlignment="1" applyProtection="1">
      <alignment horizontal="center"/>
    </xf>
    <xf numFmtId="0" fontId="25" fillId="0" borderId="0" xfId="0" applyFont="1" applyProtection="1"/>
    <xf numFmtId="0" fontId="8" fillId="0" borderId="0" xfId="0" applyFont="1" applyProtection="1"/>
    <xf numFmtId="0" fontId="4" fillId="0" borderId="0" xfId="0" applyFont="1"/>
    <xf numFmtId="0" fontId="7" fillId="0" borderId="0" xfId="0" applyFont="1"/>
    <xf numFmtId="0" fontId="7" fillId="0" borderId="0" xfId="0" applyFont="1" applyAlignment="1">
      <alignment wrapText="1"/>
    </xf>
    <xf numFmtId="0" fontId="4" fillId="0" borderId="0" xfId="0" applyFont="1" applyAlignment="1">
      <alignment vertical="top"/>
    </xf>
    <xf numFmtId="0" fontId="20" fillId="0" borderId="0" xfId="0" applyFont="1" applyProtection="1"/>
    <xf numFmtId="10" fontId="4" fillId="0" borderId="0" xfId="0" applyNumberFormat="1" applyFont="1" applyProtection="1"/>
    <xf numFmtId="0" fontId="20" fillId="0" borderId="1" xfId="0" applyFont="1" applyBorder="1" applyProtection="1"/>
    <xf numFmtId="0" fontId="34" fillId="0" borderId="0" xfId="0" applyFont="1"/>
    <xf numFmtId="0" fontId="7" fillId="0" borderId="8" xfId="0" applyFont="1" applyBorder="1" applyAlignment="1">
      <alignment vertical="top" wrapText="1"/>
    </xf>
    <xf numFmtId="165" fontId="11" fillId="0" borderId="1" xfId="0" applyNumberFormat="1" applyFont="1" applyBorder="1" applyAlignment="1" applyProtection="1">
      <alignment vertical="top" wrapText="1"/>
    </xf>
    <xf numFmtId="0" fontId="4" fillId="0" borderId="1" xfId="0" applyFont="1" applyBorder="1" applyAlignment="1" applyProtection="1">
      <alignment vertical="top"/>
    </xf>
    <xf numFmtId="0" fontId="37" fillId="0" borderId="0" xfId="0" applyFont="1" applyProtection="1"/>
    <xf numFmtId="0" fontId="15" fillId="7" borderId="15" xfId="0" applyFont="1" applyFill="1" applyBorder="1" applyAlignment="1" applyProtection="1">
      <alignment vertical="center" wrapText="1"/>
    </xf>
    <xf numFmtId="165" fontId="17" fillId="7" borderId="1" xfId="0" applyNumberFormat="1" applyFont="1" applyFill="1" applyBorder="1" applyAlignment="1" applyProtection="1">
      <alignment vertical="center"/>
    </xf>
    <xf numFmtId="0" fontId="29" fillId="0" borderId="0" xfId="0" applyFont="1" applyProtection="1"/>
    <xf numFmtId="165" fontId="12" fillId="0" borderId="0" xfId="0" applyNumberFormat="1" applyFont="1" applyAlignment="1" applyProtection="1">
      <alignment horizontal="right"/>
    </xf>
    <xf numFmtId="165" fontId="40" fillId="7" borderId="0" xfId="0" applyNumberFormat="1" applyFont="1" applyFill="1" applyProtection="1"/>
    <xf numFmtId="165" fontId="11" fillId="0" borderId="1" xfId="0" applyNumberFormat="1" applyFont="1" applyBorder="1" applyAlignment="1" applyProtection="1">
      <alignment vertical="top" wrapText="1"/>
    </xf>
    <xf numFmtId="0" fontId="12" fillId="4" borderId="1" xfId="0" applyFont="1" applyFill="1" applyBorder="1" applyAlignment="1" applyProtection="1">
      <alignment vertical="top" wrapText="1"/>
    </xf>
    <xf numFmtId="165" fontId="11" fillId="0" borderId="1" xfId="0" applyNumberFormat="1" applyFont="1" applyBorder="1" applyAlignment="1" applyProtection="1">
      <alignment vertical="top" wrapText="1"/>
    </xf>
    <xf numFmtId="0" fontId="4" fillId="0" borderId="1" xfId="0" applyFont="1" applyBorder="1" applyAlignment="1" applyProtection="1">
      <alignment vertical="top"/>
    </xf>
    <xf numFmtId="0" fontId="14" fillId="0" borderId="0" xfId="0" applyFont="1" applyAlignment="1">
      <alignment vertical="top"/>
    </xf>
    <xf numFmtId="0" fontId="32" fillId="0" borderId="0" xfId="0" applyFont="1" applyAlignment="1">
      <alignment vertical="top"/>
    </xf>
    <xf numFmtId="0" fontId="41" fillId="0" borderId="8" xfId="0" applyFont="1" applyBorder="1" applyAlignment="1">
      <alignment vertical="top" wrapText="1"/>
    </xf>
    <xf numFmtId="0" fontId="30" fillId="0" borderId="0" xfId="0" applyFont="1" applyAlignment="1"/>
    <xf numFmtId="0" fontId="14" fillId="0" borderId="0" xfId="0" applyFont="1" applyAlignment="1" applyProtection="1">
      <alignment vertical="top"/>
    </xf>
    <xf numFmtId="0" fontId="4" fillId="0" borderId="0" xfId="0" applyFont="1" applyAlignment="1"/>
    <xf numFmtId="0" fontId="36" fillId="0" borderId="0" xfId="0" applyFont="1" applyAlignment="1">
      <alignment wrapText="1"/>
    </xf>
    <xf numFmtId="0" fontId="32" fillId="0" borderId="0" xfId="0" applyFont="1"/>
    <xf numFmtId="0" fontId="10" fillId="2" borderId="2" xfId="0" applyFont="1" applyFill="1" applyBorder="1"/>
    <xf numFmtId="0" fontId="0" fillId="2" borderId="3" xfId="0" applyFill="1" applyBorder="1"/>
    <xf numFmtId="0" fontId="2" fillId="0" borderId="0" xfId="0" applyFont="1"/>
    <xf numFmtId="0" fontId="4" fillId="0" borderId="0" xfId="0" applyFont="1" applyAlignment="1" applyProtection="1"/>
    <xf numFmtId="165" fontId="4" fillId="0" borderId="1" xfId="0" applyNumberFormat="1" applyFont="1" applyBorder="1" applyAlignment="1" applyProtection="1">
      <alignment horizontal="center"/>
    </xf>
    <xf numFmtId="0" fontId="31" fillId="0" borderId="0" xfId="0" applyFont="1" applyAlignment="1"/>
    <xf numFmtId="0" fontId="44" fillId="0" borderId="0" xfId="0" applyFont="1"/>
    <xf numFmtId="0" fontId="43" fillId="0" borderId="0" xfId="0" applyFont="1"/>
    <xf numFmtId="0" fontId="0" fillId="0" borderId="0" xfId="0" applyProtection="1">
      <protection locked="0"/>
    </xf>
    <xf numFmtId="0" fontId="0" fillId="0" borderId="0" xfId="0" applyAlignment="1" applyProtection="1">
      <alignment horizontal="center"/>
      <protection locked="0"/>
    </xf>
    <xf numFmtId="0" fontId="6" fillId="8" borderId="2" xfId="0" applyFont="1" applyFill="1" applyBorder="1" applyAlignment="1" applyProtection="1">
      <alignment wrapText="1"/>
    </xf>
    <xf numFmtId="0" fontId="6" fillId="8" borderId="1" xfId="0" applyFont="1" applyFill="1" applyBorder="1" applyAlignment="1" applyProtection="1">
      <alignment horizontal="center" wrapText="1"/>
    </xf>
    <xf numFmtId="0" fontId="6" fillId="8" borderId="1" xfId="0" applyFont="1" applyFill="1" applyBorder="1" applyAlignment="1" applyProtection="1">
      <alignment wrapText="1"/>
    </xf>
    <xf numFmtId="0" fontId="10" fillId="0" borderId="0" xfId="0" applyFont="1" applyBorder="1" applyAlignment="1">
      <alignment wrapText="1"/>
    </xf>
    <xf numFmtId="0" fontId="6" fillId="0" borderId="5" xfId="0" applyFont="1" applyBorder="1" applyAlignment="1" applyProtection="1">
      <alignment vertical="center" wrapText="1"/>
    </xf>
    <xf numFmtId="165" fontId="11" fillId="0" borderId="1" xfId="0" applyNumberFormat="1" applyFont="1" applyBorder="1" applyAlignment="1" applyProtection="1">
      <alignment vertical="top" wrapText="1"/>
    </xf>
    <xf numFmtId="165" fontId="11" fillId="0" borderId="1" xfId="0" applyNumberFormat="1" applyFont="1" applyBorder="1" applyAlignment="1" applyProtection="1">
      <alignment vertical="top" wrapText="1"/>
    </xf>
    <xf numFmtId="0" fontId="4" fillId="0" borderId="0" xfId="0" applyFont="1" applyAlignment="1">
      <alignment wrapText="1"/>
    </xf>
    <xf numFmtId="0" fontId="8" fillId="0" borderId="0" xfId="0" applyFont="1"/>
    <xf numFmtId="0" fontId="3" fillId="0" borderId="0" xfId="0" applyFont="1" applyAlignment="1" applyProtection="1">
      <alignment vertical="top"/>
    </xf>
    <xf numFmtId="0" fontId="26" fillId="0" borderId="0" xfId="0" applyFont="1" applyProtection="1"/>
    <xf numFmtId="165" fontId="11" fillId="0" borderId="1" xfId="0" applyNumberFormat="1" applyFont="1" applyBorder="1" applyAlignment="1" applyProtection="1">
      <alignment vertical="top" wrapText="1"/>
    </xf>
    <xf numFmtId="0" fontId="19" fillId="0" borderId="0" xfId="0" applyFont="1" applyFill="1" applyProtection="1"/>
    <xf numFmtId="0" fontId="3" fillId="0" borderId="0" xfId="0" applyFont="1" applyProtection="1"/>
    <xf numFmtId="169" fontId="4" fillId="0" borderId="1" xfId="0" applyNumberFormat="1" applyFont="1" applyBorder="1"/>
    <xf numFmtId="0" fontId="26" fillId="3" borderId="8" xfId="0" applyFont="1" applyFill="1" applyBorder="1" applyAlignment="1" applyProtection="1">
      <alignment vertical="center"/>
    </xf>
    <xf numFmtId="0" fontId="49" fillId="0" borderId="0" xfId="0" applyFont="1"/>
    <xf numFmtId="0" fontId="18" fillId="0" borderId="1" xfId="0" applyFont="1" applyBorder="1" applyAlignment="1" applyProtection="1">
      <alignment vertical="top" wrapText="1"/>
    </xf>
    <xf numFmtId="165" fontId="11" fillId="0" borderId="1" xfId="0" applyNumberFormat="1" applyFont="1" applyBorder="1" applyAlignment="1" applyProtection="1">
      <alignment vertical="top" wrapText="1"/>
    </xf>
    <xf numFmtId="0" fontId="6" fillId="0" borderId="0" xfId="0" applyFont="1" applyFill="1" applyProtection="1"/>
    <xf numFmtId="0" fontId="6" fillId="0" borderId="0" xfId="0" applyFont="1" applyProtection="1"/>
    <xf numFmtId="0" fontId="0" fillId="0" borderId="0" xfId="0" applyAlignment="1" applyProtection="1"/>
    <xf numFmtId="0" fontId="52" fillId="0" borderId="0" xfId="0" applyFont="1"/>
    <xf numFmtId="0" fontId="4" fillId="3" borderId="1" xfId="0" applyFont="1" applyFill="1" applyBorder="1" applyAlignment="1" applyProtection="1">
      <alignment vertical="top"/>
      <protection locked="0"/>
    </xf>
    <xf numFmtId="166" fontId="4" fillId="3" borderId="1" xfId="0" applyNumberFormat="1" applyFont="1" applyFill="1" applyBorder="1" applyAlignment="1" applyProtection="1">
      <alignment vertical="top"/>
      <protection locked="0"/>
    </xf>
    <xf numFmtId="0" fontId="53" fillId="0" borderId="1" xfId="0" applyFont="1" applyBorder="1" applyAlignment="1" applyProtection="1">
      <alignment vertical="top"/>
    </xf>
    <xf numFmtId="0" fontId="23" fillId="0" borderId="1" xfId="0" applyFont="1" applyBorder="1" applyAlignment="1" applyProtection="1">
      <alignment vertical="top"/>
    </xf>
    <xf numFmtId="165" fontId="4" fillId="0" borderId="8" xfId="0" applyNumberFormat="1" applyFont="1" applyBorder="1" applyProtection="1"/>
    <xf numFmtId="0" fontId="18" fillId="0" borderId="8" xfId="0" applyFont="1" applyBorder="1" applyProtection="1"/>
    <xf numFmtId="0" fontId="4" fillId="0" borderId="10" xfId="0" applyFont="1" applyBorder="1" applyProtection="1"/>
    <xf numFmtId="0" fontId="20" fillId="0" borderId="10" xfId="0" applyFont="1" applyBorder="1" applyProtection="1"/>
    <xf numFmtId="165" fontId="11" fillId="0" borderId="1" xfId="0" applyNumberFormat="1" applyFont="1" applyBorder="1" applyAlignment="1" applyProtection="1">
      <alignment vertical="top" wrapText="1"/>
    </xf>
    <xf numFmtId="0" fontId="43" fillId="0" borderId="0" xfId="0" applyFont="1" applyBorder="1" applyAlignment="1"/>
    <xf numFmtId="0" fontId="26" fillId="0" borderId="0" xfId="0" applyFont="1" applyAlignment="1">
      <alignment vertical="top"/>
    </xf>
    <xf numFmtId="0" fontId="31" fillId="0" borderId="0" xfId="0" applyFont="1" applyAlignment="1">
      <alignment vertical="top"/>
    </xf>
    <xf numFmtId="0" fontId="46" fillId="0" borderId="0" xfId="0" applyFont="1" applyAlignment="1"/>
    <xf numFmtId="0" fontId="56" fillId="0" borderId="0" xfId="0" applyFont="1" applyAlignment="1">
      <alignment vertical="top"/>
    </xf>
    <xf numFmtId="0" fontId="39" fillId="0" borderId="0" xfId="0" applyFont="1" applyAlignment="1"/>
    <xf numFmtId="165" fontId="11" fillId="0" borderId="1" xfId="0" applyNumberFormat="1" applyFont="1" applyBorder="1" applyAlignment="1" applyProtection="1">
      <alignment vertical="top" wrapText="1"/>
    </xf>
    <xf numFmtId="0" fontId="58" fillId="0" borderId="0" xfId="0" applyFont="1"/>
    <xf numFmtId="165" fontId="60" fillId="0" borderId="1" xfId="0" applyNumberFormat="1" applyFont="1" applyBorder="1" applyProtection="1"/>
    <xf numFmtId="0" fontId="23" fillId="4" borderId="1" xfId="0" applyFont="1" applyFill="1" applyBorder="1" applyAlignment="1" applyProtection="1">
      <alignment vertical="top" wrapText="1"/>
    </xf>
    <xf numFmtId="0" fontId="24" fillId="0" borderId="1" xfId="0" applyFont="1" applyBorder="1" applyAlignment="1" applyProtection="1">
      <alignment vertical="top"/>
    </xf>
    <xf numFmtId="165" fontId="6" fillId="5" borderId="1" xfId="0" applyNumberFormat="1" applyFont="1" applyFill="1" applyBorder="1" applyAlignment="1" applyProtection="1">
      <alignment vertical="top" wrapText="1"/>
    </xf>
    <xf numFmtId="0" fontId="61" fillId="0" borderId="0" xfId="0" applyFont="1" applyAlignment="1" applyProtection="1">
      <alignment wrapText="1"/>
    </xf>
    <xf numFmtId="0" fontId="18" fillId="0" borderId="0" xfId="0" applyFont="1" applyAlignment="1" applyProtection="1">
      <alignment wrapText="1"/>
    </xf>
    <xf numFmtId="0" fontId="18" fillId="0" borderId="0" xfId="0" applyFont="1" applyProtection="1"/>
    <xf numFmtId="0" fontId="19" fillId="0" borderId="0" xfId="0" applyFont="1" applyAlignment="1" applyProtection="1">
      <alignment vertical="top" wrapText="1"/>
    </xf>
    <xf numFmtId="0" fontId="0" fillId="0" borderId="0" xfId="0" applyAlignment="1">
      <alignment wrapText="1"/>
    </xf>
    <xf numFmtId="0" fontId="21" fillId="0" borderId="0" xfId="0" applyFont="1" applyProtection="1"/>
    <xf numFmtId="0" fontId="9" fillId="0" borderId="0" xfId="0" applyFont="1"/>
    <xf numFmtId="0" fontId="4" fillId="3" borderId="1" xfId="0" applyFont="1" applyFill="1" applyBorder="1" applyAlignment="1" applyProtection="1">
      <alignment vertical="top" wrapText="1"/>
      <protection locked="0"/>
    </xf>
    <xf numFmtId="0" fontId="6" fillId="0" borderId="1" xfId="0" applyFont="1" applyBorder="1" applyAlignment="1" applyProtection="1">
      <alignment wrapText="1"/>
    </xf>
    <xf numFmtId="44" fontId="0" fillId="0" borderId="0" xfId="5" applyFont="1" applyProtection="1"/>
    <xf numFmtId="44" fontId="25" fillId="0" borderId="0" xfId="5" applyFont="1" applyAlignment="1" applyProtection="1">
      <alignment horizontal="right"/>
    </xf>
    <xf numFmtId="168" fontId="40" fillId="7" borderId="0" xfId="5" applyNumberFormat="1" applyFont="1" applyFill="1" applyProtection="1"/>
    <xf numFmtId="44" fontId="62" fillId="0" borderId="0" xfId="5" applyFont="1" applyProtection="1"/>
    <xf numFmtId="44" fontId="35" fillId="0" borderId="0" xfId="5" applyFont="1" applyProtection="1"/>
    <xf numFmtId="44" fontId="9" fillId="0" borderId="0" xfId="5" applyFont="1" applyProtection="1"/>
    <xf numFmtId="0" fontId="0" fillId="2" borderId="4" xfId="0" applyFill="1" applyBorder="1"/>
    <xf numFmtId="9" fontId="6" fillId="0" borderId="1" xfId="0" applyNumberFormat="1" applyFont="1" applyBorder="1" applyProtection="1"/>
    <xf numFmtId="0" fontId="63" fillId="0" borderId="0" xfId="0" applyFont="1" applyAlignment="1"/>
    <xf numFmtId="166" fontId="20" fillId="4" borderId="1" xfId="0" applyNumberFormat="1" applyFont="1" applyFill="1" applyBorder="1" applyAlignment="1" applyProtection="1">
      <alignment vertical="top" wrapText="1"/>
    </xf>
    <xf numFmtId="0" fontId="20" fillId="0" borderId="1" xfId="0" applyFont="1" applyFill="1" applyBorder="1" applyAlignment="1" applyProtection="1">
      <alignment vertical="top" wrapText="1"/>
    </xf>
    <xf numFmtId="0" fontId="18" fillId="0" borderId="0" xfId="0" applyFont="1" applyFill="1" applyProtection="1"/>
    <xf numFmtId="0" fontId="9" fillId="0" borderId="0" xfId="0" applyFont="1" applyAlignment="1" applyProtection="1">
      <alignment horizontal="center"/>
    </xf>
    <xf numFmtId="0" fontId="20" fillId="0" borderId="0" xfId="0" applyFont="1" applyAlignment="1" applyProtection="1">
      <alignment horizontal="center"/>
    </xf>
    <xf numFmtId="0" fontId="3" fillId="0" borderId="0" xfId="0" applyFont="1" applyAlignment="1" applyProtection="1">
      <alignment vertical="top" wrapText="1"/>
    </xf>
    <xf numFmtId="0" fontId="2" fillId="0" borderId="0" xfId="0" applyFont="1" applyAlignment="1" applyProtection="1">
      <alignment vertical="top" wrapText="1"/>
    </xf>
    <xf numFmtId="0" fontId="19" fillId="0" borderId="0" xfId="0" applyFont="1" applyAlignment="1">
      <alignment vertical="top" wrapText="1"/>
    </xf>
    <xf numFmtId="0" fontId="2" fillId="0" borderId="0" xfId="0" applyFont="1" applyAlignment="1">
      <alignment vertical="top" wrapText="1"/>
    </xf>
    <xf numFmtId="0" fontId="19" fillId="0" borderId="0" xfId="0" applyFont="1" applyAlignment="1" applyProtection="1">
      <alignment vertical="top" wrapText="1"/>
    </xf>
    <xf numFmtId="0" fontId="6" fillId="0" borderId="8" xfId="0" applyFont="1" applyBorder="1" applyAlignment="1" applyProtection="1">
      <alignment horizontal="left" vertical="top"/>
    </xf>
    <xf numFmtId="0" fontId="6" fillId="0" borderId="7" xfId="0" applyFont="1" applyBorder="1" applyAlignment="1" applyProtection="1">
      <alignment horizontal="left" vertical="top"/>
    </xf>
    <xf numFmtId="0" fontId="6" fillId="0" borderId="10" xfId="0" applyFont="1" applyBorder="1" applyAlignment="1" applyProtection="1">
      <alignment horizontal="left" vertical="top"/>
    </xf>
    <xf numFmtId="0" fontId="6" fillId="0" borderId="8" xfId="0" applyFont="1" applyBorder="1" applyAlignment="1" applyProtection="1">
      <alignment horizontal="left" vertical="top" wrapText="1"/>
    </xf>
    <xf numFmtId="165" fontId="11" fillId="0" borderId="1" xfId="0" applyNumberFormat="1" applyFont="1" applyBorder="1" applyAlignment="1" applyProtection="1">
      <alignment vertical="top" wrapText="1"/>
    </xf>
    <xf numFmtId="165" fontId="4" fillId="6" borderId="14" xfId="0" applyNumberFormat="1" applyFont="1" applyFill="1" applyBorder="1" applyAlignment="1" applyProtection="1">
      <alignment vertical="top" wrapText="1"/>
      <protection locked="0"/>
    </xf>
    <xf numFmtId="0" fontId="4" fillId="0" borderId="9" xfId="0" applyFont="1" applyBorder="1" applyAlignment="1">
      <alignment vertical="top" wrapText="1"/>
    </xf>
    <xf numFmtId="0" fontId="4" fillId="0" borderId="12" xfId="0" applyFont="1" applyBorder="1" applyAlignment="1">
      <alignment vertical="top" wrapText="1"/>
    </xf>
    <xf numFmtId="0" fontId="4" fillId="0" borderId="15" xfId="0" applyFont="1" applyBorder="1" applyAlignment="1">
      <alignment vertical="top" wrapText="1"/>
    </xf>
    <xf numFmtId="0" fontId="4" fillId="0" borderId="0" xfId="0" applyFont="1" applyAlignment="1">
      <alignment vertical="top" wrapText="1"/>
    </xf>
    <xf numFmtId="0" fontId="4" fillId="0" borderId="13" xfId="0" applyFont="1" applyBorder="1" applyAlignment="1">
      <alignment vertical="top" wrapText="1"/>
    </xf>
    <xf numFmtId="0" fontId="4" fillId="0" borderId="16" xfId="0" applyFont="1" applyBorder="1" applyAlignment="1">
      <alignment vertical="top" wrapText="1"/>
    </xf>
    <xf numFmtId="0" fontId="4" fillId="0" borderId="6" xfId="0" applyFont="1" applyBorder="1" applyAlignment="1">
      <alignment vertical="top" wrapText="1"/>
    </xf>
    <xf numFmtId="0" fontId="4" fillId="0" borderId="11" xfId="0" applyFont="1" applyBorder="1" applyAlignment="1">
      <alignment vertical="top" wrapText="1"/>
    </xf>
    <xf numFmtId="167" fontId="18" fillId="4" borderId="14" xfId="0" applyNumberFormat="1" applyFont="1" applyFill="1" applyBorder="1" applyAlignment="1" applyProtection="1">
      <alignment vertical="top" wrapText="1"/>
      <protection locked="0"/>
    </xf>
    <xf numFmtId="167" fontId="18" fillId="4" borderId="12" xfId="0" applyNumberFormat="1" applyFont="1" applyFill="1" applyBorder="1" applyAlignment="1" applyProtection="1">
      <alignment vertical="top" wrapText="1"/>
      <protection locked="0"/>
    </xf>
    <xf numFmtId="0" fontId="0" fillId="0" borderId="15" xfId="0" applyBorder="1" applyAlignment="1"/>
    <xf numFmtId="0" fontId="0" fillId="0" borderId="13" xfId="0" applyBorder="1" applyAlignment="1"/>
    <xf numFmtId="0" fontId="0" fillId="0" borderId="16" xfId="0" applyBorder="1" applyAlignment="1"/>
    <xf numFmtId="0" fontId="0" fillId="0" borderId="11" xfId="0" applyBorder="1" applyAlignment="1"/>
    <xf numFmtId="0" fontId="18" fillId="0" borderId="1" xfId="0" applyFont="1" applyFill="1" applyBorder="1" applyAlignment="1" applyProtection="1"/>
    <xf numFmtId="0" fontId="4" fillId="0" borderId="1" xfId="0" applyFont="1" applyBorder="1" applyAlignment="1" applyProtection="1"/>
    <xf numFmtId="0" fontId="18" fillId="0" borderId="1" xfId="0" applyFont="1" applyBorder="1" applyAlignment="1" applyProtection="1"/>
    <xf numFmtId="167" fontId="6" fillId="6" borderId="2" xfId="0" applyNumberFormat="1" applyFont="1" applyFill="1" applyBorder="1" applyAlignment="1" applyProtection="1">
      <alignment vertical="top" wrapText="1"/>
      <protection locked="0"/>
    </xf>
    <xf numFmtId="167" fontId="6" fillId="6" borderId="4" xfId="0" applyNumberFormat="1" applyFont="1" applyFill="1" applyBorder="1" applyAlignment="1" applyProtection="1">
      <alignment vertical="top" wrapText="1"/>
      <protection locked="0"/>
    </xf>
    <xf numFmtId="167" fontId="6" fillId="6" borderId="1" xfId="0" applyNumberFormat="1" applyFont="1" applyFill="1" applyBorder="1" applyAlignment="1" applyProtection="1">
      <alignment vertical="top" wrapText="1"/>
      <protection locked="0"/>
    </xf>
    <xf numFmtId="0" fontId="6" fillId="5" borderId="2" xfId="0" applyFont="1" applyFill="1" applyBorder="1" applyAlignment="1" applyProtection="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0" xfId="0" applyFont="1" applyAlignment="1" applyProtection="1">
      <alignment vertical="top" wrapText="1"/>
    </xf>
    <xf numFmtId="0" fontId="2" fillId="0" borderId="0" xfId="0" applyFont="1" applyAlignment="1">
      <alignment wrapText="1"/>
    </xf>
    <xf numFmtId="0" fontId="38" fillId="0" borderId="0" xfId="0" applyFont="1" applyAlignment="1" applyProtection="1">
      <alignment vertical="top" wrapText="1"/>
    </xf>
    <xf numFmtId="0" fontId="39" fillId="0" borderId="0" xfId="0" applyFont="1" applyAlignment="1">
      <alignment wrapText="1"/>
    </xf>
    <xf numFmtId="0" fontId="31" fillId="6" borderId="2" xfId="0" applyFont="1" applyFill="1" applyBorder="1" applyAlignment="1" applyProtection="1">
      <alignment wrapText="1"/>
    </xf>
    <xf numFmtId="0" fontId="46" fillId="0" borderId="3" xfId="0" applyFont="1" applyBorder="1" applyAlignment="1">
      <alignment wrapText="1"/>
    </xf>
    <xf numFmtId="0" fontId="46" fillId="0" borderId="4" xfId="0" applyFont="1" applyBorder="1" applyAlignment="1">
      <alignment wrapText="1"/>
    </xf>
    <xf numFmtId="0" fontId="19" fillId="0" borderId="0" xfId="0" applyFont="1" applyFill="1" applyAlignment="1" applyProtection="1">
      <alignment vertical="top" wrapText="1"/>
    </xf>
    <xf numFmtId="0" fontId="2" fillId="0" borderId="0" xfId="0" applyFont="1" applyFill="1" applyAlignment="1">
      <alignment wrapText="1"/>
    </xf>
    <xf numFmtId="0" fontId="4" fillId="0" borderId="9" xfId="0" applyFont="1" applyBorder="1" applyAlignment="1" applyProtection="1">
      <alignment vertical="top" wrapText="1"/>
      <protection locked="0"/>
    </xf>
    <xf numFmtId="0" fontId="4" fillId="0" borderId="9" xfId="0" applyFont="1" applyBorder="1" applyAlignment="1" applyProtection="1">
      <alignment wrapText="1"/>
      <protection locked="0"/>
    </xf>
    <xf numFmtId="0" fontId="4" fillId="0" borderId="12" xfId="0" applyFont="1" applyBorder="1" applyAlignment="1" applyProtection="1">
      <alignment wrapText="1"/>
      <protection locked="0"/>
    </xf>
    <xf numFmtId="0" fontId="4" fillId="0" borderId="15" xfId="0" applyFont="1" applyBorder="1" applyAlignment="1" applyProtection="1">
      <alignment wrapText="1"/>
      <protection locked="0"/>
    </xf>
    <xf numFmtId="0" fontId="4" fillId="0" borderId="0" xfId="0" applyFont="1" applyBorder="1" applyAlignment="1" applyProtection="1">
      <alignment wrapText="1"/>
      <protection locked="0"/>
    </xf>
    <xf numFmtId="0" fontId="4" fillId="0" borderId="13" xfId="0" applyFont="1" applyBorder="1" applyAlignment="1" applyProtection="1">
      <alignment wrapText="1"/>
      <protection locked="0"/>
    </xf>
    <xf numFmtId="0" fontId="4" fillId="0" borderId="16" xfId="0" applyFont="1" applyBorder="1" applyAlignment="1" applyProtection="1">
      <alignment wrapText="1"/>
      <protection locked="0"/>
    </xf>
    <xf numFmtId="0" fontId="4" fillId="0" borderId="6" xfId="0" applyFont="1" applyBorder="1" applyAlignment="1" applyProtection="1">
      <alignment wrapText="1"/>
      <protection locked="0"/>
    </xf>
    <xf numFmtId="0" fontId="4" fillId="0" borderId="11" xfId="0" applyFont="1" applyBorder="1" applyAlignment="1" applyProtection="1">
      <alignment wrapText="1"/>
      <protection locked="0"/>
    </xf>
    <xf numFmtId="0" fontId="0" fillId="0" borderId="12" xfId="0" applyBorder="1" applyAlignment="1">
      <alignment vertical="top" wrapText="1"/>
    </xf>
    <xf numFmtId="0" fontId="0" fillId="0" borderId="15" xfId="0" applyBorder="1" applyAlignment="1">
      <alignment wrapText="1"/>
    </xf>
    <xf numFmtId="0" fontId="0" fillId="0" borderId="13" xfId="0" applyBorder="1" applyAlignment="1">
      <alignment wrapText="1"/>
    </xf>
    <xf numFmtId="0" fontId="0" fillId="0" borderId="16" xfId="0" applyBorder="1" applyAlignment="1">
      <alignment wrapText="1"/>
    </xf>
    <xf numFmtId="0" fontId="0" fillId="0" borderId="11" xfId="0" applyBorder="1" applyAlignment="1">
      <alignment wrapText="1"/>
    </xf>
    <xf numFmtId="0" fontId="0" fillId="0" borderId="0" xfId="0" applyAlignment="1">
      <alignment wrapText="1"/>
    </xf>
    <xf numFmtId="0" fontId="6" fillId="5" borderId="1" xfId="0" applyFont="1" applyFill="1" applyBorder="1" applyAlignment="1" applyProtection="1">
      <alignment vertical="top"/>
    </xf>
    <xf numFmtId="0" fontId="4" fillId="0" borderId="1" xfId="0" applyFont="1" applyBorder="1" applyAlignment="1" applyProtection="1">
      <alignment vertical="top"/>
    </xf>
    <xf numFmtId="0" fontId="7" fillId="6" borderId="2" xfId="0" applyFont="1" applyFill="1" applyBorder="1" applyAlignment="1" applyProtection="1">
      <alignment vertical="center" wrapText="1"/>
      <protection locked="0"/>
    </xf>
    <xf numFmtId="0" fontId="4" fillId="6" borderId="4" xfId="0" applyFont="1" applyFill="1" applyBorder="1" applyAlignment="1" applyProtection="1">
      <alignment wrapText="1"/>
      <protection locked="0"/>
    </xf>
    <xf numFmtId="0" fontId="18" fillId="6" borderId="2" xfId="0" applyFont="1" applyFill="1" applyBorder="1" applyAlignment="1" applyProtection="1">
      <alignment horizontal="left" wrapText="1"/>
    </xf>
    <xf numFmtId="0" fontId="4" fillId="0" borderId="3" xfId="0" applyFont="1" applyBorder="1" applyAlignment="1" applyProtection="1">
      <alignment horizontal="left" wrapText="1"/>
    </xf>
    <xf numFmtId="0" fontId="4" fillId="0" borderId="4" xfId="0" applyFont="1" applyBorder="1" applyAlignment="1" applyProtection="1">
      <alignment horizontal="left" wrapText="1"/>
    </xf>
    <xf numFmtId="0" fontId="6" fillId="0" borderId="19" xfId="0" applyFont="1" applyBorder="1" applyAlignment="1" applyProtection="1">
      <alignment vertical="center" wrapText="1"/>
    </xf>
    <xf numFmtId="0" fontId="6" fillId="0" borderId="18" xfId="0" applyFont="1" applyBorder="1" applyAlignment="1" applyProtection="1">
      <alignment vertical="center" wrapText="1"/>
    </xf>
    <xf numFmtId="0" fontId="7" fillId="6" borderId="15" xfId="0" applyFont="1" applyFill="1" applyBorder="1" applyAlignment="1" applyProtection="1">
      <alignment vertical="center" wrapText="1"/>
      <protection locked="0"/>
    </xf>
    <xf numFmtId="0" fontId="4" fillId="6" borderId="13" xfId="0" applyFont="1" applyFill="1" applyBorder="1" applyAlignment="1" applyProtection="1">
      <alignment wrapText="1"/>
      <protection locked="0"/>
    </xf>
    <xf numFmtId="0" fontId="7" fillId="6" borderId="16" xfId="0" applyFont="1" applyFill="1" applyBorder="1" applyAlignment="1" applyProtection="1">
      <alignment vertical="center" wrapText="1"/>
      <protection locked="0"/>
    </xf>
    <xf numFmtId="0" fontId="4" fillId="6" borderId="11" xfId="0" applyFont="1" applyFill="1" applyBorder="1" applyAlignment="1" applyProtection="1">
      <alignment wrapText="1"/>
      <protection locked="0"/>
    </xf>
    <xf numFmtId="0" fontId="6" fillId="0" borderId="17" xfId="0" applyFont="1" applyBorder="1" applyAlignment="1" applyProtection="1">
      <alignment vertical="center" wrapText="1"/>
    </xf>
    <xf numFmtId="0" fontId="7" fillId="6" borderId="14" xfId="0" applyFont="1" applyFill="1" applyBorder="1" applyAlignment="1" applyProtection="1">
      <alignment vertical="center" wrapText="1"/>
      <protection locked="0"/>
    </xf>
    <xf numFmtId="0" fontId="4" fillId="6" borderId="12" xfId="0" applyFont="1" applyFill="1" applyBorder="1" applyAlignment="1" applyProtection="1">
      <alignment wrapText="1"/>
      <protection locked="0"/>
    </xf>
    <xf numFmtId="0" fontId="18" fillId="0" borderId="0" xfId="0" applyFont="1" applyAlignment="1" applyProtection="1">
      <alignment horizontal="left" wrapText="1"/>
    </xf>
  </cellXfs>
  <cellStyles count="6">
    <cellStyle name="Euro" xfId="1"/>
    <cellStyle name="Standaard" xfId="0" builtinId="0"/>
    <cellStyle name="Standaard 2" xfId="2"/>
    <cellStyle name="Standaard 3" xfId="4"/>
    <cellStyle name="Standaard 4" xfId="3"/>
    <cellStyle name="Valuta 2" xfId="5"/>
  </cellStyles>
  <dxfs count="0"/>
  <tableStyles count="0" defaultTableStyle="TableStyleMedium9" defaultPivotStyle="PivotStyleLight16"/>
  <colors>
    <mruColors>
      <color rgb="FFFF0000"/>
      <color rgb="FFFFFF9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SC%20IUC%20G3%20Uitzendkrachten/CM%20Uitzendkrachten/Werkmap%20IUR%202021/201222%20Rekentool%202021%20Randstad%20P1%20-%20Reclassering%20IUR%20-%20nw%20lonen%20miv%201-9-2020%20onbe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kentool"/>
      <sheetName val="Organisatiestructuur"/>
      <sheetName val="Inschaling"/>
      <sheetName val="Overwerk en onregelmatig%"/>
      <sheetName val="Toeslagenoverzicht"/>
      <sheetName val="Loonsomfactor en bureaumarge"/>
      <sheetName val="Waardeblad"/>
      <sheetName val="Kalenderblad"/>
      <sheetName val="Inhuurcatalog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J2" t="str">
            <v>Advisering</v>
          </cell>
        </row>
        <row r="3">
          <cell r="J3" t="str">
            <v>Bedrijfsvoering</v>
          </cell>
        </row>
        <row r="4">
          <cell r="J4" t="str">
            <v>Beleid</v>
          </cell>
        </row>
        <row r="5">
          <cell r="J5" t="str">
            <v>Kennis_en_Onderzoek</v>
          </cell>
        </row>
        <row r="6">
          <cell r="J6" t="str">
            <v>Lijnmanagement</v>
          </cell>
        </row>
        <row r="7">
          <cell r="J7" t="str">
            <v>Toezicht</v>
          </cell>
        </row>
        <row r="8">
          <cell r="J8" t="str">
            <v>Uitvoering</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zoomScale="90" zoomScaleNormal="90" workbookViewId="0">
      <selection sqref="A1:F1"/>
    </sheetView>
  </sheetViews>
  <sheetFormatPr defaultColWidth="9.140625" defaultRowHeight="12.75" x14ac:dyDescent="0.2"/>
  <cols>
    <col min="1" max="1" width="26.85546875" style="14" customWidth="1"/>
    <col min="2" max="2" width="117.140625" style="14" customWidth="1"/>
    <col min="3" max="3" width="32.5703125" style="14" customWidth="1"/>
    <col min="4" max="16384" width="9.140625" style="14"/>
  </cols>
  <sheetData>
    <row r="1" spans="1:6" ht="24.75" customHeight="1" x14ac:dyDescent="0.2">
      <c r="A1" s="173" t="s">
        <v>142</v>
      </c>
      <c r="B1" s="174"/>
      <c r="C1" s="174"/>
      <c r="D1" s="174"/>
      <c r="E1" s="174"/>
      <c r="F1" s="174"/>
    </row>
    <row r="2" spans="1:6" ht="19.5" customHeight="1" x14ac:dyDescent="0.2">
      <c r="A2" s="115" t="s">
        <v>104</v>
      </c>
      <c r="B2" s="92" t="s">
        <v>154</v>
      </c>
      <c r="C2" s="88"/>
      <c r="D2" s="91"/>
      <c r="E2" s="91"/>
      <c r="F2" s="91"/>
    </row>
    <row r="3" spans="1:6" ht="24.75" customHeight="1" x14ac:dyDescent="0.2">
      <c r="A3" s="88"/>
      <c r="B3" s="92" t="s">
        <v>133</v>
      </c>
      <c r="D3" s="91"/>
      <c r="E3" s="91"/>
      <c r="F3" s="91"/>
    </row>
    <row r="4" spans="1:6" ht="25.5" x14ac:dyDescent="0.2">
      <c r="A4" s="1" t="s">
        <v>2</v>
      </c>
      <c r="B4" s="1" t="s">
        <v>30</v>
      </c>
      <c r="C4" s="2" t="s">
        <v>27</v>
      </c>
    </row>
    <row r="5" spans="1:6" ht="56.25" customHeight="1" x14ac:dyDescent="0.2">
      <c r="A5" s="3" t="s">
        <v>1</v>
      </c>
      <c r="B5" s="3" t="s">
        <v>119</v>
      </c>
      <c r="C5" s="3" t="s">
        <v>124</v>
      </c>
    </row>
    <row r="6" spans="1:6" ht="180" customHeight="1" x14ac:dyDescent="0.2">
      <c r="A6" s="3" t="s">
        <v>87</v>
      </c>
      <c r="B6" s="3" t="s">
        <v>143</v>
      </c>
      <c r="C6" s="3" t="s">
        <v>86</v>
      </c>
    </row>
    <row r="7" spans="1:6" ht="92.25" customHeight="1" x14ac:dyDescent="0.2">
      <c r="A7" s="4"/>
      <c r="B7" s="4" t="s">
        <v>125</v>
      </c>
      <c r="C7" s="4"/>
    </row>
    <row r="8" spans="1:6" ht="228" customHeight="1" x14ac:dyDescent="0.2">
      <c r="A8" s="4"/>
      <c r="B8" s="5" t="s">
        <v>127</v>
      </c>
      <c r="C8" s="4"/>
    </row>
    <row r="9" spans="1:6" ht="81.75" customHeight="1" x14ac:dyDescent="0.2">
      <c r="A9" s="4"/>
      <c r="B9" s="5" t="s">
        <v>141</v>
      </c>
      <c r="C9" s="4"/>
    </row>
    <row r="10" spans="1:6" ht="138.75" customHeight="1" x14ac:dyDescent="0.2">
      <c r="A10" s="6"/>
      <c r="B10" s="7" t="s">
        <v>128</v>
      </c>
      <c r="C10" s="6"/>
    </row>
    <row r="11" spans="1:6" ht="111.75" customHeight="1" x14ac:dyDescent="0.2">
      <c r="A11" s="6" t="s">
        <v>88</v>
      </c>
      <c r="B11" s="6" t="s">
        <v>120</v>
      </c>
      <c r="C11" s="6" t="s">
        <v>86</v>
      </c>
    </row>
    <row r="12" spans="1:6" ht="270" customHeight="1" x14ac:dyDescent="0.2">
      <c r="A12" s="6" t="s">
        <v>89</v>
      </c>
      <c r="B12" s="6" t="s">
        <v>129</v>
      </c>
      <c r="C12" s="6" t="s">
        <v>86</v>
      </c>
    </row>
    <row r="13" spans="1:6" ht="150.75" customHeight="1" x14ac:dyDescent="0.2">
      <c r="A13" s="75" t="s">
        <v>55</v>
      </c>
      <c r="B13" s="90" t="s">
        <v>140</v>
      </c>
      <c r="C13" s="8" t="s">
        <v>64</v>
      </c>
    </row>
    <row r="14" spans="1:6" ht="32.25" customHeight="1" x14ac:dyDescent="0.2">
      <c r="A14" s="11" t="s">
        <v>3</v>
      </c>
      <c r="B14" s="10"/>
      <c r="C14" s="9"/>
    </row>
    <row r="15" spans="1:6" ht="60" customHeight="1" x14ac:dyDescent="0.2">
      <c r="A15" s="8" t="s">
        <v>4</v>
      </c>
      <c r="B15" s="8" t="s">
        <v>50</v>
      </c>
      <c r="C15" s="9"/>
    </row>
    <row r="16" spans="1:6" ht="57.75" customHeight="1" x14ac:dyDescent="0.2">
      <c r="A16" s="8" t="s">
        <v>5</v>
      </c>
      <c r="B16" s="8" t="s">
        <v>145</v>
      </c>
      <c r="C16" s="9"/>
    </row>
    <row r="17" spans="1:3" ht="55.5" customHeight="1" x14ac:dyDescent="0.2">
      <c r="A17" s="8" t="s">
        <v>35</v>
      </c>
      <c r="B17" s="8" t="s">
        <v>151</v>
      </c>
      <c r="C17" s="9"/>
    </row>
    <row r="18" spans="1:3" ht="77.25" customHeight="1" x14ac:dyDescent="0.2">
      <c r="A18" s="8" t="s">
        <v>47</v>
      </c>
      <c r="B18" s="8" t="s">
        <v>144</v>
      </c>
      <c r="C18" s="9"/>
    </row>
    <row r="19" spans="1:3" ht="16.5" customHeight="1" x14ac:dyDescent="0.2"/>
    <row r="20" spans="1:3" ht="50.25" customHeight="1" x14ac:dyDescent="0.2">
      <c r="A20" s="175" t="s">
        <v>90</v>
      </c>
      <c r="B20" s="176"/>
      <c r="C20" s="89"/>
    </row>
    <row r="25" spans="1:3" ht="101.25" customHeight="1" x14ac:dyDescent="0.2"/>
  </sheetData>
  <sheetProtection algorithmName="SHA-512" hashValue="RsNUkBbsHYAJEAkFwfSTQopmW8yiQ+HEBnml+HMu95zWFWJiHMWhrJV8uZkTjXjmRgDVB/J2TU3FGcllt5Zg/w==" saltValue="YKXWcQ5QLy4uIiHwvdCabg==" spinCount="100000" sheet="1" formatRows="0"/>
  <protectedRanges>
    <protectedRange password="CCC4" sqref="B15:B16 A14:A18" name="Bereik1"/>
  </protectedRanges>
  <mergeCells count="2">
    <mergeCell ref="A1:F1"/>
    <mergeCell ref="A20:B20"/>
  </mergeCells>
  <pageMargins left="0.74803149606299213" right="0.74803149606299213" top="0.98425196850393704" bottom="0.98425196850393704" header="0.51181102362204722" footer="0.51181102362204722"/>
  <pageSetup paperSize="8" scale="5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54"/>
  <sheetViews>
    <sheetView zoomScale="90" zoomScaleNormal="90" workbookViewId="0">
      <selection activeCell="A27" sqref="A27"/>
    </sheetView>
  </sheetViews>
  <sheetFormatPr defaultColWidth="9.140625" defaultRowHeight="12.75" x14ac:dyDescent="0.2"/>
  <cols>
    <col min="1" max="1" width="27" style="67" customWidth="1"/>
    <col min="2" max="2" width="10.42578125" style="67" customWidth="1"/>
    <col min="3" max="6" width="10.140625" style="67" bestFit="1" customWidth="1"/>
    <col min="7" max="7" width="10.85546875" style="67" customWidth="1"/>
    <col min="8" max="11" width="10.140625" style="67" bestFit="1" customWidth="1"/>
    <col min="12" max="13" width="11.5703125" style="67" bestFit="1" customWidth="1"/>
    <col min="14" max="14" width="14.5703125" style="67" customWidth="1"/>
    <col min="15" max="16384" width="9.140625" style="67"/>
  </cols>
  <sheetData>
    <row r="1" spans="1:13" ht="38.25" customHeight="1" x14ac:dyDescent="0.2">
      <c r="A1" s="173" t="s">
        <v>146</v>
      </c>
      <c r="B1" s="174"/>
      <c r="C1" s="174"/>
      <c r="D1" s="174"/>
      <c r="E1" s="174"/>
      <c r="F1" s="174"/>
      <c r="G1" s="74"/>
    </row>
    <row r="2" spans="1:13" ht="15.75" x14ac:dyDescent="0.25">
      <c r="A2" s="115" t="s">
        <v>104</v>
      </c>
      <c r="B2" s="92"/>
      <c r="C2" s="139"/>
      <c r="D2" s="91"/>
      <c r="E2" s="167" t="s">
        <v>153</v>
      </c>
      <c r="F2" s="91"/>
      <c r="G2" s="91"/>
    </row>
    <row r="3" spans="1:13" s="68" customFormat="1" ht="15" customHeight="1" x14ac:dyDescent="0.2">
      <c r="A3" s="88"/>
      <c r="B3" s="177"/>
      <c r="C3" s="177"/>
      <c r="D3" s="177"/>
      <c r="E3" s="177"/>
      <c r="F3" s="177"/>
      <c r="G3" s="94"/>
      <c r="H3" s="94"/>
      <c r="I3" s="69"/>
      <c r="J3" s="69"/>
      <c r="K3" s="69"/>
      <c r="L3" s="69"/>
      <c r="M3" s="69"/>
    </row>
    <row r="4" spans="1:13" customFormat="1" ht="15.75" x14ac:dyDescent="0.25">
      <c r="A4" s="145" t="s">
        <v>106</v>
      </c>
      <c r="B4" s="98"/>
      <c r="C4" s="98"/>
      <c r="D4" s="98"/>
    </row>
    <row r="5" spans="1:13" customFormat="1" x14ac:dyDescent="0.2"/>
    <row r="6" spans="1:13" customFormat="1" x14ac:dyDescent="0.2"/>
    <row r="7" spans="1:13" customFormat="1" x14ac:dyDescent="0.2">
      <c r="A7" s="1" t="s">
        <v>60</v>
      </c>
      <c r="B7" s="1">
        <v>1</v>
      </c>
      <c r="C7" s="1">
        <v>2</v>
      </c>
      <c r="D7" s="1">
        <v>3</v>
      </c>
      <c r="E7" s="1">
        <v>4</v>
      </c>
      <c r="F7" s="1">
        <v>5</v>
      </c>
      <c r="G7" s="1">
        <v>6</v>
      </c>
      <c r="H7" s="1">
        <v>7</v>
      </c>
      <c r="I7" s="1">
        <v>8</v>
      </c>
      <c r="J7" s="1">
        <v>9</v>
      </c>
      <c r="K7" s="1">
        <v>10</v>
      </c>
      <c r="L7" s="1">
        <v>11</v>
      </c>
      <c r="M7" s="1">
        <v>12</v>
      </c>
    </row>
    <row r="8" spans="1:13" customFormat="1" x14ac:dyDescent="0.2">
      <c r="A8" s="1" t="s">
        <v>61</v>
      </c>
      <c r="B8" s="96" t="s">
        <v>105</v>
      </c>
      <c r="C8" s="97"/>
      <c r="D8" s="97"/>
      <c r="E8" s="97"/>
      <c r="F8" s="97"/>
      <c r="G8" s="97"/>
      <c r="H8" s="97"/>
      <c r="I8" s="97"/>
      <c r="J8" s="97"/>
      <c r="K8" s="97"/>
      <c r="L8" s="97"/>
      <c r="M8" s="165"/>
    </row>
    <row r="9" spans="1:13" customFormat="1" x14ac:dyDescent="0.2">
      <c r="A9" s="1">
        <v>0</v>
      </c>
      <c r="B9" s="120">
        <v>10.91</v>
      </c>
      <c r="C9" s="120">
        <v>11.52</v>
      </c>
      <c r="D9" s="120">
        <v>12.32</v>
      </c>
      <c r="E9" s="120">
        <v>12.86</v>
      </c>
      <c r="F9" s="120">
        <v>13.42</v>
      </c>
      <c r="G9" s="120">
        <v>14.27</v>
      </c>
      <c r="H9" s="120">
        <v>15.53</v>
      </c>
      <c r="I9" s="120">
        <v>16.82</v>
      </c>
      <c r="J9" s="120">
        <v>18.11</v>
      </c>
      <c r="K9" s="120">
        <v>17.68</v>
      </c>
      <c r="L9" s="120">
        <v>21.03</v>
      </c>
      <c r="M9" s="120">
        <v>24.63</v>
      </c>
    </row>
    <row r="10" spans="1:13" customFormat="1" x14ac:dyDescent="0.2">
      <c r="A10" s="1">
        <v>1</v>
      </c>
      <c r="B10" s="120">
        <v>11.05</v>
      </c>
      <c r="C10" s="120">
        <v>11.79</v>
      </c>
      <c r="D10" s="120">
        <v>12.59</v>
      </c>
      <c r="E10" s="120">
        <v>13.13</v>
      </c>
      <c r="F10" s="120">
        <v>13.84</v>
      </c>
      <c r="G10" s="120">
        <v>14.69</v>
      </c>
      <c r="H10" s="120">
        <v>15.96</v>
      </c>
      <c r="I10" s="120">
        <v>17.25</v>
      </c>
      <c r="J10" s="120">
        <v>18.54</v>
      </c>
      <c r="K10" s="120">
        <v>18.54</v>
      </c>
      <c r="L10" s="120">
        <v>22.74</v>
      </c>
      <c r="M10" s="120">
        <v>25.59</v>
      </c>
    </row>
    <row r="11" spans="1:13" customFormat="1" x14ac:dyDescent="0.2">
      <c r="A11" s="1">
        <v>2</v>
      </c>
      <c r="B11" s="120">
        <f>11.27</f>
        <v>11.27</v>
      </c>
      <c r="C11" s="120">
        <v>12.05</v>
      </c>
      <c r="D11" s="120">
        <v>12.86</v>
      </c>
      <c r="E11" s="120">
        <v>13.42</v>
      </c>
      <c r="F11" s="120">
        <v>14.27</v>
      </c>
      <c r="G11" s="120">
        <v>15.1</v>
      </c>
      <c r="H11" s="120">
        <v>16.39</v>
      </c>
      <c r="I11" s="120">
        <v>17.68</v>
      </c>
      <c r="J11" s="120">
        <v>18.97</v>
      </c>
      <c r="K11" s="120">
        <v>19.559999999999999</v>
      </c>
      <c r="L11" s="120">
        <v>23.68</v>
      </c>
      <c r="M11" s="120">
        <v>26.5</v>
      </c>
    </row>
    <row r="12" spans="1:13" customFormat="1" x14ac:dyDescent="0.2">
      <c r="A12" s="1">
        <v>3</v>
      </c>
      <c r="B12" s="120">
        <f>11.52</f>
        <v>11.52</v>
      </c>
      <c r="C12" s="120">
        <v>12.32</v>
      </c>
      <c r="D12" s="120">
        <v>13.13</v>
      </c>
      <c r="E12" s="120">
        <v>13.84</v>
      </c>
      <c r="F12" s="120">
        <v>14.69</v>
      </c>
      <c r="G12" s="120">
        <v>15.53</v>
      </c>
      <c r="H12" s="120">
        <v>16.82</v>
      </c>
      <c r="I12" s="120">
        <v>18.11</v>
      </c>
      <c r="J12" s="120">
        <v>19.559999999999999</v>
      </c>
      <c r="K12" s="120">
        <v>21.03</v>
      </c>
      <c r="L12" s="120">
        <v>24.63</v>
      </c>
      <c r="M12" s="120">
        <v>27.45</v>
      </c>
    </row>
    <row r="13" spans="1:13" customFormat="1" x14ac:dyDescent="0.2">
      <c r="A13" s="1">
        <v>4</v>
      </c>
      <c r="B13" s="120">
        <f>11.79</f>
        <v>11.79</v>
      </c>
      <c r="C13" s="120">
        <v>12.59</v>
      </c>
      <c r="D13" s="120">
        <v>13.42</v>
      </c>
      <c r="E13" s="120">
        <v>14.27</v>
      </c>
      <c r="F13" s="120">
        <v>15.1</v>
      </c>
      <c r="G13" s="120">
        <v>15.96</v>
      </c>
      <c r="H13" s="120">
        <v>17.25</v>
      </c>
      <c r="I13" s="120">
        <v>18.54</v>
      </c>
      <c r="J13" s="120">
        <v>20.25</v>
      </c>
      <c r="K13" s="120">
        <v>22.74</v>
      </c>
      <c r="L13" s="120">
        <v>25.59</v>
      </c>
      <c r="M13" s="120">
        <v>28.41</v>
      </c>
    </row>
    <row r="14" spans="1:13" customFormat="1" x14ac:dyDescent="0.2">
      <c r="A14" s="1">
        <v>5</v>
      </c>
      <c r="B14" s="120">
        <v>12.05</v>
      </c>
      <c r="C14" s="120">
        <v>12.86</v>
      </c>
      <c r="D14" s="120">
        <v>13.84</v>
      </c>
      <c r="E14" s="120">
        <v>14.69</v>
      </c>
      <c r="F14" s="120">
        <v>15.53</v>
      </c>
      <c r="G14" s="120">
        <v>16.39</v>
      </c>
      <c r="H14" s="120">
        <v>17.68</v>
      </c>
      <c r="I14" s="120">
        <v>18.97</v>
      </c>
      <c r="J14" s="120">
        <v>21.03</v>
      </c>
      <c r="K14" s="120">
        <v>23.68</v>
      </c>
      <c r="L14" s="120">
        <v>26.5</v>
      </c>
      <c r="M14" s="120">
        <v>29.64</v>
      </c>
    </row>
    <row r="15" spans="1:13" customFormat="1" x14ac:dyDescent="0.2">
      <c r="A15" s="1">
        <v>6</v>
      </c>
      <c r="B15" s="120">
        <v>12.32</v>
      </c>
      <c r="C15" s="120">
        <v>13.13</v>
      </c>
      <c r="D15" s="120">
        <v>14.27</v>
      </c>
      <c r="E15" s="120">
        <v>15.1</v>
      </c>
      <c r="F15" s="120">
        <v>15.96</v>
      </c>
      <c r="G15" s="120">
        <v>16.82</v>
      </c>
      <c r="H15" s="120">
        <v>18.11</v>
      </c>
      <c r="I15" s="120">
        <v>19.559999999999999</v>
      </c>
      <c r="J15" s="120">
        <v>21.87</v>
      </c>
      <c r="K15" s="120">
        <v>24.63</v>
      </c>
      <c r="L15" s="120">
        <v>27.45</v>
      </c>
      <c r="M15" s="120">
        <v>30.97</v>
      </c>
    </row>
    <row r="16" spans="1:13" customFormat="1" x14ac:dyDescent="0.2">
      <c r="A16" s="1">
        <v>7</v>
      </c>
      <c r="B16" s="120">
        <v>12.59</v>
      </c>
      <c r="C16" s="120">
        <v>13.42</v>
      </c>
      <c r="D16" s="120">
        <v>14.69</v>
      </c>
      <c r="E16" s="120">
        <v>15.53</v>
      </c>
      <c r="F16" s="120">
        <v>16.39</v>
      </c>
      <c r="G16" s="120">
        <v>17.25</v>
      </c>
      <c r="H16" s="120">
        <v>18.54</v>
      </c>
      <c r="I16" s="120">
        <v>20.25</v>
      </c>
      <c r="J16" s="120">
        <v>22.74</v>
      </c>
      <c r="K16" s="120">
        <v>25.59</v>
      </c>
      <c r="L16" s="120">
        <v>28.41</v>
      </c>
      <c r="M16" s="120">
        <v>32.31</v>
      </c>
    </row>
    <row r="17" spans="1:1017 1025:2041 2049:3065 3073:4089 4097:5113 5121:6137 6145:7161 7169:8185 8193:9209 9217:10233 10241:11257 11265:12281 12289:13305 13313:14329 14337:15353 15361:16377" customFormat="1" x14ac:dyDescent="0.2">
      <c r="A17" s="1">
        <v>8</v>
      </c>
      <c r="B17" s="120">
        <v>12.86</v>
      </c>
      <c r="C17" s="120">
        <v>13.84</v>
      </c>
      <c r="D17" s="120">
        <v>15.1</v>
      </c>
      <c r="E17" s="120">
        <v>15.96</v>
      </c>
      <c r="F17" s="120">
        <v>16.82</v>
      </c>
      <c r="G17" s="120">
        <v>17.68</v>
      </c>
      <c r="H17" s="120">
        <v>18.97</v>
      </c>
      <c r="I17" s="120">
        <v>21.03</v>
      </c>
      <c r="J17" s="120">
        <v>23.68</v>
      </c>
      <c r="K17" s="120">
        <v>26.5</v>
      </c>
      <c r="L17" s="120">
        <v>29.64</v>
      </c>
      <c r="M17" s="120">
        <v>33.72</v>
      </c>
    </row>
    <row r="18" spans="1:1017 1025:2041 2049:3065 3073:4089 4097:5113 5121:6137 6145:7161 7169:8185 8193:9209 9217:10233 10241:11257 11265:12281 12289:13305 13313:14329 14337:15353 15361:16377" customFormat="1" x14ac:dyDescent="0.2">
      <c r="A18" s="1">
        <v>9</v>
      </c>
      <c r="B18" s="120">
        <v>13.13</v>
      </c>
      <c r="C18" s="120">
        <v>14.27</v>
      </c>
      <c r="D18" s="120">
        <v>15.53</v>
      </c>
      <c r="E18" s="120">
        <v>16.39</v>
      </c>
      <c r="F18" s="120">
        <v>17.25</v>
      </c>
      <c r="G18" s="120">
        <v>18.11</v>
      </c>
      <c r="H18" s="120">
        <v>19.559999999999999</v>
      </c>
      <c r="I18" s="120">
        <v>21.87</v>
      </c>
      <c r="J18" s="120">
        <v>24.63</v>
      </c>
      <c r="K18" s="120">
        <v>27.45</v>
      </c>
      <c r="L18" s="120">
        <v>30.97</v>
      </c>
      <c r="M18" s="120">
        <v>35.17</v>
      </c>
    </row>
    <row r="19" spans="1:1017 1025:2041 2049:3065 3073:4089 4097:5113 5121:6137 6145:7161 7169:8185 8193:9209 9217:10233 10241:11257 11265:12281 12289:13305 13313:14329 14337:15353 15361:16377" customFormat="1" x14ac:dyDescent="0.2">
      <c r="A19" s="1">
        <v>10</v>
      </c>
      <c r="B19" s="120">
        <v>13.42</v>
      </c>
      <c r="C19" s="120">
        <v>14.69</v>
      </c>
      <c r="D19" s="120">
        <v>15.96</v>
      </c>
      <c r="E19" s="120">
        <v>16.82</v>
      </c>
      <c r="F19" s="120">
        <v>17.68</v>
      </c>
      <c r="G19" s="120">
        <v>18.54</v>
      </c>
      <c r="H19" s="120">
        <v>20.25</v>
      </c>
      <c r="I19" s="120">
        <v>22.74</v>
      </c>
      <c r="J19" s="120">
        <v>25.59</v>
      </c>
      <c r="K19" s="120">
        <v>28.41</v>
      </c>
      <c r="L19" s="120">
        <v>32.31</v>
      </c>
      <c r="M19" s="120">
        <v>36.61</v>
      </c>
    </row>
    <row r="20" spans="1:1017 1025:2041 2049:3065 3073:4089 4097:5113 5121:6137 6145:7161 7169:8185 8193:9209 9217:10233 10241:11257 11265:12281 12289:13305 13313:14329 14337:15353 15361:16377" customFormat="1" ht="24.75" customHeight="1" x14ac:dyDescent="0.25">
      <c r="C20" s="138"/>
      <c r="D20" s="138"/>
      <c r="E20" s="138"/>
      <c r="F20" s="138"/>
    </row>
    <row r="21" spans="1:1017 1025:2041 2049:3065 3073:4089 4097:5113 5121:6137 6145:7161 7169:8185 8193:9209 9217:10233 10241:11257 11265:12281 12289:13305 13313:14329 14337:15353 15361:16377" customFormat="1" x14ac:dyDescent="0.2">
      <c r="A21" s="98" t="s">
        <v>130</v>
      </c>
      <c r="B21" s="98"/>
      <c r="C21" s="98"/>
      <c r="D21" s="98"/>
      <c r="E21" s="98"/>
      <c r="F21" s="98"/>
      <c r="G21" s="156"/>
      <c r="H21" s="156"/>
      <c r="I21" s="156"/>
      <c r="J21" s="156"/>
      <c r="K21" s="156"/>
      <c r="L21" s="156"/>
      <c r="M21" s="156"/>
      <c r="N21" s="156"/>
      <c r="Q21" s="98"/>
      <c r="Y21" s="98"/>
      <c r="AG21" s="98"/>
      <c r="AO21" s="98"/>
      <c r="AW21" s="98"/>
      <c r="BE21" s="98"/>
      <c r="BM21" s="98"/>
      <c r="BU21" s="98"/>
      <c r="CC21" s="98"/>
      <c r="CK21" s="98"/>
      <c r="CS21" s="98"/>
      <c r="DA21" s="98"/>
      <c r="DI21" s="98"/>
      <c r="DQ21" s="98"/>
      <c r="DY21" s="98"/>
      <c r="EG21" s="98"/>
      <c r="EO21" s="98"/>
      <c r="EW21" s="98"/>
      <c r="FE21" s="98"/>
      <c r="FM21" s="98"/>
      <c r="FU21" s="98"/>
      <c r="GC21" s="98"/>
      <c r="GK21" s="98"/>
      <c r="GS21" s="98"/>
      <c r="HA21" s="98"/>
      <c r="HI21" s="98"/>
      <c r="HQ21" s="98"/>
      <c r="HY21" s="98"/>
      <c r="IG21" s="98"/>
      <c r="IO21" s="98"/>
      <c r="IW21" s="98"/>
      <c r="JE21" s="98"/>
      <c r="JM21" s="98"/>
      <c r="JU21" s="98"/>
      <c r="KC21" s="98"/>
      <c r="KK21" s="98"/>
      <c r="KS21" s="98"/>
      <c r="LA21" s="98"/>
      <c r="LI21" s="98"/>
      <c r="LQ21" s="98"/>
      <c r="LY21" s="98"/>
      <c r="MG21" s="98"/>
      <c r="MO21" s="98"/>
      <c r="MW21" s="98"/>
      <c r="NE21" s="98"/>
      <c r="NM21" s="98"/>
      <c r="NU21" s="98"/>
      <c r="OC21" s="98"/>
      <c r="OK21" s="98"/>
      <c r="OS21" s="98"/>
      <c r="PA21" s="98"/>
      <c r="PI21" s="98"/>
      <c r="PQ21" s="98"/>
      <c r="PY21" s="98"/>
      <c r="QG21" s="98"/>
      <c r="QO21" s="98"/>
      <c r="QW21" s="98"/>
      <c r="RE21" s="98"/>
      <c r="RM21" s="98"/>
      <c r="RU21" s="98"/>
      <c r="SC21" s="98"/>
      <c r="SK21" s="98"/>
      <c r="SS21" s="98"/>
      <c r="TA21" s="98"/>
      <c r="TI21" s="98"/>
      <c r="TQ21" s="98"/>
      <c r="TY21" s="98"/>
      <c r="UG21" s="98"/>
      <c r="UO21" s="98"/>
      <c r="UW21" s="98"/>
      <c r="VE21" s="98"/>
      <c r="VM21" s="98"/>
      <c r="VU21" s="98"/>
      <c r="WC21" s="98"/>
      <c r="WK21" s="98"/>
      <c r="WS21" s="98"/>
      <c r="XA21" s="98"/>
      <c r="XI21" s="98"/>
      <c r="XQ21" s="98"/>
      <c r="XY21" s="98"/>
      <c r="YG21" s="98"/>
      <c r="YO21" s="98"/>
      <c r="YW21" s="98"/>
      <c r="ZE21" s="98"/>
      <c r="ZM21" s="98"/>
      <c r="ZU21" s="98"/>
      <c r="AAC21" s="98"/>
      <c r="AAK21" s="98"/>
      <c r="AAS21" s="98"/>
      <c r="ABA21" s="98"/>
      <c r="ABI21" s="98"/>
      <c r="ABQ21" s="98"/>
      <c r="ABY21" s="98"/>
      <c r="ACG21" s="98"/>
      <c r="ACO21" s="98"/>
      <c r="ACW21" s="98"/>
      <c r="ADE21" s="98"/>
      <c r="ADM21" s="98"/>
      <c r="ADU21" s="98"/>
      <c r="AEC21" s="98"/>
      <c r="AEK21" s="98"/>
      <c r="AES21" s="98"/>
      <c r="AFA21" s="98"/>
      <c r="AFI21" s="98"/>
      <c r="AFQ21" s="98"/>
      <c r="AFY21" s="98"/>
      <c r="AGG21" s="98"/>
      <c r="AGO21" s="98"/>
      <c r="AGW21" s="98"/>
      <c r="AHE21" s="98"/>
      <c r="AHM21" s="98"/>
      <c r="AHU21" s="98"/>
      <c r="AIC21" s="98"/>
      <c r="AIK21" s="98"/>
      <c r="AIS21" s="98"/>
      <c r="AJA21" s="98"/>
      <c r="AJI21" s="98"/>
      <c r="AJQ21" s="98"/>
      <c r="AJY21" s="98"/>
      <c r="AKG21" s="98"/>
      <c r="AKO21" s="98"/>
      <c r="AKW21" s="98"/>
      <c r="ALE21" s="98"/>
      <c r="ALM21" s="98"/>
      <c r="ALU21" s="98"/>
      <c r="AMC21" s="98"/>
      <c r="AMK21" s="98"/>
      <c r="AMS21" s="98"/>
      <c r="ANA21" s="98"/>
      <c r="ANI21" s="98"/>
      <c r="ANQ21" s="98"/>
      <c r="ANY21" s="98"/>
      <c r="AOG21" s="98"/>
      <c r="AOO21" s="98"/>
      <c r="AOW21" s="98"/>
      <c r="APE21" s="98"/>
      <c r="APM21" s="98"/>
      <c r="APU21" s="98"/>
      <c r="AQC21" s="98"/>
      <c r="AQK21" s="98"/>
      <c r="AQS21" s="98"/>
      <c r="ARA21" s="98"/>
      <c r="ARI21" s="98"/>
      <c r="ARQ21" s="98"/>
      <c r="ARY21" s="98"/>
      <c r="ASG21" s="98"/>
      <c r="ASO21" s="98"/>
      <c r="ASW21" s="98"/>
      <c r="ATE21" s="98"/>
      <c r="ATM21" s="98"/>
      <c r="ATU21" s="98"/>
      <c r="AUC21" s="98"/>
      <c r="AUK21" s="98"/>
      <c r="AUS21" s="98"/>
      <c r="AVA21" s="98"/>
      <c r="AVI21" s="98"/>
      <c r="AVQ21" s="98"/>
      <c r="AVY21" s="98"/>
      <c r="AWG21" s="98"/>
      <c r="AWO21" s="98"/>
      <c r="AWW21" s="98"/>
      <c r="AXE21" s="98"/>
      <c r="AXM21" s="98"/>
      <c r="AXU21" s="98"/>
      <c r="AYC21" s="98"/>
      <c r="AYK21" s="98"/>
      <c r="AYS21" s="98"/>
      <c r="AZA21" s="98"/>
      <c r="AZI21" s="98"/>
      <c r="AZQ21" s="98"/>
      <c r="AZY21" s="98"/>
      <c r="BAG21" s="98"/>
      <c r="BAO21" s="98"/>
      <c r="BAW21" s="98"/>
      <c r="BBE21" s="98"/>
      <c r="BBM21" s="98"/>
      <c r="BBU21" s="98"/>
      <c r="BCC21" s="98"/>
      <c r="BCK21" s="98"/>
      <c r="BCS21" s="98"/>
      <c r="BDA21" s="98"/>
      <c r="BDI21" s="98"/>
      <c r="BDQ21" s="98"/>
      <c r="BDY21" s="98"/>
      <c r="BEG21" s="98"/>
      <c r="BEO21" s="98"/>
      <c r="BEW21" s="98"/>
      <c r="BFE21" s="98"/>
      <c r="BFM21" s="98"/>
      <c r="BFU21" s="98"/>
      <c r="BGC21" s="98"/>
      <c r="BGK21" s="98"/>
      <c r="BGS21" s="98"/>
      <c r="BHA21" s="98"/>
      <c r="BHI21" s="98"/>
      <c r="BHQ21" s="98"/>
      <c r="BHY21" s="98"/>
      <c r="BIG21" s="98"/>
      <c r="BIO21" s="98"/>
      <c r="BIW21" s="98"/>
      <c r="BJE21" s="98"/>
      <c r="BJM21" s="98"/>
      <c r="BJU21" s="98"/>
      <c r="BKC21" s="98"/>
      <c r="BKK21" s="98"/>
      <c r="BKS21" s="98"/>
      <c r="BLA21" s="98"/>
      <c r="BLI21" s="98"/>
      <c r="BLQ21" s="98"/>
      <c r="BLY21" s="98"/>
      <c r="BMG21" s="98"/>
      <c r="BMO21" s="98"/>
      <c r="BMW21" s="98"/>
      <c r="BNE21" s="98"/>
      <c r="BNM21" s="98"/>
      <c r="BNU21" s="98"/>
      <c r="BOC21" s="98"/>
      <c r="BOK21" s="98"/>
      <c r="BOS21" s="98"/>
      <c r="BPA21" s="98"/>
      <c r="BPI21" s="98"/>
      <c r="BPQ21" s="98"/>
      <c r="BPY21" s="98"/>
      <c r="BQG21" s="98"/>
      <c r="BQO21" s="98"/>
      <c r="BQW21" s="98"/>
      <c r="BRE21" s="98"/>
      <c r="BRM21" s="98"/>
      <c r="BRU21" s="98"/>
      <c r="BSC21" s="98"/>
      <c r="BSK21" s="98"/>
      <c r="BSS21" s="98"/>
      <c r="BTA21" s="98"/>
      <c r="BTI21" s="98"/>
      <c r="BTQ21" s="98"/>
      <c r="BTY21" s="98"/>
      <c r="BUG21" s="98"/>
      <c r="BUO21" s="98"/>
      <c r="BUW21" s="98"/>
      <c r="BVE21" s="98"/>
      <c r="BVM21" s="98"/>
      <c r="BVU21" s="98"/>
      <c r="BWC21" s="98"/>
      <c r="BWK21" s="98"/>
      <c r="BWS21" s="98"/>
      <c r="BXA21" s="98"/>
      <c r="BXI21" s="98"/>
      <c r="BXQ21" s="98"/>
      <c r="BXY21" s="98"/>
      <c r="BYG21" s="98"/>
      <c r="BYO21" s="98"/>
      <c r="BYW21" s="98"/>
      <c r="BZE21" s="98"/>
      <c r="BZM21" s="98"/>
      <c r="BZU21" s="98"/>
      <c r="CAC21" s="98"/>
      <c r="CAK21" s="98"/>
      <c r="CAS21" s="98"/>
      <c r="CBA21" s="98"/>
      <c r="CBI21" s="98"/>
      <c r="CBQ21" s="98"/>
      <c r="CBY21" s="98"/>
      <c r="CCG21" s="98"/>
      <c r="CCO21" s="98"/>
      <c r="CCW21" s="98"/>
      <c r="CDE21" s="98"/>
      <c r="CDM21" s="98"/>
      <c r="CDU21" s="98"/>
      <c r="CEC21" s="98"/>
      <c r="CEK21" s="98"/>
      <c r="CES21" s="98"/>
      <c r="CFA21" s="98"/>
      <c r="CFI21" s="98"/>
      <c r="CFQ21" s="98"/>
      <c r="CFY21" s="98"/>
      <c r="CGG21" s="98"/>
      <c r="CGO21" s="98"/>
      <c r="CGW21" s="98"/>
      <c r="CHE21" s="98"/>
      <c r="CHM21" s="98"/>
      <c r="CHU21" s="98"/>
      <c r="CIC21" s="98"/>
      <c r="CIK21" s="98"/>
      <c r="CIS21" s="98"/>
      <c r="CJA21" s="98"/>
      <c r="CJI21" s="98"/>
      <c r="CJQ21" s="98"/>
      <c r="CJY21" s="98"/>
      <c r="CKG21" s="98"/>
      <c r="CKO21" s="98"/>
      <c r="CKW21" s="98"/>
      <c r="CLE21" s="98"/>
      <c r="CLM21" s="98"/>
      <c r="CLU21" s="98"/>
      <c r="CMC21" s="98"/>
      <c r="CMK21" s="98"/>
      <c r="CMS21" s="98"/>
      <c r="CNA21" s="98"/>
      <c r="CNI21" s="98"/>
      <c r="CNQ21" s="98"/>
      <c r="CNY21" s="98"/>
      <c r="COG21" s="98"/>
      <c r="COO21" s="98"/>
      <c r="COW21" s="98"/>
      <c r="CPE21" s="98"/>
      <c r="CPM21" s="98"/>
      <c r="CPU21" s="98"/>
      <c r="CQC21" s="98"/>
      <c r="CQK21" s="98"/>
      <c r="CQS21" s="98"/>
      <c r="CRA21" s="98"/>
      <c r="CRI21" s="98"/>
      <c r="CRQ21" s="98"/>
      <c r="CRY21" s="98"/>
      <c r="CSG21" s="98"/>
      <c r="CSO21" s="98"/>
      <c r="CSW21" s="98"/>
      <c r="CTE21" s="98"/>
      <c r="CTM21" s="98"/>
      <c r="CTU21" s="98"/>
      <c r="CUC21" s="98"/>
      <c r="CUK21" s="98"/>
      <c r="CUS21" s="98"/>
      <c r="CVA21" s="98"/>
      <c r="CVI21" s="98"/>
      <c r="CVQ21" s="98"/>
      <c r="CVY21" s="98"/>
      <c r="CWG21" s="98"/>
      <c r="CWO21" s="98"/>
      <c r="CWW21" s="98"/>
      <c r="CXE21" s="98"/>
      <c r="CXM21" s="98"/>
      <c r="CXU21" s="98"/>
      <c r="CYC21" s="98"/>
      <c r="CYK21" s="98"/>
      <c r="CYS21" s="98"/>
      <c r="CZA21" s="98"/>
      <c r="CZI21" s="98"/>
      <c r="CZQ21" s="98"/>
      <c r="CZY21" s="98"/>
      <c r="DAG21" s="98"/>
      <c r="DAO21" s="98"/>
      <c r="DAW21" s="98"/>
      <c r="DBE21" s="98"/>
      <c r="DBM21" s="98"/>
      <c r="DBU21" s="98"/>
      <c r="DCC21" s="98"/>
      <c r="DCK21" s="98"/>
      <c r="DCS21" s="98"/>
      <c r="DDA21" s="98"/>
      <c r="DDI21" s="98"/>
      <c r="DDQ21" s="98"/>
      <c r="DDY21" s="98"/>
      <c r="DEG21" s="98"/>
      <c r="DEO21" s="98"/>
      <c r="DEW21" s="98"/>
      <c r="DFE21" s="98"/>
      <c r="DFM21" s="98"/>
      <c r="DFU21" s="98"/>
      <c r="DGC21" s="98"/>
      <c r="DGK21" s="98"/>
      <c r="DGS21" s="98"/>
      <c r="DHA21" s="98"/>
      <c r="DHI21" s="98"/>
      <c r="DHQ21" s="98"/>
      <c r="DHY21" s="98"/>
      <c r="DIG21" s="98"/>
      <c r="DIO21" s="98"/>
      <c r="DIW21" s="98"/>
      <c r="DJE21" s="98"/>
      <c r="DJM21" s="98"/>
      <c r="DJU21" s="98"/>
      <c r="DKC21" s="98"/>
      <c r="DKK21" s="98"/>
      <c r="DKS21" s="98"/>
      <c r="DLA21" s="98"/>
      <c r="DLI21" s="98"/>
      <c r="DLQ21" s="98"/>
      <c r="DLY21" s="98"/>
      <c r="DMG21" s="98"/>
      <c r="DMO21" s="98"/>
      <c r="DMW21" s="98"/>
      <c r="DNE21" s="98"/>
      <c r="DNM21" s="98"/>
      <c r="DNU21" s="98"/>
      <c r="DOC21" s="98"/>
      <c r="DOK21" s="98"/>
      <c r="DOS21" s="98"/>
      <c r="DPA21" s="98"/>
      <c r="DPI21" s="98"/>
      <c r="DPQ21" s="98"/>
      <c r="DPY21" s="98"/>
      <c r="DQG21" s="98"/>
      <c r="DQO21" s="98"/>
      <c r="DQW21" s="98"/>
      <c r="DRE21" s="98"/>
      <c r="DRM21" s="98"/>
      <c r="DRU21" s="98"/>
      <c r="DSC21" s="98"/>
      <c r="DSK21" s="98"/>
      <c r="DSS21" s="98"/>
      <c r="DTA21" s="98"/>
      <c r="DTI21" s="98"/>
      <c r="DTQ21" s="98"/>
      <c r="DTY21" s="98"/>
      <c r="DUG21" s="98"/>
      <c r="DUO21" s="98"/>
      <c r="DUW21" s="98"/>
      <c r="DVE21" s="98"/>
      <c r="DVM21" s="98"/>
      <c r="DVU21" s="98"/>
      <c r="DWC21" s="98"/>
      <c r="DWK21" s="98"/>
      <c r="DWS21" s="98"/>
      <c r="DXA21" s="98"/>
      <c r="DXI21" s="98"/>
      <c r="DXQ21" s="98"/>
      <c r="DXY21" s="98"/>
      <c r="DYG21" s="98"/>
      <c r="DYO21" s="98"/>
      <c r="DYW21" s="98"/>
      <c r="DZE21" s="98"/>
      <c r="DZM21" s="98"/>
      <c r="DZU21" s="98"/>
      <c r="EAC21" s="98"/>
      <c r="EAK21" s="98"/>
      <c r="EAS21" s="98"/>
      <c r="EBA21" s="98"/>
      <c r="EBI21" s="98"/>
      <c r="EBQ21" s="98"/>
      <c r="EBY21" s="98"/>
      <c r="ECG21" s="98"/>
      <c r="ECO21" s="98"/>
      <c r="ECW21" s="98"/>
      <c r="EDE21" s="98"/>
      <c r="EDM21" s="98"/>
      <c r="EDU21" s="98"/>
      <c r="EEC21" s="98"/>
      <c r="EEK21" s="98"/>
      <c r="EES21" s="98"/>
      <c r="EFA21" s="98"/>
      <c r="EFI21" s="98"/>
      <c r="EFQ21" s="98"/>
      <c r="EFY21" s="98"/>
      <c r="EGG21" s="98"/>
      <c r="EGO21" s="98"/>
      <c r="EGW21" s="98"/>
      <c r="EHE21" s="98"/>
      <c r="EHM21" s="98"/>
      <c r="EHU21" s="98"/>
      <c r="EIC21" s="98"/>
      <c r="EIK21" s="98"/>
      <c r="EIS21" s="98"/>
      <c r="EJA21" s="98"/>
      <c r="EJI21" s="98"/>
      <c r="EJQ21" s="98"/>
      <c r="EJY21" s="98"/>
      <c r="EKG21" s="98"/>
      <c r="EKO21" s="98"/>
      <c r="EKW21" s="98"/>
      <c r="ELE21" s="98"/>
      <c r="ELM21" s="98"/>
      <c r="ELU21" s="98"/>
      <c r="EMC21" s="98"/>
      <c r="EMK21" s="98"/>
      <c r="EMS21" s="98"/>
      <c r="ENA21" s="98"/>
      <c r="ENI21" s="98"/>
      <c r="ENQ21" s="98"/>
      <c r="ENY21" s="98"/>
      <c r="EOG21" s="98"/>
      <c r="EOO21" s="98"/>
      <c r="EOW21" s="98"/>
      <c r="EPE21" s="98"/>
      <c r="EPM21" s="98"/>
      <c r="EPU21" s="98"/>
      <c r="EQC21" s="98"/>
      <c r="EQK21" s="98"/>
      <c r="EQS21" s="98"/>
      <c r="ERA21" s="98"/>
      <c r="ERI21" s="98"/>
      <c r="ERQ21" s="98"/>
      <c r="ERY21" s="98"/>
      <c r="ESG21" s="98"/>
      <c r="ESO21" s="98"/>
      <c r="ESW21" s="98"/>
      <c r="ETE21" s="98"/>
      <c r="ETM21" s="98"/>
      <c r="ETU21" s="98"/>
      <c r="EUC21" s="98"/>
      <c r="EUK21" s="98"/>
      <c r="EUS21" s="98"/>
      <c r="EVA21" s="98"/>
      <c r="EVI21" s="98"/>
      <c r="EVQ21" s="98"/>
      <c r="EVY21" s="98"/>
      <c r="EWG21" s="98"/>
      <c r="EWO21" s="98"/>
      <c r="EWW21" s="98"/>
      <c r="EXE21" s="98"/>
      <c r="EXM21" s="98"/>
      <c r="EXU21" s="98"/>
      <c r="EYC21" s="98"/>
      <c r="EYK21" s="98"/>
      <c r="EYS21" s="98"/>
      <c r="EZA21" s="98"/>
      <c r="EZI21" s="98"/>
      <c r="EZQ21" s="98"/>
      <c r="EZY21" s="98"/>
      <c r="FAG21" s="98"/>
      <c r="FAO21" s="98"/>
      <c r="FAW21" s="98"/>
      <c r="FBE21" s="98"/>
      <c r="FBM21" s="98"/>
      <c r="FBU21" s="98"/>
      <c r="FCC21" s="98"/>
      <c r="FCK21" s="98"/>
      <c r="FCS21" s="98"/>
      <c r="FDA21" s="98"/>
      <c r="FDI21" s="98"/>
      <c r="FDQ21" s="98"/>
      <c r="FDY21" s="98"/>
      <c r="FEG21" s="98"/>
      <c r="FEO21" s="98"/>
      <c r="FEW21" s="98"/>
      <c r="FFE21" s="98"/>
      <c r="FFM21" s="98"/>
      <c r="FFU21" s="98"/>
      <c r="FGC21" s="98"/>
      <c r="FGK21" s="98"/>
      <c r="FGS21" s="98"/>
      <c r="FHA21" s="98"/>
      <c r="FHI21" s="98"/>
      <c r="FHQ21" s="98"/>
      <c r="FHY21" s="98"/>
      <c r="FIG21" s="98"/>
      <c r="FIO21" s="98"/>
      <c r="FIW21" s="98"/>
      <c r="FJE21" s="98"/>
      <c r="FJM21" s="98"/>
      <c r="FJU21" s="98"/>
      <c r="FKC21" s="98"/>
      <c r="FKK21" s="98"/>
      <c r="FKS21" s="98"/>
      <c r="FLA21" s="98"/>
      <c r="FLI21" s="98"/>
      <c r="FLQ21" s="98"/>
      <c r="FLY21" s="98"/>
      <c r="FMG21" s="98"/>
      <c r="FMO21" s="98"/>
      <c r="FMW21" s="98"/>
      <c r="FNE21" s="98"/>
      <c r="FNM21" s="98"/>
      <c r="FNU21" s="98"/>
      <c r="FOC21" s="98"/>
      <c r="FOK21" s="98"/>
      <c r="FOS21" s="98"/>
      <c r="FPA21" s="98"/>
      <c r="FPI21" s="98"/>
      <c r="FPQ21" s="98"/>
      <c r="FPY21" s="98"/>
      <c r="FQG21" s="98"/>
      <c r="FQO21" s="98"/>
      <c r="FQW21" s="98"/>
      <c r="FRE21" s="98"/>
      <c r="FRM21" s="98"/>
      <c r="FRU21" s="98"/>
      <c r="FSC21" s="98"/>
      <c r="FSK21" s="98"/>
      <c r="FSS21" s="98"/>
      <c r="FTA21" s="98"/>
      <c r="FTI21" s="98"/>
      <c r="FTQ21" s="98"/>
      <c r="FTY21" s="98"/>
      <c r="FUG21" s="98"/>
      <c r="FUO21" s="98"/>
      <c r="FUW21" s="98"/>
      <c r="FVE21" s="98"/>
      <c r="FVM21" s="98"/>
      <c r="FVU21" s="98"/>
      <c r="FWC21" s="98"/>
      <c r="FWK21" s="98"/>
      <c r="FWS21" s="98"/>
      <c r="FXA21" s="98"/>
      <c r="FXI21" s="98"/>
      <c r="FXQ21" s="98"/>
      <c r="FXY21" s="98"/>
      <c r="FYG21" s="98"/>
      <c r="FYO21" s="98"/>
      <c r="FYW21" s="98"/>
      <c r="FZE21" s="98"/>
      <c r="FZM21" s="98"/>
      <c r="FZU21" s="98"/>
      <c r="GAC21" s="98"/>
      <c r="GAK21" s="98"/>
      <c r="GAS21" s="98"/>
      <c r="GBA21" s="98"/>
      <c r="GBI21" s="98"/>
      <c r="GBQ21" s="98"/>
      <c r="GBY21" s="98"/>
      <c r="GCG21" s="98"/>
      <c r="GCO21" s="98"/>
      <c r="GCW21" s="98"/>
      <c r="GDE21" s="98"/>
      <c r="GDM21" s="98"/>
      <c r="GDU21" s="98"/>
      <c r="GEC21" s="98"/>
      <c r="GEK21" s="98"/>
      <c r="GES21" s="98"/>
      <c r="GFA21" s="98"/>
      <c r="GFI21" s="98"/>
      <c r="GFQ21" s="98"/>
      <c r="GFY21" s="98"/>
      <c r="GGG21" s="98"/>
      <c r="GGO21" s="98"/>
      <c r="GGW21" s="98"/>
      <c r="GHE21" s="98"/>
      <c r="GHM21" s="98"/>
      <c r="GHU21" s="98"/>
      <c r="GIC21" s="98"/>
      <c r="GIK21" s="98"/>
      <c r="GIS21" s="98"/>
      <c r="GJA21" s="98"/>
      <c r="GJI21" s="98"/>
      <c r="GJQ21" s="98"/>
      <c r="GJY21" s="98"/>
      <c r="GKG21" s="98"/>
      <c r="GKO21" s="98"/>
      <c r="GKW21" s="98"/>
      <c r="GLE21" s="98"/>
      <c r="GLM21" s="98"/>
      <c r="GLU21" s="98"/>
      <c r="GMC21" s="98"/>
      <c r="GMK21" s="98"/>
      <c r="GMS21" s="98"/>
      <c r="GNA21" s="98"/>
      <c r="GNI21" s="98"/>
      <c r="GNQ21" s="98"/>
      <c r="GNY21" s="98"/>
      <c r="GOG21" s="98"/>
      <c r="GOO21" s="98"/>
      <c r="GOW21" s="98"/>
      <c r="GPE21" s="98"/>
      <c r="GPM21" s="98"/>
      <c r="GPU21" s="98"/>
      <c r="GQC21" s="98"/>
      <c r="GQK21" s="98"/>
      <c r="GQS21" s="98"/>
      <c r="GRA21" s="98"/>
      <c r="GRI21" s="98"/>
      <c r="GRQ21" s="98"/>
      <c r="GRY21" s="98"/>
      <c r="GSG21" s="98"/>
      <c r="GSO21" s="98"/>
      <c r="GSW21" s="98"/>
      <c r="GTE21" s="98"/>
      <c r="GTM21" s="98"/>
      <c r="GTU21" s="98"/>
      <c r="GUC21" s="98"/>
      <c r="GUK21" s="98"/>
      <c r="GUS21" s="98"/>
      <c r="GVA21" s="98"/>
      <c r="GVI21" s="98"/>
      <c r="GVQ21" s="98"/>
      <c r="GVY21" s="98"/>
      <c r="GWG21" s="98"/>
      <c r="GWO21" s="98"/>
      <c r="GWW21" s="98"/>
      <c r="GXE21" s="98"/>
      <c r="GXM21" s="98"/>
      <c r="GXU21" s="98"/>
      <c r="GYC21" s="98"/>
      <c r="GYK21" s="98"/>
      <c r="GYS21" s="98"/>
      <c r="GZA21" s="98"/>
      <c r="GZI21" s="98"/>
      <c r="GZQ21" s="98"/>
      <c r="GZY21" s="98"/>
      <c r="HAG21" s="98"/>
      <c r="HAO21" s="98"/>
      <c r="HAW21" s="98"/>
      <c r="HBE21" s="98"/>
      <c r="HBM21" s="98"/>
      <c r="HBU21" s="98"/>
      <c r="HCC21" s="98"/>
      <c r="HCK21" s="98"/>
      <c r="HCS21" s="98"/>
      <c r="HDA21" s="98"/>
      <c r="HDI21" s="98"/>
      <c r="HDQ21" s="98"/>
      <c r="HDY21" s="98"/>
      <c r="HEG21" s="98"/>
      <c r="HEO21" s="98"/>
      <c r="HEW21" s="98"/>
      <c r="HFE21" s="98"/>
      <c r="HFM21" s="98"/>
      <c r="HFU21" s="98"/>
      <c r="HGC21" s="98"/>
      <c r="HGK21" s="98"/>
      <c r="HGS21" s="98"/>
      <c r="HHA21" s="98"/>
      <c r="HHI21" s="98"/>
      <c r="HHQ21" s="98"/>
      <c r="HHY21" s="98"/>
      <c r="HIG21" s="98"/>
      <c r="HIO21" s="98"/>
      <c r="HIW21" s="98"/>
      <c r="HJE21" s="98"/>
      <c r="HJM21" s="98"/>
      <c r="HJU21" s="98"/>
      <c r="HKC21" s="98"/>
      <c r="HKK21" s="98"/>
      <c r="HKS21" s="98"/>
      <c r="HLA21" s="98"/>
      <c r="HLI21" s="98"/>
      <c r="HLQ21" s="98"/>
      <c r="HLY21" s="98"/>
      <c r="HMG21" s="98"/>
      <c r="HMO21" s="98"/>
      <c r="HMW21" s="98"/>
      <c r="HNE21" s="98"/>
      <c r="HNM21" s="98"/>
      <c r="HNU21" s="98"/>
      <c r="HOC21" s="98"/>
      <c r="HOK21" s="98"/>
      <c r="HOS21" s="98"/>
      <c r="HPA21" s="98"/>
      <c r="HPI21" s="98"/>
      <c r="HPQ21" s="98"/>
      <c r="HPY21" s="98"/>
      <c r="HQG21" s="98"/>
      <c r="HQO21" s="98"/>
      <c r="HQW21" s="98"/>
      <c r="HRE21" s="98"/>
      <c r="HRM21" s="98"/>
      <c r="HRU21" s="98"/>
      <c r="HSC21" s="98"/>
      <c r="HSK21" s="98"/>
      <c r="HSS21" s="98"/>
      <c r="HTA21" s="98"/>
      <c r="HTI21" s="98"/>
      <c r="HTQ21" s="98"/>
      <c r="HTY21" s="98"/>
      <c r="HUG21" s="98"/>
      <c r="HUO21" s="98"/>
      <c r="HUW21" s="98"/>
      <c r="HVE21" s="98"/>
      <c r="HVM21" s="98"/>
      <c r="HVU21" s="98"/>
      <c r="HWC21" s="98"/>
      <c r="HWK21" s="98"/>
      <c r="HWS21" s="98"/>
      <c r="HXA21" s="98"/>
      <c r="HXI21" s="98"/>
      <c r="HXQ21" s="98"/>
      <c r="HXY21" s="98"/>
      <c r="HYG21" s="98"/>
      <c r="HYO21" s="98"/>
      <c r="HYW21" s="98"/>
      <c r="HZE21" s="98"/>
      <c r="HZM21" s="98"/>
      <c r="HZU21" s="98"/>
      <c r="IAC21" s="98"/>
      <c r="IAK21" s="98"/>
      <c r="IAS21" s="98"/>
      <c r="IBA21" s="98"/>
      <c r="IBI21" s="98"/>
      <c r="IBQ21" s="98"/>
      <c r="IBY21" s="98"/>
      <c r="ICG21" s="98"/>
      <c r="ICO21" s="98"/>
      <c r="ICW21" s="98"/>
      <c r="IDE21" s="98"/>
      <c r="IDM21" s="98"/>
      <c r="IDU21" s="98"/>
      <c r="IEC21" s="98"/>
      <c r="IEK21" s="98"/>
      <c r="IES21" s="98"/>
      <c r="IFA21" s="98"/>
      <c r="IFI21" s="98"/>
      <c r="IFQ21" s="98"/>
      <c r="IFY21" s="98"/>
      <c r="IGG21" s="98"/>
      <c r="IGO21" s="98"/>
      <c r="IGW21" s="98"/>
      <c r="IHE21" s="98"/>
      <c r="IHM21" s="98"/>
      <c r="IHU21" s="98"/>
      <c r="IIC21" s="98"/>
      <c r="IIK21" s="98"/>
      <c r="IIS21" s="98"/>
      <c r="IJA21" s="98"/>
      <c r="IJI21" s="98"/>
      <c r="IJQ21" s="98"/>
      <c r="IJY21" s="98"/>
      <c r="IKG21" s="98"/>
      <c r="IKO21" s="98"/>
      <c r="IKW21" s="98"/>
      <c r="ILE21" s="98"/>
      <c r="ILM21" s="98"/>
      <c r="ILU21" s="98"/>
      <c r="IMC21" s="98"/>
      <c r="IMK21" s="98"/>
      <c r="IMS21" s="98"/>
      <c r="INA21" s="98"/>
      <c r="INI21" s="98"/>
      <c r="INQ21" s="98"/>
      <c r="INY21" s="98"/>
      <c r="IOG21" s="98"/>
      <c r="IOO21" s="98"/>
      <c r="IOW21" s="98"/>
      <c r="IPE21" s="98"/>
      <c r="IPM21" s="98"/>
      <c r="IPU21" s="98"/>
      <c r="IQC21" s="98"/>
      <c r="IQK21" s="98"/>
      <c r="IQS21" s="98"/>
      <c r="IRA21" s="98"/>
      <c r="IRI21" s="98"/>
      <c r="IRQ21" s="98"/>
      <c r="IRY21" s="98"/>
      <c r="ISG21" s="98"/>
      <c r="ISO21" s="98"/>
      <c r="ISW21" s="98"/>
      <c r="ITE21" s="98"/>
      <c r="ITM21" s="98"/>
      <c r="ITU21" s="98"/>
      <c r="IUC21" s="98"/>
      <c r="IUK21" s="98"/>
      <c r="IUS21" s="98"/>
      <c r="IVA21" s="98"/>
      <c r="IVI21" s="98"/>
      <c r="IVQ21" s="98"/>
      <c r="IVY21" s="98"/>
      <c r="IWG21" s="98"/>
      <c r="IWO21" s="98"/>
      <c r="IWW21" s="98"/>
      <c r="IXE21" s="98"/>
      <c r="IXM21" s="98"/>
      <c r="IXU21" s="98"/>
      <c r="IYC21" s="98"/>
      <c r="IYK21" s="98"/>
      <c r="IYS21" s="98"/>
      <c r="IZA21" s="98"/>
      <c r="IZI21" s="98"/>
      <c r="IZQ21" s="98"/>
      <c r="IZY21" s="98"/>
      <c r="JAG21" s="98"/>
      <c r="JAO21" s="98"/>
      <c r="JAW21" s="98"/>
      <c r="JBE21" s="98"/>
      <c r="JBM21" s="98"/>
      <c r="JBU21" s="98"/>
      <c r="JCC21" s="98"/>
      <c r="JCK21" s="98"/>
      <c r="JCS21" s="98"/>
      <c r="JDA21" s="98"/>
      <c r="JDI21" s="98"/>
      <c r="JDQ21" s="98"/>
      <c r="JDY21" s="98"/>
      <c r="JEG21" s="98"/>
      <c r="JEO21" s="98"/>
      <c r="JEW21" s="98"/>
      <c r="JFE21" s="98"/>
      <c r="JFM21" s="98"/>
      <c r="JFU21" s="98"/>
      <c r="JGC21" s="98"/>
      <c r="JGK21" s="98"/>
      <c r="JGS21" s="98"/>
      <c r="JHA21" s="98"/>
      <c r="JHI21" s="98"/>
      <c r="JHQ21" s="98"/>
      <c r="JHY21" s="98"/>
      <c r="JIG21" s="98"/>
      <c r="JIO21" s="98"/>
      <c r="JIW21" s="98"/>
      <c r="JJE21" s="98"/>
      <c r="JJM21" s="98"/>
      <c r="JJU21" s="98"/>
      <c r="JKC21" s="98"/>
      <c r="JKK21" s="98"/>
      <c r="JKS21" s="98"/>
      <c r="JLA21" s="98"/>
      <c r="JLI21" s="98"/>
      <c r="JLQ21" s="98"/>
      <c r="JLY21" s="98"/>
      <c r="JMG21" s="98"/>
      <c r="JMO21" s="98"/>
      <c r="JMW21" s="98"/>
      <c r="JNE21" s="98"/>
      <c r="JNM21" s="98"/>
      <c r="JNU21" s="98"/>
      <c r="JOC21" s="98"/>
      <c r="JOK21" s="98"/>
      <c r="JOS21" s="98"/>
      <c r="JPA21" s="98"/>
      <c r="JPI21" s="98"/>
      <c r="JPQ21" s="98"/>
      <c r="JPY21" s="98"/>
      <c r="JQG21" s="98"/>
      <c r="JQO21" s="98"/>
      <c r="JQW21" s="98"/>
      <c r="JRE21" s="98"/>
      <c r="JRM21" s="98"/>
      <c r="JRU21" s="98"/>
      <c r="JSC21" s="98"/>
      <c r="JSK21" s="98"/>
      <c r="JSS21" s="98"/>
      <c r="JTA21" s="98"/>
      <c r="JTI21" s="98"/>
      <c r="JTQ21" s="98"/>
      <c r="JTY21" s="98"/>
      <c r="JUG21" s="98"/>
      <c r="JUO21" s="98"/>
      <c r="JUW21" s="98"/>
      <c r="JVE21" s="98"/>
      <c r="JVM21" s="98"/>
      <c r="JVU21" s="98"/>
      <c r="JWC21" s="98"/>
      <c r="JWK21" s="98"/>
      <c r="JWS21" s="98"/>
      <c r="JXA21" s="98"/>
      <c r="JXI21" s="98"/>
      <c r="JXQ21" s="98"/>
      <c r="JXY21" s="98"/>
      <c r="JYG21" s="98"/>
      <c r="JYO21" s="98"/>
      <c r="JYW21" s="98"/>
      <c r="JZE21" s="98"/>
      <c r="JZM21" s="98"/>
      <c r="JZU21" s="98"/>
      <c r="KAC21" s="98"/>
      <c r="KAK21" s="98"/>
      <c r="KAS21" s="98"/>
      <c r="KBA21" s="98"/>
      <c r="KBI21" s="98"/>
      <c r="KBQ21" s="98"/>
      <c r="KBY21" s="98"/>
      <c r="KCG21" s="98"/>
      <c r="KCO21" s="98"/>
      <c r="KCW21" s="98"/>
      <c r="KDE21" s="98"/>
      <c r="KDM21" s="98"/>
      <c r="KDU21" s="98"/>
      <c r="KEC21" s="98"/>
      <c r="KEK21" s="98"/>
      <c r="KES21" s="98"/>
      <c r="KFA21" s="98"/>
      <c r="KFI21" s="98"/>
      <c r="KFQ21" s="98"/>
      <c r="KFY21" s="98"/>
      <c r="KGG21" s="98"/>
      <c r="KGO21" s="98"/>
      <c r="KGW21" s="98"/>
      <c r="KHE21" s="98"/>
      <c r="KHM21" s="98"/>
      <c r="KHU21" s="98"/>
      <c r="KIC21" s="98"/>
      <c r="KIK21" s="98"/>
      <c r="KIS21" s="98"/>
      <c r="KJA21" s="98"/>
      <c r="KJI21" s="98"/>
      <c r="KJQ21" s="98"/>
      <c r="KJY21" s="98"/>
      <c r="KKG21" s="98"/>
      <c r="KKO21" s="98"/>
      <c r="KKW21" s="98"/>
      <c r="KLE21" s="98"/>
      <c r="KLM21" s="98"/>
      <c r="KLU21" s="98"/>
      <c r="KMC21" s="98"/>
      <c r="KMK21" s="98"/>
      <c r="KMS21" s="98"/>
      <c r="KNA21" s="98"/>
      <c r="KNI21" s="98"/>
      <c r="KNQ21" s="98"/>
      <c r="KNY21" s="98"/>
      <c r="KOG21" s="98"/>
      <c r="KOO21" s="98"/>
      <c r="KOW21" s="98"/>
      <c r="KPE21" s="98"/>
      <c r="KPM21" s="98"/>
      <c r="KPU21" s="98"/>
      <c r="KQC21" s="98"/>
      <c r="KQK21" s="98"/>
      <c r="KQS21" s="98"/>
      <c r="KRA21" s="98"/>
      <c r="KRI21" s="98"/>
      <c r="KRQ21" s="98"/>
      <c r="KRY21" s="98"/>
      <c r="KSG21" s="98"/>
      <c r="KSO21" s="98"/>
      <c r="KSW21" s="98"/>
      <c r="KTE21" s="98"/>
      <c r="KTM21" s="98"/>
      <c r="KTU21" s="98"/>
      <c r="KUC21" s="98"/>
      <c r="KUK21" s="98"/>
      <c r="KUS21" s="98"/>
      <c r="KVA21" s="98"/>
      <c r="KVI21" s="98"/>
      <c r="KVQ21" s="98"/>
      <c r="KVY21" s="98"/>
      <c r="KWG21" s="98"/>
      <c r="KWO21" s="98"/>
      <c r="KWW21" s="98"/>
      <c r="KXE21" s="98"/>
      <c r="KXM21" s="98"/>
      <c r="KXU21" s="98"/>
      <c r="KYC21" s="98"/>
      <c r="KYK21" s="98"/>
      <c r="KYS21" s="98"/>
      <c r="KZA21" s="98"/>
      <c r="KZI21" s="98"/>
      <c r="KZQ21" s="98"/>
      <c r="KZY21" s="98"/>
      <c r="LAG21" s="98"/>
      <c r="LAO21" s="98"/>
      <c r="LAW21" s="98"/>
      <c r="LBE21" s="98"/>
      <c r="LBM21" s="98"/>
      <c r="LBU21" s="98"/>
      <c r="LCC21" s="98"/>
      <c r="LCK21" s="98"/>
      <c r="LCS21" s="98"/>
      <c r="LDA21" s="98"/>
      <c r="LDI21" s="98"/>
      <c r="LDQ21" s="98"/>
      <c r="LDY21" s="98"/>
      <c r="LEG21" s="98"/>
      <c r="LEO21" s="98"/>
      <c r="LEW21" s="98"/>
      <c r="LFE21" s="98"/>
      <c r="LFM21" s="98"/>
      <c r="LFU21" s="98"/>
      <c r="LGC21" s="98"/>
      <c r="LGK21" s="98"/>
      <c r="LGS21" s="98"/>
      <c r="LHA21" s="98"/>
      <c r="LHI21" s="98"/>
      <c r="LHQ21" s="98"/>
      <c r="LHY21" s="98"/>
      <c r="LIG21" s="98"/>
      <c r="LIO21" s="98"/>
      <c r="LIW21" s="98"/>
      <c r="LJE21" s="98"/>
      <c r="LJM21" s="98"/>
      <c r="LJU21" s="98"/>
      <c r="LKC21" s="98"/>
      <c r="LKK21" s="98"/>
      <c r="LKS21" s="98"/>
      <c r="LLA21" s="98"/>
      <c r="LLI21" s="98"/>
      <c r="LLQ21" s="98"/>
      <c r="LLY21" s="98"/>
      <c r="LMG21" s="98"/>
      <c r="LMO21" s="98"/>
      <c r="LMW21" s="98"/>
      <c r="LNE21" s="98"/>
      <c r="LNM21" s="98"/>
      <c r="LNU21" s="98"/>
      <c r="LOC21" s="98"/>
      <c r="LOK21" s="98"/>
      <c r="LOS21" s="98"/>
      <c r="LPA21" s="98"/>
      <c r="LPI21" s="98"/>
      <c r="LPQ21" s="98"/>
      <c r="LPY21" s="98"/>
      <c r="LQG21" s="98"/>
      <c r="LQO21" s="98"/>
      <c r="LQW21" s="98"/>
      <c r="LRE21" s="98"/>
      <c r="LRM21" s="98"/>
      <c r="LRU21" s="98"/>
      <c r="LSC21" s="98"/>
      <c r="LSK21" s="98"/>
      <c r="LSS21" s="98"/>
      <c r="LTA21" s="98"/>
      <c r="LTI21" s="98"/>
      <c r="LTQ21" s="98"/>
      <c r="LTY21" s="98"/>
      <c r="LUG21" s="98"/>
      <c r="LUO21" s="98"/>
      <c r="LUW21" s="98"/>
      <c r="LVE21" s="98"/>
      <c r="LVM21" s="98"/>
      <c r="LVU21" s="98"/>
      <c r="LWC21" s="98"/>
      <c r="LWK21" s="98"/>
      <c r="LWS21" s="98"/>
      <c r="LXA21" s="98"/>
      <c r="LXI21" s="98"/>
      <c r="LXQ21" s="98"/>
      <c r="LXY21" s="98"/>
      <c r="LYG21" s="98"/>
      <c r="LYO21" s="98"/>
      <c r="LYW21" s="98"/>
      <c r="LZE21" s="98"/>
      <c r="LZM21" s="98"/>
      <c r="LZU21" s="98"/>
      <c r="MAC21" s="98"/>
      <c r="MAK21" s="98"/>
      <c r="MAS21" s="98"/>
      <c r="MBA21" s="98"/>
      <c r="MBI21" s="98"/>
      <c r="MBQ21" s="98"/>
      <c r="MBY21" s="98"/>
      <c r="MCG21" s="98"/>
      <c r="MCO21" s="98"/>
      <c r="MCW21" s="98"/>
      <c r="MDE21" s="98"/>
      <c r="MDM21" s="98"/>
      <c r="MDU21" s="98"/>
      <c r="MEC21" s="98"/>
      <c r="MEK21" s="98"/>
      <c r="MES21" s="98"/>
      <c r="MFA21" s="98"/>
      <c r="MFI21" s="98"/>
      <c r="MFQ21" s="98"/>
      <c r="MFY21" s="98"/>
      <c r="MGG21" s="98"/>
      <c r="MGO21" s="98"/>
      <c r="MGW21" s="98"/>
      <c r="MHE21" s="98"/>
      <c r="MHM21" s="98"/>
      <c r="MHU21" s="98"/>
      <c r="MIC21" s="98"/>
      <c r="MIK21" s="98"/>
      <c r="MIS21" s="98"/>
      <c r="MJA21" s="98"/>
      <c r="MJI21" s="98"/>
      <c r="MJQ21" s="98"/>
      <c r="MJY21" s="98"/>
      <c r="MKG21" s="98"/>
      <c r="MKO21" s="98"/>
      <c r="MKW21" s="98"/>
      <c r="MLE21" s="98"/>
      <c r="MLM21" s="98"/>
      <c r="MLU21" s="98"/>
      <c r="MMC21" s="98"/>
      <c r="MMK21" s="98"/>
      <c r="MMS21" s="98"/>
      <c r="MNA21" s="98"/>
      <c r="MNI21" s="98"/>
      <c r="MNQ21" s="98"/>
      <c r="MNY21" s="98"/>
      <c r="MOG21" s="98"/>
      <c r="MOO21" s="98"/>
      <c r="MOW21" s="98"/>
      <c r="MPE21" s="98"/>
      <c r="MPM21" s="98"/>
      <c r="MPU21" s="98"/>
      <c r="MQC21" s="98"/>
      <c r="MQK21" s="98"/>
      <c r="MQS21" s="98"/>
      <c r="MRA21" s="98"/>
      <c r="MRI21" s="98"/>
      <c r="MRQ21" s="98"/>
      <c r="MRY21" s="98"/>
      <c r="MSG21" s="98"/>
      <c r="MSO21" s="98"/>
      <c r="MSW21" s="98"/>
      <c r="MTE21" s="98"/>
      <c r="MTM21" s="98"/>
      <c r="MTU21" s="98"/>
      <c r="MUC21" s="98"/>
      <c r="MUK21" s="98"/>
      <c r="MUS21" s="98"/>
      <c r="MVA21" s="98"/>
      <c r="MVI21" s="98"/>
      <c r="MVQ21" s="98"/>
      <c r="MVY21" s="98"/>
      <c r="MWG21" s="98"/>
      <c r="MWO21" s="98"/>
      <c r="MWW21" s="98"/>
      <c r="MXE21" s="98"/>
      <c r="MXM21" s="98"/>
      <c r="MXU21" s="98"/>
      <c r="MYC21" s="98"/>
      <c r="MYK21" s="98"/>
      <c r="MYS21" s="98"/>
      <c r="MZA21" s="98"/>
      <c r="MZI21" s="98"/>
      <c r="MZQ21" s="98"/>
      <c r="MZY21" s="98"/>
      <c r="NAG21" s="98"/>
      <c r="NAO21" s="98"/>
      <c r="NAW21" s="98"/>
      <c r="NBE21" s="98"/>
      <c r="NBM21" s="98"/>
      <c r="NBU21" s="98"/>
      <c r="NCC21" s="98"/>
      <c r="NCK21" s="98"/>
      <c r="NCS21" s="98"/>
      <c r="NDA21" s="98"/>
      <c r="NDI21" s="98"/>
      <c r="NDQ21" s="98"/>
      <c r="NDY21" s="98"/>
      <c r="NEG21" s="98"/>
      <c r="NEO21" s="98"/>
      <c r="NEW21" s="98"/>
      <c r="NFE21" s="98"/>
      <c r="NFM21" s="98"/>
      <c r="NFU21" s="98"/>
      <c r="NGC21" s="98"/>
      <c r="NGK21" s="98"/>
      <c r="NGS21" s="98"/>
      <c r="NHA21" s="98"/>
      <c r="NHI21" s="98"/>
      <c r="NHQ21" s="98"/>
      <c r="NHY21" s="98"/>
      <c r="NIG21" s="98"/>
      <c r="NIO21" s="98"/>
      <c r="NIW21" s="98"/>
      <c r="NJE21" s="98"/>
      <c r="NJM21" s="98"/>
      <c r="NJU21" s="98"/>
      <c r="NKC21" s="98"/>
      <c r="NKK21" s="98"/>
      <c r="NKS21" s="98"/>
      <c r="NLA21" s="98"/>
      <c r="NLI21" s="98"/>
      <c r="NLQ21" s="98"/>
      <c r="NLY21" s="98"/>
      <c r="NMG21" s="98"/>
      <c r="NMO21" s="98"/>
      <c r="NMW21" s="98"/>
      <c r="NNE21" s="98"/>
      <c r="NNM21" s="98"/>
      <c r="NNU21" s="98"/>
      <c r="NOC21" s="98"/>
      <c r="NOK21" s="98"/>
      <c r="NOS21" s="98"/>
      <c r="NPA21" s="98"/>
      <c r="NPI21" s="98"/>
      <c r="NPQ21" s="98"/>
      <c r="NPY21" s="98"/>
      <c r="NQG21" s="98"/>
      <c r="NQO21" s="98"/>
      <c r="NQW21" s="98"/>
      <c r="NRE21" s="98"/>
      <c r="NRM21" s="98"/>
      <c r="NRU21" s="98"/>
      <c r="NSC21" s="98"/>
      <c r="NSK21" s="98"/>
      <c r="NSS21" s="98"/>
      <c r="NTA21" s="98"/>
      <c r="NTI21" s="98"/>
      <c r="NTQ21" s="98"/>
      <c r="NTY21" s="98"/>
      <c r="NUG21" s="98"/>
      <c r="NUO21" s="98"/>
      <c r="NUW21" s="98"/>
      <c r="NVE21" s="98"/>
      <c r="NVM21" s="98"/>
      <c r="NVU21" s="98"/>
      <c r="NWC21" s="98"/>
      <c r="NWK21" s="98"/>
      <c r="NWS21" s="98"/>
      <c r="NXA21" s="98"/>
      <c r="NXI21" s="98"/>
      <c r="NXQ21" s="98"/>
      <c r="NXY21" s="98"/>
      <c r="NYG21" s="98"/>
      <c r="NYO21" s="98"/>
      <c r="NYW21" s="98"/>
      <c r="NZE21" s="98"/>
      <c r="NZM21" s="98"/>
      <c r="NZU21" s="98"/>
      <c r="OAC21" s="98"/>
      <c r="OAK21" s="98"/>
      <c r="OAS21" s="98"/>
      <c r="OBA21" s="98"/>
      <c r="OBI21" s="98"/>
      <c r="OBQ21" s="98"/>
      <c r="OBY21" s="98"/>
      <c r="OCG21" s="98"/>
      <c r="OCO21" s="98"/>
      <c r="OCW21" s="98"/>
      <c r="ODE21" s="98"/>
      <c r="ODM21" s="98"/>
      <c r="ODU21" s="98"/>
      <c r="OEC21" s="98"/>
      <c r="OEK21" s="98"/>
      <c r="OES21" s="98"/>
      <c r="OFA21" s="98"/>
      <c r="OFI21" s="98"/>
      <c r="OFQ21" s="98"/>
      <c r="OFY21" s="98"/>
      <c r="OGG21" s="98"/>
      <c r="OGO21" s="98"/>
      <c r="OGW21" s="98"/>
      <c r="OHE21" s="98"/>
      <c r="OHM21" s="98"/>
      <c r="OHU21" s="98"/>
      <c r="OIC21" s="98"/>
      <c r="OIK21" s="98"/>
      <c r="OIS21" s="98"/>
      <c r="OJA21" s="98"/>
      <c r="OJI21" s="98"/>
      <c r="OJQ21" s="98"/>
      <c r="OJY21" s="98"/>
      <c r="OKG21" s="98"/>
      <c r="OKO21" s="98"/>
      <c r="OKW21" s="98"/>
      <c r="OLE21" s="98"/>
      <c r="OLM21" s="98"/>
      <c r="OLU21" s="98"/>
      <c r="OMC21" s="98"/>
      <c r="OMK21" s="98"/>
      <c r="OMS21" s="98"/>
      <c r="ONA21" s="98"/>
      <c r="ONI21" s="98"/>
      <c r="ONQ21" s="98"/>
      <c r="ONY21" s="98"/>
      <c r="OOG21" s="98"/>
      <c r="OOO21" s="98"/>
      <c r="OOW21" s="98"/>
      <c r="OPE21" s="98"/>
      <c r="OPM21" s="98"/>
      <c r="OPU21" s="98"/>
      <c r="OQC21" s="98"/>
      <c r="OQK21" s="98"/>
      <c r="OQS21" s="98"/>
      <c r="ORA21" s="98"/>
      <c r="ORI21" s="98"/>
      <c r="ORQ21" s="98"/>
      <c r="ORY21" s="98"/>
      <c r="OSG21" s="98"/>
      <c r="OSO21" s="98"/>
      <c r="OSW21" s="98"/>
      <c r="OTE21" s="98"/>
      <c r="OTM21" s="98"/>
      <c r="OTU21" s="98"/>
      <c r="OUC21" s="98"/>
      <c r="OUK21" s="98"/>
      <c r="OUS21" s="98"/>
      <c r="OVA21" s="98"/>
      <c r="OVI21" s="98"/>
      <c r="OVQ21" s="98"/>
      <c r="OVY21" s="98"/>
      <c r="OWG21" s="98"/>
      <c r="OWO21" s="98"/>
      <c r="OWW21" s="98"/>
      <c r="OXE21" s="98"/>
      <c r="OXM21" s="98"/>
      <c r="OXU21" s="98"/>
      <c r="OYC21" s="98"/>
      <c r="OYK21" s="98"/>
      <c r="OYS21" s="98"/>
      <c r="OZA21" s="98"/>
      <c r="OZI21" s="98"/>
      <c r="OZQ21" s="98"/>
      <c r="OZY21" s="98"/>
      <c r="PAG21" s="98"/>
      <c r="PAO21" s="98"/>
      <c r="PAW21" s="98"/>
      <c r="PBE21" s="98"/>
      <c r="PBM21" s="98"/>
      <c r="PBU21" s="98"/>
      <c r="PCC21" s="98"/>
      <c r="PCK21" s="98"/>
      <c r="PCS21" s="98"/>
      <c r="PDA21" s="98"/>
      <c r="PDI21" s="98"/>
      <c r="PDQ21" s="98"/>
      <c r="PDY21" s="98"/>
      <c r="PEG21" s="98"/>
      <c r="PEO21" s="98"/>
      <c r="PEW21" s="98"/>
      <c r="PFE21" s="98"/>
      <c r="PFM21" s="98"/>
      <c r="PFU21" s="98"/>
      <c r="PGC21" s="98"/>
      <c r="PGK21" s="98"/>
      <c r="PGS21" s="98"/>
      <c r="PHA21" s="98"/>
      <c r="PHI21" s="98"/>
      <c r="PHQ21" s="98"/>
      <c r="PHY21" s="98"/>
      <c r="PIG21" s="98"/>
      <c r="PIO21" s="98"/>
      <c r="PIW21" s="98"/>
      <c r="PJE21" s="98"/>
      <c r="PJM21" s="98"/>
      <c r="PJU21" s="98"/>
      <c r="PKC21" s="98"/>
      <c r="PKK21" s="98"/>
      <c r="PKS21" s="98"/>
      <c r="PLA21" s="98"/>
      <c r="PLI21" s="98"/>
      <c r="PLQ21" s="98"/>
      <c r="PLY21" s="98"/>
      <c r="PMG21" s="98"/>
      <c r="PMO21" s="98"/>
      <c r="PMW21" s="98"/>
      <c r="PNE21" s="98"/>
      <c r="PNM21" s="98"/>
      <c r="PNU21" s="98"/>
      <c r="POC21" s="98"/>
      <c r="POK21" s="98"/>
      <c r="POS21" s="98"/>
      <c r="PPA21" s="98"/>
      <c r="PPI21" s="98"/>
      <c r="PPQ21" s="98"/>
      <c r="PPY21" s="98"/>
      <c r="PQG21" s="98"/>
      <c r="PQO21" s="98"/>
      <c r="PQW21" s="98"/>
      <c r="PRE21" s="98"/>
      <c r="PRM21" s="98"/>
      <c r="PRU21" s="98"/>
      <c r="PSC21" s="98"/>
      <c r="PSK21" s="98"/>
      <c r="PSS21" s="98"/>
      <c r="PTA21" s="98"/>
      <c r="PTI21" s="98"/>
      <c r="PTQ21" s="98"/>
      <c r="PTY21" s="98"/>
      <c r="PUG21" s="98"/>
      <c r="PUO21" s="98"/>
      <c r="PUW21" s="98"/>
      <c r="PVE21" s="98"/>
      <c r="PVM21" s="98"/>
      <c r="PVU21" s="98"/>
      <c r="PWC21" s="98"/>
      <c r="PWK21" s="98"/>
      <c r="PWS21" s="98"/>
      <c r="PXA21" s="98"/>
      <c r="PXI21" s="98"/>
      <c r="PXQ21" s="98"/>
      <c r="PXY21" s="98"/>
      <c r="PYG21" s="98"/>
      <c r="PYO21" s="98"/>
      <c r="PYW21" s="98"/>
      <c r="PZE21" s="98"/>
      <c r="PZM21" s="98"/>
      <c r="PZU21" s="98"/>
      <c r="QAC21" s="98"/>
      <c r="QAK21" s="98"/>
      <c r="QAS21" s="98"/>
      <c r="QBA21" s="98"/>
      <c r="QBI21" s="98"/>
      <c r="QBQ21" s="98"/>
      <c r="QBY21" s="98"/>
      <c r="QCG21" s="98"/>
      <c r="QCO21" s="98"/>
      <c r="QCW21" s="98"/>
      <c r="QDE21" s="98"/>
      <c r="QDM21" s="98"/>
      <c r="QDU21" s="98"/>
      <c r="QEC21" s="98"/>
      <c r="QEK21" s="98"/>
      <c r="QES21" s="98"/>
      <c r="QFA21" s="98"/>
      <c r="QFI21" s="98"/>
      <c r="QFQ21" s="98"/>
      <c r="QFY21" s="98"/>
      <c r="QGG21" s="98"/>
      <c r="QGO21" s="98"/>
      <c r="QGW21" s="98"/>
      <c r="QHE21" s="98"/>
      <c r="QHM21" s="98"/>
      <c r="QHU21" s="98"/>
      <c r="QIC21" s="98"/>
      <c r="QIK21" s="98"/>
      <c r="QIS21" s="98"/>
      <c r="QJA21" s="98"/>
      <c r="QJI21" s="98"/>
      <c r="QJQ21" s="98"/>
      <c r="QJY21" s="98"/>
      <c r="QKG21" s="98"/>
      <c r="QKO21" s="98"/>
      <c r="QKW21" s="98"/>
      <c r="QLE21" s="98"/>
      <c r="QLM21" s="98"/>
      <c r="QLU21" s="98"/>
      <c r="QMC21" s="98"/>
      <c r="QMK21" s="98"/>
      <c r="QMS21" s="98"/>
      <c r="QNA21" s="98"/>
      <c r="QNI21" s="98"/>
      <c r="QNQ21" s="98"/>
      <c r="QNY21" s="98"/>
      <c r="QOG21" s="98"/>
      <c r="QOO21" s="98"/>
      <c r="QOW21" s="98"/>
      <c r="QPE21" s="98"/>
      <c r="QPM21" s="98"/>
      <c r="QPU21" s="98"/>
      <c r="QQC21" s="98"/>
      <c r="QQK21" s="98"/>
      <c r="QQS21" s="98"/>
      <c r="QRA21" s="98"/>
      <c r="QRI21" s="98"/>
      <c r="QRQ21" s="98"/>
      <c r="QRY21" s="98"/>
      <c r="QSG21" s="98"/>
      <c r="QSO21" s="98"/>
      <c r="QSW21" s="98"/>
      <c r="QTE21" s="98"/>
      <c r="QTM21" s="98"/>
      <c r="QTU21" s="98"/>
      <c r="QUC21" s="98"/>
      <c r="QUK21" s="98"/>
      <c r="QUS21" s="98"/>
      <c r="QVA21" s="98"/>
      <c r="QVI21" s="98"/>
      <c r="QVQ21" s="98"/>
      <c r="QVY21" s="98"/>
      <c r="QWG21" s="98"/>
      <c r="QWO21" s="98"/>
      <c r="QWW21" s="98"/>
      <c r="QXE21" s="98"/>
      <c r="QXM21" s="98"/>
      <c r="QXU21" s="98"/>
      <c r="QYC21" s="98"/>
      <c r="QYK21" s="98"/>
      <c r="QYS21" s="98"/>
      <c r="QZA21" s="98"/>
      <c r="QZI21" s="98"/>
      <c r="QZQ21" s="98"/>
      <c r="QZY21" s="98"/>
      <c r="RAG21" s="98"/>
      <c r="RAO21" s="98"/>
      <c r="RAW21" s="98"/>
      <c r="RBE21" s="98"/>
      <c r="RBM21" s="98"/>
      <c r="RBU21" s="98"/>
      <c r="RCC21" s="98"/>
      <c r="RCK21" s="98"/>
      <c r="RCS21" s="98"/>
      <c r="RDA21" s="98"/>
      <c r="RDI21" s="98"/>
      <c r="RDQ21" s="98"/>
      <c r="RDY21" s="98"/>
      <c r="REG21" s="98"/>
      <c r="REO21" s="98"/>
      <c r="REW21" s="98"/>
      <c r="RFE21" s="98"/>
      <c r="RFM21" s="98"/>
      <c r="RFU21" s="98"/>
      <c r="RGC21" s="98"/>
      <c r="RGK21" s="98"/>
      <c r="RGS21" s="98"/>
      <c r="RHA21" s="98"/>
      <c r="RHI21" s="98"/>
      <c r="RHQ21" s="98"/>
      <c r="RHY21" s="98"/>
      <c r="RIG21" s="98"/>
      <c r="RIO21" s="98"/>
      <c r="RIW21" s="98"/>
      <c r="RJE21" s="98"/>
      <c r="RJM21" s="98"/>
      <c r="RJU21" s="98"/>
      <c r="RKC21" s="98"/>
      <c r="RKK21" s="98"/>
      <c r="RKS21" s="98"/>
      <c r="RLA21" s="98"/>
      <c r="RLI21" s="98"/>
      <c r="RLQ21" s="98"/>
      <c r="RLY21" s="98"/>
      <c r="RMG21" s="98"/>
      <c r="RMO21" s="98"/>
      <c r="RMW21" s="98"/>
      <c r="RNE21" s="98"/>
      <c r="RNM21" s="98"/>
      <c r="RNU21" s="98"/>
      <c r="ROC21" s="98"/>
      <c r="ROK21" s="98"/>
      <c r="ROS21" s="98"/>
      <c r="RPA21" s="98"/>
      <c r="RPI21" s="98"/>
      <c r="RPQ21" s="98"/>
      <c r="RPY21" s="98"/>
      <c r="RQG21" s="98"/>
      <c r="RQO21" s="98"/>
      <c r="RQW21" s="98"/>
      <c r="RRE21" s="98"/>
      <c r="RRM21" s="98"/>
      <c r="RRU21" s="98"/>
      <c r="RSC21" s="98"/>
      <c r="RSK21" s="98"/>
      <c r="RSS21" s="98"/>
      <c r="RTA21" s="98"/>
      <c r="RTI21" s="98"/>
      <c r="RTQ21" s="98"/>
      <c r="RTY21" s="98"/>
      <c r="RUG21" s="98"/>
      <c r="RUO21" s="98"/>
      <c r="RUW21" s="98"/>
      <c r="RVE21" s="98"/>
      <c r="RVM21" s="98"/>
      <c r="RVU21" s="98"/>
      <c r="RWC21" s="98"/>
      <c r="RWK21" s="98"/>
      <c r="RWS21" s="98"/>
      <c r="RXA21" s="98"/>
      <c r="RXI21" s="98"/>
      <c r="RXQ21" s="98"/>
      <c r="RXY21" s="98"/>
      <c r="RYG21" s="98"/>
      <c r="RYO21" s="98"/>
      <c r="RYW21" s="98"/>
      <c r="RZE21" s="98"/>
      <c r="RZM21" s="98"/>
      <c r="RZU21" s="98"/>
      <c r="SAC21" s="98"/>
      <c r="SAK21" s="98"/>
      <c r="SAS21" s="98"/>
      <c r="SBA21" s="98"/>
      <c r="SBI21" s="98"/>
      <c r="SBQ21" s="98"/>
      <c r="SBY21" s="98"/>
      <c r="SCG21" s="98"/>
      <c r="SCO21" s="98"/>
      <c r="SCW21" s="98"/>
      <c r="SDE21" s="98"/>
      <c r="SDM21" s="98"/>
      <c r="SDU21" s="98"/>
      <c r="SEC21" s="98"/>
      <c r="SEK21" s="98"/>
      <c r="SES21" s="98"/>
      <c r="SFA21" s="98"/>
      <c r="SFI21" s="98"/>
      <c r="SFQ21" s="98"/>
      <c r="SFY21" s="98"/>
      <c r="SGG21" s="98"/>
      <c r="SGO21" s="98"/>
      <c r="SGW21" s="98"/>
      <c r="SHE21" s="98"/>
      <c r="SHM21" s="98"/>
      <c r="SHU21" s="98"/>
      <c r="SIC21" s="98"/>
      <c r="SIK21" s="98"/>
      <c r="SIS21" s="98"/>
      <c r="SJA21" s="98"/>
      <c r="SJI21" s="98"/>
      <c r="SJQ21" s="98"/>
      <c r="SJY21" s="98"/>
      <c r="SKG21" s="98"/>
      <c r="SKO21" s="98"/>
      <c r="SKW21" s="98"/>
      <c r="SLE21" s="98"/>
      <c r="SLM21" s="98"/>
      <c r="SLU21" s="98"/>
      <c r="SMC21" s="98"/>
      <c r="SMK21" s="98"/>
      <c r="SMS21" s="98"/>
      <c r="SNA21" s="98"/>
      <c r="SNI21" s="98"/>
      <c r="SNQ21" s="98"/>
      <c r="SNY21" s="98"/>
      <c r="SOG21" s="98"/>
      <c r="SOO21" s="98"/>
      <c r="SOW21" s="98"/>
      <c r="SPE21" s="98"/>
      <c r="SPM21" s="98"/>
      <c r="SPU21" s="98"/>
      <c r="SQC21" s="98"/>
      <c r="SQK21" s="98"/>
      <c r="SQS21" s="98"/>
      <c r="SRA21" s="98"/>
      <c r="SRI21" s="98"/>
      <c r="SRQ21" s="98"/>
      <c r="SRY21" s="98"/>
      <c r="SSG21" s="98"/>
      <c r="SSO21" s="98"/>
      <c r="SSW21" s="98"/>
      <c r="STE21" s="98"/>
      <c r="STM21" s="98"/>
      <c r="STU21" s="98"/>
      <c r="SUC21" s="98"/>
      <c r="SUK21" s="98"/>
      <c r="SUS21" s="98"/>
      <c r="SVA21" s="98"/>
      <c r="SVI21" s="98"/>
      <c r="SVQ21" s="98"/>
      <c r="SVY21" s="98"/>
      <c r="SWG21" s="98"/>
      <c r="SWO21" s="98"/>
      <c r="SWW21" s="98"/>
      <c r="SXE21" s="98"/>
      <c r="SXM21" s="98"/>
      <c r="SXU21" s="98"/>
      <c r="SYC21" s="98"/>
      <c r="SYK21" s="98"/>
      <c r="SYS21" s="98"/>
      <c r="SZA21" s="98"/>
      <c r="SZI21" s="98"/>
      <c r="SZQ21" s="98"/>
      <c r="SZY21" s="98"/>
      <c r="TAG21" s="98"/>
      <c r="TAO21" s="98"/>
      <c r="TAW21" s="98"/>
      <c r="TBE21" s="98"/>
      <c r="TBM21" s="98"/>
      <c r="TBU21" s="98"/>
      <c r="TCC21" s="98"/>
      <c r="TCK21" s="98"/>
      <c r="TCS21" s="98"/>
      <c r="TDA21" s="98"/>
      <c r="TDI21" s="98"/>
      <c r="TDQ21" s="98"/>
      <c r="TDY21" s="98"/>
      <c r="TEG21" s="98"/>
      <c r="TEO21" s="98"/>
      <c r="TEW21" s="98"/>
      <c r="TFE21" s="98"/>
      <c r="TFM21" s="98"/>
      <c r="TFU21" s="98"/>
      <c r="TGC21" s="98"/>
      <c r="TGK21" s="98"/>
      <c r="TGS21" s="98"/>
      <c r="THA21" s="98"/>
      <c r="THI21" s="98"/>
      <c r="THQ21" s="98"/>
      <c r="THY21" s="98"/>
      <c r="TIG21" s="98"/>
      <c r="TIO21" s="98"/>
      <c r="TIW21" s="98"/>
      <c r="TJE21" s="98"/>
      <c r="TJM21" s="98"/>
      <c r="TJU21" s="98"/>
      <c r="TKC21" s="98"/>
      <c r="TKK21" s="98"/>
      <c r="TKS21" s="98"/>
      <c r="TLA21" s="98"/>
      <c r="TLI21" s="98"/>
      <c r="TLQ21" s="98"/>
      <c r="TLY21" s="98"/>
      <c r="TMG21" s="98"/>
      <c r="TMO21" s="98"/>
      <c r="TMW21" s="98"/>
      <c r="TNE21" s="98"/>
      <c r="TNM21" s="98"/>
      <c r="TNU21" s="98"/>
      <c r="TOC21" s="98"/>
      <c r="TOK21" s="98"/>
      <c r="TOS21" s="98"/>
      <c r="TPA21" s="98"/>
      <c r="TPI21" s="98"/>
      <c r="TPQ21" s="98"/>
      <c r="TPY21" s="98"/>
      <c r="TQG21" s="98"/>
      <c r="TQO21" s="98"/>
      <c r="TQW21" s="98"/>
      <c r="TRE21" s="98"/>
      <c r="TRM21" s="98"/>
      <c r="TRU21" s="98"/>
      <c r="TSC21" s="98"/>
      <c r="TSK21" s="98"/>
      <c r="TSS21" s="98"/>
      <c r="TTA21" s="98"/>
      <c r="TTI21" s="98"/>
      <c r="TTQ21" s="98"/>
      <c r="TTY21" s="98"/>
      <c r="TUG21" s="98"/>
      <c r="TUO21" s="98"/>
      <c r="TUW21" s="98"/>
      <c r="TVE21" s="98"/>
      <c r="TVM21" s="98"/>
      <c r="TVU21" s="98"/>
      <c r="TWC21" s="98"/>
      <c r="TWK21" s="98"/>
      <c r="TWS21" s="98"/>
      <c r="TXA21" s="98"/>
      <c r="TXI21" s="98"/>
      <c r="TXQ21" s="98"/>
      <c r="TXY21" s="98"/>
      <c r="TYG21" s="98"/>
      <c r="TYO21" s="98"/>
      <c r="TYW21" s="98"/>
      <c r="TZE21" s="98"/>
      <c r="TZM21" s="98"/>
      <c r="TZU21" s="98"/>
      <c r="UAC21" s="98"/>
      <c r="UAK21" s="98"/>
      <c r="UAS21" s="98"/>
      <c r="UBA21" s="98"/>
      <c r="UBI21" s="98"/>
      <c r="UBQ21" s="98"/>
      <c r="UBY21" s="98"/>
      <c r="UCG21" s="98"/>
      <c r="UCO21" s="98"/>
      <c r="UCW21" s="98"/>
      <c r="UDE21" s="98"/>
      <c r="UDM21" s="98"/>
      <c r="UDU21" s="98"/>
      <c r="UEC21" s="98"/>
      <c r="UEK21" s="98"/>
      <c r="UES21" s="98"/>
      <c r="UFA21" s="98"/>
      <c r="UFI21" s="98"/>
      <c r="UFQ21" s="98"/>
      <c r="UFY21" s="98"/>
      <c r="UGG21" s="98"/>
      <c r="UGO21" s="98"/>
      <c r="UGW21" s="98"/>
      <c r="UHE21" s="98"/>
      <c r="UHM21" s="98"/>
      <c r="UHU21" s="98"/>
      <c r="UIC21" s="98"/>
      <c r="UIK21" s="98"/>
      <c r="UIS21" s="98"/>
      <c r="UJA21" s="98"/>
      <c r="UJI21" s="98"/>
      <c r="UJQ21" s="98"/>
      <c r="UJY21" s="98"/>
      <c r="UKG21" s="98"/>
      <c r="UKO21" s="98"/>
      <c r="UKW21" s="98"/>
      <c r="ULE21" s="98"/>
      <c r="ULM21" s="98"/>
      <c r="ULU21" s="98"/>
      <c r="UMC21" s="98"/>
      <c r="UMK21" s="98"/>
      <c r="UMS21" s="98"/>
      <c r="UNA21" s="98"/>
      <c r="UNI21" s="98"/>
      <c r="UNQ21" s="98"/>
      <c r="UNY21" s="98"/>
      <c r="UOG21" s="98"/>
      <c r="UOO21" s="98"/>
      <c r="UOW21" s="98"/>
      <c r="UPE21" s="98"/>
      <c r="UPM21" s="98"/>
      <c r="UPU21" s="98"/>
      <c r="UQC21" s="98"/>
      <c r="UQK21" s="98"/>
      <c r="UQS21" s="98"/>
      <c r="URA21" s="98"/>
      <c r="URI21" s="98"/>
      <c r="URQ21" s="98"/>
      <c r="URY21" s="98"/>
      <c r="USG21" s="98"/>
      <c r="USO21" s="98"/>
      <c r="USW21" s="98"/>
      <c r="UTE21" s="98"/>
      <c r="UTM21" s="98"/>
      <c r="UTU21" s="98"/>
      <c r="UUC21" s="98"/>
      <c r="UUK21" s="98"/>
      <c r="UUS21" s="98"/>
      <c r="UVA21" s="98"/>
      <c r="UVI21" s="98"/>
      <c r="UVQ21" s="98"/>
      <c r="UVY21" s="98"/>
      <c r="UWG21" s="98"/>
      <c r="UWO21" s="98"/>
      <c r="UWW21" s="98"/>
      <c r="UXE21" s="98"/>
      <c r="UXM21" s="98"/>
      <c r="UXU21" s="98"/>
      <c r="UYC21" s="98"/>
      <c r="UYK21" s="98"/>
      <c r="UYS21" s="98"/>
      <c r="UZA21" s="98"/>
      <c r="UZI21" s="98"/>
      <c r="UZQ21" s="98"/>
      <c r="UZY21" s="98"/>
      <c r="VAG21" s="98"/>
      <c r="VAO21" s="98"/>
      <c r="VAW21" s="98"/>
      <c r="VBE21" s="98"/>
      <c r="VBM21" s="98"/>
      <c r="VBU21" s="98"/>
      <c r="VCC21" s="98"/>
      <c r="VCK21" s="98"/>
      <c r="VCS21" s="98"/>
      <c r="VDA21" s="98"/>
      <c r="VDI21" s="98"/>
      <c r="VDQ21" s="98"/>
      <c r="VDY21" s="98"/>
      <c r="VEG21" s="98"/>
      <c r="VEO21" s="98"/>
      <c r="VEW21" s="98"/>
      <c r="VFE21" s="98"/>
      <c r="VFM21" s="98"/>
      <c r="VFU21" s="98"/>
      <c r="VGC21" s="98"/>
      <c r="VGK21" s="98"/>
      <c r="VGS21" s="98"/>
      <c r="VHA21" s="98"/>
      <c r="VHI21" s="98"/>
      <c r="VHQ21" s="98"/>
      <c r="VHY21" s="98"/>
      <c r="VIG21" s="98"/>
      <c r="VIO21" s="98"/>
      <c r="VIW21" s="98"/>
      <c r="VJE21" s="98"/>
      <c r="VJM21" s="98"/>
      <c r="VJU21" s="98"/>
      <c r="VKC21" s="98"/>
      <c r="VKK21" s="98"/>
      <c r="VKS21" s="98"/>
      <c r="VLA21" s="98"/>
      <c r="VLI21" s="98"/>
      <c r="VLQ21" s="98"/>
      <c r="VLY21" s="98"/>
      <c r="VMG21" s="98"/>
      <c r="VMO21" s="98"/>
      <c r="VMW21" s="98"/>
      <c r="VNE21" s="98"/>
      <c r="VNM21" s="98"/>
      <c r="VNU21" s="98"/>
      <c r="VOC21" s="98"/>
      <c r="VOK21" s="98"/>
      <c r="VOS21" s="98"/>
      <c r="VPA21" s="98"/>
      <c r="VPI21" s="98"/>
      <c r="VPQ21" s="98"/>
      <c r="VPY21" s="98"/>
      <c r="VQG21" s="98"/>
      <c r="VQO21" s="98"/>
      <c r="VQW21" s="98"/>
      <c r="VRE21" s="98"/>
      <c r="VRM21" s="98"/>
      <c r="VRU21" s="98"/>
      <c r="VSC21" s="98"/>
      <c r="VSK21" s="98"/>
      <c r="VSS21" s="98"/>
      <c r="VTA21" s="98"/>
      <c r="VTI21" s="98"/>
      <c r="VTQ21" s="98"/>
      <c r="VTY21" s="98"/>
      <c r="VUG21" s="98"/>
      <c r="VUO21" s="98"/>
      <c r="VUW21" s="98"/>
      <c r="VVE21" s="98"/>
      <c r="VVM21" s="98"/>
      <c r="VVU21" s="98"/>
      <c r="VWC21" s="98"/>
      <c r="VWK21" s="98"/>
      <c r="VWS21" s="98"/>
      <c r="VXA21" s="98"/>
      <c r="VXI21" s="98"/>
      <c r="VXQ21" s="98"/>
      <c r="VXY21" s="98"/>
      <c r="VYG21" s="98"/>
      <c r="VYO21" s="98"/>
      <c r="VYW21" s="98"/>
      <c r="VZE21" s="98"/>
      <c r="VZM21" s="98"/>
      <c r="VZU21" s="98"/>
      <c r="WAC21" s="98"/>
      <c r="WAK21" s="98"/>
      <c r="WAS21" s="98"/>
      <c r="WBA21" s="98"/>
      <c r="WBI21" s="98"/>
      <c r="WBQ21" s="98"/>
      <c r="WBY21" s="98"/>
      <c r="WCG21" s="98"/>
      <c r="WCO21" s="98"/>
      <c r="WCW21" s="98"/>
      <c r="WDE21" s="98"/>
      <c r="WDM21" s="98"/>
      <c r="WDU21" s="98"/>
      <c r="WEC21" s="98"/>
      <c r="WEK21" s="98"/>
      <c r="WES21" s="98"/>
      <c r="WFA21" s="98"/>
      <c r="WFI21" s="98"/>
      <c r="WFQ21" s="98"/>
      <c r="WFY21" s="98"/>
      <c r="WGG21" s="98"/>
      <c r="WGO21" s="98"/>
      <c r="WGW21" s="98"/>
      <c r="WHE21" s="98"/>
      <c r="WHM21" s="98"/>
      <c r="WHU21" s="98"/>
      <c r="WIC21" s="98"/>
      <c r="WIK21" s="98"/>
      <c r="WIS21" s="98"/>
      <c r="WJA21" s="98"/>
      <c r="WJI21" s="98"/>
      <c r="WJQ21" s="98"/>
      <c r="WJY21" s="98"/>
      <c r="WKG21" s="98"/>
      <c r="WKO21" s="98"/>
      <c r="WKW21" s="98"/>
      <c r="WLE21" s="98"/>
      <c r="WLM21" s="98"/>
      <c r="WLU21" s="98"/>
      <c r="WMC21" s="98"/>
      <c r="WMK21" s="98"/>
      <c r="WMS21" s="98"/>
      <c r="WNA21" s="98"/>
      <c r="WNI21" s="98"/>
      <c r="WNQ21" s="98"/>
      <c r="WNY21" s="98"/>
      <c r="WOG21" s="98"/>
      <c r="WOO21" s="98"/>
      <c r="WOW21" s="98"/>
      <c r="WPE21" s="98"/>
      <c r="WPM21" s="98"/>
      <c r="WPU21" s="98"/>
      <c r="WQC21" s="98"/>
      <c r="WQK21" s="98"/>
      <c r="WQS21" s="98"/>
      <c r="WRA21" s="98"/>
      <c r="WRI21" s="98"/>
      <c r="WRQ21" s="98"/>
      <c r="WRY21" s="98"/>
      <c r="WSG21" s="98"/>
      <c r="WSO21" s="98"/>
      <c r="WSW21" s="98"/>
      <c r="WTE21" s="98"/>
      <c r="WTM21" s="98"/>
      <c r="WTU21" s="98"/>
      <c r="WUC21" s="98"/>
      <c r="WUK21" s="98"/>
      <c r="WUS21" s="98"/>
      <c r="WVA21" s="98"/>
      <c r="WVI21" s="98"/>
      <c r="WVQ21" s="98"/>
      <c r="WVY21" s="98"/>
      <c r="WWG21" s="98"/>
      <c r="WWO21" s="98"/>
      <c r="WWW21" s="98"/>
      <c r="WXE21" s="98"/>
      <c r="WXM21" s="98"/>
      <c r="WXU21" s="98"/>
      <c r="WYC21" s="98"/>
      <c r="WYK21" s="98"/>
      <c r="WYS21" s="98"/>
      <c r="WZA21" s="98"/>
      <c r="WZI21" s="98"/>
      <c r="WZQ21" s="98"/>
      <c r="WZY21" s="98"/>
      <c r="XAG21" s="98"/>
      <c r="XAO21" s="98"/>
      <c r="XAW21" s="98"/>
      <c r="XBE21" s="98"/>
      <c r="XBM21" s="98"/>
      <c r="XBU21" s="98"/>
      <c r="XCC21" s="98"/>
      <c r="XCK21" s="98"/>
      <c r="XCS21" s="98"/>
      <c r="XDA21" s="98"/>
      <c r="XDI21" s="98"/>
      <c r="XDQ21" s="98"/>
      <c r="XDY21" s="98"/>
      <c r="XEG21" s="98"/>
      <c r="XEO21" s="98"/>
      <c r="XEW21" s="98"/>
    </row>
    <row r="22" spans="1:1017 1025:2041 2049:3065 3073:4089 4097:5113 5121:6137 6145:7161 7169:8185 8193:9209 9217:10233 10241:11257 11265:12281 12289:13305 13313:14329 14337:15353 15361:16377" customFormat="1" x14ac:dyDescent="0.2">
      <c r="A22" s="98" t="s">
        <v>131</v>
      </c>
      <c r="B22" s="156"/>
      <c r="C22" s="156"/>
      <c r="D22" s="156"/>
      <c r="E22" s="156"/>
      <c r="F22" s="156"/>
      <c r="G22" s="156"/>
      <c r="H22" s="156"/>
      <c r="I22" s="156"/>
      <c r="J22" s="156"/>
      <c r="K22" s="156"/>
      <c r="L22" s="156"/>
      <c r="M22" s="156"/>
      <c r="N22" s="156"/>
    </row>
    <row r="23" spans="1:1017 1025:2041 2049:3065 3073:4089 4097:5113 5121:6137 6145:7161 7169:8185 8193:9209 9217:10233 10241:11257 11265:12281 12289:13305 13313:14329 14337:15353 15361:16377" customFormat="1" ht="14.25" x14ac:dyDescent="0.2">
      <c r="A23" s="95"/>
      <c r="B23" s="128"/>
      <c r="C23" s="128"/>
      <c r="D23" s="128"/>
      <c r="E23" s="128"/>
      <c r="F23" s="128"/>
      <c r="G23" s="128"/>
      <c r="H23" s="128"/>
      <c r="I23" s="128"/>
      <c r="J23" s="67"/>
      <c r="K23" s="98"/>
      <c r="L23" s="98"/>
      <c r="M23" s="98"/>
    </row>
    <row r="24" spans="1:1017 1025:2041 2049:3065 3073:4089 4097:5113 5121:6137 6145:7161 7169:8185 8193:9209 9217:10233 10241:11257 11265:12281 12289:13305 13313:14329 14337:15353 15361:16377" customFormat="1" ht="15" x14ac:dyDescent="0.25">
      <c r="A24" s="122"/>
      <c r="B24" s="122"/>
      <c r="C24" s="122"/>
      <c r="D24" s="122"/>
      <c r="E24" s="122"/>
      <c r="F24" s="122"/>
      <c r="G24" s="122"/>
      <c r="H24" s="122"/>
      <c r="I24" s="122"/>
      <c r="J24" s="122"/>
      <c r="K24" s="98"/>
      <c r="L24" s="98"/>
      <c r="M24" s="98"/>
    </row>
    <row r="25" spans="1:1017 1025:2041 2049:3065 3073:4089 4097:5113 5121:6137 6145:7161 7169:8185 8193:9209 9217:10233 10241:11257 11265:12281 12289:13305 13313:14329 14337:15353 15361:16377" customFormat="1" ht="15" x14ac:dyDescent="0.25">
      <c r="A25" s="103"/>
      <c r="B25" s="103"/>
      <c r="C25" s="103"/>
      <c r="D25" s="103"/>
      <c r="E25" s="103"/>
      <c r="F25" s="103"/>
      <c r="G25" s="103"/>
      <c r="H25" s="103"/>
      <c r="I25" s="103"/>
      <c r="J25" s="103"/>
    </row>
    <row r="26" spans="1:1017 1025:2041 2049:3065 3073:4089 4097:5113 5121:6137 6145:7161 7169:8185 8193:9209 9217:10233 10241:11257 11265:12281 12289:13305 13313:14329 14337:15353 15361:16377" customFormat="1" ht="15" x14ac:dyDescent="0.25">
      <c r="A26" s="103"/>
      <c r="B26" s="103"/>
      <c r="C26" s="103"/>
      <c r="D26" s="103"/>
      <c r="E26" s="103"/>
      <c r="F26" s="103"/>
      <c r="G26" s="103"/>
      <c r="H26" s="103"/>
      <c r="I26" s="103"/>
      <c r="J26" s="103"/>
    </row>
    <row r="27" spans="1:1017 1025:2041 2049:3065 3073:4089 4097:5113 5121:6137 6145:7161 7169:8185 8193:9209 9217:10233 10241:11257 11265:12281 12289:13305 13313:14329 14337:15353 15361:16377" customFormat="1" ht="15" x14ac:dyDescent="0.25">
      <c r="A27" s="103"/>
      <c r="B27" s="103"/>
      <c r="C27" s="103"/>
      <c r="D27" s="103"/>
      <c r="E27" s="103"/>
      <c r="F27" s="103"/>
      <c r="G27" s="103"/>
      <c r="H27" s="103"/>
      <c r="I27" s="103"/>
      <c r="J27" s="103"/>
    </row>
    <row r="28" spans="1:1017 1025:2041 2049:3065 3073:4089 4097:5113 5121:6137 6145:7161 7169:8185 8193:9209 9217:10233 10241:11257 11265:12281 12289:13305 13313:14329 14337:15353 15361:16377" customFormat="1" ht="15" x14ac:dyDescent="0.25">
      <c r="A28" s="103"/>
      <c r="B28" s="103"/>
      <c r="C28" s="103"/>
      <c r="D28" s="103"/>
      <c r="E28" s="103"/>
      <c r="F28" s="103"/>
      <c r="G28" s="103"/>
      <c r="H28" s="103"/>
      <c r="I28" s="103"/>
      <c r="J28" s="103"/>
    </row>
    <row r="29" spans="1:1017 1025:2041 2049:3065 3073:4089 4097:5113 5121:6137 6145:7161 7169:8185 8193:9209 9217:10233 10241:11257 11265:12281 12289:13305 13313:14329 14337:15353 15361:16377" customFormat="1" x14ac:dyDescent="0.2"/>
    <row r="30" spans="1:1017 1025:2041 2049:3065 3073:4089 4097:5113 5121:6137 6145:7161 7169:8185 8193:9209 9217:10233 10241:11257 11265:12281 12289:13305 13313:14329 14337:15353 15361:16377" customFormat="1" ht="15" x14ac:dyDescent="0.25">
      <c r="A30" s="102"/>
    </row>
    <row r="31" spans="1:1017 1025:2041 2049:3065 3073:4089 4097:5113 5121:6137 6145:7161 7169:8185 8193:9209 9217:10233 10241:11257 11265:12281 12289:13305 13313:14329 14337:15353 15361:16377" customFormat="1" x14ac:dyDescent="0.2">
      <c r="A31" s="98"/>
      <c r="B31" s="98"/>
      <c r="C31" s="98"/>
      <c r="D31" s="98"/>
      <c r="E31" s="98"/>
      <c r="F31" s="98"/>
      <c r="G31" s="98"/>
    </row>
    <row r="32" spans="1:1017 1025:2041 2049:3065 3073:4089 4097:5113 5121:6137 6145:7161 7169:8185 8193:9209 9217:10233 10241:11257 11265:12281 12289:13305 13313:14329 14337:15353 15361:16377" customFormat="1" x14ac:dyDescent="0.2">
      <c r="A32" s="98"/>
      <c r="B32" s="98"/>
      <c r="C32" s="98"/>
      <c r="D32" s="98"/>
      <c r="E32" s="98"/>
      <c r="F32" s="98"/>
      <c r="G32" s="98"/>
    </row>
    <row r="33" spans="1:15" customFormat="1" x14ac:dyDescent="0.2"/>
    <row r="34" spans="1:15" customFormat="1" x14ac:dyDescent="0.2"/>
    <row r="35" spans="1:15" customFormat="1" x14ac:dyDescent="0.2"/>
    <row r="36" spans="1:15" customFormat="1" x14ac:dyDescent="0.2"/>
    <row r="37" spans="1:15" customFormat="1" x14ac:dyDescent="0.2"/>
    <row r="38" spans="1:15" customFormat="1" x14ac:dyDescent="0.2">
      <c r="A38" s="67"/>
      <c r="B38" s="67"/>
      <c r="C38" s="67"/>
      <c r="D38" s="67"/>
      <c r="E38" s="67"/>
      <c r="F38" s="67"/>
      <c r="G38" s="67"/>
    </row>
    <row r="39" spans="1:15" customFormat="1" x14ac:dyDescent="0.2">
      <c r="A39" s="67"/>
      <c r="B39" s="67"/>
      <c r="C39" s="67"/>
      <c r="D39" s="67"/>
      <c r="E39" s="67"/>
      <c r="F39" s="67"/>
      <c r="G39" s="67"/>
    </row>
    <row r="40" spans="1:15" x14ac:dyDescent="0.2">
      <c r="A40" s="114"/>
      <c r="B40" s="114"/>
      <c r="C40" s="114"/>
      <c r="D40" s="114"/>
      <c r="E40" s="114"/>
      <c r="F40" s="114"/>
      <c r="G40" s="114"/>
      <c r="H40" s="114"/>
      <c r="I40" s="114"/>
      <c r="J40"/>
      <c r="K40"/>
      <c r="L40"/>
      <c r="M40"/>
      <c r="N40"/>
      <c r="O40"/>
    </row>
    <row r="41" spans="1:15" x14ac:dyDescent="0.2">
      <c r="A41" s="114"/>
      <c r="B41" s="114"/>
      <c r="C41" s="114"/>
      <c r="D41" s="114"/>
      <c r="E41" s="114"/>
      <c r="F41" s="114"/>
      <c r="G41" s="114"/>
      <c r="H41" s="114"/>
      <c r="I41" s="114"/>
      <c r="J41"/>
      <c r="K41"/>
      <c r="L41"/>
      <c r="M41"/>
      <c r="N41"/>
      <c r="O41"/>
    </row>
    <row r="42" spans="1:15" x14ac:dyDescent="0.2">
      <c r="A42" s="98"/>
      <c r="B42"/>
      <c r="C42"/>
      <c r="D42"/>
      <c r="E42"/>
      <c r="F42"/>
      <c r="G42"/>
      <c r="H42"/>
      <c r="I42"/>
      <c r="J42"/>
      <c r="K42"/>
      <c r="L42"/>
      <c r="M42"/>
      <c r="N42"/>
      <c r="O42"/>
    </row>
    <row r="43" spans="1:15" x14ac:dyDescent="0.2">
      <c r="J43"/>
      <c r="K43"/>
      <c r="L43"/>
      <c r="M43"/>
      <c r="N43"/>
      <c r="O43"/>
    </row>
    <row r="44" spans="1:15" x14ac:dyDescent="0.2">
      <c r="J44"/>
      <c r="K44"/>
      <c r="L44"/>
      <c r="M44"/>
      <c r="N44"/>
      <c r="O44"/>
    </row>
    <row r="45" spans="1:15" x14ac:dyDescent="0.2">
      <c r="J45"/>
      <c r="K45"/>
      <c r="L45"/>
      <c r="M45"/>
      <c r="N45"/>
      <c r="O45"/>
    </row>
    <row r="46" spans="1:15" x14ac:dyDescent="0.2">
      <c r="J46"/>
      <c r="K46"/>
      <c r="L46"/>
      <c r="M46"/>
      <c r="N46"/>
      <c r="O46"/>
    </row>
    <row r="47" spans="1:15" x14ac:dyDescent="0.2">
      <c r="J47"/>
      <c r="K47"/>
      <c r="L47"/>
      <c r="M47"/>
      <c r="N47"/>
      <c r="O47"/>
    </row>
    <row r="48" spans="1:15" x14ac:dyDescent="0.2">
      <c r="J48"/>
      <c r="K48"/>
      <c r="L48"/>
      <c r="M48"/>
      <c r="N48"/>
      <c r="O48"/>
    </row>
    <row r="49" spans="10:15" x14ac:dyDescent="0.2">
      <c r="J49"/>
      <c r="K49"/>
      <c r="L49"/>
      <c r="M49"/>
      <c r="N49"/>
      <c r="O49"/>
    </row>
    <row r="50" spans="10:15" x14ac:dyDescent="0.2">
      <c r="J50"/>
      <c r="K50"/>
      <c r="L50"/>
      <c r="M50"/>
      <c r="N50"/>
      <c r="O50"/>
    </row>
    <row r="51" spans="10:15" x14ac:dyDescent="0.2">
      <c r="J51"/>
      <c r="K51"/>
      <c r="L51"/>
      <c r="M51"/>
      <c r="N51"/>
      <c r="O51"/>
    </row>
    <row r="52" spans="10:15" x14ac:dyDescent="0.2">
      <c r="J52"/>
      <c r="K52"/>
      <c r="L52"/>
      <c r="M52"/>
      <c r="N52"/>
      <c r="O52"/>
    </row>
    <row r="53" spans="10:15" x14ac:dyDescent="0.2">
      <c r="J53"/>
      <c r="K53"/>
      <c r="L53"/>
      <c r="M53"/>
      <c r="N53"/>
      <c r="O53"/>
    </row>
    <row r="54" spans="10:15" x14ac:dyDescent="0.2">
      <c r="J54"/>
      <c r="K54"/>
      <c r="L54"/>
      <c r="M54"/>
      <c r="N54"/>
      <c r="O54"/>
    </row>
  </sheetData>
  <sheetProtection algorithmName="SHA-512" hashValue="PXzHCuuBHo2GbmUyIKXqKnuPcVzdloSeTr1rKwJ0W0JFzMvj84LyajLdLSsXfKqh8ugb1kVxd2jIUlSge+WROw==" saltValue="sgEjHMuhh0sDOV9L5DE63Q==" spinCount="100000" sheet="1" objects="1" scenarios="1"/>
  <mergeCells count="2">
    <mergeCell ref="A1:F1"/>
    <mergeCell ref="B3:F3"/>
  </mergeCells>
  <phoneticPr fontId="5" type="noConversion"/>
  <pageMargins left="0.75" right="0.75" top="1" bottom="1" header="0.5" footer="0.5"/>
  <pageSetup paperSize="8"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topLeftCell="A8" zoomScale="90" zoomScaleNormal="90" workbookViewId="0">
      <selection activeCell="J38" sqref="J38"/>
    </sheetView>
  </sheetViews>
  <sheetFormatPr defaultColWidth="9.140625" defaultRowHeight="12.75" x14ac:dyDescent="0.2"/>
  <cols>
    <col min="1" max="1" width="28" style="45" customWidth="1"/>
    <col min="2" max="2" width="32.140625" style="45" customWidth="1"/>
    <col min="3" max="3" width="37.5703125" style="45" customWidth="1"/>
    <col min="4" max="4" width="13.28515625" style="45" customWidth="1"/>
    <col min="5" max="5" width="14.28515625" style="45" customWidth="1"/>
    <col min="6" max="6" width="30.42578125" style="45" customWidth="1"/>
    <col min="7" max="7" width="10.5703125" style="45" customWidth="1"/>
    <col min="8" max="8" width="12.140625" style="45" customWidth="1"/>
    <col min="9" max="9" width="56.42578125" style="45" customWidth="1"/>
    <col min="10" max="10" width="23.140625" style="45" customWidth="1"/>
    <col min="11" max="11" width="20" style="45" customWidth="1"/>
    <col min="12" max="12" width="9.140625" style="45"/>
    <col min="13" max="13" width="27" style="45" customWidth="1"/>
    <col min="14" max="14" width="6.85546875" style="45" customWidth="1"/>
    <col min="15" max="15" width="11.7109375" style="45" customWidth="1"/>
    <col min="16" max="16" width="22.140625" style="45" customWidth="1"/>
    <col min="17" max="17" width="21.28515625" style="45" customWidth="1"/>
    <col min="18" max="16384" width="9.140625" style="45"/>
  </cols>
  <sheetData>
    <row r="1" spans="1:11" ht="39.75" customHeight="1" x14ac:dyDescent="0.2">
      <c r="A1" s="173" t="s">
        <v>147</v>
      </c>
      <c r="B1" s="207"/>
      <c r="C1" s="207"/>
      <c r="D1" s="207"/>
      <c r="E1" s="207"/>
      <c r="F1" s="207"/>
      <c r="G1" s="208"/>
      <c r="H1" s="208"/>
      <c r="I1" s="208"/>
    </row>
    <row r="2" spans="1:11" s="14" customFormat="1" ht="19.5" customHeight="1" x14ac:dyDescent="0.2">
      <c r="A2" s="115" t="s">
        <v>104</v>
      </c>
      <c r="B2" s="92" t="s">
        <v>126</v>
      </c>
      <c r="C2" s="92"/>
      <c r="D2" s="91"/>
      <c r="E2" s="91"/>
      <c r="F2" s="91"/>
    </row>
    <row r="3" spans="1:11" s="14" customFormat="1" ht="24.75" customHeight="1" x14ac:dyDescent="0.25">
      <c r="A3" s="88"/>
      <c r="B3" s="92" t="s">
        <v>133</v>
      </c>
      <c r="C3" s="92" t="s">
        <v>152</v>
      </c>
      <c r="D3" s="167" t="s">
        <v>153</v>
      </c>
      <c r="E3" s="91"/>
      <c r="F3" s="91"/>
    </row>
    <row r="4" spans="1:11" s="70" customFormat="1" ht="18.75" customHeight="1" x14ac:dyDescent="0.2">
      <c r="A4" s="214" t="s">
        <v>132</v>
      </c>
      <c r="B4" s="215"/>
      <c r="C4" s="215"/>
      <c r="D4" s="215"/>
      <c r="E4" s="215"/>
      <c r="F4" s="215"/>
      <c r="G4" s="93"/>
      <c r="H4" s="93"/>
    </row>
    <row r="5" spans="1:11" ht="20.25" customHeight="1" x14ac:dyDescent="0.25">
      <c r="A5" s="209"/>
      <c r="B5" s="210"/>
      <c r="C5" s="210"/>
      <c r="D5" s="210"/>
      <c r="E5" s="210"/>
      <c r="F5" s="210"/>
      <c r="G5" s="210"/>
      <c r="H5" s="210"/>
      <c r="I5" s="210"/>
    </row>
    <row r="6" spans="1:11" ht="38.25" customHeight="1" x14ac:dyDescent="0.2">
      <c r="B6" s="121" t="s">
        <v>43</v>
      </c>
      <c r="C6" s="16"/>
      <c r="I6" s="211" t="s">
        <v>114</v>
      </c>
      <c r="J6" s="212"/>
      <c r="K6" s="213"/>
    </row>
    <row r="7" spans="1:11" ht="33" customHeight="1" x14ac:dyDescent="0.2">
      <c r="A7" s="204" t="s">
        <v>107</v>
      </c>
      <c r="B7" s="205"/>
      <c r="C7" s="205"/>
      <c r="D7" s="205"/>
      <c r="E7" s="205"/>
      <c r="F7" s="205"/>
      <c r="G7" s="205"/>
      <c r="H7" s="205"/>
      <c r="I7" s="205"/>
      <c r="J7" s="205"/>
      <c r="K7" s="206"/>
    </row>
    <row r="8" spans="1:11" ht="42" customHeight="1" x14ac:dyDescent="0.2">
      <c r="A8" s="17" t="s">
        <v>24</v>
      </c>
      <c r="B8" s="17" t="s">
        <v>6</v>
      </c>
      <c r="C8" s="17"/>
      <c r="D8" s="17" t="s">
        <v>7</v>
      </c>
      <c r="E8" s="17"/>
      <c r="F8" s="17" t="s">
        <v>36</v>
      </c>
      <c r="G8" s="18" t="s">
        <v>37</v>
      </c>
      <c r="H8" s="18" t="s">
        <v>38</v>
      </c>
      <c r="I8" s="18" t="s">
        <v>40</v>
      </c>
      <c r="J8" s="198"/>
      <c r="K8" s="199"/>
    </row>
    <row r="9" spans="1:11" ht="25.5" x14ac:dyDescent="0.2">
      <c r="A9" s="19" t="s">
        <v>9</v>
      </c>
      <c r="B9" s="20" t="s">
        <v>51</v>
      </c>
      <c r="C9" s="21"/>
      <c r="D9" s="22">
        <v>1</v>
      </c>
      <c r="E9" s="23">
        <v>100</v>
      </c>
      <c r="F9" s="21" t="s">
        <v>10</v>
      </c>
      <c r="G9" s="23">
        <v>100</v>
      </c>
      <c r="H9" s="23">
        <v>100</v>
      </c>
      <c r="I9" s="24" t="s">
        <v>39</v>
      </c>
      <c r="J9" s="200" t="s">
        <v>52</v>
      </c>
      <c r="K9" s="199"/>
    </row>
    <row r="10" spans="1:11" ht="39.75" customHeight="1" x14ac:dyDescent="0.2">
      <c r="A10" s="21"/>
      <c r="B10" s="20" t="s">
        <v>75</v>
      </c>
      <c r="C10" s="147" t="s">
        <v>108</v>
      </c>
      <c r="D10" s="55">
        <v>0</v>
      </c>
      <c r="E10" s="51">
        <v>100</v>
      </c>
      <c r="F10" s="148" t="s">
        <v>12</v>
      </c>
      <c r="G10" s="51">
        <f>D10*E10</f>
        <v>0</v>
      </c>
      <c r="H10" s="51">
        <f>H9+G10</f>
        <v>100</v>
      </c>
      <c r="I10" s="144" t="s">
        <v>109</v>
      </c>
      <c r="J10" s="199"/>
      <c r="K10" s="199"/>
    </row>
    <row r="11" spans="1:11" ht="111.75" customHeight="1" x14ac:dyDescent="0.2">
      <c r="A11" s="19" t="s">
        <v>13</v>
      </c>
      <c r="B11" s="19" t="s">
        <v>14</v>
      </c>
      <c r="C11" s="32" t="s">
        <v>94</v>
      </c>
      <c r="D11" s="25">
        <v>0.1087</v>
      </c>
      <c r="E11" s="26">
        <f>H10</f>
        <v>100</v>
      </c>
      <c r="F11" s="77" t="s">
        <v>12</v>
      </c>
      <c r="G11" s="26">
        <f>D11*E11</f>
        <v>10.870000000000001</v>
      </c>
      <c r="H11" s="26"/>
      <c r="I11" s="182" t="s">
        <v>134</v>
      </c>
      <c r="J11" s="199"/>
      <c r="K11" s="199"/>
    </row>
    <row r="12" spans="1:11" ht="204.75" customHeight="1" x14ac:dyDescent="0.2">
      <c r="A12" s="21"/>
      <c r="B12" s="21"/>
      <c r="C12" s="32" t="s">
        <v>95</v>
      </c>
      <c r="D12" s="25">
        <v>2.6100000000000002E-2</v>
      </c>
      <c r="E12" s="26">
        <f>H10</f>
        <v>100</v>
      </c>
      <c r="F12" s="77" t="s">
        <v>12</v>
      </c>
      <c r="G12" s="26">
        <f>D12*E12</f>
        <v>2.6100000000000003</v>
      </c>
      <c r="H12" s="26"/>
      <c r="I12" s="182"/>
      <c r="J12" s="199"/>
      <c r="K12" s="199"/>
    </row>
    <row r="13" spans="1:11" ht="84.75" customHeight="1" x14ac:dyDescent="0.2">
      <c r="A13" s="21"/>
      <c r="B13" s="21"/>
      <c r="C13" s="32" t="s">
        <v>62</v>
      </c>
      <c r="D13" s="25">
        <v>6.0000000000000001E-3</v>
      </c>
      <c r="E13" s="26">
        <f>H10</f>
        <v>100</v>
      </c>
      <c r="F13" s="77" t="s">
        <v>12</v>
      </c>
      <c r="G13" s="26">
        <f>D13*E13</f>
        <v>0.6</v>
      </c>
      <c r="H13" s="26"/>
      <c r="I13" s="182"/>
      <c r="J13" s="199"/>
      <c r="K13" s="199"/>
    </row>
    <row r="14" spans="1:11" ht="24.75" customHeight="1" x14ac:dyDescent="0.2">
      <c r="A14" s="21"/>
      <c r="B14" s="21"/>
      <c r="C14" s="18" t="s">
        <v>8</v>
      </c>
      <c r="D14" s="27">
        <f>SUM(D11:D13)</f>
        <v>0.14080000000000001</v>
      </c>
      <c r="E14" s="28">
        <f>H10</f>
        <v>100</v>
      </c>
      <c r="F14" s="17" t="s">
        <v>12</v>
      </c>
      <c r="G14" s="28">
        <f>SUM(G11:G13)</f>
        <v>14.08</v>
      </c>
      <c r="H14" s="28">
        <f>H10+G14</f>
        <v>114.08</v>
      </c>
      <c r="I14" s="23"/>
      <c r="J14" s="199"/>
      <c r="K14" s="199"/>
    </row>
    <row r="15" spans="1:11" ht="37.5" customHeight="1" x14ac:dyDescent="0.2">
      <c r="A15" s="17" t="s">
        <v>15</v>
      </c>
      <c r="B15" s="19" t="s">
        <v>16</v>
      </c>
      <c r="C15" s="77"/>
      <c r="D15" s="25">
        <v>8.3299999999999999E-2</v>
      </c>
      <c r="E15" s="26">
        <f>H10+G11+G12</f>
        <v>113.48</v>
      </c>
      <c r="F15" s="29" t="s">
        <v>17</v>
      </c>
      <c r="G15" s="26">
        <f t="shared" ref="G15:G19" si="0">D15*E15</f>
        <v>9.452884000000001</v>
      </c>
      <c r="H15" s="26">
        <f>H14+G15</f>
        <v>123.532884</v>
      </c>
      <c r="I15" s="76" t="s">
        <v>96</v>
      </c>
      <c r="J15" s="199"/>
      <c r="K15" s="199"/>
    </row>
    <row r="16" spans="1:11" ht="72" customHeight="1" x14ac:dyDescent="0.2">
      <c r="A16" s="19" t="s">
        <v>18</v>
      </c>
      <c r="B16" s="20" t="s">
        <v>76</v>
      </c>
      <c r="C16" s="49" t="s">
        <v>110</v>
      </c>
      <c r="D16" s="55">
        <v>0</v>
      </c>
      <c r="E16" s="51">
        <f>H15</f>
        <v>123.532884</v>
      </c>
      <c r="F16" s="52" t="s">
        <v>19</v>
      </c>
      <c r="G16" s="51">
        <f t="shared" si="0"/>
        <v>0</v>
      </c>
      <c r="H16" s="146"/>
      <c r="I16" s="144" t="s">
        <v>46</v>
      </c>
      <c r="J16" s="199"/>
      <c r="K16" s="199"/>
    </row>
    <row r="17" spans="1:13" ht="138.75" customHeight="1" x14ac:dyDescent="0.2">
      <c r="A17" s="21"/>
      <c r="B17" s="21"/>
      <c r="C17" s="30" t="s">
        <v>41</v>
      </c>
      <c r="D17" s="13">
        <v>0</v>
      </c>
      <c r="E17" s="31">
        <f>H15</f>
        <v>123.532884</v>
      </c>
      <c r="F17" s="30" t="s">
        <v>19</v>
      </c>
      <c r="G17" s="31">
        <f t="shared" si="0"/>
        <v>0</v>
      </c>
      <c r="H17" s="31"/>
      <c r="I17" s="112" t="s">
        <v>123</v>
      </c>
      <c r="J17" s="199"/>
      <c r="K17" s="199"/>
    </row>
    <row r="18" spans="1:13" ht="105" customHeight="1" x14ac:dyDescent="0.2">
      <c r="A18" s="21"/>
      <c r="B18" s="21"/>
      <c r="C18" s="30" t="s">
        <v>98</v>
      </c>
      <c r="D18" s="33">
        <v>5.0000000000000001E-4</v>
      </c>
      <c r="E18" s="31">
        <f>H15</f>
        <v>123.532884</v>
      </c>
      <c r="F18" s="30" t="s">
        <v>19</v>
      </c>
      <c r="G18" s="31">
        <f t="shared" si="0"/>
        <v>6.1766441999999998E-2</v>
      </c>
      <c r="H18" s="31"/>
      <c r="I18" s="137" t="s">
        <v>97</v>
      </c>
      <c r="J18" s="199"/>
      <c r="K18" s="199"/>
    </row>
    <row r="19" spans="1:13" ht="73.5" customHeight="1" x14ac:dyDescent="0.2">
      <c r="A19" s="21"/>
      <c r="B19" s="21"/>
      <c r="C19" s="30" t="s">
        <v>58</v>
      </c>
      <c r="D19" s="33">
        <v>1.0200000000000001E-2</v>
      </c>
      <c r="E19" s="31">
        <f>H15</f>
        <v>123.532884</v>
      </c>
      <c r="F19" s="30" t="s">
        <v>19</v>
      </c>
      <c r="G19" s="31">
        <f t="shared" si="0"/>
        <v>1.2600354168000001</v>
      </c>
      <c r="H19" s="31"/>
      <c r="I19" s="84" t="s">
        <v>99</v>
      </c>
      <c r="J19" s="199"/>
      <c r="K19" s="199"/>
    </row>
    <row r="20" spans="1:13" ht="41.25" customHeight="1" x14ac:dyDescent="0.2">
      <c r="A20" s="21"/>
      <c r="B20" s="21"/>
      <c r="C20" s="18" t="s">
        <v>8</v>
      </c>
      <c r="D20" s="27">
        <f>SUM(D16:D19)</f>
        <v>1.0700000000000001E-2</v>
      </c>
      <c r="E20" s="28">
        <f>H15</f>
        <v>123.532884</v>
      </c>
      <c r="F20" s="18" t="s">
        <v>19</v>
      </c>
      <c r="G20" s="28">
        <f>SUM(G16:G19)</f>
        <v>1.3218018588</v>
      </c>
      <c r="H20" s="28">
        <f>H15+G20</f>
        <v>124.8546858588</v>
      </c>
      <c r="I20" s="23"/>
      <c r="J20" s="199"/>
      <c r="K20" s="199"/>
    </row>
    <row r="21" spans="1:13" ht="51.75" customHeight="1" x14ac:dyDescent="0.2">
      <c r="A21" s="21"/>
      <c r="B21" s="20" t="s">
        <v>26</v>
      </c>
      <c r="C21" s="30" t="s">
        <v>65</v>
      </c>
      <c r="D21" s="33">
        <v>7.5300000000000006E-2</v>
      </c>
      <c r="E21" s="31">
        <f>H15</f>
        <v>123.532884</v>
      </c>
      <c r="F21" s="30" t="s">
        <v>19</v>
      </c>
      <c r="G21" s="31">
        <f t="shared" ref="G21:G26" si="1">D21*E21</f>
        <v>9.3020261652000009</v>
      </c>
      <c r="H21" s="31"/>
      <c r="I21" s="182" t="s">
        <v>100</v>
      </c>
      <c r="J21" s="199"/>
      <c r="K21" s="199"/>
    </row>
    <row r="22" spans="1:13" ht="42.75" customHeight="1" x14ac:dyDescent="0.2">
      <c r="A22" s="21"/>
      <c r="B22" s="32"/>
      <c r="C22" s="30" t="s">
        <v>66</v>
      </c>
      <c r="D22" s="33">
        <v>7.0000000000000007E-2</v>
      </c>
      <c r="E22" s="31">
        <f>H15</f>
        <v>123.532884</v>
      </c>
      <c r="F22" s="30" t="s">
        <v>19</v>
      </c>
      <c r="G22" s="31">
        <f t="shared" si="1"/>
        <v>8.6473018800000006</v>
      </c>
      <c r="H22" s="31"/>
      <c r="I22" s="182"/>
      <c r="J22" s="199"/>
      <c r="K22" s="199"/>
    </row>
    <row r="23" spans="1:13" ht="168" customHeight="1" x14ac:dyDescent="0.2">
      <c r="A23" s="21"/>
      <c r="B23" s="32"/>
      <c r="C23" s="30" t="s">
        <v>155</v>
      </c>
      <c r="D23" s="168">
        <v>5.3400000000000003E-2</v>
      </c>
      <c r="E23" s="31">
        <f>H15</f>
        <v>123.532884</v>
      </c>
      <c r="F23" s="30" t="s">
        <v>19</v>
      </c>
      <c r="G23" s="31">
        <f t="shared" si="1"/>
        <v>6.5966560055999999</v>
      </c>
      <c r="H23" s="31"/>
      <c r="I23" s="182"/>
      <c r="J23" s="199"/>
      <c r="K23" s="199"/>
    </row>
    <row r="24" spans="1:13" ht="184.5" customHeight="1" x14ac:dyDescent="0.2">
      <c r="A24" s="21"/>
      <c r="B24" s="32"/>
      <c r="C24" s="34" t="s">
        <v>83</v>
      </c>
      <c r="D24" s="13">
        <v>0</v>
      </c>
      <c r="E24" s="31">
        <f>H15</f>
        <v>123.532884</v>
      </c>
      <c r="F24" s="30" t="s">
        <v>19</v>
      </c>
      <c r="G24" s="31">
        <f t="shared" si="1"/>
        <v>0</v>
      </c>
      <c r="H24" s="31"/>
      <c r="I24" s="182" t="s">
        <v>63</v>
      </c>
      <c r="J24" s="201" t="s">
        <v>77</v>
      </c>
      <c r="K24" s="202"/>
    </row>
    <row r="25" spans="1:13" ht="181.5" customHeight="1" x14ac:dyDescent="0.2">
      <c r="A25" s="21"/>
      <c r="B25" s="32"/>
      <c r="C25" s="32" t="s">
        <v>84</v>
      </c>
      <c r="D25" s="13">
        <v>0</v>
      </c>
      <c r="E25" s="31">
        <f>H15</f>
        <v>123.532884</v>
      </c>
      <c r="F25" s="30" t="s">
        <v>19</v>
      </c>
      <c r="G25" s="31">
        <f t="shared" si="1"/>
        <v>0</v>
      </c>
      <c r="H25" s="31"/>
      <c r="I25" s="182"/>
      <c r="J25" s="203" t="s">
        <v>111</v>
      </c>
      <c r="K25" s="203"/>
    </row>
    <row r="26" spans="1:13" ht="141" customHeight="1" x14ac:dyDescent="0.2">
      <c r="A26" s="21"/>
      <c r="B26" s="123"/>
      <c r="C26" s="34" t="s">
        <v>101</v>
      </c>
      <c r="D26" s="13">
        <v>0</v>
      </c>
      <c r="E26" s="31">
        <f>H15</f>
        <v>123.532884</v>
      </c>
      <c r="F26" s="30" t="s">
        <v>19</v>
      </c>
      <c r="G26" s="31">
        <f t="shared" si="1"/>
        <v>0</v>
      </c>
      <c r="H26" s="31"/>
      <c r="I26" s="124" t="s">
        <v>116</v>
      </c>
      <c r="J26" s="192"/>
      <c r="K26" s="193"/>
      <c r="L26" s="72"/>
      <c r="M26" s="72"/>
    </row>
    <row r="27" spans="1:13" ht="26.25" customHeight="1" x14ac:dyDescent="0.2">
      <c r="A27" s="21"/>
      <c r="B27" s="21"/>
      <c r="C27" s="18" t="s">
        <v>8</v>
      </c>
      <c r="D27" s="27">
        <f>SUM(D21:D26)</f>
        <v>0.19870000000000002</v>
      </c>
      <c r="E27" s="28">
        <f>H15</f>
        <v>123.532884</v>
      </c>
      <c r="F27" s="18" t="s">
        <v>19</v>
      </c>
      <c r="G27" s="28">
        <f>SUM(G21:G26)</f>
        <v>24.545984050800001</v>
      </c>
      <c r="H27" s="28">
        <f>H20+G27</f>
        <v>149.4006699096</v>
      </c>
      <c r="I27" s="23"/>
      <c r="J27" s="194"/>
      <c r="K27" s="195"/>
      <c r="L27" s="72"/>
    </row>
    <row r="28" spans="1:13" ht="33" customHeight="1" x14ac:dyDescent="0.2">
      <c r="A28" s="178" t="s">
        <v>22</v>
      </c>
      <c r="B28" s="181" t="s">
        <v>135</v>
      </c>
      <c r="C28" s="157" t="s">
        <v>136</v>
      </c>
      <c r="D28" s="130">
        <v>0</v>
      </c>
      <c r="E28" s="23">
        <f>H27</f>
        <v>149.4006699096</v>
      </c>
      <c r="F28" s="36" t="s">
        <v>23</v>
      </c>
      <c r="G28" s="23">
        <f t="shared" ref="G28:G34" si="2">D28*E28</f>
        <v>0</v>
      </c>
      <c r="H28" s="23"/>
      <c r="I28" s="182" t="s">
        <v>137</v>
      </c>
      <c r="J28" s="194"/>
      <c r="K28" s="195"/>
    </row>
    <row r="29" spans="1:13" ht="21" customHeight="1" x14ac:dyDescent="0.2">
      <c r="A29" s="179"/>
      <c r="B29" s="179"/>
      <c r="C29" s="129" t="s">
        <v>70</v>
      </c>
      <c r="D29" s="130">
        <v>0</v>
      </c>
      <c r="E29" s="23">
        <f>H27</f>
        <v>149.4006699096</v>
      </c>
      <c r="F29" s="36" t="s">
        <v>23</v>
      </c>
      <c r="G29" s="23">
        <f t="shared" si="2"/>
        <v>0</v>
      </c>
      <c r="H29" s="23"/>
      <c r="I29" s="182"/>
      <c r="J29" s="194"/>
      <c r="K29" s="195"/>
    </row>
    <row r="30" spans="1:13" x14ac:dyDescent="0.2">
      <c r="A30" s="179"/>
      <c r="B30" s="179"/>
      <c r="C30" s="129" t="s">
        <v>71</v>
      </c>
      <c r="D30" s="130">
        <v>0</v>
      </c>
      <c r="E30" s="23">
        <f>H27</f>
        <v>149.4006699096</v>
      </c>
      <c r="F30" s="36" t="s">
        <v>23</v>
      </c>
      <c r="G30" s="23">
        <f t="shared" si="2"/>
        <v>0</v>
      </c>
      <c r="H30" s="23"/>
      <c r="I30" s="182"/>
      <c r="J30" s="194"/>
      <c r="K30" s="195"/>
    </row>
    <row r="31" spans="1:13" x14ac:dyDescent="0.2">
      <c r="A31" s="179"/>
      <c r="B31" s="179"/>
      <c r="C31" s="129" t="s">
        <v>0</v>
      </c>
      <c r="D31" s="130">
        <v>0</v>
      </c>
      <c r="E31" s="23">
        <f>H27</f>
        <v>149.4006699096</v>
      </c>
      <c r="F31" s="36" t="s">
        <v>23</v>
      </c>
      <c r="G31" s="23">
        <f t="shared" si="2"/>
        <v>0</v>
      </c>
      <c r="H31" s="23"/>
      <c r="I31" s="182"/>
      <c r="J31" s="194"/>
      <c r="K31" s="195"/>
    </row>
    <row r="32" spans="1:13" x14ac:dyDescent="0.2">
      <c r="A32" s="179"/>
      <c r="B32" s="179"/>
      <c r="C32" s="129" t="s">
        <v>0</v>
      </c>
      <c r="D32" s="130">
        <v>0</v>
      </c>
      <c r="E32" s="23">
        <f>H27</f>
        <v>149.4006699096</v>
      </c>
      <c r="F32" s="36" t="s">
        <v>23</v>
      </c>
      <c r="G32" s="23">
        <f t="shared" si="2"/>
        <v>0</v>
      </c>
      <c r="H32" s="23"/>
      <c r="I32" s="182"/>
      <c r="J32" s="194"/>
      <c r="K32" s="195"/>
    </row>
    <row r="33" spans="1:12" x14ac:dyDescent="0.2">
      <c r="A33" s="179"/>
      <c r="B33" s="179"/>
      <c r="C33" s="129" t="s">
        <v>0</v>
      </c>
      <c r="D33" s="130">
        <v>0</v>
      </c>
      <c r="E33" s="23">
        <f>H27</f>
        <v>149.4006699096</v>
      </c>
      <c r="F33" s="36" t="s">
        <v>23</v>
      </c>
      <c r="G33" s="23">
        <f t="shared" si="2"/>
        <v>0</v>
      </c>
      <c r="H33" s="23"/>
      <c r="I33" s="182"/>
      <c r="J33" s="194"/>
      <c r="K33" s="195"/>
    </row>
    <row r="34" spans="1:12" ht="34.5" customHeight="1" x14ac:dyDescent="0.2">
      <c r="A34" s="179"/>
      <c r="B34" s="179"/>
      <c r="C34" s="129" t="s">
        <v>0</v>
      </c>
      <c r="D34" s="130">
        <v>0</v>
      </c>
      <c r="E34" s="26">
        <f>H27</f>
        <v>149.4006699096</v>
      </c>
      <c r="F34" s="29" t="s">
        <v>23</v>
      </c>
      <c r="G34" s="26">
        <f t="shared" si="2"/>
        <v>0</v>
      </c>
      <c r="H34" s="23"/>
      <c r="I34" s="182"/>
      <c r="J34" s="196"/>
      <c r="K34" s="197"/>
      <c r="L34" s="71"/>
    </row>
    <row r="35" spans="1:12" ht="35.25" customHeight="1" x14ac:dyDescent="0.2">
      <c r="A35" s="180"/>
      <c r="B35" s="180"/>
      <c r="C35" s="18" t="s">
        <v>42</v>
      </c>
      <c r="D35" s="27">
        <f>SUM(D28:D34)</f>
        <v>0</v>
      </c>
      <c r="E35" s="28">
        <f>H27</f>
        <v>149.4006699096</v>
      </c>
      <c r="F35" s="18" t="s">
        <v>23</v>
      </c>
      <c r="G35" s="28">
        <f>SUM(G28:G34)</f>
        <v>0</v>
      </c>
      <c r="H35" s="28">
        <f>H27+G35</f>
        <v>149.4006699096</v>
      </c>
      <c r="I35" s="23"/>
      <c r="J35" s="133"/>
      <c r="K35" s="134"/>
    </row>
    <row r="36" spans="1:12" ht="91.5" customHeight="1" x14ac:dyDescent="0.2">
      <c r="A36" s="37"/>
      <c r="B36" s="37"/>
      <c r="C36" s="37"/>
      <c r="D36" s="37"/>
      <c r="E36" s="37"/>
      <c r="F36" s="85" t="s">
        <v>148</v>
      </c>
      <c r="G36" s="37"/>
      <c r="H36" s="38">
        <f>H35</f>
        <v>149.4006699096</v>
      </c>
      <c r="I36" s="38" t="s">
        <v>44</v>
      </c>
      <c r="J36" s="149">
        <f>ROUND(H36/100,4)</f>
        <v>1.494</v>
      </c>
      <c r="K36" s="135"/>
    </row>
    <row r="37" spans="1:12" ht="72" customHeight="1" x14ac:dyDescent="0.2">
      <c r="A37" s="37"/>
      <c r="B37" s="34" t="s">
        <v>93</v>
      </c>
      <c r="C37" s="37"/>
      <c r="D37" s="37"/>
      <c r="E37" s="37"/>
      <c r="F37" s="37" t="s">
        <v>112</v>
      </c>
      <c r="G37" s="37"/>
      <c r="H37" s="12">
        <v>1</v>
      </c>
      <c r="I37" s="38" t="s">
        <v>121</v>
      </c>
      <c r="J37" s="21"/>
      <c r="K37" s="21"/>
    </row>
    <row r="38" spans="1:12" ht="87.75" customHeight="1" x14ac:dyDescent="0.2">
      <c r="A38" s="37"/>
      <c r="B38" s="37"/>
      <c r="C38" s="37"/>
      <c r="D38" s="37"/>
      <c r="E38" s="37"/>
      <c r="F38" s="37" t="s">
        <v>113</v>
      </c>
      <c r="G38" s="37"/>
      <c r="H38" s="38">
        <f>J36*H37</f>
        <v>1.494</v>
      </c>
      <c r="I38" s="40" t="s">
        <v>45</v>
      </c>
      <c r="J38" s="41">
        <f>ROUND(J36*H37,4)</f>
        <v>1.494</v>
      </c>
      <c r="K38" s="73"/>
    </row>
    <row r="39" spans="1:12" x14ac:dyDescent="0.2">
      <c r="A39" s="42"/>
      <c r="B39" s="43" t="s">
        <v>43</v>
      </c>
      <c r="C39" s="44"/>
      <c r="D39" s="42"/>
      <c r="E39" s="42"/>
      <c r="F39" s="42"/>
      <c r="G39" s="42"/>
      <c r="H39" s="42"/>
      <c r="I39" s="42"/>
      <c r="J39" s="42"/>
      <c r="K39" s="42"/>
    </row>
    <row r="40" spans="1:12" ht="12.75" customHeight="1" x14ac:dyDescent="0.2">
      <c r="B40" s="46"/>
      <c r="C40" s="47"/>
    </row>
    <row r="42" spans="1:12" ht="25.5" customHeight="1" x14ac:dyDescent="0.2">
      <c r="A42" s="183" t="s">
        <v>80</v>
      </c>
      <c r="B42" s="184"/>
      <c r="C42" s="184"/>
      <c r="D42" s="184"/>
      <c r="E42" s="184"/>
      <c r="F42" s="184"/>
      <c r="G42" s="184"/>
      <c r="H42" s="184"/>
      <c r="I42" s="184"/>
      <c r="J42" s="185"/>
    </row>
    <row r="43" spans="1:12" ht="91.5" customHeight="1" x14ac:dyDescent="0.2">
      <c r="A43" s="186"/>
      <c r="B43" s="187"/>
      <c r="C43" s="187"/>
      <c r="D43" s="187"/>
      <c r="E43" s="187"/>
      <c r="F43" s="187"/>
      <c r="G43" s="187"/>
      <c r="H43" s="187"/>
      <c r="I43" s="187"/>
      <c r="J43" s="188"/>
    </row>
    <row r="44" spans="1:12" x14ac:dyDescent="0.2">
      <c r="A44" s="186"/>
      <c r="B44" s="187"/>
      <c r="C44" s="187"/>
      <c r="D44" s="187"/>
      <c r="E44" s="187"/>
      <c r="F44" s="187"/>
      <c r="G44" s="187"/>
      <c r="H44" s="187"/>
      <c r="I44" s="187"/>
      <c r="J44" s="188"/>
    </row>
    <row r="45" spans="1:12" ht="7.5" customHeight="1" x14ac:dyDescent="0.2">
      <c r="A45" s="189"/>
      <c r="B45" s="190"/>
      <c r="C45" s="190"/>
      <c r="D45" s="190"/>
      <c r="E45" s="190"/>
      <c r="F45" s="190"/>
      <c r="G45" s="190"/>
      <c r="H45" s="190"/>
      <c r="I45" s="190"/>
      <c r="J45" s="191"/>
    </row>
  </sheetData>
  <sheetProtection algorithmName="SHA-512" hashValue="z9qwP7NnLwEUUhEU7/7+Z4/kYbM5XYZv9/xvvqyqEdORQPXMacG4H9f4i9JOiTBrCG+Didy2Slu40aIuOujkIQ==" saltValue="eyR7eNZ8BcLnxQ3+ZtXY0Q==" spinCount="100000" sheet="1" objects="1" scenarios="1"/>
  <mergeCells count="17">
    <mergeCell ref="A7:K7"/>
    <mergeCell ref="A1:I1"/>
    <mergeCell ref="A5:I5"/>
    <mergeCell ref="I6:K6"/>
    <mergeCell ref="A4:F4"/>
    <mergeCell ref="J8:K8"/>
    <mergeCell ref="J9:K23"/>
    <mergeCell ref="I11:I13"/>
    <mergeCell ref="I21:I23"/>
    <mergeCell ref="I24:I25"/>
    <mergeCell ref="J24:K24"/>
    <mergeCell ref="J25:K25"/>
    <mergeCell ref="A28:A35"/>
    <mergeCell ref="B28:B35"/>
    <mergeCell ref="I28:I34"/>
    <mergeCell ref="A42:J45"/>
    <mergeCell ref="J26:K34"/>
  </mergeCells>
  <pageMargins left="0.70866141732283472" right="0.70866141732283472" top="0.74803149606299213" bottom="0.74803149606299213" header="0.31496062992125984" footer="0.31496062992125984"/>
  <pageSetup paperSize="8"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topLeftCell="A22" zoomScale="90" zoomScaleNormal="90" workbookViewId="0">
      <selection activeCell="C14" sqref="C14"/>
    </sheetView>
  </sheetViews>
  <sheetFormatPr defaultColWidth="9.140625" defaultRowHeight="12.75" x14ac:dyDescent="0.2"/>
  <cols>
    <col min="1" max="1" width="28" style="45" customWidth="1"/>
    <col min="2" max="2" width="30.5703125" style="45" customWidth="1"/>
    <col min="3" max="3" width="37.5703125" style="45" customWidth="1"/>
    <col min="4" max="4" width="14.42578125" style="45" bestFit="1" customWidth="1"/>
    <col min="5" max="5" width="12.85546875" style="45" customWidth="1"/>
    <col min="6" max="6" width="32.28515625" style="45" customWidth="1"/>
    <col min="7" max="7" width="12" style="45" bestFit="1" customWidth="1"/>
    <col min="8" max="8" width="12.140625" style="45" customWidth="1"/>
    <col min="9" max="9" width="55.7109375" style="45" customWidth="1"/>
    <col min="10" max="10" width="19.85546875" style="45" customWidth="1"/>
    <col min="11" max="11" width="23.140625" style="45" customWidth="1"/>
    <col min="12" max="12" width="10.28515625" style="45" customWidth="1"/>
    <col min="13" max="13" width="6.85546875" style="45" customWidth="1"/>
    <col min="14" max="14" width="11.7109375" style="45" customWidth="1"/>
    <col min="15" max="15" width="22.140625" style="45" customWidth="1"/>
    <col min="16" max="16" width="21.28515625" style="45" customWidth="1"/>
    <col min="17" max="16384" width="9.140625" style="45"/>
  </cols>
  <sheetData>
    <row r="1" spans="1:11" ht="34.5" customHeight="1" x14ac:dyDescent="0.2">
      <c r="A1" s="173" t="s">
        <v>149</v>
      </c>
      <c r="B1" s="207"/>
      <c r="C1" s="207"/>
      <c r="D1" s="207"/>
      <c r="E1" s="207"/>
      <c r="F1" s="207"/>
      <c r="G1" s="208"/>
      <c r="H1" s="208"/>
      <c r="I1" s="208"/>
    </row>
    <row r="2" spans="1:11" s="14" customFormat="1" ht="19.5" customHeight="1" x14ac:dyDescent="0.2">
      <c r="A2" s="115" t="s">
        <v>104</v>
      </c>
      <c r="B2" s="92" t="s">
        <v>126</v>
      </c>
      <c r="C2" s="92"/>
      <c r="D2" s="91"/>
      <c r="E2" s="91"/>
      <c r="F2" s="91"/>
    </row>
    <row r="3" spans="1:11" s="14" customFormat="1" ht="24.75" customHeight="1" x14ac:dyDescent="0.25">
      <c r="A3" s="88"/>
      <c r="B3" s="92" t="s">
        <v>133</v>
      </c>
      <c r="C3" s="92"/>
      <c r="D3" s="167" t="s">
        <v>153</v>
      </c>
      <c r="E3" s="91"/>
      <c r="F3" s="91"/>
    </row>
    <row r="4" spans="1:11" s="70" customFormat="1" ht="19.5" customHeight="1" x14ac:dyDescent="0.2">
      <c r="A4" s="140"/>
      <c r="B4" s="141"/>
      <c r="C4" s="141"/>
      <c r="D4" s="113"/>
      <c r="E4" s="113"/>
      <c r="F4" s="113"/>
      <c r="G4" s="113"/>
      <c r="H4" s="113"/>
    </row>
    <row r="5" spans="1:11" s="70" customFormat="1" ht="18.75" customHeight="1" x14ac:dyDescent="0.2">
      <c r="A5" s="214" t="s">
        <v>132</v>
      </c>
      <c r="B5" s="215"/>
      <c r="C5" s="215"/>
      <c r="D5" s="215"/>
      <c r="E5" s="215"/>
      <c r="F5" s="215"/>
      <c r="G5" s="93"/>
      <c r="H5" s="93"/>
    </row>
    <row r="6" spans="1:11" ht="15.75" customHeight="1" x14ac:dyDescent="0.2">
      <c r="A6" s="177"/>
      <c r="B6" s="230"/>
      <c r="C6" s="230"/>
      <c r="D6" s="230"/>
      <c r="E6" s="230"/>
      <c r="F6" s="230"/>
      <c r="G6" s="230"/>
      <c r="H6" s="230"/>
      <c r="I6" s="230"/>
      <c r="J6" s="230"/>
    </row>
    <row r="7" spans="1:11" ht="29.25" customHeight="1" x14ac:dyDescent="0.2">
      <c r="B7" s="48" t="s">
        <v>43</v>
      </c>
      <c r="C7" s="35"/>
      <c r="I7" s="211" t="s">
        <v>114</v>
      </c>
      <c r="J7" s="212"/>
      <c r="K7" s="213"/>
    </row>
    <row r="8" spans="1:11" ht="18.75" customHeight="1" x14ac:dyDescent="0.2">
      <c r="A8" s="231" t="s">
        <v>82</v>
      </c>
      <c r="B8" s="232"/>
      <c r="C8" s="232"/>
      <c r="D8" s="232"/>
      <c r="E8" s="232"/>
      <c r="F8" s="232"/>
      <c r="G8" s="232"/>
      <c r="H8" s="232"/>
      <c r="I8" s="199"/>
      <c r="J8" s="199"/>
      <c r="K8" s="199"/>
    </row>
    <row r="9" spans="1:11" x14ac:dyDescent="0.2">
      <c r="A9" s="17" t="s">
        <v>24</v>
      </c>
      <c r="B9" s="17" t="s">
        <v>6</v>
      </c>
      <c r="C9" s="17"/>
      <c r="D9" s="17" t="s">
        <v>7</v>
      </c>
      <c r="E9" s="17"/>
      <c r="F9" s="17" t="s">
        <v>36</v>
      </c>
      <c r="G9" s="18" t="s">
        <v>37</v>
      </c>
      <c r="H9" s="18" t="s">
        <v>38</v>
      </c>
      <c r="I9" s="18" t="s">
        <v>40</v>
      </c>
      <c r="J9" s="54"/>
      <c r="K9" s="21"/>
    </row>
    <row r="10" spans="1:11" ht="33" customHeight="1" x14ac:dyDescent="0.2">
      <c r="A10" s="19" t="s">
        <v>9</v>
      </c>
      <c r="B10" s="20" t="s">
        <v>51</v>
      </c>
      <c r="C10" s="21"/>
      <c r="D10" s="22">
        <v>1</v>
      </c>
      <c r="E10" s="23">
        <v>100</v>
      </c>
      <c r="F10" s="21" t="s">
        <v>10</v>
      </c>
      <c r="G10" s="23">
        <v>100</v>
      </c>
      <c r="H10" s="23">
        <v>100</v>
      </c>
      <c r="I10" s="24" t="s">
        <v>39</v>
      </c>
      <c r="J10" s="200" t="s">
        <v>52</v>
      </c>
      <c r="K10" s="199"/>
    </row>
    <row r="11" spans="1:11" ht="51.75" customHeight="1" x14ac:dyDescent="0.2">
      <c r="A11" s="21"/>
      <c r="B11" s="131" t="s">
        <v>11</v>
      </c>
      <c r="C11" s="132"/>
      <c r="D11" s="50">
        <v>0</v>
      </c>
      <c r="E11" s="26">
        <v>100</v>
      </c>
      <c r="F11" s="87" t="s">
        <v>12</v>
      </c>
      <c r="G11" s="26">
        <f>D11*E11</f>
        <v>0</v>
      </c>
      <c r="H11" s="26">
        <f>H10+G11</f>
        <v>100</v>
      </c>
      <c r="I11" s="117" t="s">
        <v>68</v>
      </c>
      <c r="J11" s="199"/>
      <c r="K11" s="199"/>
    </row>
    <row r="12" spans="1:11" ht="105.75" customHeight="1" x14ac:dyDescent="0.2">
      <c r="A12" s="19" t="s">
        <v>13</v>
      </c>
      <c r="B12" s="19" t="s">
        <v>14</v>
      </c>
      <c r="C12" s="32" t="s">
        <v>94</v>
      </c>
      <c r="D12" s="25">
        <v>0.1087</v>
      </c>
      <c r="E12" s="26">
        <f>H11</f>
        <v>100</v>
      </c>
      <c r="F12" s="87" t="s">
        <v>12</v>
      </c>
      <c r="G12" s="26">
        <f>D12*E12</f>
        <v>10.870000000000001</v>
      </c>
      <c r="H12" s="26"/>
      <c r="I12" s="182" t="s">
        <v>139</v>
      </c>
      <c r="J12" s="199"/>
      <c r="K12" s="199"/>
    </row>
    <row r="13" spans="1:11" ht="90.75" customHeight="1" x14ac:dyDescent="0.2">
      <c r="A13" s="21"/>
      <c r="B13" s="21"/>
      <c r="C13" s="32" t="s">
        <v>95</v>
      </c>
      <c r="D13" s="25">
        <v>2.6100000000000002E-2</v>
      </c>
      <c r="E13" s="26">
        <f>H11</f>
        <v>100</v>
      </c>
      <c r="F13" s="87" t="s">
        <v>12</v>
      </c>
      <c r="G13" s="26">
        <f>D13*E13</f>
        <v>2.6100000000000003</v>
      </c>
      <c r="H13" s="26"/>
      <c r="I13" s="182"/>
      <c r="J13" s="199"/>
      <c r="K13" s="199"/>
    </row>
    <row r="14" spans="1:11" ht="305.25" customHeight="1" x14ac:dyDescent="0.2">
      <c r="A14" s="21"/>
      <c r="B14" s="21"/>
      <c r="C14" s="32" t="s">
        <v>62</v>
      </c>
      <c r="D14" s="25">
        <v>6.0000000000000001E-3</v>
      </c>
      <c r="E14" s="26">
        <f>H11</f>
        <v>100</v>
      </c>
      <c r="F14" s="87" t="s">
        <v>12</v>
      </c>
      <c r="G14" s="26">
        <f>D14*E14</f>
        <v>0.6</v>
      </c>
      <c r="H14" s="26"/>
      <c r="I14" s="182"/>
      <c r="J14" s="199"/>
      <c r="K14" s="199"/>
    </row>
    <row r="15" spans="1:11" ht="34.5" customHeight="1" x14ac:dyDescent="0.2">
      <c r="A15" s="21"/>
      <c r="B15" s="21"/>
      <c r="C15" s="18" t="s">
        <v>8</v>
      </c>
      <c r="D15" s="27">
        <f>SUM(D12:D14)</f>
        <v>0.14080000000000001</v>
      </c>
      <c r="E15" s="28">
        <f>H11</f>
        <v>100</v>
      </c>
      <c r="F15" s="17" t="s">
        <v>12</v>
      </c>
      <c r="G15" s="28">
        <f>SUM(G12:G14)</f>
        <v>14.08</v>
      </c>
      <c r="H15" s="28">
        <f>H11+G15</f>
        <v>114.08</v>
      </c>
      <c r="I15" s="23"/>
      <c r="J15" s="199"/>
      <c r="K15" s="199"/>
    </row>
    <row r="16" spans="1:11" ht="31.5" x14ac:dyDescent="0.2">
      <c r="A16" s="19" t="s">
        <v>15</v>
      </c>
      <c r="B16" s="19" t="s">
        <v>16</v>
      </c>
      <c r="C16" s="87"/>
      <c r="D16" s="25">
        <v>8.3299999999999999E-2</v>
      </c>
      <c r="E16" s="26">
        <f>H11+G12+G13</f>
        <v>113.48</v>
      </c>
      <c r="F16" s="29" t="s">
        <v>17</v>
      </c>
      <c r="G16" s="26">
        <f t="shared" ref="G16:G20" si="0">D16*E16</f>
        <v>9.452884000000001</v>
      </c>
      <c r="H16" s="26">
        <f>H15+G16</f>
        <v>123.532884</v>
      </c>
      <c r="I16" s="86" t="s">
        <v>96</v>
      </c>
      <c r="J16" s="199"/>
      <c r="K16" s="199"/>
    </row>
    <row r="17" spans="1:12" ht="39.75" customHeight="1" x14ac:dyDescent="0.2">
      <c r="A17" s="19" t="s">
        <v>18</v>
      </c>
      <c r="B17" s="20" t="s">
        <v>25</v>
      </c>
      <c r="C17" s="49" t="s">
        <v>48</v>
      </c>
      <c r="D17" s="50">
        <v>0</v>
      </c>
      <c r="E17" s="51">
        <f>H16</f>
        <v>123.532884</v>
      </c>
      <c r="F17" s="52" t="s">
        <v>19</v>
      </c>
      <c r="G17" s="51">
        <f t="shared" si="0"/>
        <v>0</v>
      </c>
      <c r="H17" s="26"/>
      <c r="I17" s="86" t="s">
        <v>46</v>
      </c>
      <c r="J17" s="199"/>
      <c r="K17" s="199"/>
    </row>
    <row r="18" spans="1:12" ht="136.5" customHeight="1" x14ac:dyDescent="0.2">
      <c r="A18" s="21"/>
      <c r="B18" s="21"/>
      <c r="C18" s="30" t="s">
        <v>41</v>
      </c>
      <c r="D18" s="13">
        <v>0</v>
      </c>
      <c r="E18" s="31">
        <f>H16</f>
        <v>123.532884</v>
      </c>
      <c r="F18" s="30" t="s">
        <v>19</v>
      </c>
      <c r="G18" s="31">
        <f t="shared" si="0"/>
        <v>0</v>
      </c>
      <c r="H18" s="31"/>
      <c r="I18" s="111" t="s">
        <v>49</v>
      </c>
      <c r="J18" s="199"/>
      <c r="K18" s="199"/>
    </row>
    <row r="19" spans="1:12" ht="28.5" customHeight="1" x14ac:dyDescent="0.2">
      <c r="A19" s="21"/>
      <c r="B19" s="21"/>
      <c r="C19" s="49" t="s">
        <v>20</v>
      </c>
      <c r="D19" s="55">
        <v>0</v>
      </c>
      <c r="E19" s="56">
        <f>H16</f>
        <v>123.532884</v>
      </c>
      <c r="F19" s="57" t="s">
        <v>19</v>
      </c>
      <c r="G19" s="56">
        <f t="shared" si="0"/>
        <v>0</v>
      </c>
      <c r="H19" s="56"/>
      <c r="I19" s="86" t="s">
        <v>85</v>
      </c>
      <c r="J19" s="199"/>
      <c r="K19" s="199"/>
    </row>
    <row r="20" spans="1:12" ht="28.5" customHeight="1" x14ac:dyDescent="0.2">
      <c r="A20" s="21"/>
      <c r="B20" s="21"/>
      <c r="C20" s="49" t="s">
        <v>21</v>
      </c>
      <c r="D20" s="55">
        <v>0</v>
      </c>
      <c r="E20" s="56">
        <f>H16</f>
        <v>123.532884</v>
      </c>
      <c r="F20" s="57" t="s">
        <v>19</v>
      </c>
      <c r="G20" s="56">
        <f t="shared" si="0"/>
        <v>0</v>
      </c>
      <c r="H20" s="56"/>
      <c r="I20" s="124" t="s">
        <v>85</v>
      </c>
      <c r="J20" s="199"/>
      <c r="K20" s="199"/>
    </row>
    <row r="21" spans="1:12" x14ac:dyDescent="0.2">
      <c r="A21" s="21"/>
      <c r="B21" s="21"/>
      <c r="C21" s="18" t="s">
        <v>8</v>
      </c>
      <c r="D21" s="27">
        <f>SUM(D17:D20)</f>
        <v>0</v>
      </c>
      <c r="E21" s="28">
        <f>H16</f>
        <v>123.532884</v>
      </c>
      <c r="F21" s="18" t="s">
        <v>19</v>
      </c>
      <c r="G21" s="28">
        <f>SUM(G17:G20)</f>
        <v>0</v>
      </c>
      <c r="H21" s="28">
        <f>H16+G21</f>
        <v>123.532884</v>
      </c>
      <c r="I21" s="23"/>
      <c r="J21" s="199"/>
      <c r="K21" s="199"/>
    </row>
    <row r="22" spans="1:12" ht="65.25" customHeight="1" x14ac:dyDescent="0.2">
      <c r="A22" s="21"/>
      <c r="B22" s="20" t="s">
        <v>26</v>
      </c>
      <c r="C22" s="30" t="s">
        <v>65</v>
      </c>
      <c r="D22" s="33">
        <v>7.5300000000000006E-2</v>
      </c>
      <c r="E22" s="31">
        <f>H16</f>
        <v>123.532884</v>
      </c>
      <c r="F22" s="30" t="s">
        <v>19</v>
      </c>
      <c r="G22" s="31">
        <f t="shared" ref="G22:G27" si="1">D22*E22</f>
        <v>9.3020261652000009</v>
      </c>
      <c r="H22" s="31"/>
      <c r="I22" s="182" t="s">
        <v>100</v>
      </c>
      <c r="J22" s="199"/>
      <c r="K22" s="199"/>
    </row>
    <row r="23" spans="1:12" ht="48" customHeight="1" x14ac:dyDescent="0.2">
      <c r="A23" s="21"/>
      <c r="B23" s="32"/>
      <c r="C23" s="30" t="s">
        <v>67</v>
      </c>
      <c r="D23" s="33">
        <v>7.0000000000000007E-2</v>
      </c>
      <c r="E23" s="31">
        <f>H16</f>
        <v>123.532884</v>
      </c>
      <c r="F23" s="30" t="s">
        <v>19</v>
      </c>
      <c r="G23" s="31">
        <f t="shared" si="1"/>
        <v>8.6473018800000006</v>
      </c>
      <c r="H23" s="31"/>
      <c r="I23" s="182"/>
      <c r="J23" s="199"/>
      <c r="K23" s="199"/>
    </row>
    <row r="24" spans="1:12" ht="168" customHeight="1" x14ac:dyDescent="0.2">
      <c r="A24" s="21"/>
      <c r="B24" s="32"/>
      <c r="C24" s="169" t="s">
        <v>156</v>
      </c>
      <c r="D24" s="168">
        <v>5.3400000000000003E-2</v>
      </c>
      <c r="E24" s="31">
        <f>H16</f>
        <v>123.532884</v>
      </c>
      <c r="F24" s="30" t="s">
        <v>19</v>
      </c>
      <c r="G24" s="31">
        <f t="shared" si="1"/>
        <v>6.5966560055999999</v>
      </c>
      <c r="H24" s="31"/>
      <c r="I24" s="182"/>
      <c r="J24" s="199"/>
      <c r="K24" s="199"/>
    </row>
    <row r="25" spans="1:12" ht="173.25" customHeight="1" x14ac:dyDescent="0.2">
      <c r="A25" s="21"/>
      <c r="B25" s="32"/>
      <c r="C25" s="34" t="s">
        <v>83</v>
      </c>
      <c r="D25" s="13">
        <v>0</v>
      </c>
      <c r="E25" s="31">
        <f>H16</f>
        <v>123.532884</v>
      </c>
      <c r="F25" s="30" t="s">
        <v>19</v>
      </c>
      <c r="G25" s="31">
        <f t="shared" si="1"/>
        <v>0</v>
      </c>
      <c r="H25" s="31"/>
      <c r="I25" s="182" t="s">
        <v>81</v>
      </c>
      <c r="J25" s="201" t="s">
        <v>117</v>
      </c>
      <c r="K25" s="202"/>
    </row>
    <row r="26" spans="1:12" ht="183" customHeight="1" x14ac:dyDescent="0.2">
      <c r="A26" s="21"/>
      <c r="B26" s="32"/>
      <c r="C26" s="32" t="s">
        <v>84</v>
      </c>
      <c r="D26" s="13">
        <v>0</v>
      </c>
      <c r="E26" s="31">
        <f>H16</f>
        <v>123.532884</v>
      </c>
      <c r="F26" s="30" t="s">
        <v>19</v>
      </c>
      <c r="G26" s="31">
        <f t="shared" si="1"/>
        <v>0</v>
      </c>
      <c r="H26" s="31"/>
      <c r="I26" s="182"/>
      <c r="J26" s="203" t="s">
        <v>115</v>
      </c>
      <c r="K26" s="203"/>
    </row>
    <row r="27" spans="1:12" ht="136.5" x14ac:dyDescent="0.2">
      <c r="A27" s="21"/>
      <c r="B27" s="123"/>
      <c r="C27" s="34" t="s">
        <v>102</v>
      </c>
      <c r="D27" s="13">
        <v>0</v>
      </c>
      <c r="E27" s="31">
        <f>H16</f>
        <v>123.532884</v>
      </c>
      <c r="F27" s="30" t="s">
        <v>19</v>
      </c>
      <c r="G27" s="31">
        <f t="shared" si="1"/>
        <v>0</v>
      </c>
      <c r="H27" s="31"/>
      <c r="I27" s="124" t="s">
        <v>118</v>
      </c>
      <c r="J27" s="192"/>
      <c r="K27" s="225"/>
    </row>
    <row r="28" spans="1:12" x14ac:dyDescent="0.2">
      <c r="A28" s="21"/>
      <c r="B28" s="21"/>
      <c r="C28" s="18" t="s">
        <v>8</v>
      </c>
      <c r="D28" s="27">
        <f>SUM(D22:D27)</f>
        <v>0.19870000000000002</v>
      </c>
      <c r="E28" s="28">
        <f>H16</f>
        <v>123.532884</v>
      </c>
      <c r="F28" s="18" t="s">
        <v>19</v>
      </c>
      <c r="G28" s="28">
        <f>SUM(G22:G27)</f>
        <v>24.545984050800001</v>
      </c>
      <c r="H28" s="28">
        <f>H21+G28</f>
        <v>148.0788680508</v>
      </c>
      <c r="I28" s="23"/>
      <c r="J28" s="226"/>
      <c r="K28" s="227"/>
    </row>
    <row r="29" spans="1:12" ht="25.5" customHeight="1" x14ac:dyDescent="0.2">
      <c r="A29" s="178" t="s">
        <v>22</v>
      </c>
      <c r="B29" s="181" t="s">
        <v>135</v>
      </c>
      <c r="C29" s="157" t="s">
        <v>136</v>
      </c>
      <c r="D29" s="130">
        <v>0</v>
      </c>
      <c r="E29" s="23">
        <f>H28</f>
        <v>148.0788680508</v>
      </c>
      <c r="F29" s="36" t="s">
        <v>23</v>
      </c>
      <c r="G29" s="23">
        <f t="shared" ref="G29:G35" si="2">D29*E29</f>
        <v>0</v>
      </c>
      <c r="H29" s="23"/>
      <c r="I29" s="182" t="s">
        <v>138</v>
      </c>
      <c r="J29" s="226"/>
      <c r="K29" s="227"/>
      <c r="L29" s="72"/>
    </row>
    <row r="30" spans="1:12" ht="12.75" customHeight="1" x14ac:dyDescent="0.2">
      <c r="A30" s="179"/>
      <c r="B30" s="179"/>
      <c r="C30" s="129" t="s">
        <v>70</v>
      </c>
      <c r="D30" s="130">
        <v>0</v>
      </c>
      <c r="E30" s="23">
        <f>H28</f>
        <v>148.0788680508</v>
      </c>
      <c r="F30" s="36" t="s">
        <v>23</v>
      </c>
      <c r="G30" s="23">
        <f t="shared" si="2"/>
        <v>0</v>
      </c>
      <c r="H30" s="23"/>
      <c r="I30" s="182"/>
      <c r="J30" s="226"/>
      <c r="K30" s="227"/>
    </row>
    <row r="31" spans="1:12" ht="12.75" customHeight="1" x14ac:dyDescent="0.2">
      <c r="A31" s="179"/>
      <c r="B31" s="179"/>
      <c r="C31" s="129" t="s">
        <v>71</v>
      </c>
      <c r="D31" s="130">
        <v>0</v>
      </c>
      <c r="E31" s="23">
        <f>H28</f>
        <v>148.0788680508</v>
      </c>
      <c r="F31" s="36" t="s">
        <v>23</v>
      </c>
      <c r="G31" s="23">
        <f t="shared" si="2"/>
        <v>0</v>
      </c>
      <c r="H31" s="23"/>
      <c r="I31" s="182"/>
      <c r="J31" s="226"/>
      <c r="K31" s="227"/>
    </row>
    <row r="32" spans="1:12" x14ac:dyDescent="0.2">
      <c r="A32" s="179"/>
      <c r="B32" s="179"/>
      <c r="C32" s="129" t="s">
        <v>0</v>
      </c>
      <c r="D32" s="130">
        <v>0</v>
      </c>
      <c r="E32" s="23">
        <f>H28</f>
        <v>148.0788680508</v>
      </c>
      <c r="F32" s="36" t="s">
        <v>23</v>
      </c>
      <c r="G32" s="23">
        <f t="shared" si="2"/>
        <v>0</v>
      </c>
      <c r="H32" s="23"/>
      <c r="I32" s="182"/>
      <c r="J32" s="226"/>
      <c r="K32" s="227"/>
    </row>
    <row r="33" spans="1:11" x14ac:dyDescent="0.2">
      <c r="A33" s="179"/>
      <c r="B33" s="179"/>
      <c r="C33" s="129" t="s">
        <v>0</v>
      </c>
      <c r="D33" s="130">
        <v>0</v>
      </c>
      <c r="E33" s="23">
        <f>H28</f>
        <v>148.0788680508</v>
      </c>
      <c r="F33" s="36" t="s">
        <v>23</v>
      </c>
      <c r="G33" s="23">
        <f t="shared" si="2"/>
        <v>0</v>
      </c>
      <c r="H33" s="23"/>
      <c r="I33" s="182"/>
      <c r="J33" s="226"/>
      <c r="K33" s="227"/>
    </row>
    <row r="34" spans="1:11" x14ac:dyDescent="0.2">
      <c r="A34" s="179"/>
      <c r="B34" s="179"/>
      <c r="C34" s="129" t="s">
        <v>0</v>
      </c>
      <c r="D34" s="130">
        <v>0</v>
      </c>
      <c r="E34" s="23">
        <f>H28</f>
        <v>148.0788680508</v>
      </c>
      <c r="F34" s="36" t="s">
        <v>23</v>
      </c>
      <c r="G34" s="23">
        <f t="shared" si="2"/>
        <v>0</v>
      </c>
      <c r="H34" s="23"/>
      <c r="I34" s="182"/>
      <c r="J34" s="226"/>
      <c r="K34" s="227"/>
    </row>
    <row r="35" spans="1:11" ht="42.75" customHeight="1" x14ac:dyDescent="0.2">
      <c r="A35" s="179"/>
      <c r="B35" s="179"/>
      <c r="C35" s="129" t="s">
        <v>0</v>
      </c>
      <c r="D35" s="130">
        <v>0</v>
      </c>
      <c r="E35" s="26">
        <f>H28</f>
        <v>148.0788680508</v>
      </c>
      <c r="F35" s="29" t="s">
        <v>23</v>
      </c>
      <c r="G35" s="26">
        <f t="shared" si="2"/>
        <v>0</v>
      </c>
      <c r="H35" s="23"/>
      <c r="I35" s="182"/>
      <c r="J35" s="228"/>
      <c r="K35" s="229"/>
    </row>
    <row r="36" spans="1:11" ht="37.5" customHeight="1" x14ac:dyDescent="0.2">
      <c r="A36" s="180"/>
      <c r="B36" s="180"/>
      <c r="C36" s="18" t="s">
        <v>42</v>
      </c>
      <c r="D36" s="27">
        <f>SUM(D29:D35)</f>
        <v>0</v>
      </c>
      <c r="E36" s="28">
        <f>H28</f>
        <v>148.0788680508</v>
      </c>
      <c r="F36" s="18" t="s">
        <v>23</v>
      </c>
      <c r="G36" s="28">
        <f>SUM(G29:G35)</f>
        <v>0</v>
      </c>
      <c r="H36" s="28">
        <f>H28+G36</f>
        <v>148.0788680508</v>
      </c>
      <c r="I36" s="23"/>
      <c r="J36" s="133"/>
      <c r="K36" s="134"/>
    </row>
    <row r="37" spans="1:11" ht="104.25" customHeight="1" x14ac:dyDescent="0.2">
      <c r="A37" s="37"/>
      <c r="B37" s="37"/>
      <c r="C37" s="37"/>
      <c r="D37" s="37"/>
      <c r="E37" s="37"/>
      <c r="F37" s="37" t="s">
        <v>78</v>
      </c>
      <c r="G37" s="37"/>
      <c r="H37" s="38">
        <f>H36</f>
        <v>148.0788680508</v>
      </c>
      <c r="I37" s="38" t="s">
        <v>44</v>
      </c>
      <c r="J37" s="149">
        <f>ROUND(H37/100,4)</f>
        <v>1.4807999999999999</v>
      </c>
      <c r="K37" s="136"/>
    </row>
    <row r="38" spans="1:11" ht="72" customHeight="1" x14ac:dyDescent="0.2">
      <c r="A38" s="37"/>
      <c r="B38" s="34" t="s">
        <v>93</v>
      </c>
      <c r="C38" s="37"/>
      <c r="D38" s="37"/>
      <c r="E38" s="37"/>
      <c r="F38" s="37" t="s">
        <v>91</v>
      </c>
      <c r="G38" s="37"/>
      <c r="H38" s="12">
        <v>1</v>
      </c>
      <c r="I38" s="38" t="s">
        <v>121</v>
      </c>
      <c r="J38" s="53"/>
      <c r="K38" s="21"/>
    </row>
    <row r="39" spans="1:11" ht="109.5" customHeight="1" x14ac:dyDescent="0.2">
      <c r="A39" s="37"/>
      <c r="B39" s="37"/>
      <c r="C39" s="37"/>
      <c r="D39" s="37"/>
      <c r="E39" s="37"/>
      <c r="F39" s="37" t="s">
        <v>92</v>
      </c>
      <c r="G39" s="37"/>
      <c r="H39" s="38">
        <f>J37*H38</f>
        <v>1.4807999999999999</v>
      </c>
      <c r="I39" s="40" t="s">
        <v>45</v>
      </c>
      <c r="J39" s="41">
        <f>ROUND(J37*H38,4)</f>
        <v>1.4807999999999999</v>
      </c>
      <c r="K39" s="73"/>
    </row>
    <row r="40" spans="1:11" ht="19.5" customHeight="1" x14ac:dyDescent="0.2">
      <c r="A40" s="42"/>
      <c r="B40" s="43" t="s">
        <v>43</v>
      </c>
      <c r="C40" s="44"/>
      <c r="D40" s="42"/>
      <c r="E40" s="42"/>
      <c r="F40" s="42"/>
      <c r="G40" s="42"/>
      <c r="H40" s="42"/>
      <c r="I40" s="42"/>
      <c r="J40" s="42"/>
    </row>
    <row r="41" spans="1:11" x14ac:dyDescent="0.2">
      <c r="B41" s="46"/>
      <c r="C41" s="47"/>
    </row>
    <row r="42" spans="1:11" ht="12.75" customHeight="1" x14ac:dyDescent="0.2"/>
    <row r="43" spans="1:11" ht="93" customHeight="1" x14ac:dyDescent="0.2">
      <c r="A43" s="183" t="s">
        <v>79</v>
      </c>
      <c r="B43" s="216"/>
      <c r="C43" s="216"/>
      <c r="D43" s="216"/>
      <c r="E43" s="217"/>
      <c r="F43" s="217"/>
      <c r="G43" s="217"/>
      <c r="H43" s="217"/>
      <c r="I43" s="218"/>
    </row>
    <row r="44" spans="1:11" ht="33" customHeight="1" x14ac:dyDescent="0.2">
      <c r="A44" s="219"/>
      <c r="B44" s="220"/>
      <c r="C44" s="220"/>
      <c r="D44" s="220"/>
      <c r="E44" s="220"/>
      <c r="F44" s="220"/>
      <c r="G44" s="220"/>
      <c r="H44" s="220"/>
      <c r="I44" s="221"/>
    </row>
    <row r="45" spans="1:11" ht="11.25" customHeight="1" x14ac:dyDescent="0.2">
      <c r="A45" s="219"/>
      <c r="B45" s="220"/>
      <c r="C45" s="220"/>
      <c r="D45" s="220"/>
      <c r="E45" s="220"/>
      <c r="F45" s="220"/>
      <c r="G45" s="220"/>
      <c r="H45" s="220"/>
      <c r="I45" s="221"/>
    </row>
    <row r="46" spans="1:11" ht="23.25" hidden="1" customHeight="1" x14ac:dyDescent="0.2">
      <c r="A46" s="222"/>
      <c r="B46" s="223"/>
      <c r="C46" s="223"/>
      <c r="D46" s="223"/>
      <c r="E46" s="223"/>
      <c r="F46" s="223"/>
      <c r="G46" s="223"/>
      <c r="H46" s="223"/>
      <c r="I46" s="224"/>
    </row>
  </sheetData>
  <sheetProtection algorithmName="SHA-512" hashValue="u2zxD7wJERlXzX2svQISSgaaF4EyF16jplBYWQMmEYbi5zmKzSget+5ZbjY84LMJMl/mO9EDlABxIrRgtUP4pQ==" saltValue="q0EFAXEuHdLJ1ry12Y//Kw==" spinCount="100000" sheet="1" objects="1" scenarios="1"/>
  <mergeCells count="16">
    <mergeCell ref="A1:I1"/>
    <mergeCell ref="I7:K7"/>
    <mergeCell ref="A5:F5"/>
    <mergeCell ref="A6:J6"/>
    <mergeCell ref="A8:K8"/>
    <mergeCell ref="J10:K24"/>
    <mergeCell ref="I12:I14"/>
    <mergeCell ref="I22:I24"/>
    <mergeCell ref="I25:I26"/>
    <mergeCell ref="J25:K25"/>
    <mergeCell ref="J26:K26"/>
    <mergeCell ref="A29:A36"/>
    <mergeCell ref="B29:B36"/>
    <mergeCell ref="I29:I35"/>
    <mergeCell ref="A43:I46"/>
    <mergeCell ref="J27:K35"/>
  </mergeCells>
  <pageMargins left="0.70866141732283472" right="0.70866141732283472" top="0.74803149606299213" bottom="0.74803149606299213" header="0.31496062992125984" footer="0.31496062992125984"/>
  <pageSetup paperSize="8"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zoomScale="90" zoomScaleNormal="90" workbookViewId="0">
      <selection activeCell="B11" sqref="B11"/>
    </sheetView>
  </sheetViews>
  <sheetFormatPr defaultColWidth="9.140625" defaultRowHeight="12.75" x14ac:dyDescent="0.2"/>
  <cols>
    <col min="1" max="1" width="80.85546875" style="15" customWidth="1"/>
    <col min="2" max="2" width="70" style="15" customWidth="1"/>
    <col min="3" max="3" width="28.5703125" style="64" customWidth="1"/>
    <col min="4" max="4" width="25.7109375" style="15" customWidth="1"/>
    <col min="5" max="5" width="20.85546875" style="15" customWidth="1"/>
    <col min="6" max="6" width="17.85546875" style="15" customWidth="1"/>
    <col min="7" max="7" width="15.42578125" style="15" customWidth="1"/>
    <col min="8" max="8" width="13.7109375" style="15" customWidth="1"/>
    <col min="9" max="9" width="17.5703125" style="15" customWidth="1"/>
    <col min="10" max="10" width="9.140625" style="15"/>
    <col min="11" max="11" width="5.5703125" style="15" customWidth="1"/>
    <col min="12" max="16384" width="9.140625" style="15"/>
  </cols>
  <sheetData>
    <row r="1" spans="1:15" ht="28.5" customHeight="1" x14ac:dyDescent="0.2">
      <c r="A1" s="119" t="s">
        <v>150</v>
      </c>
      <c r="B1" s="58"/>
      <c r="C1" s="101"/>
    </row>
    <row r="2" spans="1:15" ht="15" x14ac:dyDescent="0.2">
      <c r="A2" s="78"/>
      <c r="B2" s="58"/>
      <c r="C2" s="15"/>
    </row>
    <row r="3" spans="1:15" s="14" customFormat="1" ht="19.5" customHeight="1" x14ac:dyDescent="0.2">
      <c r="A3" s="115" t="s">
        <v>104</v>
      </c>
      <c r="B3" s="92" t="s">
        <v>126</v>
      </c>
      <c r="C3" s="88"/>
      <c r="D3" s="91"/>
      <c r="E3" s="91"/>
      <c r="F3" s="91"/>
    </row>
    <row r="4" spans="1:15" s="14" customFormat="1" ht="24.75" customHeight="1" x14ac:dyDescent="0.2">
      <c r="B4" s="92" t="s">
        <v>133</v>
      </c>
      <c r="D4" s="91"/>
      <c r="E4" s="91"/>
      <c r="F4" s="91"/>
    </row>
    <row r="5" spans="1:15" s="70" customFormat="1" ht="18.75" customHeight="1" x14ac:dyDescent="0.25">
      <c r="A5" s="142"/>
      <c r="B5" s="167" t="s">
        <v>153</v>
      </c>
      <c r="C5" s="143"/>
      <c r="D5" s="113"/>
      <c r="E5" s="113"/>
      <c r="F5" s="113"/>
      <c r="G5" s="113"/>
      <c r="H5" s="113"/>
    </row>
    <row r="6" spans="1:15" s="70" customFormat="1" ht="18.75" customHeight="1" x14ac:dyDescent="0.2">
      <c r="A6" s="214" t="s">
        <v>132</v>
      </c>
      <c r="B6" s="215"/>
      <c r="C6" s="215"/>
      <c r="D6" s="215"/>
      <c r="E6" s="215"/>
      <c r="F6" s="215"/>
      <c r="G6" s="93"/>
      <c r="H6" s="93"/>
    </row>
    <row r="7" spans="1:15" x14ac:dyDescent="0.2">
      <c r="A7" s="45"/>
      <c r="B7" s="45"/>
      <c r="C7" s="45"/>
      <c r="D7" s="45"/>
      <c r="E7" s="45"/>
      <c r="F7" s="45"/>
      <c r="G7" s="99"/>
      <c r="H7" s="99"/>
      <c r="I7" s="45"/>
      <c r="J7" s="45"/>
    </row>
    <row r="8" spans="1:15" ht="21.75" customHeight="1" x14ac:dyDescent="0.2">
      <c r="A8" s="177" t="s">
        <v>103</v>
      </c>
      <c r="B8" s="230"/>
      <c r="C8" s="230"/>
      <c r="D8" s="230"/>
      <c r="E8" s="230"/>
      <c r="F8" s="230"/>
      <c r="G8" s="230"/>
      <c r="H8" s="230"/>
      <c r="I8" s="230"/>
      <c r="J8" s="230"/>
      <c r="K8" s="59"/>
      <c r="L8" s="59"/>
      <c r="M8" s="59"/>
      <c r="N8" s="59"/>
      <c r="O8" s="59"/>
    </row>
    <row r="9" spans="1:15" ht="21.75" customHeight="1" x14ac:dyDescent="0.2">
      <c r="A9" s="153"/>
      <c r="B9" s="154"/>
      <c r="C9" s="154"/>
      <c r="D9" s="154"/>
      <c r="E9" s="154"/>
      <c r="F9" s="154"/>
      <c r="G9" s="154"/>
      <c r="H9" s="154"/>
      <c r="I9" s="154"/>
      <c r="J9" s="154"/>
      <c r="K9" s="59"/>
      <c r="L9" s="59"/>
      <c r="M9" s="59"/>
      <c r="N9" s="59"/>
      <c r="O9" s="59"/>
    </row>
    <row r="10" spans="1:15" ht="83.25" customHeight="1" x14ac:dyDescent="0.2">
      <c r="A10" s="106" t="s">
        <v>56</v>
      </c>
      <c r="B10" s="107" t="s">
        <v>54</v>
      </c>
      <c r="C10" s="107" t="s">
        <v>122</v>
      </c>
      <c r="D10" s="108" t="s">
        <v>53</v>
      </c>
      <c r="E10" s="61"/>
      <c r="G10" s="59"/>
      <c r="H10" s="59"/>
      <c r="I10" s="59"/>
      <c r="J10" s="59"/>
      <c r="K10" s="59"/>
      <c r="L10" s="59"/>
    </row>
    <row r="11" spans="1:15" ht="91.5" customHeight="1" x14ac:dyDescent="0.2">
      <c r="A11" s="158" t="s">
        <v>73</v>
      </c>
      <c r="B11" s="100">
        <f>'2a Fase A '!J38</f>
        <v>1.494</v>
      </c>
      <c r="C11" s="166">
        <v>0.7</v>
      </c>
      <c r="D11" s="28">
        <f>B11*C11</f>
        <v>1.0457999999999998</v>
      </c>
      <c r="E11" s="151"/>
      <c r="F11" s="59"/>
      <c r="G11" s="59"/>
      <c r="H11" s="59"/>
    </row>
    <row r="12" spans="1:15" ht="58.5" customHeight="1" x14ac:dyDescent="0.2">
      <c r="A12" s="158" t="s">
        <v>74</v>
      </c>
      <c r="B12" s="100">
        <f>'2b Fase B en C'!J39</f>
        <v>1.4807999999999999</v>
      </c>
      <c r="C12" s="166">
        <v>0.3</v>
      </c>
      <c r="D12" s="28">
        <f>B12*C12</f>
        <v>0.44423999999999997</v>
      </c>
      <c r="E12" s="152"/>
      <c r="F12" s="59"/>
      <c r="G12" s="59"/>
      <c r="H12" s="59"/>
    </row>
    <row r="13" spans="1:15" ht="75.75" customHeight="1" x14ac:dyDescent="0.2">
      <c r="C13" s="150"/>
      <c r="D13" s="80">
        <f>ROUND(D11+D12,4)</f>
        <v>1.49</v>
      </c>
      <c r="E13" s="79" t="s">
        <v>59</v>
      </c>
      <c r="F13" s="59"/>
      <c r="G13" s="59"/>
      <c r="H13" s="59"/>
    </row>
    <row r="14" spans="1:15" customFormat="1" ht="24.75" customHeight="1" x14ac:dyDescent="0.2"/>
    <row r="15" spans="1:15" ht="34.5" customHeight="1" x14ac:dyDescent="0.2">
      <c r="A15" s="59"/>
      <c r="B15" s="81" t="s">
        <v>28</v>
      </c>
      <c r="C15" s="247"/>
      <c r="D15" s="247"/>
      <c r="E15" s="247"/>
      <c r="F15" s="247"/>
      <c r="G15" s="247"/>
    </row>
    <row r="16" spans="1:15" ht="48.75" customHeight="1" x14ac:dyDescent="0.2">
      <c r="B16" s="125" t="s">
        <v>157</v>
      </c>
      <c r="C16" s="126"/>
      <c r="D16" s="126"/>
      <c r="F16" s="39"/>
      <c r="G16" s="62"/>
    </row>
    <row r="17" spans="1:8" ht="39.75" customHeight="1" x14ac:dyDescent="0.2">
      <c r="B17" s="170" t="s">
        <v>159</v>
      </c>
      <c r="C17" s="171"/>
      <c r="D17" s="172"/>
      <c r="E17" s="150"/>
      <c r="F17" s="39"/>
      <c r="G17" s="62"/>
    </row>
    <row r="18" spans="1:8" ht="18" customHeight="1" x14ac:dyDescent="0.2">
      <c r="B18" s="118"/>
      <c r="C18" s="60"/>
      <c r="D18" s="59"/>
      <c r="E18" s="66"/>
      <c r="F18" s="39"/>
      <c r="G18" s="62"/>
    </row>
    <row r="19" spans="1:8" ht="32.25" customHeight="1" x14ac:dyDescent="0.2">
      <c r="B19" s="59"/>
      <c r="C19" s="60"/>
      <c r="D19" s="116"/>
      <c r="E19" s="66"/>
      <c r="F19" s="39"/>
      <c r="G19" s="62"/>
    </row>
    <row r="20" spans="1:8" ht="45" customHeight="1" x14ac:dyDescent="0.2">
      <c r="B20" s="82" t="s">
        <v>29</v>
      </c>
      <c r="C20" s="61" t="s">
        <v>57</v>
      </c>
      <c r="F20" s="39"/>
    </row>
    <row r="21" spans="1:8" ht="39.75" customHeight="1" x14ac:dyDescent="0.2">
      <c r="A21" s="39"/>
      <c r="B21" s="82">
        <f>1.86-D13</f>
        <v>0.37000000000000011</v>
      </c>
      <c r="C21" s="83">
        <f>IF(C22&lt;0,"knock out",IF(C22&gt;=300,300,C22))</f>
        <v>300</v>
      </c>
      <c r="D21" s="155" t="s">
        <v>69</v>
      </c>
      <c r="E21" s="65"/>
      <c r="F21" s="39"/>
      <c r="G21" s="39"/>
      <c r="H21" s="39"/>
    </row>
    <row r="22" spans="1:8" s="159" customFormat="1" ht="23.25" hidden="1" customHeight="1" x14ac:dyDescent="0.2">
      <c r="B22" s="160"/>
      <c r="C22" s="161">
        <f>B21*1875</f>
        <v>693.75000000000023</v>
      </c>
      <c r="D22" s="162" t="s">
        <v>158</v>
      </c>
      <c r="E22" s="163"/>
      <c r="F22" s="164"/>
      <c r="G22" s="164"/>
      <c r="H22" s="164"/>
    </row>
    <row r="23" spans="1:8" s="70" customFormat="1" ht="18.75" customHeight="1" x14ac:dyDescent="0.25">
      <c r="A23" s="142"/>
      <c r="B23" s="143"/>
      <c r="C23" s="143"/>
      <c r="D23" s="113"/>
      <c r="E23" s="113"/>
      <c r="F23" s="113"/>
      <c r="G23" s="113"/>
      <c r="H23" s="113"/>
    </row>
    <row r="24" spans="1:8" s="70" customFormat="1" ht="18.75" customHeight="1" x14ac:dyDescent="0.25">
      <c r="A24" s="142"/>
      <c r="B24" s="143"/>
      <c r="C24" s="143"/>
      <c r="D24" s="113"/>
      <c r="E24" s="113"/>
      <c r="F24" s="113"/>
      <c r="G24" s="113"/>
      <c r="H24" s="113"/>
    </row>
    <row r="25" spans="1:8" s="127" customFormat="1" ht="38.25" customHeight="1" x14ac:dyDescent="0.2">
      <c r="A25" s="235" t="s">
        <v>72</v>
      </c>
      <c r="B25" s="236"/>
      <c r="C25" s="237"/>
      <c r="D25" s="109"/>
      <c r="E25" s="109"/>
    </row>
    <row r="26" spans="1:8" ht="30" customHeight="1" x14ac:dyDescent="0.2">
      <c r="A26" s="238" t="s">
        <v>31</v>
      </c>
      <c r="B26" s="240"/>
      <c r="C26" s="241"/>
      <c r="D26" s="59"/>
    </row>
    <row r="27" spans="1:8" ht="33" customHeight="1" thickBot="1" x14ac:dyDescent="0.25">
      <c r="A27" s="239"/>
      <c r="B27" s="242"/>
      <c r="C27" s="243"/>
      <c r="D27" s="63"/>
    </row>
    <row r="28" spans="1:8" ht="20.25" customHeight="1" x14ac:dyDescent="0.2">
      <c r="A28" s="244" t="s">
        <v>32</v>
      </c>
      <c r="B28" s="245"/>
      <c r="C28" s="246"/>
    </row>
    <row r="29" spans="1:8" ht="66" customHeight="1" thickBot="1" x14ac:dyDescent="0.25">
      <c r="A29" s="239"/>
      <c r="B29" s="242"/>
      <c r="C29" s="243"/>
    </row>
    <row r="30" spans="1:8" ht="69.75" customHeight="1" x14ac:dyDescent="0.2">
      <c r="A30" s="244" t="s">
        <v>33</v>
      </c>
      <c r="B30" s="245"/>
      <c r="C30" s="246"/>
    </row>
    <row r="31" spans="1:8" ht="72" customHeight="1" thickBot="1" x14ac:dyDescent="0.25">
      <c r="A31" s="239"/>
      <c r="B31" s="242"/>
      <c r="C31" s="243"/>
    </row>
    <row r="32" spans="1:8" ht="91.5" customHeight="1" thickBot="1" x14ac:dyDescent="0.25">
      <c r="A32" s="110" t="s">
        <v>34</v>
      </c>
      <c r="B32" s="233"/>
      <c r="C32" s="234"/>
    </row>
    <row r="33" spans="3:3" s="104" customFormat="1" x14ac:dyDescent="0.2">
      <c r="C33" s="105"/>
    </row>
    <row r="34" spans="3:3" s="104" customFormat="1" x14ac:dyDescent="0.2">
      <c r="C34" s="105"/>
    </row>
    <row r="35" spans="3:3" s="104" customFormat="1" x14ac:dyDescent="0.2">
      <c r="C35" s="105"/>
    </row>
    <row r="36" spans="3:3" s="104" customFormat="1" x14ac:dyDescent="0.2">
      <c r="C36" s="105"/>
    </row>
    <row r="37" spans="3:3" s="104" customFormat="1" x14ac:dyDescent="0.2">
      <c r="C37" s="105"/>
    </row>
    <row r="38" spans="3:3" s="104" customFormat="1" x14ac:dyDescent="0.2">
      <c r="C38" s="105"/>
    </row>
    <row r="39" spans="3:3" s="104" customFormat="1" x14ac:dyDescent="0.2">
      <c r="C39" s="105"/>
    </row>
    <row r="40" spans="3:3" s="104" customFormat="1" x14ac:dyDescent="0.2">
      <c r="C40" s="105"/>
    </row>
    <row r="41" spans="3:3" s="104" customFormat="1" x14ac:dyDescent="0.2">
      <c r="C41" s="105"/>
    </row>
    <row r="42" spans="3:3" s="104" customFormat="1" x14ac:dyDescent="0.2">
      <c r="C42" s="105"/>
    </row>
    <row r="43" spans="3:3" s="104" customFormat="1" x14ac:dyDescent="0.2">
      <c r="C43" s="105"/>
    </row>
    <row r="44" spans="3:3" s="104" customFormat="1" x14ac:dyDescent="0.2">
      <c r="C44" s="105"/>
    </row>
    <row r="45" spans="3:3" s="104" customFormat="1" x14ac:dyDescent="0.2">
      <c r="C45" s="105"/>
    </row>
    <row r="46" spans="3:3" s="104" customFormat="1" x14ac:dyDescent="0.2">
      <c r="C46" s="105"/>
    </row>
  </sheetData>
  <sheetProtection algorithmName="SHA-512" hashValue="6rA7AK4Tk7a9JR8zVsIMzj0p4cFCn/UTuPl4mjyk8J4AioIHWGVgxViYzXHTDdzJBvNaFkp8tDgr0G8BiKOX6Q==" saltValue="TvUyEQ9tfVuke9qfHsHlMw==" spinCount="100000" sheet="1" formatRows="0"/>
  <mergeCells count="11">
    <mergeCell ref="A6:F6"/>
    <mergeCell ref="A8:J8"/>
    <mergeCell ref="B32:C32"/>
    <mergeCell ref="A25:C25"/>
    <mergeCell ref="A26:A27"/>
    <mergeCell ref="B26:C27"/>
    <mergeCell ref="A28:A29"/>
    <mergeCell ref="B28:C29"/>
    <mergeCell ref="A30:A31"/>
    <mergeCell ref="B30:C31"/>
    <mergeCell ref="C15:G15"/>
  </mergeCells>
  <pageMargins left="0.70866141732283472" right="0.70866141732283472" top="0.74803149606299213" bottom="0.74803149606299213" header="0.31496062992125984" footer="0.31496062992125984"/>
  <pageSetup paperSize="8"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0 Leeswijzer</vt:lpstr>
      <vt:lpstr>1 Bruto Uurloon cao Rijk</vt:lpstr>
      <vt:lpstr>2a Fase A </vt:lpstr>
      <vt:lpstr>2b Fase B en C</vt:lpstr>
      <vt:lpstr>3 Gewogen gemiddelde ORF </vt:lpstr>
    </vt:vector>
  </TitlesOfParts>
  <Company>Agentschap NL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Molenaar, Jolanda</dc:creator>
  <cp:lastModifiedBy>Alting, Niels</cp:lastModifiedBy>
  <cp:lastPrinted>2021-06-28T16:19:45Z</cp:lastPrinted>
  <dcterms:created xsi:type="dcterms:W3CDTF">2012-02-07T16:40:05Z</dcterms:created>
  <dcterms:modified xsi:type="dcterms:W3CDTF">2021-07-29T20:01:43Z</dcterms:modified>
</cp:coreProperties>
</file>