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euningen\EA 01.2022\Voorbereiding\"/>
    </mc:Choice>
  </mc:AlternateContent>
  <xr:revisionPtr revIDLastSave="0" documentId="13_ncr:1_{90BC59D7-CBFD-4525-938F-5D84415249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ON bestand per 01-01-2021" sheetId="1" r:id="rId1"/>
    <sheet name="Blad2" sheetId="2" r:id="rId2"/>
    <sheet name="Blad3" sheetId="3" r:id="rId3"/>
  </sheets>
  <definedNames>
    <definedName name="_xlnm.Print_Titles" localSheetId="0">'AON bestand per 01-01-2021'!$A:$A,'AON bestand per 01-01-2021'!$1:$2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" l="1"/>
  <c r="K5" i="1" s="1"/>
  <c r="I34" i="1" l="1"/>
  <c r="K34" i="1" s="1"/>
  <c r="I37" i="1"/>
  <c r="K37" i="1" s="1"/>
  <c r="F47" i="1" l="1"/>
  <c r="E47" i="1"/>
  <c r="I7" i="1" l="1"/>
  <c r="K7" i="1" s="1"/>
  <c r="I8" i="1"/>
  <c r="K8" i="1" s="1"/>
  <c r="I9" i="1"/>
  <c r="I10" i="1"/>
  <c r="K10" i="1" s="1"/>
  <c r="I11" i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I19" i="1"/>
  <c r="K19" i="1" s="1"/>
  <c r="I20" i="1"/>
  <c r="K20" i="1" s="1"/>
  <c r="I21" i="1"/>
  <c r="I22" i="1"/>
  <c r="K22" i="1" s="1"/>
  <c r="I23" i="1"/>
  <c r="K23" i="1" s="1"/>
  <c r="I24" i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5" i="1"/>
  <c r="K35" i="1" s="1"/>
  <c r="I36" i="1"/>
  <c r="K36" i="1" s="1"/>
  <c r="I38" i="1"/>
  <c r="K38" i="1" s="1"/>
  <c r="I39" i="1"/>
  <c r="I40" i="1"/>
  <c r="K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I6" i="1"/>
  <c r="K6" i="1" s="1"/>
  <c r="I3" i="1"/>
  <c r="K3" i="1" s="1"/>
  <c r="K47" i="1" l="1"/>
  <c r="I4" i="1"/>
  <c r="J18" i="1" l="1"/>
  <c r="L18" i="1" s="1"/>
  <c r="G47" i="1" l="1"/>
  <c r="J4" i="1"/>
  <c r="L4" i="1" s="1"/>
  <c r="J6" i="1"/>
  <c r="L6" i="1" s="1"/>
  <c r="J7" i="1"/>
  <c r="J8" i="1"/>
  <c r="J9" i="1"/>
  <c r="L9" i="1" s="1"/>
  <c r="J10" i="1"/>
  <c r="J11" i="1"/>
  <c r="L11" i="1" s="1"/>
  <c r="J12" i="1"/>
  <c r="J13" i="1"/>
  <c r="J15" i="1"/>
  <c r="J16" i="1"/>
  <c r="J17" i="1"/>
  <c r="J19" i="1"/>
  <c r="J20" i="1"/>
  <c r="J21" i="1"/>
  <c r="L21" i="1" s="1"/>
  <c r="J22" i="1"/>
  <c r="L22" i="1" s="1"/>
  <c r="J23" i="1"/>
  <c r="L23" i="1" s="1"/>
  <c r="J24" i="1"/>
  <c r="L24" i="1" s="1"/>
  <c r="J25" i="1"/>
  <c r="J26" i="1"/>
  <c r="J27" i="1"/>
  <c r="J28" i="1"/>
  <c r="J29" i="1"/>
  <c r="J30" i="1"/>
  <c r="J31" i="1"/>
  <c r="J32" i="1"/>
  <c r="J33" i="1"/>
  <c r="L33" i="1" s="1"/>
  <c r="J35" i="1"/>
  <c r="J36" i="1"/>
  <c r="J38" i="1"/>
  <c r="J39" i="1"/>
  <c r="L39" i="1" s="1"/>
  <c r="J40" i="1"/>
  <c r="J41" i="1"/>
  <c r="L41" i="1" s="1"/>
  <c r="J42" i="1"/>
  <c r="L42" i="1" s="1"/>
  <c r="J43" i="1"/>
  <c r="J44" i="1"/>
  <c r="J45" i="1"/>
  <c r="L45" i="1" s="1"/>
  <c r="J46" i="1"/>
  <c r="L46" i="1" s="1"/>
  <c r="J3" i="1"/>
  <c r="H47" i="1"/>
  <c r="L47" i="1" l="1"/>
  <c r="K48" i="1" s="1"/>
  <c r="G48" i="1"/>
  <c r="J47" i="1"/>
  <c r="E48" i="1"/>
  <c r="I47" i="1"/>
  <c r="I48" i="1" l="1"/>
</calcChain>
</file>

<file path=xl/sharedStrings.xml><?xml version="1.0" encoding="utf-8"?>
<sst xmlns="http://schemas.openxmlformats.org/spreadsheetml/2006/main" count="194" uniqueCount="132">
  <si>
    <t>Adres</t>
  </si>
  <si>
    <t>Postcode</t>
  </si>
  <si>
    <t>Rubriek</t>
  </si>
  <si>
    <t>Omschrijving</t>
  </si>
  <si>
    <t>Akkersleep 1-3</t>
  </si>
  <si>
    <t>6641 WR</t>
  </si>
  <si>
    <t>School</t>
  </si>
  <si>
    <t>Vrijstaand schoolgebouw</t>
  </si>
  <si>
    <t>Augustuslaan 22</t>
  </si>
  <si>
    <t>6642 AB</t>
  </si>
  <si>
    <t>Vrijstaand schoolgebouw met naastgelegen schoolwoningen</t>
  </si>
  <si>
    <t>Binnenweg 4 B</t>
  </si>
  <si>
    <t>6644 CN</t>
  </si>
  <si>
    <t>Wijk-/buurt-/clubhuis</t>
  </si>
  <si>
    <t>Verenigingsgebouw Scouting '71</t>
  </si>
  <si>
    <t>Blatenplak 49</t>
  </si>
  <si>
    <t>6644 CH</t>
  </si>
  <si>
    <t>Sport en Recratie</t>
  </si>
  <si>
    <t>Complex voetbalvereniging Ewijk</t>
  </si>
  <si>
    <t>Den Elt 17</t>
  </si>
  <si>
    <t>6644 KA</t>
  </si>
  <si>
    <t>Multifunctioneel Gebouw</t>
  </si>
  <si>
    <t>Inventaris diverse welzijnsvoorzieningen St.MFA, KION, Bibl</t>
  </si>
  <si>
    <t>Multifunctionele accomodatie met onderwijs en welzijnsvoorz.</t>
  </si>
  <si>
    <t>Inventaris Reuzepas</t>
  </si>
  <si>
    <t>Monument/torens/carillon</t>
  </si>
  <si>
    <t>Graftombe met torentje in semi-middeleeuwse stijl.</t>
  </si>
  <si>
    <t>Herdenkingsstraat 24</t>
  </si>
  <si>
    <t>6551 CC</t>
  </si>
  <si>
    <t>Woonunit</t>
  </si>
  <si>
    <t>Woonunit voor WMO client.</t>
  </si>
  <si>
    <t>Houtduiflaan 3</t>
  </si>
  <si>
    <t>6641 ZK</t>
  </si>
  <si>
    <t>Zwembad</t>
  </si>
  <si>
    <t>Overdekt zwembad met wedstrijdbad horeca was/kleedr. etc.</t>
  </si>
  <si>
    <t>6644 BN</t>
  </si>
  <si>
    <t>Gebouw</t>
  </si>
  <si>
    <t>Openbare erediensten</t>
  </si>
  <si>
    <t>Kerktoren met uurwerk</t>
  </si>
  <si>
    <t>Kapittelweg 2 A</t>
  </si>
  <si>
    <t>6551 EB</t>
  </si>
  <si>
    <t>Dorpshuis met opstal (poliskenmerk wijziging per 23-8-2011)</t>
  </si>
  <si>
    <t>6645 AW</t>
  </si>
  <si>
    <t>Jeugdgebouw met Peuterspeelzaal en Bergruimte</t>
  </si>
  <si>
    <t>6641 AE</t>
  </si>
  <si>
    <t>Koningstraat 5 K</t>
  </si>
  <si>
    <t>6641 KS</t>
  </si>
  <si>
    <t>Vrijstaand schoolgebouw bestaande uit twee bouwdelen</t>
  </si>
  <si>
    <t>Koolzaadveld 1</t>
  </si>
  <si>
    <t>6641 ST</t>
  </si>
  <si>
    <t>6641 DH</t>
  </si>
  <si>
    <t>Sport- en Partycentrum met was/kleedruimten,materiaalberging</t>
  </si>
  <si>
    <t>Molenstraat 1</t>
  </si>
  <si>
    <t>6645 BR</t>
  </si>
  <si>
    <t>Inventaris De Wegwijzer</t>
  </si>
  <si>
    <t>Opstal De Wegwijzer</t>
  </si>
  <si>
    <t>Molenstraat 37 M</t>
  </si>
  <si>
    <t>Molen</t>
  </si>
  <si>
    <t>Achtkantige windkorenmolen</t>
  </si>
  <si>
    <t>6641 BK</t>
  </si>
  <si>
    <t>Hobbywerkplaats</t>
  </si>
  <si>
    <t>Voormalig bakkerij, in gebruik als hobbywerkplaats</t>
  </si>
  <si>
    <t>Molenstraat 54</t>
  </si>
  <si>
    <t>Bergruimte/bijgebouw,</t>
  </si>
  <si>
    <t>Voormalig stoommachinegebouw, dienstbaar aan molen de Haag</t>
  </si>
  <si>
    <t>Achthoekige staande molen met maalinstallatie</t>
  </si>
  <si>
    <t>Not Stephanus Roesstr Ongenummerd</t>
  </si>
  <si>
    <t>6645 AJ</t>
  </si>
  <si>
    <t>Rijstveld 4</t>
  </si>
  <si>
    <t>6641 SJ</t>
  </si>
  <si>
    <t>6644 CP</t>
  </si>
  <si>
    <t>Buitenzwembad met was/kleedruimte, technische installatier.</t>
  </si>
  <si>
    <t>Vulckestraat 3</t>
  </si>
  <si>
    <t>6641 KT</t>
  </si>
  <si>
    <t>Kinderboerderij</t>
  </si>
  <si>
    <t>Onderkomen voor kleinvee met materiaalberging,hooiopslag etc</t>
  </si>
  <si>
    <t>Wilgenoord Ongenummerd</t>
  </si>
  <si>
    <t>6642 KA</t>
  </si>
  <si>
    <t>Wolfsbossingel 105</t>
  </si>
  <si>
    <t>6642 CM</t>
  </si>
  <si>
    <t>Wolfsbossingel 105-107-109</t>
  </si>
  <si>
    <t>Inventaris De Dromedaris</t>
  </si>
  <si>
    <t>Wolfsbossingel 107-109</t>
  </si>
  <si>
    <t>Twee schoolwoningen gelegen naast het hoofdgebouw</t>
  </si>
  <si>
    <t>6641 LT</t>
  </si>
  <si>
    <t>Zanddonk 2</t>
  </si>
  <si>
    <t>van Heemstraweg 46</t>
  </si>
  <si>
    <t>Kantoor/openbare funktie</t>
  </si>
  <si>
    <t>Gemeentehuis (Gemeentekantoor met fietsenstalling)</t>
  </si>
  <si>
    <t>6641 AB</t>
  </si>
  <si>
    <t>Begraafplaats, aula met geluidsbel</t>
  </si>
  <si>
    <t>van Heemstraweg 5a</t>
  </si>
  <si>
    <t>6644 KE</t>
  </si>
  <si>
    <t>van Heemstraweg 95</t>
  </si>
  <si>
    <t>6641 AC</t>
  </si>
  <si>
    <t>Gemeentwerf / Brandweerkazerne</t>
  </si>
  <si>
    <t>Gemeentwerf en Brandweerkazerne</t>
  </si>
  <si>
    <t>Afvalscheidingsstation + buite</t>
  </si>
  <si>
    <t>Afvalscheidingsstation + buitenterrein</t>
  </si>
  <si>
    <t>Waarde Inventaris</t>
  </si>
  <si>
    <t>Totaal Bestand per 1 januari 2016</t>
  </si>
  <si>
    <t>Totaal verzekerde waarde</t>
  </si>
  <si>
    <t xml:space="preserve">Waarde Opstal </t>
  </si>
  <si>
    <t>Inventaris De Ruyter</t>
  </si>
  <si>
    <t>Kantoren en diverse activiteitenruimten</t>
  </si>
  <si>
    <t>Jongerensoos en maatschappelijke instellingen</t>
  </si>
  <si>
    <t>5 bergingen</t>
  </si>
  <si>
    <t>Voormalig schoolgebouw in gebruik als kringloopwinkel</t>
  </si>
  <si>
    <t>Kantoren en speciaal pnderwijs (SBO Klavervier)</t>
  </si>
  <si>
    <t>Inventaris Montessorischool De Triangel</t>
  </si>
  <si>
    <t>Leigraaf 2</t>
  </si>
  <si>
    <t>Kennedysingel 8a</t>
  </si>
  <si>
    <t>van Heemstraweg 49k</t>
  </si>
  <si>
    <t>MUTATIES 2020</t>
  </si>
  <si>
    <t>Inventaris school</t>
  </si>
  <si>
    <t>Hogewaldstraat 2</t>
  </si>
  <si>
    <t>6641 KE</t>
  </si>
  <si>
    <t>1-1-2021
EXCL INDEXERING</t>
  </si>
  <si>
    <t>Julianastraat 5</t>
  </si>
  <si>
    <t>Schoolpad 2a</t>
  </si>
  <si>
    <t>Gewelf 25a</t>
  </si>
  <si>
    <t>6641 NA</t>
  </si>
  <si>
    <t>6641 DG</t>
  </si>
  <si>
    <t>Wilhelminalaan 8</t>
  </si>
  <si>
    <t>Monument/torens</t>
  </si>
  <si>
    <t>Vrijstaande toren Blanckenburg</t>
  </si>
  <si>
    <t>6551 AS</t>
  </si>
  <si>
    <t>Thomas van Heereveldstraat 24</t>
  </si>
  <si>
    <t>Are 12</t>
  </si>
  <si>
    <t>6641 PR</t>
  </si>
  <si>
    <t>1-1-2021
INCL INDEXERING</t>
  </si>
  <si>
    <t>GEMEENTE BEUNINGEN  BESTAND PER 1 JANUARI 2021    (INCL. INDEXERING PER 1 JANUARI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</si>
</sst>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&quot;€&quot;\ #,##0;;;@"/>
    <numFmt numFmtId="166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theme="0"/>
      </bottom>
      <diagonal/>
    </border>
    <border>
      <left style="hair">
        <color theme="0"/>
      </left>
      <right/>
      <top style="thin">
        <color indexed="64"/>
      </top>
      <bottom style="thin">
        <color theme="0"/>
      </bottom>
      <diagonal/>
    </border>
    <border>
      <left/>
      <right style="hair">
        <color theme="0"/>
      </right>
      <top style="thin">
        <color indexed="64"/>
      </top>
      <bottom style="thin">
        <color theme="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33">
    <xf numFmtId="0" fontId="0" fillId="0" borderId="0" xfId="0"/>
    <xf numFmtId="0" fontId="0" fillId="0" borderId="0" xfId="0" quotePrefix="1"/>
    <xf numFmtId="3" fontId="0" fillId="0" borderId="0" xfId="0" applyNumberFormat="1"/>
    <xf numFmtId="0" fontId="3" fillId="0" borderId="0" xfId="0" applyFont="1"/>
    <xf numFmtId="0" fontId="3" fillId="0" borderId="0" xfId="0" quotePrefix="1" applyFont="1"/>
    <xf numFmtId="0" fontId="2" fillId="2" borderId="0" xfId="0" applyFont="1" applyFill="1"/>
    <xf numFmtId="0" fontId="4" fillId="2" borderId="0" xfId="0" quotePrefix="1" applyFont="1" applyFill="1" applyAlignment="1">
      <alignment vertical="center"/>
    </xf>
    <xf numFmtId="3" fontId="4" fillId="2" borderId="0" xfId="0" quotePrefix="1" applyNumberFormat="1" applyFont="1" applyFill="1" applyAlignment="1">
      <alignment horizontal="center" vertical="center" wrapText="1"/>
    </xf>
    <xf numFmtId="0" fontId="1" fillId="2" borderId="0" xfId="0" applyFont="1" applyFill="1"/>
    <xf numFmtId="0" fontId="2" fillId="3" borderId="1" xfId="0" applyFont="1" applyFill="1" applyBorder="1" applyAlignment="1">
      <alignment vertical="center"/>
    </xf>
    <xf numFmtId="165" fontId="0" fillId="0" borderId="0" xfId="0" applyNumberFormat="1"/>
    <xf numFmtId="165" fontId="2" fillId="2" borderId="0" xfId="0" applyNumberFormat="1" applyFont="1" applyFill="1"/>
    <xf numFmtId="165" fontId="5" fillId="0" borderId="0" xfId="0" applyNumberFormat="1" applyFont="1"/>
    <xf numFmtId="166" fontId="2" fillId="2" borderId="0" xfId="0" applyNumberFormat="1" applyFont="1" applyFill="1"/>
    <xf numFmtId="165" fontId="0" fillId="0" borderId="0" xfId="0" applyNumberFormat="1" applyFill="1"/>
    <xf numFmtId="166" fontId="7" fillId="0" borderId="0" xfId="0" applyNumberFormat="1" applyFont="1"/>
    <xf numFmtId="166" fontId="0" fillId="0" borderId="0" xfId="0" applyNumberFormat="1"/>
    <xf numFmtId="164" fontId="3" fillId="0" borderId="0" xfId="0" applyNumberFormat="1" applyFont="1"/>
    <xf numFmtId="164" fontId="0" fillId="0" borderId="0" xfId="0" applyNumberFormat="1"/>
    <xf numFmtId="0" fontId="9" fillId="4" borderId="0" xfId="0" quotePrefix="1" applyFont="1" applyFill="1"/>
    <xf numFmtId="0" fontId="10" fillId="4" borderId="0" xfId="0" quotePrefix="1" applyFont="1" applyFill="1"/>
    <xf numFmtId="0" fontId="9" fillId="0" borderId="0" xfId="0" quotePrefix="1" applyFont="1" applyFill="1"/>
    <xf numFmtId="0" fontId="10" fillId="0" borderId="0" xfId="0" quotePrefix="1" applyFont="1" applyFill="1"/>
    <xf numFmtId="165" fontId="10" fillId="0" borderId="0" xfId="0" applyNumberFormat="1" applyFont="1" applyFill="1"/>
    <xf numFmtId="166" fontId="11" fillId="0" borderId="0" xfId="0" applyNumberFormat="1" applyFont="1" applyFill="1"/>
    <xf numFmtId="166" fontId="10" fillId="0" borderId="0" xfId="0" applyNumberFormat="1" applyFont="1" applyFill="1"/>
    <xf numFmtId="165" fontId="12" fillId="0" borderId="0" xfId="0" applyNumberFormat="1" applyFont="1" applyFill="1"/>
    <xf numFmtId="0" fontId="0" fillId="0" borderId="0" xfId="0" applyFill="1"/>
    <xf numFmtId="165" fontId="4" fillId="3" borderId="2" xfId="0" applyNumberFormat="1" applyFont="1" applyFill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 wrapText="1"/>
    </xf>
  </cellXfs>
  <cellStyles count="3">
    <cellStyle name="Komma 3" xfId="1" xr:uid="{94515157-A70C-4EEA-AE16-48485EC1E6B6}"/>
    <cellStyle name="Standaard" xfId="0" builtinId="0"/>
    <cellStyle name="Standaard 2" xfId="2" xr:uid="{1E6E12FE-B140-4142-96C9-DDDBA54C5B3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L49"/>
  <sheetViews>
    <sheetView tabSelected="1" topLeftCell="D1" workbookViewId="0">
      <selection activeCell="Q14" sqref="Q14"/>
    </sheetView>
  </sheetViews>
  <sheetFormatPr defaultRowHeight="15" x14ac:dyDescent="0.25"/>
  <cols>
    <col min="1" max="1" width="35.140625" style="3" customWidth="1"/>
    <col min="2" max="2" width="9.140625" customWidth="1"/>
    <col min="3" max="3" width="28" customWidth="1"/>
    <col min="4" max="4" width="58.5703125" customWidth="1"/>
    <col min="5" max="5" width="11.5703125" style="2" customWidth="1"/>
    <col min="6" max="6" width="10.7109375" style="2" customWidth="1"/>
    <col min="7" max="7" width="11.28515625" customWidth="1"/>
    <col min="8" max="8" width="10.7109375" customWidth="1"/>
    <col min="9" max="9" width="11.5703125" bestFit="1" customWidth="1"/>
    <col min="10" max="10" width="12" customWidth="1"/>
    <col min="11" max="11" width="14.28515625" style="18" bestFit="1" customWidth="1"/>
    <col min="12" max="12" width="14.28515625" style="18" customWidth="1"/>
  </cols>
  <sheetData>
    <row r="1" spans="1:12" s="3" customFormat="1" ht="50.1" customHeight="1" x14ac:dyDescent="0.25">
      <c r="A1" s="30" t="s">
        <v>131</v>
      </c>
      <c r="B1" s="30"/>
      <c r="C1" s="30"/>
      <c r="D1" s="30"/>
      <c r="E1" s="31">
        <v>43831</v>
      </c>
      <c r="F1" s="31"/>
      <c r="G1" s="31" t="s">
        <v>113</v>
      </c>
      <c r="H1" s="31"/>
      <c r="I1" s="32" t="s">
        <v>117</v>
      </c>
      <c r="J1" s="31"/>
      <c r="K1" s="32" t="s">
        <v>130</v>
      </c>
      <c r="L1" s="31"/>
    </row>
    <row r="2" spans="1:12" s="3" customFormat="1" ht="37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7" t="s">
        <v>102</v>
      </c>
      <c r="F2" s="7" t="s">
        <v>99</v>
      </c>
      <c r="G2" s="7" t="s">
        <v>102</v>
      </c>
      <c r="H2" s="7" t="s">
        <v>99</v>
      </c>
      <c r="I2" s="7" t="s">
        <v>102</v>
      </c>
      <c r="J2" s="7" t="s">
        <v>99</v>
      </c>
      <c r="K2" s="7" t="s">
        <v>102</v>
      </c>
      <c r="L2" s="7" t="s">
        <v>99</v>
      </c>
    </row>
    <row r="3" spans="1:12" x14ac:dyDescent="0.25">
      <c r="A3" s="4" t="s">
        <v>4</v>
      </c>
      <c r="B3" s="1" t="s">
        <v>5</v>
      </c>
      <c r="C3" s="1" t="s">
        <v>6</v>
      </c>
      <c r="D3" s="1" t="s">
        <v>7</v>
      </c>
      <c r="E3" s="10">
        <v>5106000</v>
      </c>
      <c r="F3" s="10">
        <v>0</v>
      </c>
      <c r="G3" s="16"/>
      <c r="H3" s="16"/>
      <c r="I3" s="12">
        <f>ROUND(E3+G3,-3)</f>
        <v>5106000</v>
      </c>
      <c r="J3" s="12" t="str">
        <f t="shared" ref="J3:J46" si="0">IF(F3+H3=0," ",F3+H3)</f>
        <v xml:space="preserve"> </v>
      </c>
      <c r="K3" s="17">
        <f>ROUNDUP(I3*108/105,-3)</f>
        <v>5252000</v>
      </c>
      <c r="L3" s="17"/>
    </row>
    <row r="4" spans="1:12" x14ac:dyDescent="0.25">
      <c r="A4" s="4" t="s">
        <v>4</v>
      </c>
      <c r="B4" s="1" t="s">
        <v>5</v>
      </c>
      <c r="C4" s="1" t="s">
        <v>6</v>
      </c>
      <c r="D4" s="1" t="s">
        <v>114</v>
      </c>
      <c r="E4" s="10"/>
      <c r="F4" s="10">
        <v>738000</v>
      </c>
      <c r="G4" s="15"/>
      <c r="H4" s="16"/>
      <c r="I4" s="12">
        <f t="shared" ref="I4" si="1">E4+G4</f>
        <v>0</v>
      </c>
      <c r="J4" s="12">
        <f t="shared" si="0"/>
        <v>738000</v>
      </c>
      <c r="K4" s="17"/>
      <c r="L4" s="17">
        <f t="shared" ref="L4:L46" si="2">ROUNDUP(J4*103.5/101.6,-3)</f>
        <v>752000</v>
      </c>
    </row>
    <row r="5" spans="1:12" s="27" customFormat="1" x14ac:dyDescent="0.25">
      <c r="A5" s="21" t="s">
        <v>128</v>
      </c>
      <c r="B5" s="22" t="s">
        <v>129</v>
      </c>
      <c r="C5" s="22" t="s">
        <v>29</v>
      </c>
      <c r="D5" s="22" t="s">
        <v>30</v>
      </c>
      <c r="E5" s="23">
        <v>0</v>
      </c>
      <c r="F5" s="23"/>
      <c r="G5" s="24">
        <v>20000</v>
      </c>
      <c r="H5" s="25"/>
      <c r="I5" s="26">
        <f t="shared" ref="I5" si="3">ROUND(E5+G5,-3)</f>
        <v>20000</v>
      </c>
      <c r="J5" s="26"/>
      <c r="K5" s="17">
        <f t="shared" ref="K5:K45" si="4">ROUNDUP(I5*108/105,-3)</f>
        <v>21000</v>
      </c>
      <c r="L5" s="17"/>
    </row>
    <row r="6" spans="1:12" x14ac:dyDescent="0.25">
      <c r="A6" s="4" t="s">
        <v>8</v>
      </c>
      <c r="B6" s="1" t="s">
        <v>9</v>
      </c>
      <c r="C6" s="1" t="s">
        <v>6</v>
      </c>
      <c r="D6" s="1" t="s">
        <v>10</v>
      </c>
      <c r="E6" s="10">
        <v>3654000</v>
      </c>
      <c r="F6" s="10">
        <v>527000</v>
      </c>
      <c r="G6" s="15"/>
      <c r="H6" s="16"/>
      <c r="I6" s="12">
        <f>ROUND(E6+G6,-3)</f>
        <v>3654000</v>
      </c>
      <c r="J6" s="12">
        <f t="shared" si="0"/>
        <v>527000</v>
      </c>
      <c r="K6" s="17">
        <f t="shared" si="4"/>
        <v>3759000</v>
      </c>
      <c r="L6" s="17">
        <f t="shared" si="2"/>
        <v>537000</v>
      </c>
    </row>
    <row r="7" spans="1:12" x14ac:dyDescent="0.25">
      <c r="A7" s="4" t="s">
        <v>11</v>
      </c>
      <c r="B7" s="1" t="s">
        <v>12</v>
      </c>
      <c r="C7" s="1" t="s">
        <v>13</v>
      </c>
      <c r="D7" s="1" t="s">
        <v>14</v>
      </c>
      <c r="E7" s="10">
        <v>575000</v>
      </c>
      <c r="F7" s="10"/>
      <c r="G7" s="15"/>
      <c r="H7" s="16"/>
      <c r="I7" s="12">
        <f t="shared" ref="I7:I46" si="5">ROUND(E7+G7,-3)</f>
        <v>575000</v>
      </c>
      <c r="J7" s="12" t="str">
        <f t="shared" si="0"/>
        <v xml:space="preserve"> </v>
      </c>
      <c r="K7" s="17">
        <f t="shared" si="4"/>
        <v>592000</v>
      </c>
      <c r="L7" s="17"/>
    </row>
    <row r="8" spans="1:12" x14ac:dyDescent="0.25">
      <c r="A8" s="4" t="s">
        <v>15</v>
      </c>
      <c r="B8" s="1" t="s">
        <v>16</v>
      </c>
      <c r="C8" s="1" t="s">
        <v>17</v>
      </c>
      <c r="D8" s="1" t="s">
        <v>18</v>
      </c>
      <c r="E8" s="10">
        <v>1392000</v>
      </c>
      <c r="F8" s="10"/>
      <c r="G8" s="15"/>
      <c r="H8" s="16"/>
      <c r="I8" s="12">
        <f t="shared" si="5"/>
        <v>1392000</v>
      </c>
      <c r="J8" s="12" t="str">
        <f t="shared" si="0"/>
        <v xml:space="preserve"> </v>
      </c>
      <c r="K8" s="17">
        <f t="shared" si="4"/>
        <v>1432000</v>
      </c>
      <c r="L8" s="17"/>
    </row>
    <row r="9" spans="1:12" x14ac:dyDescent="0.25">
      <c r="A9" s="4" t="s">
        <v>19</v>
      </c>
      <c r="B9" s="1" t="s">
        <v>20</v>
      </c>
      <c r="C9" s="1" t="s">
        <v>21</v>
      </c>
      <c r="D9" s="1" t="s">
        <v>22</v>
      </c>
      <c r="E9" s="10"/>
      <c r="F9" s="10">
        <v>116000</v>
      </c>
      <c r="G9" s="15"/>
      <c r="H9" s="16"/>
      <c r="I9" s="12">
        <f t="shared" si="5"/>
        <v>0</v>
      </c>
      <c r="J9" s="12">
        <f t="shared" si="0"/>
        <v>116000</v>
      </c>
      <c r="K9" s="17"/>
      <c r="L9" s="17">
        <f t="shared" si="2"/>
        <v>119000</v>
      </c>
    </row>
    <row r="10" spans="1:12" x14ac:dyDescent="0.25">
      <c r="A10" s="4" t="s">
        <v>19</v>
      </c>
      <c r="B10" s="1" t="s">
        <v>20</v>
      </c>
      <c r="C10" s="1" t="s">
        <v>21</v>
      </c>
      <c r="D10" s="1" t="s">
        <v>23</v>
      </c>
      <c r="E10" s="10">
        <v>12463000</v>
      </c>
      <c r="F10" s="10"/>
      <c r="G10" s="15"/>
      <c r="H10" s="16"/>
      <c r="I10" s="12">
        <f t="shared" si="5"/>
        <v>12463000</v>
      </c>
      <c r="J10" s="12" t="str">
        <f t="shared" si="0"/>
        <v xml:space="preserve"> </v>
      </c>
      <c r="K10" s="17">
        <f t="shared" si="4"/>
        <v>12820000</v>
      </c>
      <c r="L10" s="17"/>
    </row>
    <row r="11" spans="1:12" x14ac:dyDescent="0.25">
      <c r="A11" s="4" t="s">
        <v>19</v>
      </c>
      <c r="B11" s="1" t="s">
        <v>20</v>
      </c>
      <c r="C11" s="1" t="s">
        <v>6</v>
      </c>
      <c r="D11" s="1" t="s">
        <v>24</v>
      </c>
      <c r="E11" s="10"/>
      <c r="F11" s="10">
        <v>596000</v>
      </c>
      <c r="G11" s="15"/>
      <c r="H11" s="16"/>
      <c r="I11" s="12">
        <f t="shared" si="5"/>
        <v>0</v>
      </c>
      <c r="J11" s="12">
        <f t="shared" si="0"/>
        <v>596000</v>
      </c>
      <c r="K11" s="17"/>
      <c r="L11" s="17">
        <f>ROUNDUP(J11*103.5/101.6,-3)</f>
        <v>608000</v>
      </c>
    </row>
    <row r="12" spans="1:12" s="27" customFormat="1" x14ac:dyDescent="0.25">
      <c r="A12" s="21" t="s">
        <v>120</v>
      </c>
      <c r="B12" s="22" t="s">
        <v>121</v>
      </c>
      <c r="C12" s="22" t="s">
        <v>25</v>
      </c>
      <c r="D12" s="22" t="s">
        <v>26</v>
      </c>
      <c r="E12" s="23">
        <v>109000</v>
      </c>
      <c r="F12" s="23"/>
      <c r="G12" s="24"/>
      <c r="H12" s="25"/>
      <c r="I12" s="26">
        <f t="shared" si="5"/>
        <v>109000</v>
      </c>
      <c r="J12" s="26" t="str">
        <f t="shared" si="0"/>
        <v xml:space="preserve"> </v>
      </c>
      <c r="K12" s="17">
        <f t="shared" si="4"/>
        <v>113000</v>
      </c>
      <c r="L12" s="17"/>
    </row>
    <row r="13" spans="1:12" x14ac:dyDescent="0.25">
      <c r="A13" s="4" t="s">
        <v>27</v>
      </c>
      <c r="B13" s="1" t="s">
        <v>28</v>
      </c>
      <c r="C13" s="1" t="s">
        <v>29</v>
      </c>
      <c r="D13" s="1" t="s">
        <v>30</v>
      </c>
      <c r="E13" s="10">
        <v>36000</v>
      </c>
      <c r="F13" s="10"/>
      <c r="G13" s="15"/>
      <c r="H13" s="16"/>
      <c r="I13" s="12">
        <f t="shared" si="5"/>
        <v>36000</v>
      </c>
      <c r="J13" s="12" t="str">
        <f t="shared" si="0"/>
        <v xml:space="preserve"> </v>
      </c>
      <c r="K13" s="17">
        <f t="shared" si="4"/>
        <v>38000</v>
      </c>
      <c r="L13" s="17"/>
    </row>
    <row r="14" spans="1:12" x14ac:dyDescent="0.25">
      <c r="A14" s="4" t="s">
        <v>115</v>
      </c>
      <c r="B14" s="1" t="s">
        <v>116</v>
      </c>
      <c r="C14" s="1" t="s">
        <v>29</v>
      </c>
      <c r="D14" s="1" t="s">
        <v>30</v>
      </c>
      <c r="E14" s="10">
        <v>30000</v>
      </c>
      <c r="F14" s="10"/>
      <c r="G14" s="15"/>
      <c r="H14" s="16"/>
      <c r="I14" s="12">
        <f t="shared" si="5"/>
        <v>30000</v>
      </c>
      <c r="J14" s="12"/>
      <c r="K14" s="17">
        <f t="shared" si="4"/>
        <v>31000</v>
      </c>
      <c r="L14" s="17"/>
    </row>
    <row r="15" spans="1:12" x14ac:dyDescent="0.25">
      <c r="A15" s="4" t="s">
        <v>31</v>
      </c>
      <c r="B15" s="1" t="s">
        <v>32</v>
      </c>
      <c r="C15" s="1" t="s">
        <v>33</v>
      </c>
      <c r="D15" s="1" t="s">
        <v>34</v>
      </c>
      <c r="E15" s="10">
        <v>4072000</v>
      </c>
      <c r="F15" s="10"/>
      <c r="G15" s="15"/>
      <c r="H15" s="16"/>
      <c r="I15" s="12">
        <f t="shared" si="5"/>
        <v>4072000</v>
      </c>
      <c r="J15" s="12" t="str">
        <f t="shared" si="0"/>
        <v xml:space="preserve"> </v>
      </c>
      <c r="K15" s="17">
        <f t="shared" si="4"/>
        <v>4189000</v>
      </c>
      <c r="L15" s="17"/>
    </row>
    <row r="16" spans="1:12" s="27" customFormat="1" x14ac:dyDescent="0.25">
      <c r="A16" s="21" t="s">
        <v>118</v>
      </c>
      <c r="B16" s="22" t="s">
        <v>35</v>
      </c>
      <c r="C16" s="22" t="s">
        <v>37</v>
      </c>
      <c r="D16" s="22" t="s">
        <v>38</v>
      </c>
      <c r="E16" s="23">
        <v>926000</v>
      </c>
      <c r="F16" s="23"/>
      <c r="G16" s="24"/>
      <c r="H16" s="25"/>
      <c r="I16" s="26">
        <f t="shared" si="5"/>
        <v>926000</v>
      </c>
      <c r="J16" s="26" t="str">
        <f t="shared" si="0"/>
        <v xml:space="preserve"> </v>
      </c>
      <c r="K16" s="17">
        <f t="shared" si="4"/>
        <v>953000</v>
      </c>
      <c r="L16" s="17"/>
    </row>
    <row r="17" spans="1:12" x14ac:dyDescent="0.25">
      <c r="A17" s="4" t="s">
        <v>39</v>
      </c>
      <c r="B17" s="1" t="s">
        <v>40</v>
      </c>
      <c r="C17" s="1" t="s">
        <v>21</v>
      </c>
      <c r="D17" s="1" t="s">
        <v>41</v>
      </c>
      <c r="E17" s="10">
        <v>6371000</v>
      </c>
      <c r="F17" s="10"/>
      <c r="G17" s="15"/>
      <c r="H17" s="16"/>
      <c r="I17" s="12">
        <f t="shared" si="5"/>
        <v>6371000</v>
      </c>
      <c r="J17" s="12" t="str">
        <f t="shared" si="0"/>
        <v xml:space="preserve"> </v>
      </c>
      <c r="K17" s="17">
        <f t="shared" si="4"/>
        <v>6554000</v>
      </c>
      <c r="L17" s="17"/>
    </row>
    <row r="18" spans="1:12" x14ac:dyDescent="0.25">
      <c r="A18" s="4" t="s">
        <v>39</v>
      </c>
      <c r="B18" s="1" t="s">
        <v>40</v>
      </c>
      <c r="C18" s="1" t="s">
        <v>6</v>
      </c>
      <c r="D18" s="1" t="s">
        <v>103</v>
      </c>
      <c r="E18" s="10">
        <v>0</v>
      </c>
      <c r="F18" s="10">
        <v>365000</v>
      </c>
      <c r="G18" s="15"/>
      <c r="H18" s="16"/>
      <c r="I18" s="12">
        <f t="shared" si="5"/>
        <v>0</v>
      </c>
      <c r="J18" s="12">
        <f t="shared" si="0"/>
        <v>365000</v>
      </c>
      <c r="K18" s="17"/>
      <c r="L18" s="17">
        <f t="shared" si="2"/>
        <v>372000</v>
      </c>
    </row>
    <row r="19" spans="1:12" x14ac:dyDescent="0.25">
      <c r="A19" s="4" t="s">
        <v>111</v>
      </c>
      <c r="B19" s="1" t="s">
        <v>42</v>
      </c>
      <c r="C19" s="1" t="s">
        <v>21</v>
      </c>
      <c r="D19" s="1" t="s">
        <v>43</v>
      </c>
      <c r="E19" s="10">
        <v>635000</v>
      </c>
      <c r="F19" s="10"/>
      <c r="G19" s="15"/>
      <c r="H19" s="16"/>
      <c r="I19" s="12">
        <f t="shared" si="5"/>
        <v>635000</v>
      </c>
      <c r="J19" s="12" t="str">
        <f t="shared" si="0"/>
        <v xml:space="preserve"> </v>
      </c>
      <c r="K19" s="17">
        <f t="shared" si="4"/>
        <v>654000</v>
      </c>
      <c r="L19" s="17"/>
    </row>
    <row r="20" spans="1:12" x14ac:dyDescent="0.25">
      <c r="A20" s="4" t="s">
        <v>45</v>
      </c>
      <c r="B20" s="1" t="s">
        <v>46</v>
      </c>
      <c r="C20" s="1" t="s">
        <v>6</v>
      </c>
      <c r="D20" s="1" t="s">
        <v>47</v>
      </c>
      <c r="E20" s="10">
        <v>4138000</v>
      </c>
      <c r="F20" s="10"/>
      <c r="G20" s="15"/>
      <c r="H20" s="16"/>
      <c r="I20" s="12">
        <f t="shared" si="5"/>
        <v>4138000</v>
      </c>
      <c r="J20" s="12" t="str">
        <f t="shared" si="0"/>
        <v xml:space="preserve"> </v>
      </c>
      <c r="K20" s="17">
        <f t="shared" si="4"/>
        <v>4257000</v>
      </c>
      <c r="L20" s="17"/>
    </row>
    <row r="21" spans="1:12" x14ac:dyDescent="0.25">
      <c r="A21" s="4" t="s">
        <v>45</v>
      </c>
      <c r="B21" s="1" t="s">
        <v>46</v>
      </c>
      <c r="C21" s="1" t="s">
        <v>6</v>
      </c>
      <c r="D21" s="1" t="s">
        <v>109</v>
      </c>
      <c r="E21" s="10"/>
      <c r="F21" s="10">
        <v>278000</v>
      </c>
      <c r="G21" s="15"/>
      <c r="H21" s="16"/>
      <c r="I21" s="12">
        <f t="shared" si="5"/>
        <v>0</v>
      </c>
      <c r="J21" s="12">
        <f t="shared" si="0"/>
        <v>278000</v>
      </c>
      <c r="K21" s="17"/>
      <c r="L21" s="17">
        <f t="shared" si="2"/>
        <v>284000</v>
      </c>
    </row>
    <row r="22" spans="1:12" x14ac:dyDescent="0.25">
      <c r="A22" s="4" t="s">
        <v>48</v>
      </c>
      <c r="B22" s="1" t="s">
        <v>49</v>
      </c>
      <c r="C22" s="1" t="s">
        <v>21</v>
      </c>
      <c r="D22" s="1" t="s">
        <v>108</v>
      </c>
      <c r="E22" s="10">
        <v>3158000</v>
      </c>
      <c r="F22" s="10">
        <v>304000</v>
      </c>
      <c r="G22" s="15"/>
      <c r="H22" s="16"/>
      <c r="I22" s="12">
        <f t="shared" si="5"/>
        <v>3158000</v>
      </c>
      <c r="J22" s="12">
        <f t="shared" si="0"/>
        <v>304000</v>
      </c>
      <c r="K22" s="17">
        <f t="shared" si="4"/>
        <v>3249000</v>
      </c>
      <c r="L22" s="17">
        <f t="shared" si="2"/>
        <v>310000</v>
      </c>
    </row>
    <row r="23" spans="1:12" x14ac:dyDescent="0.25">
      <c r="A23" s="4" t="s">
        <v>110</v>
      </c>
      <c r="B23" s="1" t="s">
        <v>50</v>
      </c>
      <c r="C23" s="1" t="s">
        <v>17</v>
      </c>
      <c r="D23" s="1" t="s">
        <v>51</v>
      </c>
      <c r="E23" s="10">
        <v>4973000</v>
      </c>
      <c r="F23" s="10">
        <v>293000</v>
      </c>
      <c r="G23" s="15"/>
      <c r="H23" s="16"/>
      <c r="I23" s="12">
        <f t="shared" si="5"/>
        <v>4973000</v>
      </c>
      <c r="J23" s="12">
        <f t="shared" si="0"/>
        <v>293000</v>
      </c>
      <c r="K23" s="17">
        <f t="shared" si="4"/>
        <v>5116000</v>
      </c>
      <c r="L23" s="17">
        <f t="shared" si="2"/>
        <v>299000</v>
      </c>
    </row>
    <row r="24" spans="1:12" x14ac:dyDescent="0.25">
      <c r="A24" s="4" t="s">
        <v>52</v>
      </c>
      <c r="B24" s="1" t="s">
        <v>53</v>
      </c>
      <c r="C24" s="1" t="s">
        <v>6</v>
      </c>
      <c r="D24" s="1" t="s">
        <v>54</v>
      </c>
      <c r="E24" s="10"/>
      <c r="F24" s="10">
        <v>293000</v>
      </c>
      <c r="G24" s="15"/>
      <c r="H24" s="16"/>
      <c r="I24" s="12">
        <f t="shared" si="5"/>
        <v>0</v>
      </c>
      <c r="J24" s="12">
        <f t="shared" si="0"/>
        <v>293000</v>
      </c>
      <c r="K24" s="17"/>
      <c r="L24" s="17">
        <f t="shared" si="2"/>
        <v>299000</v>
      </c>
    </row>
    <row r="25" spans="1:12" x14ac:dyDescent="0.25">
      <c r="A25" s="4" t="s">
        <v>52</v>
      </c>
      <c r="B25" s="1" t="s">
        <v>53</v>
      </c>
      <c r="C25" s="1" t="s">
        <v>6</v>
      </c>
      <c r="D25" s="1" t="s">
        <v>55</v>
      </c>
      <c r="E25" s="10">
        <v>2934000</v>
      </c>
      <c r="F25" s="10"/>
      <c r="G25" s="15"/>
      <c r="H25" s="16"/>
      <c r="I25" s="12">
        <f t="shared" si="5"/>
        <v>2934000</v>
      </c>
      <c r="J25" s="12" t="str">
        <f t="shared" si="0"/>
        <v xml:space="preserve"> </v>
      </c>
      <c r="K25" s="17">
        <f t="shared" si="4"/>
        <v>3018000</v>
      </c>
      <c r="L25" s="17"/>
    </row>
    <row r="26" spans="1:12" x14ac:dyDescent="0.25">
      <c r="A26" s="4" t="s">
        <v>56</v>
      </c>
      <c r="B26" s="1" t="s">
        <v>53</v>
      </c>
      <c r="C26" s="1" t="s">
        <v>57</v>
      </c>
      <c r="D26" s="1" t="s">
        <v>58</v>
      </c>
      <c r="E26" s="10">
        <v>1549000</v>
      </c>
      <c r="F26" s="10"/>
      <c r="G26" s="15"/>
      <c r="H26" s="16"/>
      <c r="I26" s="12">
        <f t="shared" si="5"/>
        <v>1549000</v>
      </c>
      <c r="J26" s="12" t="str">
        <f t="shared" si="0"/>
        <v xml:space="preserve"> </v>
      </c>
      <c r="K26" s="17">
        <f t="shared" si="4"/>
        <v>1594000</v>
      </c>
      <c r="L26" s="17"/>
    </row>
    <row r="27" spans="1:12" x14ac:dyDescent="0.25">
      <c r="A27" s="4" t="s">
        <v>62</v>
      </c>
      <c r="B27" s="1" t="s">
        <v>59</v>
      </c>
      <c r="C27" s="1" t="s">
        <v>60</v>
      </c>
      <c r="D27" s="1" t="s">
        <v>61</v>
      </c>
      <c r="E27" s="10">
        <v>115000</v>
      </c>
      <c r="F27" s="10"/>
      <c r="G27" s="15"/>
      <c r="H27" s="16"/>
      <c r="I27" s="12">
        <f t="shared" si="5"/>
        <v>115000</v>
      </c>
      <c r="J27" s="12" t="str">
        <f t="shared" si="0"/>
        <v xml:space="preserve"> </v>
      </c>
      <c r="K27" s="17">
        <f t="shared" si="4"/>
        <v>119000</v>
      </c>
      <c r="L27" s="17"/>
    </row>
    <row r="28" spans="1:12" x14ac:dyDescent="0.25">
      <c r="A28" s="4" t="s">
        <v>62</v>
      </c>
      <c r="B28" s="1" t="s">
        <v>59</v>
      </c>
      <c r="C28" s="1" t="s">
        <v>21</v>
      </c>
      <c r="D28" s="1" t="s">
        <v>104</v>
      </c>
      <c r="E28" s="14">
        <v>2208000</v>
      </c>
      <c r="F28" s="10"/>
      <c r="G28" s="15"/>
      <c r="H28" s="16"/>
      <c r="I28" s="12">
        <f t="shared" si="5"/>
        <v>2208000</v>
      </c>
      <c r="J28" s="12" t="str">
        <f t="shared" si="0"/>
        <v xml:space="preserve"> </v>
      </c>
      <c r="K28" s="17">
        <f t="shared" si="4"/>
        <v>2272000</v>
      </c>
      <c r="L28" s="17"/>
    </row>
    <row r="29" spans="1:12" x14ac:dyDescent="0.25">
      <c r="A29" s="4" t="s">
        <v>62</v>
      </c>
      <c r="B29" s="1" t="s">
        <v>59</v>
      </c>
      <c r="C29" s="1" t="s">
        <v>63</v>
      </c>
      <c r="D29" s="1" t="s">
        <v>64</v>
      </c>
      <c r="E29" s="10">
        <v>79000</v>
      </c>
      <c r="F29" s="10"/>
      <c r="G29" s="15"/>
      <c r="H29" s="16"/>
      <c r="I29" s="12">
        <f t="shared" si="5"/>
        <v>79000</v>
      </c>
      <c r="J29" s="12" t="str">
        <f t="shared" si="0"/>
        <v xml:space="preserve"> </v>
      </c>
      <c r="K29" s="17">
        <f t="shared" si="4"/>
        <v>82000</v>
      </c>
      <c r="L29" s="17"/>
    </row>
    <row r="30" spans="1:12" x14ac:dyDescent="0.25">
      <c r="A30" s="4" t="s">
        <v>62</v>
      </c>
      <c r="B30" s="1" t="s">
        <v>59</v>
      </c>
      <c r="C30" s="1" t="s">
        <v>57</v>
      </c>
      <c r="D30" s="1" t="s">
        <v>65</v>
      </c>
      <c r="E30" s="10">
        <v>817000</v>
      </c>
      <c r="F30" s="10"/>
      <c r="G30" s="15"/>
      <c r="H30" s="16"/>
      <c r="I30" s="12">
        <f t="shared" si="5"/>
        <v>817000</v>
      </c>
      <c r="J30" s="12" t="str">
        <f t="shared" si="0"/>
        <v xml:space="preserve"> </v>
      </c>
      <c r="K30" s="17">
        <f t="shared" si="4"/>
        <v>841000</v>
      </c>
      <c r="L30" s="17"/>
    </row>
    <row r="31" spans="1:12" x14ac:dyDescent="0.25">
      <c r="A31" s="4" t="s">
        <v>66</v>
      </c>
      <c r="B31" s="1" t="s">
        <v>67</v>
      </c>
      <c r="C31" s="1" t="s">
        <v>37</v>
      </c>
      <c r="D31" s="1" t="s">
        <v>38</v>
      </c>
      <c r="E31" s="10">
        <v>2360000</v>
      </c>
      <c r="F31" s="10"/>
      <c r="G31" s="15"/>
      <c r="H31" s="16"/>
      <c r="I31" s="12">
        <f t="shared" si="5"/>
        <v>2360000</v>
      </c>
      <c r="J31" s="12" t="str">
        <f t="shared" si="0"/>
        <v xml:space="preserve"> </v>
      </c>
      <c r="K31" s="17">
        <f t="shared" si="4"/>
        <v>2428000</v>
      </c>
      <c r="L31" s="17"/>
    </row>
    <row r="32" spans="1:12" x14ac:dyDescent="0.25">
      <c r="A32" s="4" t="s">
        <v>68</v>
      </c>
      <c r="B32" s="1" t="s">
        <v>69</v>
      </c>
      <c r="C32" s="1" t="s">
        <v>21</v>
      </c>
      <c r="D32" s="1" t="s">
        <v>105</v>
      </c>
      <c r="E32" s="10">
        <v>1476000</v>
      </c>
      <c r="F32" s="10"/>
      <c r="G32" s="15"/>
      <c r="H32" s="16"/>
      <c r="I32" s="12">
        <f t="shared" si="5"/>
        <v>1476000</v>
      </c>
      <c r="J32" s="12" t="str">
        <f t="shared" si="0"/>
        <v xml:space="preserve"> </v>
      </c>
      <c r="K32" s="17">
        <f t="shared" si="4"/>
        <v>1519000</v>
      </c>
      <c r="L32" s="17"/>
    </row>
    <row r="33" spans="1:12" x14ac:dyDescent="0.25">
      <c r="A33" s="19" t="s">
        <v>119</v>
      </c>
      <c r="B33" s="20" t="s">
        <v>70</v>
      </c>
      <c r="C33" s="20" t="s">
        <v>33</v>
      </c>
      <c r="D33" s="22" t="s">
        <v>71</v>
      </c>
      <c r="E33" s="23">
        <v>260000</v>
      </c>
      <c r="F33" s="23">
        <v>53000</v>
      </c>
      <c r="G33" s="24"/>
      <c r="H33" s="25"/>
      <c r="I33" s="26">
        <f t="shared" si="5"/>
        <v>260000</v>
      </c>
      <c r="J33" s="26">
        <f t="shared" si="0"/>
        <v>53000</v>
      </c>
      <c r="K33" s="17">
        <f t="shared" si="4"/>
        <v>268000</v>
      </c>
      <c r="L33" s="17">
        <f t="shared" si="2"/>
        <v>54000</v>
      </c>
    </row>
    <row r="34" spans="1:12" x14ac:dyDescent="0.25">
      <c r="A34" s="19" t="s">
        <v>127</v>
      </c>
      <c r="B34" s="20" t="s">
        <v>126</v>
      </c>
      <c r="C34" s="20" t="s">
        <v>29</v>
      </c>
      <c r="D34" s="22" t="s">
        <v>30</v>
      </c>
      <c r="E34" s="23">
        <v>0</v>
      </c>
      <c r="F34" s="23"/>
      <c r="G34" s="24">
        <v>30000</v>
      </c>
      <c r="H34" s="25"/>
      <c r="I34" s="26">
        <f t="shared" si="5"/>
        <v>30000</v>
      </c>
      <c r="J34" s="26"/>
      <c r="K34" s="17">
        <f t="shared" si="4"/>
        <v>31000</v>
      </c>
      <c r="L34" s="17"/>
    </row>
    <row r="35" spans="1:12" x14ac:dyDescent="0.25">
      <c r="A35" s="4" t="s">
        <v>72</v>
      </c>
      <c r="B35" s="1" t="s">
        <v>73</v>
      </c>
      <c r="C35" s="1" t="s">
        <v>74</v>
      </c>
      <c r="D35" s="1" t="s">
        <v>75</v>
      </c>
      <c r="E35" s="10">
        <v>109000</v>
      </c>
      <c r="F35" s="10"/>
      <c r="G35" s="15"/>
      <c r="H35" s="16"/>
      <c r="I35" s="12">
        <f t="shared" si="5"/>
        <v>109000</v>
      </c>
      <c r="J35" s="12" t="str">
        <f t="shared" si="0"/>
        <v xml:space="preserve"> </v>
      </c>
      <c r="K35" s="17">
        <f t="shared" si="4"/>
        <v>113000</v>
      </c>
      <c r="L35" s="17"/>
    </row>
    <row r="36" spans="1:12" x14ac:dyDescent="0.25">
      <c r="A36" s="4" t="s">
        <v>76</v>
      </c>
      <c r="B36" s="1" t="s">
        <v>77</v>
      </c>
      <c r="C36" s="1" t="s">
        <v>63</v>
      </c>
      <c r="D36" s="1" t="s">
        <v>106</v>
      </c>
      <c r="E36" s="10">
        <v>151000</v>
      </c>
      <c r="F36" s="10"/>
      <c r="G36" s="15"/>
      <c r="H36" s="16"/>
      <c r="I36" s="12">
        <f t="shared" si="5"/>
        <v>151000</v>
      </c>
      <c r="J36" s="12" t="str">
        <f t="shared" si="0"/>
        <v xml:space="preserve"> </v>
      </c>
      <c r="K36" s="17">
        <f t="shared" si="4"/>
        <v>156000</v>
      </c>
      <c r="L36" s="17"/>
    </row>
    <row r="37" spans="1:12" x14ac:dyDescent="0.25">
      <c r="A37" s="19" t="s">
        <v>123</v>
      </c>
      <c r="B37" s="20" t="s">
        <v>122</v>
      </c>
      <c r="C37" s="20" t="s">
        <v>124</v>
      </c>
      <c r="D37" s="22" t="s">
        <v>125</v>
      </c>
      <c r="E37" s="23">
        <v>0</v>
      </c>
      <c r="F37" s="23"/>
      <c r="G37" s="24">
        <v>200000</v>
      </c>
      <c r="H37" s="25"/>
      <c r="I37" s="26">
        <f t="shared" si="5"/>
        <v>200000</v>
      </c>
      <c r="J37" s="26"/>
      <c r="K37" s="17">
        <f t="shared" si="4"/>
        <v>206000</v>
      </c>
      <c r="L37" s="17"/>
    </row>
    <row r="38" spans="1:12" x14ac:dyDescent="0.25">
      <c r="A38" s="4" t="s">
        <v>78</v>
      </c>
      <c r="B38" s="1" t="s">
        <v>79</v>
      </c>
      <c r="C38" s="1" t="s">
        <v>6</v>
      </c>
      <c r="D38" s="1" t="s">
        <v>7</v>
      </c>
      <c r="E38" s="10">
        <v>2220000</v>
      </c>
      <c r="F38" s="10"/>
      <c r="G38" s="15"/>
      <c r="H38" s="16"/>
      <c r="I38" s="12">
        <f t="shared" si="5"/>
        <v>2220000</v>
      </c>
      <c r="J38" s="12" t="str">
        <f t="shared" si="0"/>
        <v xml:space="preserve"> </v>
      </c>
      <c r="K38" s="17">
        <f t="shared" si="4"/>
        <v>2284000</v>
      </c>
      <c r="L38" s="17"/>
    </row>
    <row r="39" spans="1:12" x14ac:dyDescent="0.25">
      <c r="A39" s="4" t="s">
        <v>80</v>
      </c>
      <c r="B39" s="1" t="s">
        <v>79</v>
      </c>
      <c r="C39" s="1" t="s">
        <v>6</v>
      </c>
      <c r="D39" s="1" t="s">
        <v>81</v>
      </c>
      <c r="E39" s="10"/>
      <c r="F39" s="10">
        <v>727000</v>
      </c>
      <c r="G39" s="15"/>
      <c r="H39" s="16"/>
      <c r="I39" s="12">
        <f t="shared" si="5"/>
        <v>0</v>
      </c>
      <c r="J39" s="12">
        <f t="shared" si="0"/>
        <v>727000</v>
      </c>
      <c r="K39" s="17"/>
      <c r="L39" s="17">
        <f t="shared" si="2"/>
        <v>741000</v>
      </c>
    </row>
    <row r="40" spans="1:12" x14ac:dyDescent="0.25">
      <c r="A40" s="4" t="s">
        <v>82</v>
      </c>
      <c r="B40" s="1" t="s">
        <v>79</v>
      </c>
      <c r="C40" s="1" t="s">
        <v>6</v>
      </c>
      <c r="D40" s="1" t="s">
        <v>83</v>
      </c>
      <c r="E40" s="10">
        <v>1041000</v>
      </c>
      <c r="F40" s="10"/>
      <c r="G40" s="15"/>
      <c r="H40" s="16"/>
      <c r="I40" s="12">
        <f t="shared" si="5"/>
        <v>1041000</v>
      </c>
      <c r="J40" s="12" t="str">
        <f t="shared" si="0"/>
        <v xml:space="preserve"> </v>
      </c>
      <c r="K40" s="17">
        <f t="shared" si="4"/>
        <v>1071000</v>
      </c>
      <c r="L40" s="17"/>
    </row>
    <row r="41" spans="1:12" x14ac:dyDescent="0.25">
      <c r="A41" s="4" t="s">
        <v>85</v>
      </c>
      <c r="B41" s="1" t="s">
        <v>84</v>
      </c>
      <c r="C41" s="1" t="s">
        <v>6</v>
      </c>
      <c r="D41" s="1" t="s">
        <v>7</v>
      </c>
      <c r="E41" s="10">
        <v>2372000</v>
      </c>
      <c r="F41" s="10">
        <v>355000</v>
      </c>
      <c r="G41" s="15"/>
      <c r="H41" s="16"/>
      <c r="I41" s="12">
        <f t="shared" si="5"/>
        <v>2372000</v>
      </c>
      <c r="J41" s="12">
        <f t="shared" si="0"/>
        <v>355000</v>
      </c>
      <c r="K41" s="17">
        <f t="shared" si="4"/>
        <v>2440000</v>
      </c>
      <c r="L41" s="17">
        <f t="shared" si="2"/>
        <v>362000</v>
      </c>
    </row>
    <row r="42" spans="1:12" x14ac:dyDescent="0.25">
      <c r="A42" s="4" t="s">
        <v>86</v>
      </c>
      <c r="B42" s="1" t="s">
        <v>44</v>
      </c>
      <c r="C42" s="1" t="s">
        <v>87</v>
      </c>
      <c r="D42" s="1" t="s">
        <v>88</v>
      </c>
      <c r="E42" s="10">
        <v>11096000</v>
      </c>
      <c r="F42" s="10">
        <v>1600000</v>
      </c>
      <c r="G42" s="15"/>
      <c r="H42" s="16"/>
      <c r="I42" s="12">
        <f t="shared" si="5"/>
        <v>11096000</v>
      </c>
      <c r="J42" s="12">
        <f t="shared" si="0"/>
        <v>1600000</v>
      </c>
      <c r="K42" s="17">
        <f t="shared" si="4"/>
        <v>11414000</v>
      </c>
      <c r="L42" s="17">
        <f t="shared" si="2"/>
        <v>1630000</v>
      </c>
    </row>
    <row r="43" spans="1:12" x14ac:dyDescent="0.25">
      <c r="A43" s="4" t="s">
        <v>112</v>
      </c>
      <c r="B43" s="1" t="s">
        <v>89</v>
      </c>
      <c r="C43" s="1" t="s">
        <v>37</v>
      </c>
      <c r="D43" s="1" t="s">
        <v>90</v>
      </c>
      <c r="E43" s="10">
        <v>424000</v>
      </c>
      <c r="F43" s="10"/>
      <c r="G43" s="15"/>
      <c r="H43" s="16"/>
      <c r="I43" s="12">
        <f t="shared" si="5"/>
        <v>424000</v>
      </c>
      <c r="J43" s="12" t="str">
        <f t="shared" si="0"/>
        <v xml:space="preserve"> </v>
      </c>
      <c r="K43" s="17">
        <f t="shared" si="4"/>
        <v>437000</v>
      </c>
      <c r="L43" s="17"/>
    </row>
    <row r="44" spans="1:12" x14ac:dyDescent="0.25">
      <c r="A44" s="4" t="s">
        <v>91</v>
      </c>
      <c r="B44" s="1" t="s">
        <v>92</v>
      </c>
      <c r="C44" s="1" t="s">
        <v>36</v>
      </c>
      <c r="D44" s="1" t="s">
        <v>107</v>
      </c>
      <c r="E44" s="10">
        <v>1603000</v>
      </c>
      <c r="F44" s="10"/>
      <c r="G44" s="15"/>
      <c r="H44" s="16"/>
      <c r="I44" s="12">
        <f t="shared" si="5"/>
        <v>1603000</v>
      </c>
      <c r="J44" s="12" t="str">
        <f t="shared" si="0"/>
        <v xml:space="preserve"> </v>
      </c>
      <c r="K44" s="17">
        <f t="shared" si="4"/>
        <v>1649000</v>
      </c>
      <c r="L44" s="17"/>
    </row>
    <row r="45" spans="1:12" x14ac:dyDescent="0.25">
      <c r="A45" s="4" t="s">
        <v>93</v>
      </c>
      <c r="B45" s="1" t="s">
        <v>94</v>
      </c>
      <c r="C45" s="1" t="s">
        <v>95</v>
      </c>
      <c r="D45" s="1" t="s">
        <v>96</v>
      </c>
      <c r="E45" s="10">
        <v>2686000</v>
      </c>
      <c r="F45" s="10">
        <v>423000</v>
      </c>
      <c r="G45" s="15"/>
      <c r="H45" s="16"/>
      <c r="I45" s="12">
        <f t="shared" si="5"/>
        <v>2686000</v>
      </c>
      <c r="J45" s="12">
        <f t="shared" si="0"/>
        <v>423000</v>
      </c>
      <c r="K45" s="17">
        <f t="shared" si="4"/>
        <v>2763000</v>
      </c>
      <c r="L45" s="17">
        <f t="shared" si="2"/>
        <v>431000</v>
      </c>
    </row>
    <row r="46" spans="1:12" x14ac:dyDescent="0.25">
      <c r="A46" s="4" t="s">
        <v>93</v>
      </c>
      <c r="B46" s="1" t="s">
        <v>94</v>
      </c>
      <c r="C46" s="1" t="s">
        <v>97</v>
      </c>
      <c r="D46" s="1" t="s">
        <v>98</v>
      </c>
      <c r="E46" s="10"/>
      <c r="F46" s="10">
        <v>153000</v>
      </c>
      <c r="G46" s="15"/>
      <c r="H46" s="16"/>
      <c r="I46" s="12">
        <f t="shared" si="5"/>
        <v>0</v>
      </c>
      <c r="J46" s="12">
        <f t="shared" si="0"/>
        <v>153000</v>
      </c>
      <c r="K46" s="17"/>
      <c r="L46" s="17">
        <f t="shared" si="2"/>
        <v>156000</v>
      </c>
    </row>
    <row r="47" spans="1:12" x14ac:dyDescent="0.25">
      <c r="A47" s="5" t="s">
        <v>100</v>
      </c>
      <c r="B47" s="8"/>
      <c r="C47" s="8"/>
      <c r="D47" s="8"/>
      <c r="E47" s="11">
        <f>SUM(E3:E46)</f>
        <v>81138000</v>
      </c>
      <c r="F47" s="11">
        <f>SUM(F3:F46)</f>
        <v>6821000</v>
      </c>
      <c r="G47" s="13">
        <f>SUM(G3:G46)</f>
        <v>250000</v>
      </c>
      <c r="H47" s="13">
        <f t="shared" ref="H47:L47" si="6">SUM(H3:H46)</f>
        <v>0</v>
      </c>
      <c r="I47" s="11">
        <f t="shared" si="6"/>
        <v>81388000</v>
      </c>
      <c r="J47" s="11">
        <f t="shared" si="6"/>
        <v>6821000</v>
      </c>
      <c r="K47" s="11">
        <f t="shared" si="6"/>
        <v>83735000</v>
      </c>
      <c r="L47" s="11">
        <f t="shared" si="6"/>
        <v>6954000</v>
      </c>
    </row>
    <row r="48" spans="1:12" ht="15.75" x14ac:dyDescent="0.25">
      <c r="A48" s="9" t="s">
        <v>101</v>
      </c>
      <c r="B48" s="9"/>
      <c r="C48" s="9"/>
      <c r="D48" s="9"/>
      <c r="E48" s="28">
        <f>E47+F47</f>
        <v>87959000</v>
      </c>
      <c r="F48" s="29"/>
      <c r="G48" s="28">
        <f>G47+H47</f>
        <v>250000</v>
      </c>
      <c r="H48" s="29"/>
      <c r="I48" s="28">
        <f>I47+J47</f>
        <v>88209000</v>
      </c>
      <c r="J48" s="29"/>
      <c r="K48" s="28">
        <f>K47+L47</f>
        <v>90689000</v>
      </c>
      <c r="L48" s="29"/>
    </row>
    <row r="49" spans="11:12" x14ac:dyDescent="0.25">
      <c r="K49" s="17"/>
      <c r="L49" s="17"/>
    </row>
  </sheetData>
  <mergeCells count="9">
    <mergeCell ref="K48:L48"/>
    <mergeCell ref="E48:F48"/>
    <mergeCell ref="G48:H48"/>
    <mergeCell ref="I48:J48"/>
    <mergeCell ref="A1:D1"/>
    <mergeCell ref="E1:F1"/>
    <mergeCell ref="G1:H1"/>
    <mergeCell ref="I1:J1"/>
    <mergeCell ref="K1:L1"/>
  </mergeCells>
  <pageMargins left="0.31496062992125984" right="0.31496062992125984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9" sqref="D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AON bestand per 01-01-2021</vt:lpstr>
      <vt:lpstr>Blad2</vt:lpstr>
      <vt:lpstr>Blad3</vt:lpstr>
      <vt:lpstr>'AON bestand per 01-01-2021'!Afdruktitels</vt:lpstr>
    </vt:vector>
  </TitlesOfParts>
  <Company>Gemeente Beuningen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Teunissen</dc:creator>
  <cp:lastModifiedBy>Vincent Comijs</cp:lastModifiedBy>
  <cp:lastPrinted>2020-01-07T12:45:13Z</cp:lastPrinted>
  <dcterms:created xsi:type="dcterms:W3CDTF">2015-12-08T11:41:22Z</dcterms:created>
  <dcterms:modified xsi:type="dcterms:W3CDTF">2021-09-27T14:00:40Z</dcterms:modified>
</cp:coreProperties>
</file>