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3"/>
  <workbookPr filterPrivacy="1" codeName="ThisWorkbook" autoCompressPictures="0"/>
  <xr:revisionPtr revIDLastSave="0" documentId="13_ncr:1_{1FA7BDED-B4C3-594F-9244-EBD2DE262DFD}" xr6:coauthVersionLast="46" xr6:coauthVersionMax="46" xr10:uidLastSave="{00000000-0000-0000-0000-000000000000}"/>
  <bookViews>
    <workbookView xWindow="28980" yWindow="500" windowWidth="30940" windowHeight="19700"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vragen'!$B$14:$G$14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22" i="9" l="1"/>
  <c r="G22" i="9"/>
  <c r="D22" i="9"/>
  <c r="J17" i="9"/>
  <c r="G17" i="9"/>
  <c r="D17" i="9"/>
  <c r="J12" i="9"/>
  <c r="G12" i="9"/>
  <c r="D12" i="9"/>
  <c r="J27" i="9"/>
  <c r="G27" i="9"/>
  <c r="D27" i="9"/>
  <c r="J25" i="9"/>
  <c r="J24" i="9"/>
  <c r="J23" i="9"/>
  <c r="G25" i="9"/>
  <c r="G24" i="9"/>
  <c r="G23" i="9"/>
  <c r="D25" i="9"/>
  <c r="D24" i="9"/>
  <c r="D23" i="9"/>
  <c r="A23" i="9"/>
  <c r="A12" i="16"/>
  <c r="A9" i="16"/>
  <c r="A7" i="16"/>
  <c r="A5" i="16"/>
  <c r="A3" i="16"/>
  <c r="A2" i="16"/>
  <c r="A12" i="15"/>
  <c r="A9" i="15"/>
  <c r="A7" i="15"/>
  <c r="A5" i="15"/>
  <c r="A3" i="15"/>
  <c r="A2" i="15"/>
  <c r="A12" i="7"/>
  <c r="J29" i="9" l="1"/>
  <c r="G29" i="9"/>
  <c r="D29" i="9"/>
  <c r="J7" i="9" l="1"/>
  <c r="G7" i="9"/>
  <c r="D7" i="9"/>
  <c r="C3" i="19" s="1"/>
  <c r="C4" i="19" s="1"/>
  <c r="C8" i="19" s="1"/>
  <c r="D15" i="21" l="1"/>
  <c r="D12" i="21"/>
  <c r="D9" i="21"/>
  <c r="D6" i="21"/>
  <c r="J20" i="9" l="1"/>
  <c r="J19" i="9"/>
  <c r="J18" i="9"/>
  <c r="J15" i="9"/>
  <c r="J14" i="9"/>
  <c r="J13" i="9"/>
  <c r="J10" i="9"/>
  <c r="J9" i="9"/>
  <c r="J8" i="9"/>
  <c r="J5" i="9"/>
  <c r="J4" i="9"/>
  <c r="J3" i="9"/>
  <c r="J1" i="9"/>
  <c r="G20" i="9"/>
  <c r="G19" i="9"/>
  <c r="G18" i="9"/>
  <c r="G15" i="9"/>
  <c r="G14" i="9"/>
  <c r="G13" i="9"/>
  <c r="G10" i="9"/>
  <c r="G9" i="9"/>
  <c r="G8" i="9"/>
  <c r="G5" i="9"/>
  <c r="G4" i="9"/>
  <c r="G3" i="9"/>
  <c r="G1" i="9"/>
  <c r="D20" i="9"/>
  <c r="A2" i="7"/>
  <c r="E15" i="21"/>
  <c r="E12" i="21"/>
  <c r="E9" i="21"/>
  <c r="E6" i="21"/>
  <c r="D19" i="9"/>
  <c r="D18" i="9"/>
  <c r="A18" i="9"/>
  <c r="A9" i="7"/>
  <c r="A2" i="9"/>
  <c r="D15" i="9"/>
  <c r="D14" i="9"/>
  <c r="D13" i="9"/>
  <c r="D10" i="9"/>
  <c r="D9" i="9"/>
  <c r="D8" i="9"/>
  <c r="D5" i="9"/>
  <c r="D4" i="9"/>
  <c r="D3" i="9"/>
  <c r="G2" i="19"/>
  <c r="E2" i="19"/>
  <c r="C2" i="19"/>
  <c r="D1" i="9"/>
  <c r="A13" i="9"/>
  <c r="A8" i="9"/>
  <c r="A3" i="9"/>
  <c r="A3" i="7"/>
  <c r="A7" i="7"/>
  <c r="A5" i="7"/>
  <c r="G3" i="19" l="1"/>
  <c r="G4" i="19" s="1"/>
  <c r="G8" i="19" s="1"/>
  <c r="E3" i="19"/>
  <c r="E4" i="19" s="1"/>
  <c r="E8" i="19" s="1"/>
</calcChain>
</file>

<file path=xl/sharedStrings.xml><?xml version="1.0" encoding="utf-8"?>
<sst xmlns="http://schemas.openxmlformats.org/spreadsheetml/2006/main" count="237" uniqueCount="43">
  <si>
    <t>Beoordelaar 1: &lt;&lt;&gt;&gt;</t>
  </si>
  <si>
    <t>Beoordelaar 2: &lt;&lt;&gt;&gt;</t>
  </si>
  <si>
    <t>Beoordelaar 3: &lt;&lt;&gt;&gt;</t>
  </si>
  <si>
    <t>&lt;MOTIVATIE&gt;</t>
  </si>
  <si>
    <t>Beoordelaar 1</t>
  </si>
  <si>
    <t>Beoordelaar 2</t>
  </si>
  <si>
    <t>Beoordelaar 3</t>
  </si>
  <si>
    <t>Score:</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</si>
  <si>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</si>
  <si>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</si>
  <si>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</si>
  <si>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</si>
  <si>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</si>
  <si>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</si>
  <si>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</si>
  <si>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</si>
  <si>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</si>
  <si>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</si>
  <si>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</si>
  <si>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</si>
  <si>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Motivatie consensus:</t>
  </si>
  <si>
    <t>KNOCK OUT</t>
  </si>
  <si>
    <t>Totale score 1. Open vragen:</t>
  </si>
  <si>
    <t xml:space="preserve">1B.	TOELICHTING BEANTWOORDING </t>
  </si>
  <si>
    <t>1A.	BEANTWOORDING OPEN VRAGEN</t>
  </si>
  <si>
    <t>Consensus (1A en 1B)</t>
  </si>
  <si>
    <t>Te behalen waarde bij</t>
  </si>
  <si>
    <t>FICTIEVE EINDWAARDE (prijs -/- kwaliteit):</t>
  </si>
  <si>
    <t>Totaalwaarde criterium kwaliteit</t>
  </si>
  <si>
    <t>1.	OPEN VRAGEN (1 t/m 5)</t>
  </si>
  <si>
    <t>1. OPEN VRAGEN EN TOELICHTING (1 t/m 5)</t>
  </si>
  <si>
    <t>1. Goedkeuring oplevering (MAX. 2 A4)</t>
  </si>
  <si>
    <t>2. Plan van aanpak onderhoud (MAX. 2 A4)</t>
  </si>
  <si>
    <t>3. Up-to-date (MAX. 2 A4)</t>
  </si>
  <si>
    <t>Inschrijver beschrijft op maximaal 2 A4 (toe te voegen via TenderNed) hoe zij de omschreven onderhoudswerkzaamheden aanpakt. Inschrijver beschrijft daarbij minimaal:
-	Wat verstaat de inschrijver onder het onderhouden van liften;
-	Op welke wijze gaat inschrijver voornoemde per locatie van de opdrachtgever realiseren;
-	Hoe gaat inschrijver om met afgekeurde liften of onderdelen in een lift?
-	Op welke wijze rapporteert (met een voorbeeldrapportage) de inschrijver de bevindingen aan de opdrachtgever?</t>
  </si>
  <si>
    <t>4. Overgangsfase (MAX. 2 A4)</t>
  </si>
  <si>
    <t>Inschrijver beschrijft op maximaal 2 A4 (toe te voegen via TenderNed) op welke wijze zij borgt dat tijdens de overgangsfase de werkzaamheden en de meldingen bij storingen aan de liftinstallaties geen hinder geven voor de opdrachtgever. Inschrijver beschrijft daarbij:
•	de in te zetten communicatie met de huidige onderhoudspartijen;
•	plan van aanpak tijdens de overgangsfase;
•	verwachte inzet en werkzaamheden vanuit de opdrachtgever;
•	te verwachten risico’s en oplossingen/ beheersmaatregelen.</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</si>
  <si>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Een honorering van de antwoorden zal nimmer leiden tot een verplichte afname van datgene wat inschrijver heeft ingediend. </t>
  </si>
  <si>
    <t xml:space="preserve">De inschrijver zal bij ZAAM-diensten (in Amsterdam) of ONLINE via Microsoft Teams haar beantwoording op de open vragen toelichten. Bij deze toelichting wordt verwacht dat inschrijver zelf het initiatief neemt om de beantwoording van de open vragen, zoals inschrijver deze heeft ingediend, toe te lichten, waarbij dezelfde volgorde zal worden gevolgd. De beoordelaars kunnen aan inschrijver tijdens deze toelichting verdiepingsvragen stellen, aan de hand van de beantwoording die bij de inschrijving is ingediend. Inschrijver zorgt ervoor dat zij deze toelichting laat uitvoeren door eigen medewerker(s), die zodanig bekwaam is/zijn dat vragen over de inhoud van de beantwoording van de open vragen eenvoudig beantwoord kunnen worden, waarbij geldt dat diezelfde medewerker(s) na een eventuele voorgenomen gunning de implementatie zal gaan verzorgen. </t>
  </si>
  <si>
    <t>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t>
  </si>
  <si>
    <t>5. "Overlast" (MAX. 1 A4)</t>
  </si>
  <si>
    <t>Inschrijver beschrijft op maximaal 1 A4 (toe te voegen via TenderNed) op welke wijze zij omgaat met een onderwijsorganisatie in het kader van overlast, hoe zorgt inschrijver er voor dat de medewerkers, de leerlingen en de gasten van de locaties zo min mogelijk overlast ervaren van de preventieve en de correctieve werkzaamheden aan de liftsystemen.</t>
  </si>
  <si>
    <t xml:space="preserve">Inschrijver beschrijft op maximaal 1 A4 (toe te voegen via TenderNed) op welke wijze zij ervoor zorgt dat zij de liftinstallaties op de locaties van de aanbestedende dienst up-to-date houdt terwijl er liftsystemen zijn die gedateerd zijn en wellicht vaker correctief onderhoud behoeven, maar er voor dat jaar geen budget is gereserveerd voor bijvoorbeeld een nieuw liftsysteem. Hoe inschrijver kan garanderen dat ook deze liften blijven werken conform de geldende wet- en regelgeving. Welke meerwaarde kan inschrijver bieden die bij de kosten op het prijzenblad is inbegrepen?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</si>
</sst>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0"/>
      <color theme="0"/>
      <name val="Verdana"/>
      <family val="2"/>
    </font>
    <font>
      <b/>
      <sz val="18"/>
      <color theme="0"/>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indexed="64"/>
      </top>
      <bottom/>
      <diagonal/>
    </border>
    <border>
      <left/>
      <right/>
      <top style="medium">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4">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0" fontId="4" fillId="2" borderId="7"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1" fillId="0" borderId="0" xfId="0" applyFont="1"/>
    <xf numFmtId="166" fontId="2" fillId="2" borderId="7" xfId="0" applyNumberFormat="1" applyFont="1" applyFill="1" applyBorder="1" applyAlignment="1" applyProtection="1">
      <alignment horizontal="left" vertical="center" wrapText="1" indent="1"/>
    </xf>
    <xf numFmtId="0" fontId="12" fillId="0" borderId="0" xfId="0" applyFont="1"/>
    <xf numFmtId="167" fontId="4" fillId="2" borderId="7" xfId="0" applyNumberFormat="1" applyFont="1" applyFill="1" applyBorder="1" applyAlignment="1" applyProtection="1">
      <alignment horizontal="left" vertical="center"/>
    </xf>
    <xf numFmtId="0" fontId="0" fillId="0" borderId="0" xfId="0" applyFont="1"/>
    <xf numFmtId="0" fontId="15" fillId="0" borderId="0" xfId="0" applyFont="1"/>
    <xf numFmtId="0" fontId="13" fillId="5" borderId="7"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3" fillId="5" borderId="8" xfId="0" applyFont="1" applyFill="1" applyBorder="1" applyAlignment="1">
      <alignment horizontal="center" vertical="center" wrapText="1"/>
    </xf>
    <xf numFmtId="166" fontId="13" fillId="8" borderId="9" xfId="0" applyNumberFormat="1" applyFont="1" applyFill="1" applyBorder="1" applyAlignment="1">
      <alignment horizontal="center" vertical="center"/>
    </xf>
    <xf numFmtId="166" fontId="13" fillId="8" borderId="1" xfId="0" applyNumberFormat="1" applyFont="1" applyFill="1" applyBorder="1" applyAlignment="1">
      <alignment horizontal="center" vertical="center"/>
    </xf>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pplyProtection="1">
      <alignment horizontal="left" vertical="center" indent="1"/>
    </xf>
    <xf numFmtId="0" fontId="2" fillId="4" borderId="2" xfId="0" applyFont="1" applyFill="1" applyBorder="1" applyAlignment="1" applyProtection="1"/>
    <xf numFmtId="0" fontId="2" fillId="4" borderId="4" xfId="0" applyFont="1" applyFill="1" applyBorder="1" applyAlignment="1" applyProtection="1"/>
    <xf numFmtId="0" fontId="2" fillId="4" borderId="7" xfId="0" applyFont="1" applyFill="1" applyBorder="1" applyAlignment="1" applyProtection="1"/>
    <xf numFmtId="0" fontId="2" fillId="4" borderId="3" xfId="0" applyFont="1" applyFill="1" applyBorder="1" applyAlignment="1" applyProtection="1"/>
    <xf numFmtId="0" fontId="7" fillId="3" borderId="2" xfId="0" applyFont="1" applyFill="1" applyBorder="1" applyAlignment="1">
      <alignment vertical="center"/>
    </xf>
    <xf numFmtId="0" fontId="7" fillId="3" borderId="4" xfId="0" applyFont="1" applyFill="1" applyBorder="1" applyAlignment="1">
      <alignment vertic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xf>
    <xf numFmtId="0" fontId="2" fillId="8"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166" fontId="16" fillId="4" borderId="6" xfId="0" applyNumberFormat="1" applyFont="1" applyFill="1" applyBorder="1" applyAlignment="1" applyProtection="1">
      <alignment vertical="center" wrapText="1"/>
    </xf>
    <xf numFmtId="166" fontId="16" fillId="4" borderId="10" xfId="0" applyNumberFormat="1" applyFont="1" applyFill="1" applyBorder="1" applyAlignment="1" applyProtection="1">
      <alignment vertical="center" wrapText="1"/>
    </xf>
    <xf numFmtId="0" fontId="4" fillId="4" borderId="2" xfId="0" applyFont="1" applyFill="1" applyBorder="1" applyAlignment="1">
      <alignment vertical="center"/>
    </xf>
    <xf numFmtId="0" fontId="4" fillId="4"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167" fontId="4" fillId="4" borderId="1" xfId="0" applyNumberFormat="1" applyFont="1" applyFill="1" applyBorder="1" applyAlignment="1">
      <alignment horizontal="center" vertical="center"/>
    </xf>
    <xf numFmtId="0" fontId="1" fillId="8" borderId="1" xfId="0" applyFont="1" applyFill="1" applyBorder="1" applyAlignment="1">
      <alignment vertical="center" wrapText="1"/>
    </xf>
    <xf numFmtId="166" fontId="1" fillId="8" borderId="8" xfId="0" applyNumberFormat="1" applyFont="1" applyFill="1" applyBorder="1" applyAlignment="1">
      <alignment horizontal="center" vertical="center" wrapText="1"/>
    </xf>
    <xf numFmtId="166" fontId="1" fillId="3" borderId="1" xfId="0" applyNumberFormat="1" applyFont="1" applyFill="1" applyBorder="1" applyAlignment="1" applyProtection="1">
      <alignment horizontal="center" vertical="center"/>
      <protection locked="0"/>
    </xf>
    <xf numFmtId="0" fontId="18" fillId="0" borderId="0" xfId="0" applyFont="1" applyFill="1"/>
    <xf numFmtId="0" fontId="2" fillId="7" borderId="6" xfId="0" applyFont="1" applyFill="1" applyBorder="1" applyAlignment="1" applyProtection="1">
      <alignment horizontal="left" vertical="center" wrapText="1" indent="1"/>
    </xf>
    <xf numFmtId="0" fontId="2" fillId="7" borderId="1" xfId="0" applyFont="1" applyFill="1" applyBorder="1" applyAlignment="1" applyProtection="1">
      <alignment horizontal="left" vertical="center" wrapText="1" indent="1"/>
    </xf>
    <xf numFmtId="0" fontId="2" fillId="2" borderId="0" xfId="0" applyFont="1" applyFill="1" applyBorder="1" applyAlignment="1" applyProtection="1">
      <alignment horizontal="left" vertical="center" wrapText="1" indent="1"/>
    </xf>
    <xf numFmtId="0" fontId="0" fillId="0" borderId="0" xfId="0" applyFill="1"/>
    <xf numFmtId="164" fontId="2" fillId="0" borderId="0" xfId="0" applyNumberFormat="1" applyFont="1" applyFill="1" applyBorder="1" applyAlignment="1" applyProtection="1">
      <alignment horizontal="center" vertical="center" wrapText="1"/>
      <protection locked="0"/>
    </xf>
    <xf numFmtId="0" fontId="3" fillId="7" borderId="5"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3" fillId="8" borderId="17" xfId="0" applyFont="1" applyFill="1" applyBorder="1" applyAlignment="1">
      <alignment horizontal="left" vertical="center" wrapText="1"/>
    </xf>
    <xf numFmtId="0" fontId="3" fillId="8" borderId="18" xfId="0" applyFont="1" applyFill="1" applyBorder="1" applyAlignment="1">
      <alignment horizontal="left" vertical="center" wrapText="1"/>
    </xf>
    <xf numFmtId="0" fontId="3" fillId="8" borderId="19" xfId="0" applyFont="1" applyFill="1" applyBorder="1" applyAlignment="1">
      <alignment horizontal="left"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3" fillId="8" borderId="20" xfId="0" applyFont="1" applyFill="1" applyBorder="1" applyAlignment="1">
      <alignment horizontal="left" vertical="center" wrapText="1"/>
    </xf>
    <xf numFmtId="0" fontId="3" fillId="8" borderId="21"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2" xfId="0" applyFont="1" applyFill="1" applyBorder="1" applyAlignment="1">
      <alignment horizontal="left" vertical="center" wrapText="1"/>
    </xf>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protection locked="0"/>
    </xf>
    <xf numFmtId="0" fontId="2" fillId="7" borderId="5" xfId="0" applyFont="1" applyFill="1" applyBorder="1" applyAlignment="1" applyProtection="1">
      <alignment horizontal="left" vertical="center" wrapText="1" indent="1"/>
    </xf>
    <xf numFmtId="0" fontId="2" fillId="7" borderId="6" xfId="0" applyFont="1" applyFill="1" applyBorder="1" applyAlignment="1" applyProtection="1">
      <alignment horizontal="left" vertical="center" wrapText="1" indent="1"/>
    </xf>
    <xf numFmtId="165" fontId="4" fillId="4" borderId="2" xfId="0" applyNumberFormat="1" applyFont="1" applyFill="1" applyBorder="1" applyAlignment="1" applyProtection="1">
      <alignment horizontal="center" vertical="center"/>
      <protection locked="0"/>
    </xf>
    <xf numFmtId="165" fontId="4" fillId="4" borderId="3" xfId="0" applyNumberFormat="1" applyFont="1" applyFill="1" applyBorder="1" applyAlignment="1" applyProtection="1">
      <alignment horizontal="center" vertical="center"/>
      <protection locked="0"/>
    </xf>
    <xf numFmtId="165" fontId="4" fillId="4" borderId="4" xfId="0" applyNumberFormat="1" applyFont="1" applyFill="1" applyBorder="1" applyAlignment="1" applyProtection="1">
      <alignment horizontal="center" vertical="center"/>
      <protection locked="0"/>
    </xf>
    <xf numFmtId="165" fontId="3" fillId="3" borderId="4" xfId="0" applyNumberFormat="1" applyFont="1" applyFill="1" applyBorder="1" applyAlignment="1" applyProtection="1">
      <alignment horizontal="center" vertical="center"/>
    </xf>
    <xf numFmtId="165" fontId="3" fillId="3" borderId="3" xfId="0" applyNumberFormat="1" applyFont="1" applyFill="1" applyBorder="1" applyAlignment="1" applyProtection="1">
      <alignment horizontal="center" vertical="center"/>
    </xf>
    <xf numFmtId="164" fontId="2" fillId="6"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right" vertical="center" wrapText="1"/>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9" fillId="3" borderId="1" xfId="0" applyFont="1" applyFill="1" applyBorder="1" applyAlignment="1">
      <alignment horizontal="right" vertical="center" wrapText="1"/>
    </xf>
    <xf numFmtId="0" fontId="2" fillId="8" borderId="8" xfId="0" applyFont="1" applyFill="1" applyBorder="1" applyAlignment="1">
      <alignment horizontal="left" vertical="center" wrapText="1"/>
    </xf>
    <xf numFmtId="0" fontId="2" fillId="8" borderId="7" xfId="0" applyFont="1" applyFill="1" applyBorder="1" applyAlignment="1">
      <alignment horizontal="left" vertical="center" wrapText="1"/>
    </xf>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xf numFmtId="0" fontId="16" fillId="4" borderId="1" xfId="0" applyFont="1" applyFill="1" applyBorder="1" applyAlignment="1">
      <alignment horizontal="right" vertical="center" wrapText="1"/>
    </xf>
    <xf numFmtId="0" fontId="2" fillId="8" borderId="1"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4"/>
  <sheetViews>
    <sheetView showGridLines="0" tabSelected="1" zoomScale="92" workbookViewId="0">
      <selection activeCell="D18" sqref="D18"/>
    </sheetView>
  </sheetViews>
  <sheetFormatPr baseColWidth="10" defaultRowHeight="15" x14ac:dyDescent="0.2"/>
  <cols>
    <col min="1" max="1" width="80.83203125" customWidth="1"/>
    <col min="2" max="2" width="21.83203125" customWidth="1"/>
    <col min="3" max="7" width="23.33203125" customWidth="1"/>
    <col min="8" max="15" width="10.83203125" style="19"/>
  </cols>
  <sheetData>
    <row r="1" spans="1:7" ht="33" customHeight="1" thickBot="1" x14ac:dyDescent="0.25">
      <c r="A1" s="72" t="s">
        <v>29</v>
      </c>
      <c r="B1" s="73"/>
      <c r="C1" s="73"/>
      <c r="D1" s="73"/>
      <c r="E1" s="73"/>
      <c r="F1" s="73"/>
      <c r="G1" s="74"/>
    </row>
    <row r="2" spans="1:7" ht="30" customHeight="1" thickBot="1" x14ac:dyDescent="0.25">
      <c r="A2" s="66" t="s">
        <v>24</v>
      </c>
      <c r="B2" s="68"/>
      <c r="C2" s="66" t="s">
        <v>23</v>
      </c>
      <c r="D2" s="67"/>
      <c r="E2" s="67"/>
      <c r="F2" s="67"/>
      <c r="G2" s="68"/>
    </row>
    <row r="3" spans="1:7" ht="118" customHeight="1" thickBot="1" x14ac:dyDescent="0.25">
      <c r="A3" s="75" t="s">
        <v>37</v>
      </c>
      <c r="B3" s="76"/>
      <c r="C3" s="69" t="s">
        <v>38</v>
      </c>
      <c r="D3" s="70"/>
      <c r="E3" s="70"/>
      <c r="F3" s="70"/>
      <c r="G3" s="71"/>
    </row>
    <row r="4" spans="1:7" ht="20" customHeight="1" x14ac:dyDescent="0.2">
      <c r="A4" s="77" t="s">
        <v>31</v>
      </c>
      <c r="B4" s="78"/>
      <c r="C4" s="21" t="s">
        <v>26</v>
      </c>
      <c r="D4" s="21" t="s">
        <v>26</v>
      </c>
      <c r="E4" s="21" t="s">
        <v>26</v>
      </c>
      <c r="F4" s="21" t="s">
        <v>26</v>
      </c>
      <c r="G4" s="21" t="s">
        <v>26</v>
      </c>
    </row>
    <row r="5" spans="1:7" s="20" customFormat="1" ht="18" customHeight="1" x14ac:dyDescent="0.2">
      <c r="A5" s="62"/>
      <c r="B5" s="79"/>
      <c r="C5" s="22" t="s">
        <v>9</v>
      </c>
      <c r="D5" s="23" t="s">
        <v>16</v>
      </c>
      <c r="E5" s="22" t="s">
        <v>17</v>
      </c>
      <c r="F5" s="22" t="s">
        <v>18</v>
      </c>
      <c r="G5" s="22" t="s">
        <v>19</v>
      </c>
    </row>
    <row r="6" spans="1:7" ht="90" customHeight="1" x14ac:dyDescent="0.2">
      <c r="A6" s="64" t="s">
        <v>39</v>
      </c>
      <c r="B6" s="65"/>
      <c r="C6" s="25">
        <v>3000</v>
      </c>
      <c r="D6" s="26">
        <f>C6*0.75</f>
        <v>2250</v>
      </c>
      <c r="E6" s="26">
        <f>D6/2</f>
        <v>1125</v>
      </c>
      <c r="F6" s="26">
        <v>0</v>
      </c>
      <c r="G6" s="26" t="s">
        <v>21</v>
      </c>
    </row>
    <row r="7" spans="1:7" ht="20" customHeight="1" x14ac:dyDescent="0.2">
      <c r="A7" s="60" t="s">
        <v>32</v>
      </c>
      <c r="B7" s="61"/>
      <c r="C7" s="24" t="s">
        <v>26</v>
      </c>
      <c r="D7" s="24" t="s">
        <v>26</v>
      </c>
      <c r="E7" s="24" t="s">
        <v>26</v>
      </c>
      <c r="F7" s="24" t="s">
        <v>26</v>
      </c>
      <c r="G7" s="24" t="s">
        <v>26</v>
      </c>
    </row>
    <row r="8" spans="1:7" s="20" customFormat="1" ht="18" customHeight="1" x14ac:dyDescent="0.2">
      <c r="A8" s="62"/>
      <c r="B8" s="63"/>
      <c r="C8" s="22" t="s">
        <v>9</v>
      </c>
      <c r="D8" s="23" t="s">
        <v>16</v>
      </c>
      <c r="E8" s="22" t="s">
        <v>17</v>
      </c>
      <c r="F8" s="22" t="s">
        <v>18</v>
      </c>
      <c r="G8" s="22" t="s">
        <v>19</v>
      </c>
    </row>
    <row r="9" spans="1:7" ht="135" customHeight="1" x14ac:dyDescent="0.2">
      <c r="A9" s="64" t="s">
        <v>34</v>
      </c>
      <c r="B9" s="65"/>
      <c r="C9" s="25">
        <v>6000</v>
      </c>
      <c r="D9" s="26">
        <f>C9*0.75</f>
        <v>4500</v>
      </c>
      <c r="E9" s="26">
        <f>D9/2</f>
        <v>2250</v>
      </c>
      <c r="F9" s="26">
        <v>0</v>
      </c>
      <c r="G9" s="26" t="s">
        <v>21</v>
      </c>
    </row>
    <row r="10" spans="1:7" ht="20" customHeight="1" x14ac:dyDescent="0.2">
      <c r="A10" s="60" t="s">
        <v>33</v>
      </c>
      <c r="B10" s="61"/>
      <c r="C10" s="24" t="s">
        <v>26</v>
      </c>
      <c r="D10" s="24" t="s">
        <v>26</v>
      </c>
      <c r="E10" s="24" t="s">
        <v>26</v>
      </c>
      <c r="F10" s="24" t="s">
        <v>26</v>
      </c>
      <c r="G10" s="24" t="s">
        <v>26</v>
      </c>
    </row>
    <row r="11" spans="1:7" s="20" customFormat="1" ht="20" customHeight="1" x14ac:dyDescent="0.2">
      <c r="A11" s="62"/>
      <c r="B11" s="63"/>
      <c r="C11" s="22" t="s">
        <v>9</v>
      </c>
      <c r="D11" s="23" t="s">
        <v>16</v>
      </c>
      <c r="E11" s="22" t="s">
        <v>17</v>
      </c>
      <c r="F11" s="22" t="s">
        <v>18</v>
      </c>
      <c r="G11" s="22" t="s">
        <v>19</v>
      </c>
    </row>
    <row r="12" spans="1:7" ht="116" customHeight="1" x14ac:dyDescent="0.2">
      <c r="A12" s="64" t="s">
        <v>42</v>
      </c>
      <c r="B12" s="65"/>
      <c r="C12" s="25">
        <v>5000</v>
      </c>
      <c r="D12" s="26">
        <f>C12*0.75</f>
        <v>3750</v>
      </c>
      <c r="E12" s="26">
        <f>D12/2</f>
        <v>1875</v>
      </c>
      <c r="F12" s="26">
        <v>0</v>
      </c>
      <c r="G12" s="26" t="s">
        <v>21</v>
      </c>
    </row>
    <row r="13" spans="1:7" ht="20" customHeight="1" x14ac:dyDescent="0.2">
      <c r="A13" s="60" t="s">
        <v>35</v>
      </c>
      <c r="B13" s="61"/>
      <c r="C13" s="24" t="s">
        <v>26</v>
      </c>
      <c r="D13" s="24" t="s">
        <v>26</v>
      </c>
      <c r="E13" s="24" t="s">
        <v>26</v>
      </c>
      <c r="F13" s="24" t="s">
        <v>26</v>
      </c>
      <c r="G13" s="24" t="s">
        <v>26</v>
      </c>
    </row>
    <row r="14" spans="1:7" s="20" customFormat="1" ht="20" customHeight="1" x14ac:dyDescent="0.2">
      <c r="A14" s="62"/>
      <c r="B14" s="63"/>
      <c r="C14" s="22" t="s">
        <v>9</v>
      </c>
      <c r="D14" s="23" t="s">
        <v>16</v>
      </c>
      <c r="E14" s="22" t="s">
        <v>17</v>
      </c>
      <c r="F14" s="22" t="s">
        <v>18</v>
      </c>
      <c r="G14" s="22" t="s">
        <v>19</v>
      </c>
    </row>
    <row r="15" spans="1:7" ht="114" customHeight="1" x14ac:dyDescent="0.2">
      <c r="A15" s="64" t="s">
        <v>36</v>
      </c>
      <c r="B15" s="65"/>
      <c r="C15" s="25">
        <v>4000</v>
      </c>
      <c r="D15" s="26">
        <f>C15*0.75</f>
        <v>3000</v>
      </c>
      <c r="E15" s="26">
        <f>D15/2</f>
        <v>1500</v>
      </c>
      <c r="F15" s="26">
        <v>0</v>
      </c>
      <c r="G15" s="26" t="s">
        <v>21</v>
      </c>
    </row>
    <row r="16" spans="1:7" ht="20" customHeight="1" x14ac:dyDescent="0.2">
      <c r="A16" s="60" t="s">
        <v>40</v>
      </c>
      <c r="B16" s="61"/>
      <c r="C16" s="24" t="s">
        <v>26</v>
      </c>
      <c r="D16" s="24" t="s">
        <v>26</v>
      </c>
      <c r="E16" s="24" t="s">
        <v>26</v>
      </c>
      <c r="F16" s="24" t="s">
        <v>26</v>
      </c>
      <c r="G16" s="24" t="s">
        <v>26</v>
      </c>
    </row>
    <row r="17" spans="1:7" s="20" customFormat="1" ht="20" customHeight="1" x14ac:dyDescent="0.2">
      <c r="A17" s="62"/>
      <c r="B17" s="63"/>
      <c r="C17" s="22" t="s">
        <v>9</v>
      </c>
      <c r="D17" s="23" t="s">
        <v>16</v>
      </c>
      <c r="E17" s="22" t="s">
        <v>17</v>
      </c>
      <c r="F17" s="22" t="s">
        <v>18</v>
      </c>
      <c r="G17" s="22" t="s">
        <v>19</v>
      </c>
    </row>
    <row r="18" spans="1:7" ht="114" customHeight="1" x14ac:dyDescent="0.2">
      <c r="A18" s="64" t="s">
        <v>41</v>
      </c>
      <c r="B18" s="65"/>
      <c r="C18" s="25">
        <v>5000</v>
      </c>
      <c r="D18" s="26">
        <v>3750</v>
      </c>
      <c r="E18" s="26">
        <v>1875</v>
      </c>
      <c r="F18" s="26">
        <v>0</v>
      </c>
      <c r="G18" s="26" t="s">
        <v>21</v>
      </c>
    </row>
    <row r="19" spans="1:7" x14ac:dyDescent="0.2">
      <c r="A19" s="54" t="s">
        <v>16</v>
      </c>
      <c r="B19" s="19"/>
      <c r="C19" s="19"/>
      <c r="D19" s="19"/>
      <c r="E19" s="19"/>
      <c r="F19" s="19"/>
      <c r="G19" s="19"/>
    </row>
    <row r="20" spans="1:7" x14ac:dyDescent="0.2">
      <c r="A20" s="54" t="s">
        <v>17</v>
      </c>
      <c r="B20" s="19"/>
      <c r="C20" s="19"/>
      <c r="D20" s="19"/>
      <c r="E20" s="19"/>
      <c r="F20" s="19"/>
      <c r="G20" s="19"/>
    </row>
    <row r="21" spans="1:7" x14ac:dyDescent="0.2">
      <c r="A21" s="54" t="s">
        <v>18</v>
      </c>
      <c r="B21" s="19"/>
      <c r="C21" s="19"/>
      <c r="D21" s="19"/>
      <c r="E21" s="19"/>
      <c r="F21" s="19"/>
      <c r="G21" s="19"/>
    </row>
    <row r="22" spans="1:7" x14ac:dyDescent="0.2">
      <c r="A22" s="54" t="s">
        <v>19</v>
      </c>
      <c r="B22" s="19"/>
      <c r="C22" s="19"/>
      <c r="D22" s="19"/>
      <c r="E22" s="19"/>
      <c r="F22" s="19"/>
      <c r="G22" s="19"/>
    </row>
    <row r="23" spans="1:7" x14ac:dyDescent="0.2">
      <c r="A23" s="19"/>
      <c r="B23" s="19"/>
      <c r="C23" s="19"/>
      <c r="D23" s="19"/>
      <c r="E23" s="19"/>
      <c r="F23" s="19"/>
      <c r="G23" s="19"/>
    </row>
    <row r="24" spans="1:7" x14ac:dyDescent="0.2">
      <c r="A24" s="19"/>
      <c r="B24" s="19"/>
      <c r="C24" s="19"/>
      <c r="D24" s="19"/>
      <c r="E24" s="19"/>
      <c r="F24" s="19"/>
      <c r="G24" s="19"/>
    </row>
  </sheetData>
  <sheetProtection algorithmName="SHA-512" hashValue="47ufFMwP7oAtJm+RblrT4C0MIop3OjyPeffOct8JsbST34n/dNd1pUKnmK0T9VIp6GRc0CFBNQbwURQHDpzeAw==" saltValue="DT1CQxADqokGVzjOx0c3hA==" spinCount="100000" sheet="1" objects="1" scenarios="1"/>
  <mergeCells count="15">
    <mergeCell ref="A16:B17"/>
    <mergeCell ref="A18:B18"/>
    <mergeCell ref="C2:G2"/>
    <mergeCell ref="C3:G3"/>
    <mergeCell ref="A1:G1"/>
    <mergeCell ref="A12:B12"/>
    <mergeCell ref="A6:B6"/>
    <mergeCell ref="A3:B3"/>
    <mergeCell ref="A2:B2"/>
    <mergeCell ref="A9:B9"/>
    <mergeCell ref="A15:B15"/>
    <mergeCell ref="A4:B5"/>
    <mergeCell ref="A7:B8"/>
    <mergeCell ref="A10:B11"/>
    <mergeCell ref="A13: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4"/>
  <sheetViews>
    <sheetView showGridLines="0" zoomScale="90" zoomScaleNormal="90" zoomScalePageLayoutView="85" workbookViewId="0">
      <pane ySplit="1" topLeftCell="A8" activePane="bottomLeft" state="frozen"/>
      <selection pane="bottomLeft" activeCell="C4" sqref="C4:D4"/>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7" t="s">
        <v>0</v>
      </c>
      <c r="B1" s="11"/>
      <c r="C1" s="87" t="s">
        <v>13</v>
      </c>
      <c r="D1" s="86"/>
      <c r="E1" s="11"/>
      <c r="F1" s="85" t="s">
        <v>14</v>
      </c>
      <c r="G1" s="86"/>
      <c r="H1" s="11"/>
      <c r="I1" s="85" t="s">
        <v>15</v>
      </c>
      <c r="J1" s="86"/>
      <c r="K1" s="2"/>
    </row>
    <row r="2" spans="1:11" ht="40" customHeight="1" x14ac:dyDescent="0.15">
      <c r="A2" s="28" t="str">
        <f>'Beoordelen 1. Open vragen'!A1:G1</f>
        <v>1.	OPEN VRAGEN (1 t/m 5)</v>
      </c>
      <c r="B2" s="8"/>
      <c r="C2" s="88"/>
      <c r="D2" s="89"/>
      <c r="E2" s="8"/>
      <c r="F2" s="88"/>
      <c r="G2" s="89"/>
      <c r="H2" s="8"/>
      <c r="I2" s="88"/>
      <c r="J2" s="89"/>
    </row>
    <row r="3" spans="1:11" ht="20" customHeight="1" x14ac:dyDescent="0.15">
      <c r="A3" s="83" t="str">
        <f>'Beoordelen 1. Open vragen'!A6</f>
        <v>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7</v>
      </c>
      <c r="D3" s="5"/>
      <c r="E3" s="9"/>
      <c r="F3" s="7" t="s">
        <v>7</v>
      </c>
      <c r="G3" s="5"/>
      <c r="H3" s="9"/>
      <c r="I3" s="7" t="s">
        <v>7</v>
      </c>
      <c r="J3" s="5"/>
    </row>
    <row r="4" spans="1:11" ht="140" customHeight="1" x14ac:dyDescent="0.15">
      <c r="A4" s="84"/>
      <c r="B4" s="9"/>
      <c r="C4" s="80" t="s">
        <v>3</v>
      </c>
      <c r="D4" s="81"/>
      <c r="E4" s="9"/>
      <c r="F4" s="82" t="s">
        <v>3</v>
      </c>
      <c r="G4" s="81"/>
      <c r="H4" s="9"/>
      <c r="I4" s="82" t="s">
        <v>3</v>
      </c>
      <c r="J4" s="81"/>
    </row>
    <row r="5" spans="1:11" ht="20" customHeight="1" x14ac:dyDescent="0.15">
      <c r="A5" s="83" t="str">
        <f>'Beoordelen 1. Open vragen'!A9</f>
        <v>Inschrijver beschrijft op maximaal 2 A4 (toe te voegen via TenderNed) hoe zij de omschreven onderhoudswerkzaamheden aanpakt. Inschrijver beschrijft daarbij minimaal:
-	Wat verstaat de inschrijver onder het onderhouden van liften;
-	Op welke wijze gaat inschrijver voornoemde per locatie van de opdrachtgever realiseren;
-	Hoe gaat inschrijver om met afgekeurde liften of onderdelen in een lift?
-	Op welke wijze rapporteert (met een voorbeeldrapportage) de inschrijver de bevindingen aan de opdrachtgever?</v>
      </c>
      <c r="B5" s="9"/>
      <c r="C5" s="7" t="s">
        <v>7</v>
      </c>
      <c r="D5" s="5"/>
      <c r="E5" s="9"/>
      <c r="F5" s="7" t="s">
        <v>7</v>
      </c>
      <c r="G5" s="5"/>
      <c r="H5" s="9"/>
      <c r="I5" s="7" t="s">
        <v>7</v>
      </c>
      <c r="J5" s="5"/>
    </row>
    <row r="6" spans="1:11" ht="140" customHeight="1" x14ac:dyDescent="0.15">
      <c r="A6" s="84"/>
      <c r="B6" s="9"/>
      <c r="C6" s="80" t="s">
        <v>3</v>
      </c>
      <c r="D6" s="81"/>
      <c r="E6" s="9"/>
      <c r="F6" s="82" t="s">
        <v>3</v>
      </c>
      <c r="G6" s="81"/>
      <c r="H6" s="9"/>
      <c r="I6" s="82" t="s">
        <v>3</v>
      </c>
      <c r="J6" s="81"/>
    </row>
    <row r="7" spans="1:11" ht="20" customHeight="1" x14ac:dyDescent="0.15">
      <c r="A7" s="83" t="str">
        <f>'Beoordelen 1. Open vragen'!A12</f>
        <v xml:space="preserve">Inschrijver beschrijft op maximaal 1 A4 (toe te voegen via TenderNed) op welke wijze zij ervoor zorgt dat zij de liftinstallaties op de locaties van de aanbestedende dienst up-to-date houdt terwijl er liftsystemen zijn die gedateerd zijn en wellicht vaker correctief onderhoud behoeven, maar er voor dat jaar geen budget is gereserveerd voor bijvoorbeeld een nieuw liftsysteem. Hoe inschrijver kan garanderen dat ook deze liften blijven werken conform de geldende wet- en regelgeving. Welke meerwaarde kan inschrijver bieden die bij de kosten op het prijzenblad is inbegrepen? </v>
      </c>
      <c r="B7" s="9"/>
      <c r="C7" s="7" t="s">
        <v>7</v>
      </c>
      <c r="D7" s="5"/>
      <c r="E7" s="9"/>
      <c r="F7" s="7" t="s">
        <v>7</v>
      </c>
      <c r="G7" s="5"/>
      <c r="H7" s="9"/>
      <c r="I7" s="7" t="s">
        <v>7</v>
      </c>
      <c r="J7" s="5"/>
    </row>
    <row r="8" spans="1:11" ht="140" customHeight="1" x14ac:dyDescent="0.15">
      <c r="A8" s="84"/>
      <c r="B8" s="9"/>
      <c r="C8" s="80" t="s">
        <v>3</v>
      </c>
      <c r="D8" s="81"/>
      <c r="E8" s="9"/>
      <c r="F8" s="82" t="s">
        <v>3</v>
      </c>
      <c r="G8" s="81"/>
      <c r="H8" s="9"/>
      <c r="I8" s="82" t="s">
        <v>3</v>
      </c>
      <c r="J8" s="81"/>
    </row>
    <row r="9" spans="1:11" ht="20" customHeight="1" x14ac:dyDescent="0.15">
      <c r="A9" s="83" t="str">
        <f>'Beoordelen 1. Open vragen'!A15</f>
        <v>Inschrijver beschrijft op maximaal 2 A4 (toe te voegen via TenderNed) op welke wijze zij borgt dat tijdens de overgangsfase de werkzaamheden en de meldingen bij storingen aan de liftinstallaties geen hinder geven voor de opdrachtgever. Inschrijver beschrijft daarbij:
•	de in te zetten communicatie met de huidige onderhoudspartijen;
•	plan van aanpak tijdens de overgangsfase;
•	verwachte inzet en werkzaamheden vanuit de opdrachtgever;
•	te verwachten risico’s en oplossingen/ beheersmaatregelen.</v>
      </c>
      <c r="B9" s="9"/>
      <c r="C9" s="7" t="s">
        <v>7</v>
      </c>
      <c r="D9" s="5"/>
      <c r="E9" s="9"/>
      <c r="F9" s="7" t="s">
        <v>7</v>
      </c>
      <c r="G9" s="5"/>
      <c r="H9" s="9"/>
      <c r="I9" s="7" t="s">
        <v>7</v>
      </c>
      <c r="J9" s="5"/>
    </row>
    <row r="10" spans="1:11" ht="140" customHeight="1" x14ac:dyDescent="0.15">
      <c r="A10" s="84"/>
      <c r="B10" s="9"/>
      <c r="C10" s="80" t="s">
        <v>3</v>
      </c>
      <c r="D10" s="81"/>
      <c r="E10" s="9"/>
      <c r="F10" s="82" t="s">
        <v>3</v>
      </c>
      <c r="G10" s="81"/>
      <c r="H10" s="9"/>
      <c r="I10" s="82" t="s">
        <v>3</v>
      </c>
      <c r="J10" s="81"/>
    </row>
    <row r="11" spans="1:11" ht="20" customHeight="1" x14ac:dyDescent="0.15">
      <c r="A11" s="55"/>
      <c r="B11" s="9"/>
      <c r="C11" s="7" t="s">
        <v>7</v>
      </c>
      <c r="D11" s="5"/>
      <c r="E11" s="9"/>
      <c r="F11" s="7" t="s">
        <v>7</v>
      </c>
      <c r="G11" s="5"/>
      <c r="H11" s="9"/>
      <c r="I11" s="7" t="s">
        <v>7</v>
      </c>
      <c r="J11" s="5"/>
    </row>
    <row r="12" spans="1:11" ht="140" customHeight="1" x14ac:dyDescent="0.15">
      <c r="A12" s="56" t="str">
        <f>'Beoordelen 1. Open vragen'!A18</f>
        <v>Inschrijver beschrijft op maximaal 1 A4 (toe te voegen via TenderNed) op welke wijze zij omgaat met een onderwijsorganisatie in het kader van overlast, hoe zorgt inschrijver er voor dat de medewerkers, de leerlingen en de gasten van de locaties zo min mogelijk overlast ervaren van de preventieve en de correctieve werkzaamheden aan de liftsystemen.</v>
      </c>
      <c r="B12" s="9"/>
      <c r="C12" s="80" t="s">
        <v>3</v>
      </c>
      <c r="D12" s="81"/>
      <c r="E12" s="9"/>
      <c r="F12" s="80" t="s">
        <v>3</v>
      </c>
      <c r="G12" s="81"/>
      <c r="H12" s="9"/>
      <c r="I12" s="80" t="s">
        <v>3</v>
      </c>
      <c r="J12" s="81"/>
    </row>
    <row r="13" spans="1:11" ht="20" customHeight="1" x14ac:dyDescent="0.15">
      <c r="A13" s="29"/>
      <c r="B13" s="10"/>
      <c r="C13" s="30"/>
      <c r="D13" s="30"/>
      <c r="E13" s="31"/>
      <c r="F13" s="30"/>
      <c r="G13" s="30"/>
      <c r="H13" s="10"/>
      <c r="I13" s="30"/>
      <c r="J13" s="32"/>
    </row>
    <row r="14" spans="1:11" x14ac:dyDescent="0.15">
      <c r="A14" s="6"/>
      <c r="B14" s="4"/>
      <c r="H14" s="3"/>
    </row>
  </sheetData>
  <sheetProtection algorithmName="SHA-512" hashValue="8G2y22ryUOCrcyl4s2OFQbR5LI9CIMln6KIrsd7VTAn1ayvMg1J000uCPQ1F+QrRZoAdCrLexRiasi5OqT9ycA==" saltValue="RkziY9OzGFWgPXCVdC5aww==" spinCount="100000" sheet="1" objects="1" scenarios="1"/>
  <mergeCells count="25">
    <mergeCell ref="A3:A4"/>
    <mergeCell ref="C4:D4"/>
    <mergeCell ref="F4:G4"/>
    <mergeCell ref="I4:J4"/>
    <mergeCell ref="A5:A6"/>
    <mergeCell ref="C6:D6"/>
    <mergeCell ref="I1:J1"/>
    <mergeCell ref="C1:D1"/>
    <mergeCell ref="F1:G1"/>
    <mergeCell ref="C2:D2"/>
    <mergeCell ref="F2:G2"/>
    <mergeCell ref="I2:J2"/>
    <mergeCell ref="A7:A8"/>
    <mergeCell ref="C8:D8"/>
    <mergeCell ref="F8:G8"/>
    <mergeCell ref="I8:J8"/>
    <mergeCell ref="A9:A10"/>
    <mergeCell ref="C10:D10"/>
    <mergeCell ref="F10:G10"/>
    <mergeCell ref="I10:J10"/>
    <mergeCell ref="C12:D12"/>
    <mergeCell ref="F12:G12"/>
    <mergeCell ref="I12:J12"/>
    <mergeCell ref="F6:G6"/>
    <mergeCell ref="I6:J6"/>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88F8CDA4-0D9F-8043-B8D2-176FFCA15D79}">
          <x14:formula1>
            <xm:f>'Beoordelen 1. Open vragen'!$A$17:$A$22</xm:f>
          </x14:formula1>
          <xm:sqref>C3 F3 I3 C5 F5 I5 C7 F7 I7 C9 F9 I9 C11 F11 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showGridLines="0" zoomScale="90" zoomScaleNormal="90" zoomScalePageLayoutView="85" workbookViewId="0">
      <pane ySplit="1" topLeftCell="A6" activePane="bottomLeft" state="frozen"/>
      <selection pane="bottomLeft" activeCell="A2" sqref="A2"/>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7" t="s">
        <v>1</v>
      </c>
      <c r="B1" s="11"/>
      <c r="C1" s="87" t="s">
        <v>13</v>
      </c>
      <c r="D1" s="86"/>
      <c r="E1" s="11"/>
      <c r="F1" s="85" t="s">
        <v>14</v>
      </c>
      <c r="G1" s="86"/>
      <c r="H1" s="11"/>
      <c r="I1" s="85" t="s">
        <v>15</v>
      </c>
      <c r="J1" s="86"/>
      <c r="K1" s="2"/>
    </row>
    <row r="2" spans="1:11" ht="40" customHeight="1" x14ac:dyDescent="0.15">
      <c r="A2" s="28" t="str">
        <f>'Beoordelen 1. Open vragen'!A1:G1</f>
        <v>1.	OPEN VRAGEN (1 t/m 5)</v>
      </c>
      <c r="B2" s="8"/>
      <c r="C2" s="88"/>
      <c r="D2" s="89"/>
      <c r="E2" s="8"/>
      <c r="F2" s="88"/>
      <c r="G2" s="89"/>
      <c r="H2" s="8"/>
      <c r="I2" s="88"/>
      <c r="J2" s="89"/>
    </row>
    <row r="3" spans="1:11" ht="20" customHeight="1" x14ac:dyDescent="0.15">
      <c r="A3" s="83" t="str">
        <f>'Beoordelen 1. Open vragen'!A6</f>
        <v>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7</v>
      </c>
      <c r="D3" s="5"/>
      <c r="E3" s="9"/>
      <c r="F3" s="7" t="s">
        <v>7</v>
      </c>
      <c r="G3" s="5"/>
      <c r="H3" s="9"/>
      <c r="I3" s="7" t="s">
        <v>7</v>
      </c>
      <c r="J3" s="5"/>
    </row>
    <row r="4" spans="1:11" ht="140" customHeight="1" x14ac:dyDescent="0.15">
      <c r="A4" s="84"/>
      <c r="B4" s="9"/>
      <c r="C4" s="80" t="s">
        <v>3</v>
      </c>
      <c r="D4" s="81"/>
      <c r="E4" s="9"/>
      <c r="F4" s="82" t="s">
        <v>3</v>
      </c>
      <c r="G4" s="81"/>
      <c r="H4" s="9"/>
      <c r="I4" s="82" t="s">
        <v>3</v>
      </c>
      <c r="J4" s="81"/>
    </row>
    <row r="5" spans="1:11" ht="20" customHeight="1" x14ac:dyDescent="0.15">
      <c r="A5" s="83" t="str">
        <f>'Beoordelen 1. Open vragen'!A9</f>
        <v>Inschrijver beschrijft op maximaal 2 A4 (toe te voegen via TenderNed) hoe zij de omschreven onderhoudswerkzaamheden aanpakt. Inschrijver beschrijft daarbij minimaal:
-	Wat verstaat de inschrijver onder het onderhouden van liften;
-	Op welke wijze gaat inschrijver voornoemde per locatie van de opdrachtgever realiseren;
-	Hoe gaat inschrijver om met afgekeurde liften of onderdelen in een lift?
-	Op welke wijze rapporteert (met een voorbeeldrapportage) de inschrijver de bevindingen aan de opdrachtgever?</v>
      </c>
      <c r="B5" s="9"/>
      <c r="C5" s="7" t="s">
        <v>7</v>
      </c>
      <c r="D5" s="5"/>
      <c r="E5" s="9"/>
      <c r="F5" s="7" t="s">
        <v>7</v>
      </c>
      <c r="G5" s="5"/>
      <c r="H5" s="9"/>
      <c r="I5" s="7" t="s">
        <v>7</v>
      </c>
      <c r="J5" s="5"/>
    </row>
    <row r="6" spans="1:11" ht="140" customHeight="1" x14ac:dyDescent="0.15">
      <c r="A6" s="84"/>
      <c r="B6" s="9"/>
      <c r="C6" s="80" t="s">
        <v>3</v>
      </c>
      <c r="D6" s="81"/>
      <c r="E6" s="9"/>
      <c r="F6" s="82" t="s">
        <v>3</v>
      </c>
      <c r="G6" s="81"/>
      <c r="H6" s="9"/>
      <c r="I6" s="82" t="s">
        <v>3</v>
      </c>
      <c r="J6" s="81"/>
    </row>
    <row r="7" spans="1:11" ht="20" customHeight="1" x14ac:dyDescent="0.15">
      <c r="A7" s="83" t="str">
        <f>'Beoordelen 1. Open vragen'!A12</f>
        <v xml:space="preserve">Inschrijver beschrijft op maximaal 1 A4 (toe te voegen via TenderNed) op welke wijze zij ervoor zorgt dat zij de liftinstallaties op de locaties van de aanbestedende dienst up-to-date houdt terwijl er liftsystemen zijn die gedateerd zijn en wellicht vaker correctief onderhoud behoeven, maar er voor dat jaar geen budget is gereserveerd voor bijvoorbeeld een nieuw liftsysteem. Hoe inschrijver kan garanderen dat ook deze liften blijven werken conform de geldende wet- en regelgeving. Welke meerwaarde kan inschrijver bieden die bij de kosten op het prijzenblad is inbegrepen? </v>
      </c>
      <c r="B7" s="9"/>
      <c r="C7" s="7" t="s">
        <v>7</v>
      </c>
      <c r="D7" s="5"/>
      <c r="E7" s="9"/>
      <c r="F7" s="7" t="s">
        <v>7</v>
      </c>
      <c r="G7" s="5"/>
      <c r="H7" s="9"/>
      <c r="I7" s="7" t="s">
        <v>7</v>
      </c>
      <c r="J7" s="5"/>
    </row>
    <row r="8" spans="1:11" ht="140" customHeight="1" x14ac:dyDescent="0.15">
      <c r="A8" s="84"/>
      <c r="B8" s="9"/>
      <c r="C8" s="80" t="s">
        <v>3</v>
      </c>
      <c r="D8" s="81"/>
      <c r="E8" s="9"/>
      <c r="F8" s="82" t="s">
        <v>3</v>
      </c>
      <c r="G8" s="81"/>
      <c r="H8" s="9"/>
      <c r="I8" s="82" t="s">
        <v>3</v>
      </c>
      <c r="J8" s="81"/>
    </row>
    <row r="9" spans="1:11" ht="20" customHeight="1" x14ac:dyDescent="0.15">
      <c r="A9" s="83" t="str">
        <f>'Beoordelen 1. Open vragen'!A15</f>
        <v>Inschrijver beschrijft op maximaal 2 A4 (toe te voegen via TenderNed) op welke wijze zij borgt dat tijdens de overgangsfase de werkzaamheden en de meldingen bij storingen aan de liftinstallaties geen hinder geven voor de opdrachtgever. Inschrijver beschrijft daarbij:
•	de in te zetten communicatie met de huidige onderhoudspartijen;
•	plan van aanpak tijdens de overgangsfase;
•	verwachte inzet en werkzaamheden vanuit de opdrachtgever;
•	te verwachten risico’s en oplossingen/ beheersmaatregelen.</v>
      </c>
      <c r="B9" s="9"/>
      <c r="C9" s="7" t="s">
        <v>7</v>
      </c>
      <c r="D9" s="5"/>
      <c r="E9" s="9"/>
      <c r="F9" s="7" t="s">
        <v>7</v>
      </c>
      <c r="G9" s="5"/>
      <c r="H9" s="9"/>
      <c r="I9" s="7" t="s">
        <v>7</v>
      </c>
      <c r="J9" s="5"/>
    </row>
    <row r="10" spans="1:11" ht="140" customHeight="1" x14ac:dyDescent="0.15">
      <c r="A10" s="84"/>
      <c r="B10" s="9"/>
      <c r="C10" s="80" t="s">
        <v>3</v>
      </c>
      <c r="D10" s="81"/>
      <c r="E10" s="9"/>
      <c r="F10" s="82" t="s">
        <v>3</v>
      </c>
      <c r="G10" s="81"/>
      <c r="H10" s="9"/>
      <c r="I10" s="82" t="s">
        <v>3</v>
      </c>
      <c r="J10" s="81"/>
    </row>
    <row r="11" spans="1:11" ht="20" customHeight="1" x14ac:dyDescent="0.15">
      <c r="A11" s="55"/>
      <c r="B11" s="9"/>
      <c r="C11" s="7" t="s">
        <v>7</v>
      </c>
      <c r="D11" s="5"/>
      <c r="E11" s="9"/>
      <c r="F11" s="7" t="s">
        <v>7</v>
      </c>
      <c r="G11" s="5"/>
      <c r="H11" s="9"/>
      <c r="I11" s="7" t="s">
        <v>7</v>
      </c>
      <c r="J11" s="5"/>
    </row>
    <row r="12" spans="1:11" ht="140" customHeight="1" x14ac:dyDescent="0.15">
      <c r="A12" s="56" t="str">
        <f>'Beoordelen 1. Open vragen'!A18</f>
        <v>Inschrijver beschrijft op maximaal 1 A4 (toe te voegen via TenderNed) op welke wijze zij omgaat met een onderwijsorganisatie in het kader van overlast, hoe zorgt inschrijver er voor dat de medewerkers, de leerlingen en de gasten van de locaties zo min mogelijk overlast ervaren van de preventieve en de correctieve werkzaamheden aan de liftsystemen.</v>
      </c>
      <c r="B12" s="9"/>
      <c r="C12" s="80" t="s">
        <v>3</v>
      </c>
      <c r="D12" s="81"/>
      <c r="E12" s="9"/>
      <c r="F12" s="80" t="s">
        <v>3</v>
      </c>
      <c r="G12" s="81"/>
      <c r="H12" s="9"/>
      <c r="I12" s="80" t="s">
        <v>3</v>
      </c>
      <c r="J12" s="81"/>
    </row>
    <row r="13" spans="1:11" ht="20" customHeight="1" x14ac:dyDescent="0.15">
      <c r="A13" s="29"/>
      <c r="B13" s="10"/>
      <c r="C13" s="30"/>
      <c r="D13" s="30"/>
      <c r="E13" s="31"/>
      <c r="F13" s="30"/>
      <c r="G13" s="30"/>
      <c r="H13" s="10"/>
      <c r="I13" s="30"/>
      <c r="J13" s="32"/>
    </row>
    <row r="14" spans="1:11" x14ac:dyDescent="0.15">
      <c r="A14" s="6"/>
      <c r="B14" s="4"/>
      <c r="H14" s="3"/>
    </row>
  </sheetData>
  <sheetProtection algorithmName="SHA-512" hashValue="9bpUEIBibv5VRaOGSiYjiVPPSBVI57vALc83D1rMrWulza4Fm9hdQnVvHdRFpc+EzUEY/PY3mhYr856r9sIa+A==" saltValue="4yC4QuGiCJSbw3UKMO8ngA==" spinCount="100000" sheet="1" objects="1" scenarios="1"/>
  <mergeCells count="25">
    <mergeCell ref="A3:A4"/>
    <mergeCell ref="C4:D4"/>
    <mergeCell ref="F4:G4"/>
    <mergeCell ref="I4:J4"/>
    <mergeCell ref="A5:A6"/>
    <mergeCell ref="C6:D6"/>
    <mergeCell ref="I1:J1"/>
    <mergeCell ref="C1:D1"/>
    <mergeCell ref="F1:G1"/>
    <mergeCell ref="C2:D2"/>
    <mergeCell ref="F2:G2"/>
    <mergeCell ref="I2:J2"/>
    <mergeCell ref="A7:A8"/>
    <mergeCell ref="C8:D8"/>
    <mergeCell ref="F8:G8"/>
    <mergeCell ref="I8:J8"/>
    <mergeCell ref="A9:A10"/>
    <mergeCell ref="C10:D10"/>
    <mergeCell ref="F10:G10"/>
    <mergeCell ref="I10:J10"/>
    <mergeCell ref="C12:D12"/>
    <mergeCell ref="F12:G12"/>
    <mergeCell ref="I12:J12"/>
    <mergeCell ref="F6:G6"/>
    <mergeCell ref="I6:J6"/>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29A9C60-4595-BE49-85AF-43CC4111B75E}">
          <x14:formula1>
            <xm:f>'Beoordelen 1. Open vragen'!$A$17:$A$22</xm:f>
          </x14:formula1>
          <xm:sqref>C3 F3 I3 C5 F5 I5 C7 F7 I7 C9 F9 I9 C11 F11 I11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4"/>
  <sheetViews>
    <sheetView showGridLines="0" zoomScale="90" zoomScaleNormal="90" zoomScalePageLayoutView="85" workbookViewId="0">
      <pane ySplit="1" topLeftCell="A8" activePane="bottomLeft" state="frozen"/>
      <selection pane="bottomLeft" activeCell="A2" sqref="A2"/>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7" t="s">
        <v>2</v>
      </c>
      <c r="B1" s="11"/>
      <c r="C1" s="87" t="s">
        <v>13</v>
      </c>
      <c r="D1" s="86"/>
      <c r="E1" s="11"/>
      <c r="F1" s="85" t="s">
        <v>14</v>
      </c>
      <c r="G1" s="86"/>
      <c r="H1" s="11"/>
      <c r="I1" s="85" t="s">
        <v>15</v>
      </c>
      <c r="J1" s="86"/>
      <c r="K1" s="2"/>
    </row>
    <row r="2" spans="1:11" ht="40" customHeight="1" x14ac:dyDescent="0.15">
      <c r="A2" s="28" t="str">
        <f>'Beoordelen 1. Open vragen'!A1:G1</f>
        <v>1.	OPEN VRAGEN (1 t/m 5)</v>
      </c>
      <c r="B2" s="8"/>
      <c r="C2" s="88"/>
      <c r="D2" s="89"/>
      <c r="E2" s="8"/>
      <c r="F2" s="88"/>
      <c r="G2" s="89"/>
      <c r="H2" s="8"/>
      <c r="I2" s="88"/>
      <c r="J2" s="89"/>
    </row>
    <row r="3" spans="1:11" ht="20" customHeight="1" x14ac:dyDescent="0.15">
      <c r="A3" s="83" t="str">
        <f>'Beoordelen 1. Open vragen'!A6</f>
        <v>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7</v>
      </c>
      <c r="D3" s="5"/>
      <c r="E3" s="9"/>
      <c r="F3" s="7" t="s">
        <v>7</v>
      </c>
      <c r="G3" s="5"/>
      <c r="H3" s="9"/>
      <c r="I3" s="7" t="s">
        <v>7</v>
      </c>
      <c r="J3" s="5"/>
    </row>
    <row r="4" spans="1:11" ht="140" customHeight="1" x14ac:dyDescent="0.15">
      <c r="A4" s="84"/>
      <c r="B4" s="9"/>
      <c r="C4" s="80" t="s">
        <v>3</v>
      </c>
      <c r="D4" s="81"/>
      <c r="E4" s="9"/>
      <c r="F4" s="82" t="s">
        <v>3</v>
      </c>
      <c r="G4" s="81"/>
      <c r="H4" s="9"/>
      <c r="I4" s="82" t="s">
        <v>3</v>
      </c>
      <c r="J4" s="81"/>
    </row>
    <row r="5" spans="1:11" ht="20" customHeight="1" x14ac:dyDescent="0.15">
      <c r="A5" s="83" t="str">
        <f>'Beoordelen 1. Open vragen'!A9</f>
        <v>Inschrijver beschrijft op maximaal 2 A4 (toe te voegen via TenderNed) hoe zij de omschreven onderhoudswerkzaamheden aanpakt. Inschrijver beschrijft daarbij minimaal:
-	Wat verstaat de inschrijver onder het onderhouden van liften;
-	Op welke wijze gaat inschrijver voornoemde per locatie van de opdrachtgever realiseren;
-	Hoe gaat inschrijver om met afgekeurde liften of onderdelen in een lift?
-	Op welke wijze rapporteert (met een voorbeeldrapportage) de inschrijver de bevindingen aan de opdrachtgever?</v>
      </c>
      <c r="B5" s="9"/>
      <c r="C5" s="7" t="s">
        <v>7</v>
      </c>
      <c r="D5" s="5"/>
      <c r="E5" s="9"/>
      <c r="F5" s="7" t="s">
        <v>7</v>
      </c>
      <c r="G5" s="5"/>
      <c r="H5" s="9"/>
      <c r="I5" s="7" t="s">
        <v>7</v>
      </c>
      <c r="J5" s="5"/>
    </row>
    <row r="6" spans="1:11" ht="140" customHeight="1" x14ac:dyDescent="0.15">
      <c r="A6" s="84"/>
      <c r="B6" s="9"/>
      <c r="C6" s="80" t="s">
        <v>3</v>
      </c>
      <c r="D6" s="81"/>
      <c r="E6" s="9"/>
      <c r="F6" s="82" t="s">
        <v>3</v>
      </c>
      <c r="G6" s="81"/>
      <c r="H6" s="9"/>
      <c r="I6" s="82" t="s">
        <v>3</v>
      </c>
      <c r="J6" s="81"/>
    </row>
    <row r="7" spans="1:11" ht="20" customHeight="1" x14ac:dyDescent="0.15">
      <c r="A7" s="83" t="str">
        <f>'Beoordelen 1. Open vragen'!A12</f>
        <v xml:space="preserve">Inschrijver beschrijft op maximaal 1 A4 (toe te voegen via TenderNed) op welke wijze zij ervoor zorgt dat zij de liftinstallaties op de locaties van de aanbestedende dienst up-to-date houdt terwijl er liftsystemen zijn die gedateerd zijn en wellicht vaker correctief onderhoud behoeven, maar er voor dat jaar geen budget is gereserveerd voor bijvoorbeeld een nieuw liftsysteem. Hoe inschrijver kan garanderen dat ook deze liften blijven werken conform de geldende wet- en regelgeving. Welke meerwaarde kan inschrijver bieden die bij de kosten op het prijzenblad is inbegrepen? </v>
      </c>
      <c r="B7" s="9"/>
      <c r="C7" s="7" t="s">
        <v>7</v>
      </c>
      <c r="D7" s="5"/>
      <c r="E7" s="9"/>
      <c r="F7" s="7" t="s">
        <v>7</v>
      </c>
      <c r="G7" s="5"/>
      <c r="H7" s="9"/>
      <c r="I7" s="7" t="s">
        <v>7</v>
      </c>
      <c r="J7" s="5"/>
    </row>
    <row r="8" spans="1:11" ht="140" customHeight="1" x14ac:dyDescent="0.15">
      <c r="A8" s="84"/>
      <c r="B8" s="9"/>
      <c r="C8" s="80" t="s">
        <v>3</v>
      </c>
      <c r="D8" s="81"/>
      <c r="E8" s="9"/>
      <c r="F8" s="82" t="s">
        <v>3</v>
      </c>
      <c r="G8" s="81"/>
      <c r="H8" s="9"/>
      <c r="I8" s="82" t="s">
        <v>3</v>
      </c>
      <c r="J8" s="81"/>
    </row>
    <row r="9" spans="1:11" ht="20" customHeight="1" x14ac:dyDescent="0.15">
      <c r="A9" s="83" t="str">
        <f>'Beoordelen 1. Open vragen'!A15</f>
        <v>Inschrijver beschrijft op maximaal 2 A4 (toe te voegen via TenderNed) op welke wijze zij borgt dat tijdens de overgangsfase de werkzaamheden en de meldingen bij storingen aan de liftinstallaties geen hinder geven voor de opdrachtgever. Inschrijver beschrijft daarbij:
•	de in te zetten communicatie met de huidige onderhoudspartijen;
•	plan van aanpak tijdens de overgangsfase;
•	verwachte inzet en werkzaamheden vanuit de opdrachtgever;
•	te verwachten risico’s en oplossingen/ beheersmaatregelen.</v>
      </c>
      <c r="B9" s="9"/>
      <c r="C9" s="7" t="s">
        <v>7</v>
      </c>
      <c r="D9" s="5"/>
      <c r="E9" s="9"/>
      <c r="F9" s="7" t="s">
        <v>7</v>
      </c>
      <c r="G9" s="5"/>
      <c r="H9" s="9"/>
      <c r="I9" s="7" t="s">
        <v>7</v>
      </c>
      <c r="J9" s="5"/>
    </row>
    <row r="10" spans="1:11" ht="140" customHeight="1" x14ac:dyDescent="0.15">
      <c r="A10" s="84"/>
      <c r="B10" s="9"/>
      <c r="C10" s="80" t="s">
        <v>3</v>
      </c>
      <c r="D10" s="81"/>
      <c r="E10" s="9"/>
      <c r="F10" s="82" t="s">
        <v>3</v>
      </c>
      <c r="G10" s="81"/>
      <c r="H10" s="9"/>
      <c r="I10" s="82" t="s">
        <v>3</v>
      </c>
      <c r="J10" s="81"/>
    </row>
    <row r="11" spans="1:11" ht="20" customHeight="1" x14ac:dyDescent="0.15">
      <c r="A11" s="55"/>
      <c r="B11" s="9"/>
      <c r="C11" s="7" t="s">
        <v>7</v>
      </c>
      <c r="D11" s="5"/>
      <c r="E11" s="9"/>
      <c r="F11" s="7" t="s">
        <v>7</v>
      </c>
      <c r="G11" s="5"/>
      <c r="H11" s="9"/>
      <c r="I11" s="7" t="s">
        <v>7</v>
      </c>
      <c r="J11" s="5"/>
    </row>
    <row r="12" spans="1:11" ht="140" customHeight="1" x14ac:dyDescent="0.15">
      <c r="A12" s="56" t="str">
        <f>'Beoordelen 1. Open vragen'!A18</f>
        <v>Inschrijver beschrijft op maximaal 1 A4 (toe te voegen via TenderNed) op welke wijze zij omgaat met een onderwijsorganisatie in het kader van overlast, hoe zorgt inschrijver er voor dat de medewerkers, de leerlingen en de gasten van de locaties zo min mogelijk overlast ervaren van de preventieve en de correctieve werkzaamheden aan de liftsystemen.</v>
      </c>
      <c r="B12" s="9"/>
      <c r="C12" s="80" t="s">
        <v>3</v>
      </c>
      <c r="D12" s="81"/>
      <c r="E12" s="9"/>
      <c r="F12" s="80" t="s">
        <v>3</v>
      </c>
      <c r="G12" s="81"/>
      <c r="H12" s="9"/>
      <c r="I12" s="80" t="s">
        <v>3</v>
      </c>
      <c r="J12" s="81"/>
    </row>
    <row r="13" spans="1:11" ht="20" customHeight="1" x14ac:dyDescent="0.15">
      <c r="A13" s="29"/>
      <c r="B13" s="10"/>
      <c r="C13" s="30"/>
      <c r="D13" s="30"/>
      <c r="E13" s="31"/>
      <c r="F13" s="30"/>
      <c r="G13" s="30"/>
      <c r="H13" s="10"/>
      <c r="I13" s="30"/>
      <c r="J13" s="32"/>
    </row>
    <row r="14" spans="1:11" x14ac:dyDescent="0.15">
      <c r="A14" s="6"/>
      <c r="B14" s="4"/>
      <c r="H14" s="3"/>
    </row>
  </sheetData>
  <sheetProtection algorithmName="SHA-512" hashValue="S84yfJjdSOVbrcVQTZbCBV3eiMgo6T2dLlMqhzIGvMUakBdEV0AWObriN4IA0imgaRQdQOozf8pDURL46CDnYg==" saltValue="ak676iCUsMKSoeJGFRs9Nw==" spinCount="100000" sheet="1" objects="1" scenarios="1"/>
  <mergeCells count="25">
    <mergeCell ref="A3:A4"/>
    <mergeCell ref="C4:D4"/>
    <mergeCell ref="F4:G4"/>
    <mergeCell ref="I4:J4"/>
    <mergeCell ref="A5:A6"/>
    <mergeCell ref="C6:D6"/>
    <mergeCell ref="I1:J1"/>
    <mergeCell ref="C1:D1"/>
    <mergeCell ref="F1:G1"/>
    <mergeCell ref="C2:D2"/>
    <mergeCell ref="F2:G2"/>
    <mergeCell ref="I2:J2"/>
    <mergeCell ref="A7:A8"/>
    <mergeCell ref="C8:D8"/>
    <mergeCell ref="F8:G8"/>
    <mergeCell ref="I8:J8"/>
    <mergeCell ref="A9:A10"/>
    <mergeCell ref="C10:D10"/>
    <mergeCell ref="F10:G10"/>
    <mergeCell ref="I10:J10"/>
    <mergeCell ref="C12:D12"/>
    <mergeCell ref="F12:G12"/>
    <mergeCell ref="I12:J12"/>
    <mergeCell ref="F6:G6"/>
    <mergeCell ref="I6:J6"/>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542A61A7-C4D3-9D41-8C79-8241682AEDD8}">
          <x14:formula1>
            <xm:f>'Beoordelen 1. Open vragen'!$A$17:$A$22</xm:f>
          </x14:formula1>
          <xm:sqref>C3 F3 I3 C5 F5 I5 C7 F7 I7 C9 F9 I9 C11 F11 I11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1"/>
  <sheetViews>
    <sheetView showGridLines="0" zoomScale="90" zoomScaleNormal="90" workbookViewId="0">
      <pane ySplit="1" topLeftCell="A13" activePane="bottomLeft" state="frozen"/>
      <selection pane="bottomLeft" activeCell="J27" sqref="J27"/>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95" t="s">
        <v>8</v>
      </c>
      <c r="B1" s="96"/>
      <c r="C1" s="11"/>
      <c r="D1" s="100" t="str">
        <f>'Beoordelaar 1'!C1</f>
        <v>Inschrijver 1</v>
      </c>
      <c r="E1" s="101"/>
      <c r="F1" s="12"/>
      <c r="G1" s="100" t="str">
        <f>'Beoordelaar 1'!F1</f>
        <v>Inschrijver 2</v>
      </c>
      <c r="H1" s="101"/>
      <c r="I1" s="12"/>
      <c r="J1" s="100" t="str">
        <f>'Beoordelaar 1'!I1</f>
        <v>Inschrijver 3</v>
      </c>
      <c r="K1" s="101"/>
    </row>
    <row r="2" spans="1:11" ht="36" customHeight="1" x14ac:dyDescent="0.2">
      <c r="A2" s="33" t="str">
        <f>'Beoordelen 1. Open vragen'!A1:G1</f>
        <v>1.	OPEN VRAGEN (1 t/m 5)</v>
      </c>
      <c r="B2" s="34"/>
      <c r="C2" s="8"/>
      <c r="D2" s="35"/>
      <c r="E2" s="36" t="s">
        <v>20</v>
      </c>
      <c r="F2" s="13"/>
      <c r="G2" s="35"/>
      <c r="H2" s="36" t="s">
        <v>20</v>
      </c>
      <c r="I2" s="13"/>
      <c r="J2" s="35"/>
      <c r="K2" s="36" t="s">
        <v>20</v>
      </c>
    </row>
    <row r="3" spans="1:11" ht="55" customHeight="1" x14ac:dyDescent="0.2">
      <c r="A3" s="98" t="str">
        <f>'Beoordelen 1. Open vragen'!A6:B6</f>
        <v>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39" t="s">
        <v>4</v>
      </c>
      <c r="C3" s="9"/>
      <c r="D3" s="37" t="str">
        <f>'Beoordelaar 1'!C3</f>
        <v>Score:</v>
      </c>
      <c r="E3" s="90" t="s">
        <v>3</v>
      </c>
      <c r="F3" s="9"/>
      <c r="G3" s="37" t="str">
        <f>'Beoordelaar 1'!F3</f>
        <v>Score:</v>
      </c>
      <c r="H3" s="90" t="s">
        <v>3</v>
      </c>
      <c r="I3" s="9"/>
      <c r="J3" s="37" t="str">
        <f>'Beoordelaar 1'!I3</f>
        <v>Score:</v>
      </c>
      <c r="K3" s="90" t="s">
        <v>3</v>
      </c>
    </row>
    <row r="4" spans="1:11" ht="55" customHeight="1" x14ac:dyDescent="0.2">
      <c r="A4" s="99"/>
      <c r="B4" s="39" t="s">
        <v>5</v>
      </c>
      <c r="C4" s="9"/>
      <c r="D4" s="37" t="str">
        <f>'Beoordelaar 2'!C3</f>
        <v>Score:</v>
      </c>
      <c r="E4" s="90"/>
      <c r="F4" s="9"/>
      <c r="G4" s="37" t="str">
        <f>'Beoordelaar 2'!F3</f>
        <v>Score:</v>
      </c>
      <c r="H4" s="90"/>
      <c r="I4" s="9"/>
      <c r="J4" s="37" t="str">
        <f>'Beoordelaar 2'!I3</f>
        <v>Score:</v>
      </c>
      <c r="K4" s="90"/>
    </row>
    <row r="5" spans="1:11" ht="55" customHeight="1" x14ac:dyDescent="0.2">
      <c r="A5" s="99"/>
      <c r="B5" s="39" t="s">
        <v>6</v>
      </c>
      <c r="C5" s="9"/>
      <c r="D5" s="37" t="str">
        <f>'Beoordelaar 3'!C3</f>
        <v>Score:</v>
      </c>
      <c r="E5" s="90"/>
      <c r="F5" s="9"/>
      <c r="G5" s="37" t="str">
        <f>'Beoordelaar 3'!F3</f>
        <v>Score:</v>
      </c>
      <c r="H5" s="90"/>
      <c r="I5" s="9"/>
      <c r="J5" s="37" t="str">
        <f>'Beoordelaar 3'!I3</f>
        <v>Score:</v>
      </c>
      <c r="K5" s="90"/>
    </row>
    <row r="6" spans="1:11" ht="20" customHeight="1" x14ac:dyDescent="0.2">
      <c r="A6" s="97" t="s">
        <v>25</v>
      </c>
      <c r="B6" s="97"/>
      <c r="C6" s="9"/>
      <c r="D6" s="40" t="s">
        <v>7</v>
      </c>
      <c r="E6" s="90"/>
      <c r="F6" s="9"/>
      <c r="G6" s="40" t="s">
        <v>7</v>
      </c>
      <c r="H6" s="90"/>
      <c r="I6" s="9"/>
      <c r="J6" s="40" t="s">
        <v>7</v>
      </c>
      <c r="K6" s="90"/>
    </row>
    <row r="7" spans="1:11" ht="20" customHeight="1" x14ac:dyDescent="0.2">
      <c r="A7" s="91"/>
      <c r="B7" s="91"/>
      <c r="C7" s="9"/>
      <c r="D7" s="38" t="str">
        <f>IF(D6="Uitmuntend","€ 3.000",IF(D6="Goed","€ 2.250",IF(D6="Voldoende","€ 1.125",IF(D6="Matig","€ 0",IF(D6="Onvoldoende","KNOCK OUT"," ")))))</f>
        <v xml:space="preserve"> </v>
      </c>
      <c r="E7" s="90"/>
      <c r="F7" s="9"/>
      <c r="G7" s="38" t="str">
        <f>IF(G6="Uitmuntend","€ 3.000",IF(G6="Goed","€ 2.250",IF(G6="Voldoende","€ 1.125",IF(G6="Matig","€ 0",IF(G6="Onvoldoende","KNOCK OUT"," ")))))</f>
        <v xml:space="preserve"> </v>
      </c>
      <c r="H7" s="90"/>
      <c r="I7" s="9"/>
      <c r="J7" s="38" t="str">
        <f>IF(J6="Uitmuntend","€ 3.000",IF(J6="Goed","€ 2.250",IF(J6="Voldoende","€ 1.125",IF(J6="Matig","€ 0",IF(J6="Onvoldoende","KNOCK OUT"," ")))))</f>
        <v xml:space="preserve"> </v>
      </c>
      <c r="K7" s="90"/>
    </row>
    <row r="8" spans="1:11" ht="56" customHeight="1" x14ac:dyDescent="0.2">
      <c r="A8" s="98" t="str">
        <f>'Beoordelen 1. Open vragen'!A9:B9</f>
        <v>Inschrijver beschrijft op maximaal 2 A4 (toe te voegen via TenderNed) hoe zij de omschreven onderhoudswerkzaamheden aanpakt. Inschrijver beschrijft daarbij minimaal:
-	Wat verstaat de inschrijver onder het onderhouden van liften;
-	Op welke wijze gaat inschrijver voornoemde per locatie van de opdrachtgever realiseren;
-	Hoe gaat inschrijver om met afgekeurde liften of onderdelen in een lift?
-	Op welke wijze rapporteert (met een voorbeeldrapportage) de inschrijver de bevindingen aan de opdrachtgever?</v>
      </c>
      <c r="B8" s="39" t="s">
        <v>4</v>
      </c>
      <c r="C8" s="9"/>
      <c r="D8" s="37" t="str">
        <f>'Beoordelaar 1'!C5</f>
        <v>Score:</v>
      </c>
      <c r="E8" s="90" t="s">
        <v>3</v>
      </c>
      <c r="F8" s="9"/>
      <c r="G8" s="37" t="str">
        <f>'Beoordelaar 1'!F5</f>
        <v>Score:</v>
      </c>
      <c r="H8" s="90" t="s">
        <v>3</v>
      </c>
      <c r="I8" s="9"/>
      <c r="J8" s="37" t="str">
        <f>'Beoordelaar 1'!I5</f>
        <v>Score:</v>
      </c>
      <c r="K8" s="90" t="s">
        <v>3</v>
      </c>
    </row>
    <row r="9" spans="1:11" ht="56" customHeight="1" x14ac:dyDescent="0.2">
      <c r="A9" s="99"/>
      <c r="B9" s="39" t="s">
        <v>5</v>
      </c>
      <c r="C9" s="9"/>
      <c r="D9" s="37" t="str">
        <f>'Beoordelaar 2'!C5</f>
        <v>Score:</v>
      </c>
      <c r="E9" s="90"/>
      <c r="F9" s="9"/>
      <c r="G9" s="37" t="str">
        <f>'Beoordelaar 2'!F5</f>
        <v>Score:</v>
      </c>
      <c r="H9" s="90"/>
      <c r="I9" s="9"/>
      <c r="J9" s="37" t="str">
        <f>'Beoordelaar 2'!I5</f>
        <v>Score:</v>
      </c>
      <c r="K9" s="90"/>
    </row>
    <row r="10" spans="1:11" ht="56" customHeight="1" x14ac:dyDescent="0.2">
      <c r="A10" s="99"/>
      <c r="B10" s="39" t="s">
        <v>6</v>
      </c>
      <c r="C10" s="9"/>
      <c r="D10" s="37" t="str">
        <f>'Beoordelaar 3'!C5</f>
        <v>Score:</v>
      </c>
      <c r="E10" s="90"/>
      <c r="F10" s="9"/>
      <c r="G10" s="37" t="str">
        <f>'Beoordelaar 3'!F5</f>
        <v>Score:</v>
      </c>
      <c r="H10" s="90"/>
      <c r="I10" s="9"/>
      <c r="J10" s="37" t="str">
        <f>'Beoordelaar 3'!I5</f>
        <v>Score:</v>
      </c>
      <c r="K10" s="90"/>
    </row>
    <row r="11" spans="1:11" ht="20" customHeight="1" x14ac:dyDescent="0.2">
      <c r="A11" s="97" t="s">
        <v>25</v>
      </c>
      <c r="B11" s="97"/>
      <c r="C11" s="9"/>
      <c r="D11" s="40" t="s">
        <v>7</v>
      </c>
      <c r="E11" s="90"/>
      <c r="F11" s="9"/>
      <c r="G11" s="40" t="s">
        <v>7</v>
      </c>
      <c r="H11" s="90"/>
      <c r="I11" s="9"/>
      <c r="J11" s="40" t="s">
        <v>7</v>
      </c>
      <c r="K11" s="90"/>
    </row>
    <row r="12" spans="1:11" ht="20" customHeight="1" x14ac:dyDescent="0.2">
      <c r="A12" s="91"/>
      <c r="B12" s="91"/>
      <c r="C12" s="9"/>
      <c r="D12" s="38" t="str">
        <f>IF(D11="Uitmuntend","€ 6.000",IF(D11="Goed","€ 4.500",IF(D11="Voldoende","€ 2.250",IF(D11="Matig","€ 0",IF(D11="Onvoldoende","KNOCK OUT"," ")))))</f>
        <v xml:space="preserve"> </v>
      </c>
      <c r="E12" s="90"/>
      <c r="F12" s="9"/>
      <c r="G12" s="38" t="str">
        <f>IF(G11="Uitmuntend","€ 6.000",IF(G11="Goed","€ 4.500",IF(G11="Voldoende","€ 2.250",IF(G11="Matig","€ 0",IF(G11="Onvoldoende","KNOCK OUT"," ")))))</f>
        <v xml:space="preserve"> </v>
      </c>
      <c r="H12" s="90"/>
      <c r="I12" s="9"/>
      <c r="J12" s="38" t="str">
        <f>IF(J11="Uitmuntend","€ 6.000",IF(J11="Goed","€ 4.500",IF(J11="Voldoende","€ 2.250",IF(J11="Matig","€ 0",IF(J11="Onvoldoende","KNOCK OUT"," ")))))</f>
        <v xml:space="preserve"> </v>
      </c>
      <c r="K12" s="90"/>
    </row>
    <row r="13" spans="1:11" ht="57" customHeight="1" x14ac:dyDescent="0.2">
      <c r="A13" s="98" t="str">
        <f>'Beoordelen 1. Open vragen'!A12:B12</f>
        <v xml:space="preserve">Inschrijver beschrijft op maximaal 1 A4 (toe te voegen via TenderNed) op welke wijze zij ervoor zorgt dat zij de liftinstallaties op de locaties van de aanbestedende dienst up-to-date houdt terwijl er liftsystemen zijn die gedateerd zijn en wellicht vaker correctief onderhoud behoeven, maar er voor dat jaar geen budget is gereserveerd voor bijvoorbeeld een nieuw liftsysteem. Hoe inschrijver kan garanderen dat ook deze liften blijven werken conform de geldende wet- en regelgeving. Welke meerwaarde kan inschrijver bieden die bij de kosten op het prijzenblad is inbegrepen? </v>
      </c>
      <c r="B13" s="39" t="s">
        <v>4</v>
      </c>
      <c r="C13" s="9"/>
      <c r="D13" s="37" t="str">
        <f>'Beoordelaar 1'!C7</f>
        <v>Score:</v>
      </c>
      <c r="E13" s="90" t="s">
        <v>3</v>
      </c>
      <c r="F13" s="9"/>
      <c r="G13" s="37" t="str">
        <f>'Beoordelaar 1'!F7</f>
        <v>Score:</v>
      </c>
      <c r="H13" s="90" t="s">
        <v>3</v>
      </c>
      <c r="I13" s="9"/>
      <c r="J13" s="37" t="str">
        <f>'Beoordelaar 1'!I7</f>
        <v>Score:</v>
      </c>
      <c r="K13" s="90" t="s">
        <v>3</v>
      </c>
    </row>
    <row r="14" spans="1:11" ht="57" customHeight="1" x14ac:dyDescent="0.2">
      <c r="A14" s="99"/>
      <c r="B14" s="39" t="s">
        <v>5</v>
      </c>
      <c r="C14" s="9"/>
      <c r="D14" s="37" t="str">
        <f>'Beoordelaar 2'!C7</f>
        <v>Score:</v>
      </c>
      <c r="E14" s="90"/>
      <c r="F14" s="9"/>
      <c r="G14" s="37" t="str">
        <f>'Beoordelaar 2'!F7</f>
        <v>Score:</v>
      </c>
      <c r="H14" s="90"/>
      <c r="I14" s="9"/>
      <c r="J14" s="37" t="str">
        <f>'Beoordelaar 2'!I7</f>
        <v>Score:</v>
      </c>
      <c r="K14" s="90"/>
    </row>
    <row r="15" spans="1:11" ht="57" customHeight="1" x14ac:dyDescent="0.2">
      <c r="A15" s="99"/>
      <c r="B15" s="39" t="s">
        <v>6</v>
      </c>
      <c r="C15" s="9"/>
      <c r="D15" s="37" t="str">
        <f>'Beoordelaar 3'!C7</f>
        <v>Score:</v>
      </c>
      <c r="E15" s="90"/>
      <c r="F15" s="9"/>
      <c r="G15" s="37" t="str">
        <f>'Beoordelaar 3'!F7</f>
        <v>Score:</v>
      </c>
      <c r="H15" s="90"/>
      <c r="I15" s="9"/>
      <c r="J15" s="37" t="str">
        <f>'Beoordelaar 3'!I7</f>
        <v>Score:</v>
      </c>
      <c r="K15" s="90"/>
    </row>
    <row r="16" spans="1:11" ht="20" customHeight="1" x14ac:dyDescent="0.2">
      <c r="A16" s="97" t="s">
        <v>25</v>
      </c>
      <c r="B16" s="97"/>
      <c r="C16" s="9"/>
      <c r="D16" s="40" t="s">
        <v>7</v>
      </c>
      <c r="E16" s="90"/>
      <c r="F16" s="9"/>
      <c r="G16" s="40" t="s">
        <v>7</v>
      </c>
      <c r="H16" s="90"/>
      <c r="I16" s="9"/>
      <c r="J16" s="40" t="s">
        <v>7</v>
      </c>
      <c r="K16" s="90"/>
    </row>
    <row r="17" spans="1:11" ht="20" customHeight="1" x14ac:dyDescent="0.2">
      <c r="A17" s="91"/>
      <c r="B17" s="91"/>
      <c r="C17" s="9"/>
      <c r="D17" s="38" t="str">
        <f>IF(D16="Uitmuntend","€ 5.000",IF(D16="Goed","€ 3.750",IF(D16="Voldoende","€ 1.875",IF(D16="Matig","€ 0",IF(D16="Onvoldoende","KNOCK OUT"," ")))))</f>
        <v xml:space="preserve"> </v>
      </c>
      <c r="E17" s="90"/>
      <c r="F17" s="9"/>
      <c r="G17" s="38" t="str">
        <f>IF(G16="Uitmuntend","€ 5.000",IF(G16="Goed","€ 3.750",IF(G16="Voldoende","€ 1.875",IF(G16="Matig","€ 0",IF(G16="Onvoldoende","KNOCK OUT"," ")))))</f>
        <v xml:space="preserve"> </v>
      </c>
      <c r="H17" s="90"/>
      <c r="I17" s="9"/>
      <c r="J17" s="38" t="str">
        <f>IF(J16="Uitmuntend","€ 5.000",IF(J16="Goed","€ 3.750",IF(J16="Voldoende","€ 1.875",IF(J16="Matig","€ 0",IF(J16="Onvoldoende","KNOCK OUT"," ")))))</f>
        <v xml:space="preserve"> </v>
      </c>
      <c r="K17" s="90"/>
    </row>
    <row r="18" spans="1:11" ht="57" customHeight="1" x14ac:dyDescent="0.2">
      <c r="A18" s="98" t="str">
        <f>'Beoordelen 1. Open vragen'!A15:B15</f>
        <v>Inschrijver beschrijft op maximaal 2 A4 (toe te voegen via TenderNed) op welke wijze zij borgt dat tijdens de overgangsfase de werkzaamheden en de meldingen bij storingen aan de liftinstallaties geen hinder geven voor de opdrachtgever. Inschrijver beschrijft daarbij:
•	de in te zetten communicatie met de huidige onderhoudspartijen;
•	plan van aanpak tijdens de overgangsfase;
•	verwachte inzet en werkzaamheden vanuit de opdrachtgever;
•	te verwachten risico’s en oplossingen/ beheersmaatregelen.</v>
      </c>
      <c r="B18" s="39" t="s">
        <v>4</v>
      </c>
      <c r="C18" s="9"/>
      <c r="D18" s="37" t="str">
        <f>'Beoordelaar 1'!C9</f>
        <v>Score:</v>
      </c>
      <c r="E18" s="92" t="s">
        <v>3</v>
      </c>
      <c r="F18" s="9"/>
      <c r="G18" s="37" t="str">
        <f>'Beoordelaar 1'!F9</f>
        <v>Score:</v>
      </c>
      <c r="H18" s="92" t="s">
        <v>3</v>
      </c>
      <c r="I18" s="9"/>
      <c r="J18" s="37" t="str">
        <f>'Beoordelaar 1'!I9</f>
        <v>Score:</v>
      </c>
      <c r="K18" s="92" t="s">
        <v>3</v>
      </c>
    </row>
    <row r="19" spans="1:11" ht="57" customHeight="1" x14ac:dyDescent="0.2">
      <c r="A19" s="99"/>
      <c r="B19" s="39" t="s">
        <v>5</v>
      </c>
      <c r="C19" s="9"/>
      <c r="D19" s="37" t="str">
        <f>'Beoordelaar 2'!C9</f>
        <v>Score:</v>
      </c>
      <c r="E19" s="93"/>
      <c r="F19" s="9"/>
      <c r="G19" s="37" t="str">
        <f>'Beoordelaar 2'!F9</f>
        <v>Score:</v>
      </c>
      <c r="H19" s="93"/>
      <c r="I19" s="9"/>
      <c r="J19" s="37" t="str">
        <f>'Beoordelaar 2'!I9</f>
        <v>Score:</v>
      </c>
      <c r="K19" s="93"/>
    </row>
    <row r="20" spans="1:11" ht="57" customHeight="1" x14ac:dyDescent="0.2">
      <c r="A20" s="99"/>
      <c r="B20" s="39" t="s">
        <v>6</v>
      </c>
      <c r="C20" s="9"/>
      <c r="D20" s="37" t="str">
        <f>'Beoordelaar 3'!C9</f>
        <v>Score:</v>
      </c>
      <c r="E20" s="93"/>
      <c r="F20" s="9"/>
      <c r="G20" s="37" t="str">
        <f>'Beoordelaar 3'!F9</f>
        <v>Score:</v>
      </c>
      <c r="H20" s="93"/>
      <c r="I20" s="9"/>
      <c r="J20" s="37" t="str">
        <f>'Beoordelaar 3'!I9</f>
        <v>Score:</v>
      </c>
      <c r="K20" s="93"/>
    </row>
    <row r="21" spans="1:11" ht="20" customHeight="1" x14ac:dyDescent="0.2">
      <c r="A21" s="97" t="s">
        <v>25</v>
      </c>
      <c r="B21" s="97"/>
      <c r="C21" s="9"/>
      <c r="D21" s="40" t="s">
        <v>7</v>
      </c>
      <c r="E21" s="93"/>
      <c r="F21" s="9"/>
      <c r="G21" s="40" t="s">
        <v>7</v>
      </c>
      <c r="H21" s="93"/>
      <c r="I21" s="9"/>
      <c r="J21" s="40" t="s">
        <v>7</v>
      </c>
      <c r="K21" s="93"/>
    </row>
    <row r="22" spans="1:11" ht="20" customHeight="1" x14ac:dyDescent="0.2">
      <c r="A22" s="91"/>
      <c r="B22" s="91"/>
      <c r="C22" s="9"/>
      <c r="D22" s="38" t="str">
        <f>IF(D21="Uitmuntend","€ 4.000",IF(D21="Goed","€ 3.000",IF(D21="Voldoende","€ 1.500",IF(D21="Matig","€ 0",IF(D21="Onvoldoende","KNOCK OUT"," ")))))</f>
        <v xml:space="preserve"> </v>
      </c>
      <c r="E22" s="94"/>
      <c r="F22" s="9"/>
      <c r="G22" s="38" t="str">
        <f>IF(G21="Uitmuntend","€ 4.000",IF(G21="Goed","€ 3.000",IF(G21="Voldoende","€ 1.500",IF(G21="Matig","€ 0",IF(G21="Onvoldoende","KNOCK OUT"," ")))))</f>
        <v xml:space="preserve"> </v>
      </c>
      <c r="H22" s="94"/>
      <c r="I22" s="9"/>
      <c r="J22" s="38" t="str">
        <f>IF(J21="Uitmuntend","€ 4.000",IF(J21="Goed","€ 3.000",IF(J21="Voldoende","€ 1.500",IF(J21="Matig","€ 0",IF(J21="Onvoldoende","KNOCK OUT"," ")))))</f>
        <v xml:space="preserve"> </v>
      </c>
      <c r="K22" s="94"/>
    </row>
    <row r="23" spans="1:11" ht="57" customHeight="1" x14ac:dyDescent="0.2">
      <c r="A23" s="103" t="str">
        <f>'Beoordelen 1. Open vragen'!A18</f>
        <v>Inschrijver beschrijft op maximaal 1 A4 (toe te voegen via TenderNed) op welke wijze zij omgaat met een onderwijsorganisatie in het kader van overlast, hoe zorgt inschrijver er voor dat de medewerkers, de leerlingen en de gasten van de locaties zo min mogelijk overlast ervaren van de preventieve en de correctieve werkzaamheden aan de liftsystemen.</v>
      </c>
      <c r="B23" s="39" t="s">
        <v>4</v>
      </c>
      <c r="C23" s="57"/>
      <c r="D23" s="37" t="str">
        <f>'Beoordelaar 1'!C11</f>
        <v>Score:</v>
      </c>
      <c r="E23" s="90" t="s">
        <v>3</v>
      </c>
      <c r="F23" s="57"/>
      <c r="G23" s="37" t="str">
        <f>'Beoordelaar 1'!F11</f>
        <v>Score:</v>
      </c>
      <c r="H23" s="90" t="s">
        <v>3</v>
      </c>
      <c r="I23" s="57"/>
      <c r="J23" s="37" t="str">
        <f>'Beoordelaar 1'!I11</f>
        <v>Score:</v>
      </c>
      <c r="K23" s="90" t="s">
        <v>3</v>
      </c>
    </row>
    <row r="24" spans="1:11" ht="57" customHeight="1" x14ac:dyDescent="0.2">
      <c r="A24" s="103"/>
      <c r="B24" s="39" t="s">
        <v>5</v>
      </c>
      <c r="C24" s="57"/>
      <c r="D24" s="37" t="str">
        <f>'Beoordelaar 2'!C11</f>
        <v>Score:</v>
      </c>
      <c r="E24" s="90"/>
      <c r="F24" s="57"/>
      <c r="G24" s="37" t="str">
        <f>'Beoordelaar 2'!F11</f>
        <v>Score:</v>
      </c>
      <c r="H24" s="90"/>
      <c r="I24" s="57"/>
      <c r="J24" s="37" t="str">
        <f>'Beoordelaar 2'!I11</f>
        <v>Score:</v>
      </c>
      <c r="K24" s="90"/>
    </row>
    <row r="25" spans="1:11" ht="57" customHeight="1" x14ac:dyDescent="0.2">
      <c r="A25" s="103"/>
      <c r="B25" s="39" t="s">
        <v>6</v>
      </c>
      <c r="C25" s="57"/>
      <c r="D25" s="37" t="str">
        <f>'Beoordelaar 3'!C11</f>
        <v>Score:</v>
      </c>
      <c r="E25" s="90"/>
      <c r="F25" s="57"/>
      <c r="G25" s="37" t="str">
        <f>'Beoordelaar 3'!F11</f>
        <v>Score:</v>
      </c>
      <c r="H25" s="90"/>
      <c r="I25" s="57"/>
      <c r="J25" s="37" t="str">
        <f>'Beoordelaar 3'!I11</f>
        <v>Score:</v>
      </c>
      <c r="K25" s="90"/>
    </row>
    <row r="26" spans="1:11" ht="20" customHeight="1" x14ac:dyDescent="0.2">
      <c r="A26" s="97" t="s">
        <v>25</v>
      </c>
      <c r="B26" s="97"/>
      <c r="C26" s="57"/>
      <c r="D26" s="40" t="s">
        <v>7</v>
      </c>
      <c r="E26" s="90"/>
      <c r="F26" s="57"/>
      <c r="G26" s="40" t="s">
        <v>7</v>
      </c>
      <c r="H26" s="90"/>
      <c r="I26" s="57"/>
      <c r="J26" s="40" t="s">
        <v>7</v>
      </c>
      <c r="K26" s="90"/>
    </row>
    <row r="27" spans="1:11" ht="20" customHeight="1" x14ac:dyDescent="0.2">
      <c r="A27" s="91"/>
      <c r="B27" s="91"/>
      <c r="C27"/>
      <c r="D27" s="38" t="str">
        <f>IF(D26="Uitmuntend","€ 5.000",IF(D26="Goed","€ 3.750",IF(D26="Voldoende","€ 1.875",IF(D26="Matig","€ 0",IF(D26="Onvoldoende","KNOCK OUT"," ")))))</f>
        <v xml:space="preserve"> </v>
      </c>
      <c r="E27" s="90"/>
      <c r="F27"/>
      <c r="G27" s="38" t="str">
        <f>IF(G26="Uitmuntend","€ 5.000",IF(G26="Goed","€ 3.750",IF(G26="Voldoende","€ 1.875",IF(G26="Matig","€ 0",IF(G26="Onvoldoende","KNOCK OUT"," ")))))</f>
        <v xml:space="preserve"> </v>
      </c>
      <c r="H27" s="90"/>
      <c r="I27"/>
      <c r="J27" s="38" t="str">
        <f>IF(J26="Uitmuntend","€ 5.000",IF(J26="Goed","€ 3.750",IF(J26="Voldoende","€ 1.875",IF(J26="Matig","€ 0",IF(J26="Onvoldoende","KNOCK OUT"," ")))))</f>
        <v xml:space="preserve"> </v>
      </c>
      <c r="K27" s="90"/>
    </row>
    <row r="28" spans="1:11" ht="20" customHeight="1" x14ac:dyDescent="0.2">
      <c r="A28" s="58"/>
      <c r="B28" s="58"/>
      <c r="C28" s="58"/>
      <c r="D28" s="58"/>
      <c r="E28" s="59"/>
      <c r="F28" s="58"/>
      <c r="G28" s="58"/>
      <c r="H28" s="59"/>
      <c r="I28" s="58"/>
      <c r="J28" s="58"/>
      <c r="K28" s="59"/>
    </row>
    <row r="29" spans="1:11" ht="30" customHeight="1" x14ac:dyDescent="0.2">
      <c r="A29" s="102" t="s">
        <v>22</v>
      </c>
      <c r="B29" s="102"/>
      <c r="C29" s="9"/>
      <c r="D29" s="41" t="e">
        <f>D7+D12+D17+D22+D27</f>
        <v>#VALUE!</v>
      </c>
      <c r="E29" s="42"/>
      <c r="F29" s="16"/>
      <c r="G29" s="41" t="e">
        <f>G7+G12+G17+G22+G27</f>
        <v>#VALUE!</v>
      </c>
      <c r="H29" s="42"/>
      <c r="I29" s="16"/>
      <c r="J29" s="41" t="e">
        <f>J7+J12+J17+J22+J27</f>
        <v>#VALUE!</v>
      </c>
      <c r="K29" s="42"/>
    </row>
    <row r="30" spans="1:11" ht="15" customHeight="1" x14ac:dyDescent="0.2">
      <c r="A30" s="15"/>
      <c r="B30" s="15"/>
      <c r="C30" s="15"/>
      <c r="D30" s="15"/>
      <c r="E30" s="15"/>
      <c r="F30" s="15"/>
      <c r="G30" s="15"/>
      <c r="H30" s="15"/>
      <c r="I30" s="15"/>
      <c r="J30" s="15"/>
      <c r="K30" s="15"/>
    </row>
    <row r="31" spans="1:11" ht="15" customHeight="1" x14ac:dyDescent="0.2">
      <c r="A31" s="15"/>
      <c r="B31" s="15"/>
      <c r="C31" s="15"/>
      <c r="D31" s="15"/>
      <c r="E31" s="15"/>
      <c r="F31" s="15"/>
      <c r="G31" s="15"/>
      <c r="H31" s="15"/>
      <c r="I31" s="15"/>
      <c r="J31" s="15"/>
      <c r="K31" s="15"/>
    </row>
  </sheetData>
  <sheetProtection algorithmName="SHA-512" hashValue="A+8JuFyGGoypE/7xMQ1aWI7Fl2Sr5e7A24qdcCDHXGEAcQfUBYOhd8n5IzG31+i70bIWrtGzEscmvefNo0cauw==" saltValue="LURVqh0pZGA5+6wnzubJJw==" spinCount="100000" sheet="1" objects="1" scenarios="1"/>
  <mergeCells count="35">
    <mergeCell ref="H13:H17"/>
    <mergeCell ref="K8:K12"/>
    <mergeCell ref="K13:K17"/>
    <mergeCell ref="J1:K1"/>
    <mergeCell ref="G1:H1"/>
    <mergeCell ref="D1:E1"/>
    <mergeCell ref="E3:E7"/>
    <mergeCell ref="A29:B29"/>
    <mergeCell ref="A3:A5"/>
    <mergeCell ref="A8:A10"/>
    <mergeCell ref="A13:A15"/>
    <mergeCell ref="A21:B21"/>
    <mergeCell ref="A23:A25"/>
    <mergeCell ref="A26:B26"/>
    <mergeCell ref="H3:H7"/>
    <mergeCell ref="K3:K7"/>
    <mergeCell ref="E8:E12"/>
    <mergeCell ref="E13:E17"/>
    <mergeCell ref="H8:H12"/>
    <mergeCell ref="A1:B1"/>
    <mergeCell ref="A17:B17"/>
    <mergeCell ref="A6:B6"/>
    <mergeCell ref="A7:B7"/>
    <mergeCell ref="A11:B11"/>
    <mergeCell ref="A12:B12"/>
    <mergeCell ref="A16:B16"/>
    <mergeCell ref="E23:E27"/>
    <mergeCell ref="H23:H27"/>
    <mergeCell ref="K23:K27"/>
    <mergeCell ref="A27:B27"/>
    <mergeCell ref="E18:E22"/>
    <mergeCell ref="H18:H22"/>
    <mergeCell ref="K18:K22"/>
    <mergeCell ref="A18:A20"/>
    <mergeCell ref="A22:B22"/>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4F74F3A2-C077-E340-B925-C75042400083}">
          <x14:formula1>
            <xm:f>'Beoordelen 1. Open vragen'!$A$17:$A$22</xm:f>
          </x14:formula1>
          <xm:sqref>D6 G6 J6 D11 G11 J11 D16 G16 J16 D21 G21 J21 D26 G26 J26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C3" sqref="C3"/>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3" t="s">
        <v>28</v>
      </c>
      <c r="B1" s="11"/>
      <c r="C1" s="44"/>
      <c r="D1" s="11"/>
      <c r="E1" s="44"/>
      <c r="F1" s="11"/>
      <c r="G1" s="44"/>
    </row>
    <row r="2" spans="1:7" ht="30" customHeight="1" x14ac:dyDescent="0.2">
      <c r="A2" s="45" t="s">
        <v>10</v>
      </c>
      <c r="B2" s="11"/>
      <c r="C2" s="46" t="str">
        <f>'Beoordelaar 1'!C1</f>
        <v>Inschrijver 1</v>
      </c>
      <c r="D2" s="14"/>
      <c r="E2" s="46" t="str">
        <f>'Beoordelaar 1'!F1</f>
        <v>Inschrijver 2</v>
      </c>
      <c r="F2" s="14"/>
      <c r="G2" s="46" t="str">
        <f>'Beoordelaar 1'!I1</f>
        <v>Inschrijver 3</v>
      </c>
    </row>
    <row r="3" spans="1:7" s="1" customFormat="1" ht="35" customHeight="1" x14ac:dyDescent="0.2">
      <c r="A3" s="51" t="s">
        <v>30</v>
      </c>
      <c r="B3" s="11"/>
      <c r="C3" s="52" t="e">
        <f>Consensus!D29</f>
        <v>#VALUE!</v>
      </c>
      <c r="D3" s="14"/>
      <c r="E3" s="52" t="e">
        <f>Consensus!G29</f>
        <v>#VALUE!</v>
      </c>
      <c r="F3" s="14"/>
      <c r="G3" s="52" t="e">
        <f>Consensus!J29</f>
        <v>#VALUE!</v>
      </c>
    </row>
    <row r="4" spans="1:7" ht="30" customHeight="1" x14ac:dyDescent="0.2">
      <c r="A4" s="47" t="s">
        <v>11</v>
      </c>
      <c r="B4" s="11"/>
      <c r="C4" s="48" t="e">
        <f>C3</f>
        <v>#VALUE!</v>
      </c>
      <c r="D4" s="14"/>
      <c r="E4" s="48" t="e">
        <f>E3</f>
        <v>#VALUE!</v>
      </c>
      <c r="F4" s="14"/>
      <c r="G4" s="48" t="e">
        <f>G3</f>
        <v>#VALUE!</v>
      </c>
    </row>
    <row r="5" spans="1:7" ht="15" customHeight="1" x14ac:dyDescent="0.2"/>
    <row r="6" spans="1:7" ht="30" customHeight="1" x14ac:dyDescent="0.2">
      <c r="A6" s="47" t="s">
        <v>12</v>
      </c>
      <c r="B6" s="11"/>
      <c r="C6" s="53">
        <v>0</v>
      </c>
      <c r="D6" s="14"/>
      <c r="E6" s="53">
        <v>0</v>
      </c>
      <c r="F6" s="14"/>
      <c r="G6" s="53">
        <v>0</v>
      </c>
    </row>
    <row r="8" spans="1:7" ht="30" customHeight="1" x14ac:dyDescent="0.2">
      <c r="A8" s="49" t="s">
        <v>27</v>
      </c>
      <c r="B8" s="11"/>
      <c r="C8" s="50" t="e">
        <f>C6-C4</f>
        <v>#VALUE!</v>
      </c>
      <c r="D8" s="18"/>
      <c r="E8" s="50" t="e">
        <f>E6-E4</f>
        <v>#VALUE!</v>
      </c>
      <c r="F8" s="18"/>
      <c r="G8" s="50" t="e">
        <f>G6-G4</f>
        <v>#VALUE!</v>
      </c>
    </row>
    <row r="15" spans="1:7" ht="16" x14ac:dyDescent="0.2">
      <c r="C15" s="17"/>
    </row>
    <row r="16" spans="1:7" ht="16" x14ac:dyDescent="0.2">
      <c r="C16" s="17"/>
    </row>
    <row r="17" spans="3:3" ht="16" x14ac:dyDescent="0.2">
      <c r="C17" s="17"/>
    </row>
    <row r="18" spans="3:3" ht="16" x14ac:dyDescent="0.2">
      <c r="C18" s="17"/>
    </row>
  </sheetData>
  <sheetProtection algorithmName="SHA-512" hashValue="wWQQE1bPgdIHVhWTryWRE+aQlozCgupTpFaXEFEBosJfDbSo+Bhu/xLPu378DSxzg1d0iGgl/4ZnMYFt02VG0A==" saltValue="AiEXhgiwBYDt/3SaodUfk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2021-04-15T07:43:01Z</dcterms:modified>
  <cp:category/>
</cp:coreProperties>
</file>