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filterPrivacy="1" showInkAnnotation="0" defaultThemeVersion="124226"/>
  <xr:revisionPtr revIDLastSave="63" documentId="13_ncr:1_{F2370BA5-35B7-4BC8-9ECA-D37C51DD6AC4}" xr6:coauthVersionLast="47" xr6:coauthVersionMax="47" xr10:uidLastSave="{80F46664-BB61-4C47-93AF-20F5C82E90A5}"/>
  <bookViews>
    <workbookView xWindow="-120" yWindow="-120" windowWidth="29040" windowHeight="15840" xr2:uid="{00000000-000D-0000-FFFF-FFFF00000000}"/>
  </bookViews>
  <sheets>
    <sheet name="Beoordeling" sheetId="4" r:id="rId1"/>
  </sheets>
  <definedNames>
    <definedName name="_ftn1" localSheetId="0">Beoordeling!#REF!</definedName>
    <definedName name="_ftn2" localSheetId="0">Beoordeling!#REF!</definedName>
    <definedName name="_ftnref1" localSheetId="0">Beoordeling!$B$9</definedName>
    <definedName name="_ftnref2" localSheetId="0">Beoordeling!#REF!</definedName>
    <definedName name="_xlnm.Print_Area" localSheetId="0">Beoordeling!$A$1:$M$74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1" i="4" l="1"/>
  <c r="L31" i="4" s="1"/>
  <c r="K25" i="4"/>
  <c r="L25" i="4" s="1"/>
  <c r="K17" i="4" l="1"/>
  <c r="L17" i="4" s="1"/>
  <c r="K44" i="4"/>
  <c r="L44" i="4" s="1"/>
  <c r="K43" i="4"/>
  <c r="L43" i="4" s="1"/>
  <c r="K42" i="4"/>
  <c r="L42" i="4" s="1"/>
  <c r="K38" i="4"/>
  <c r="L38" i="4" s="1"/>
  <c r="K37" i="4"/>
  <c r="L37" i="4" s="1"/>
  <c r="K36" i="4"/>
  <c r="L36" i="4" s="1"/>
  <c r="K35" i="4"/>
  <c r="L35" i="4" s="1"/>
  <c r="K30" i="4"/>
  <c r="L30" i="4" s="1"/>
  <c r="K26" i="4"/>
  <c r="L26" i="4" s="1"/>
  <c r="K24" i="4"/>
  <c r="L24" i="4" s="1"/>
  <c r="K23" i="4"/>
  <c r="L23" i="4" s="1"/>
  <c r="K22" i="4"/>
  <c r="L22" i="4" s="1"/>
  <c r="K18" i="4"/>
  <c r="L18" i="4" s="1"/>
  <c r="K16" i="4"/>
  <c r="L16" i="4" s="1"/>
  <c r="J45" i="4" l="1"/>
  <c r="L32" i="4"/>
  <c r="J32" i="4"/>
  <c r="J27" i="4"/>
  <c r="L27" i="4"/>
  <c r="L19" i="4"/>
  <c r="J19" i="4"/>
  <c r="L39" i="4"/>
  <c r="J39" i="4"/>
  <c r="L45" i="4"/>
  <c r="K19" i="4"/>
  <c r="K27" i="4"/>
  <c r="K32" i="4"/>
  <c r="K39" i="4"/>
  <c r="K45" i="4"/>
  <c r="J30" i="4" l="1"/>
  <c r="M30" i="4" s="1"/>
  <c r="J31" i="4"/>
  <c r="M31" i="4" s="1"/>
  <c r="J44" i="4"/>
  <c r="M44" i="4" s="1"/>
  <c r="J42" i="4"/>
  <c r="M42" i="4" s="1"/>
  <c r="J43" i="4"/>
  <c r="M43" i="4" s="1"/>
  <c r="J25" i="4"/>
  <c r="M25" i="4" s="1"/>
  <c r="J23" i="4"/>
  <c r="M23" i="4" s="1"/>
  <c r="J26" i="4"/>
  <c r="M26" i="4" s="1"/>
  <c r="J24" i="4"/>
  <c r="M24" i="4" s="1"/>
  <c r="J22" i="4"/>
  <c r="M22" i="4" s="1"/>
  <c r="J18" i="4"/>
  <c r="J17" i="4"/>
  <c r="J16" i="4"/>
  <c r="J38" i="4"/>
  <c r="M38" i="4" s="1"/>
  <c r="J37" i="4"/>
  <c r="M37" i="4" s="1"/>
  <c r="J36" i="4"/>
  <c r="M36" i="4" s="1"/>
  <c r="J35" i="4"/>
  <c r="M35" i="4" s="1"/>
  <c r="M18" i="4" l="1"/>
  <c r="M17" i="4"/>
  <c r="M16" i="4"/>
  <c r="M27" i="4"/>
  <c r="D49" i="4" s="1"/>
  <c r="M32" i="4"/>
  <c r="D50" i="4" s="1"/>
  <c r="M39" i="4"/>
  <c r="D51" i="4" s="1"/>
  <c r="M45" i="4"/>
  <c r="D52" i="4" s="1"/>
  <c r="M19" i="4" l="1"/>
  <c r="D48" i="4" s="1"/>
  <c r="E48"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D9" authorId="0" shapeId="0" xr:uid="{6DE4ED24-EF8A-4BC7-B6B2-84ADFBCEE649}">
      <text>
        <r>
          <rPr>
            <sz val="9"/>
            <color indexed="81"/>
            <rFont val="Tahoma"/>
            <family val="2"/>
          </rPr>
          <t xml:space="preserve">Beschrijf hier specifiek om welke opdracht het gaat. Eventueel voorzien van Proquro nummer. Of om welke goederen hetspecifiek gaat.
</t>
        </r>
      </text>
    </comment>
    <comment ref="B16" authorId="0" shapeId="0" xr:uid="{BCB88C4D-0343-485C-8FE1-DB8CFE93BE00}">
      <text>
        <r>
          <rPr>
            <sz val="9"/>
            <color indexed="81"/>
            <rFont val="Tahoma"/>
            <family val="2"/>
          </rPr>
          <t>Zijn de werkzaamheden overeenkomstig de uitvraag/opdracht?</t>
        </r>
      </text>
    </comment>
    <comment ref="D16" authorId="0" shapeId="0" xr:uid="{422E8752-3582-4859-8DBF-A205BDCC1027}">
      <text>
        <r>
          <rPr>
            <b/>
            <sz val="9"/>
            <color indexed="81"/>
            <rFont val="Tahoma"/>
            <charset val="1"/>
          </rPr>
          <t xml:space="preserve">Auteur:
</t>
        </r>
      </text>
    </comment>
    <comment ref="B17" authorId="0" shapeId="0" xr:uid="{0839E375-7956-4945-B61E-320CB646B9DE}">
      <text>
        <r>
          <rPr>
            <sz val="9"/>
            <color indexed="81"/>
            <rFont val="Tahoma"/>
            <family val="2"/>
          </rPr>
          <t>Voldoet de kwaliteit aan de eisen/ wensen van de opdrachtgever?</t>
        </r>
      </text>
    </comment>
    <comment ref="B18" authorId="0" shapeId="0" xr:uid="{B100AA67-3DA6-4046-9754-09BECF3533BD}">
      <text>
        <r>
          <rPr>
            <sz val="9"/>
            <color indexed="81"/>
            <rFont val="Tahoma"/>
            <family val="2"/>
          </rPr>
          <t>Heeft de leverancier kennis van zaken als het gaat om zijn product of dienst?</t>
        </r>
      </text>
    </comment>
    <comment ref="B22" authorId="0" shapeId="0" xr:uid="{C629B7FA-E1B7-4B9B-AA65-B7DA25FDBE1A}">
      <text>
        <r>
          <rPr>
            <sz val="9"/>
            <color indexed="81"/>
            <rFont val="Tahoma"/>
            <family val="2"/>
          </rPr>
          <t>Telefonische en digitale bereikbaarheid, responstijd.</t>
        </r>
      </text>
    </comment>
    <comment ref="B23" authorId="0" shapeId="0" xr:uid="{ED2E14F2-458C-47FC-9F87-0B5751192533}">
      <text>
        <r>
          <rPr>
            <sz val="9"/>
            <color indexed="81"/>
            <rFont val="Tahoma"/>
            <family val="2"/>
          </rPr>
          <t>Komt de leverancier uit zichzelf met goede ideeën, nieuwe werkwijzen en kwaliteitsverbeteringen? Signaleert de leverancier mogelijke 'problemen' op tijd??</t>
        </r>
      </text>
    </comment>
    <comment ref="B24" authorId="0" shapeId="0" xr:uid="{155DCFEC-C8B2-485A-9E93-A684D503C9A2}">
      <text>
        <r>
          <rPr>
            <sz val="9"/>
            <color indexed="81"/>
            <rFont val="Tahoma"/>
            <family val="2"/>
          </rPr>
          <t>Gaat de leverancier bij 'problemen' actief op zoek naar een oplossing? Is de aangedragen oplossing bruikbaar?</t>
        </r>
      </text>
    </comment>
    <comment ref="B25" authorId="0" shapeId="0" xr:uid="{50181467-993B-411E-B35E-E10492EF6E86}">
      <text>
        <r>
          <rPr>
            <sz val="9"/>
            <color indexed="81"/>
            <rFont val="Tahoma"/>
            <family val="2"/>
          </rPr>
          <t>Houding en gedrag van de werknemers van de leverancier. Word je als klant corrrect behandeld?</t>
        </r>
      </text>
    </comment>
    <comment ref="B26" authorId="0" shapeId="0" xr:uid="{307DF240-C5B4-4D70-B61E-D55DF02A6BC7}">
      <text>
        <r>
          <rPr>
            <sz val="9"/>
            <color indexed="81"/>
            <rFont val="Tahoma"/>
            <family val="2"/>
          </rPr>
          <t>Ontvang je snel een offerte na aanvraag?</t>
        </r>
      </text>
    </comment>
    <comment ref="B30" authorId="0" shapeId="0" xr:uid="{C66C0EE5-8212-4C89-AE9F-947CCDF47623}">
      <text>
        <r>
          <rPr>
            <sz val="9"/>
            <color indexed="81"/>
            <rFont val="Tahoma"/>
            <family val="2"/>
          </rPr>
          <t xml:space="preserve">Zijn nadere offertes (binnen de overeenkomst) voor bijvoorbeeld (extra) opdrachten:
- Duidelijk
- Volledig
- Conform prijsafspraken
- Op tijd
- Etc. </t>
        </r>
      </text>
    </comment>
    <comment ref="B31" authorId="0" shapeId="0" xr:uid="{6F58088A-9F35-43B5-AB38-15576BC4C181}">
      <text>
        <r>
          <rPr>
            <sz val="9"/>
            <color indexed="81"/>
            <rFont val="Tahoma"/>
            <family val="2"/>
          </rPr>
          <t>In hoeverre wijken voorcalculatie en nacalculatie van elkaar af?</t>
        </r>
      </text>
    </comment>
    <comment ref="B35" authorId="0" shapeId="0" xr:uid="{294DC300-D99C-4728-8421-54D6E1463AC7}">
      <text>
        <r>
          <rPr>
            <sz val="9"/>
            <color indexed="81"/>
            <rFont val="Tahoma"/>
            <family val="2"/>
          </rPr>
          <t>Zijn de prijzen en kortingen conform de aanbieding?</t>
        </r>
      </text>
    </comment>
    <comment ref="B36" authorId="0" shapeId="0" xr:uid="{0C351A64-AE0D-44AA-A46A-CE0C3717C509}">
      <text>
        <r>
          <rPr>
            <sz val="9"/>
            <color indexed="81"/>
            <rFont val="Tahoma"/>
            <family val="2"/>
          </rPr>
          <t xml:space="preserve">Wordt de factuur ontvangen binnen de afgesproken termijn?
</t>
        </r>
      </text>
    </comment>
    <comment ref="B37" authorId="0" shapeId="0" xr:uid="{D14899A0-B0BC-4EE3-8AFD-25C937D1E613}">
      <text>
        <r>
          <rPr>
            <sz val="9"/>
            <color indexed="81"/>
            <rFont val="Tahoma"/>
            <family val="2"/>
          </rPr>
          <t xml:space="preserve">Is de factuur correct t.o.v. de opdracht?
</t>
        </r>
      </text>
    </comment>
    <comment ref="B38" authorId="0" shapeId="0" xr:uid="{C9BB4C21-0602-4D77-B8F3-692F187534B1}">
      <text>
        <r>
          <rPr>
            <sz val="9"/>
            <color indexed="81"/>
            <rFont val="Tahoma"/>
            <family val="2"/>
          </rPr>
          <t>Zijn de offertes conform de uitvraag? Of zijn er grote afwijkingen?</t>
        </r>
      </text>
    </comment>
    <comment ref="B42" authorId="0" shapeId="0" xr:uid="{4CE83EE8-518C-4021-A498-A284DF0909FC}">
      <text>
        <r>
          <rPr>
            <sz val="9"/>
            <color indexed="81"/>
            <rFont val="Tahoma"/>
            <family val="2"/>
          </rPr>
          <t xml:space="preserve">Komt de leverancier de toezeggingen en beloftes na die toegezegd zijn?
</t>
        </r>
      </text>
    </comment>
    <comment ref="B43" authorId="0" shapeId="0" xr:uid="{BDE9A99D-7410-45E1-B7BE-DB96A400316F}">
      <text>
        <r>
          <rPr>
            <sz val="9"/>
            <color indexed="81"/>
            <rFont val="Tahoma"/>
            <family val="2"/>
          </rPr>
          <t>Vul hier eventueel in wat je nog wil beoordelen en bovenstaande nergens tegen komt.</t>
        </r>
      </text>
    </comment>
    <comment ref="B44" authorId="0" shapeId="0" xr:uid="{148E7DAC-A8E3-4194-AE2E-88F7852BE32C}">
      <text>
        <r>
          <rPr>
            <sz val="9"/>
            <color indexed="81"/>
            <rFont val="Tahoma"/>
            <family val="2"/>
          </rPr>
          <t>Vul hier eventueel in wat je nog wil beoordelen en bovenstaande nergens tegen komt.</t>
        </r>
      </text>
    </comment>
  </commentList>
</comments>
</file>

<file path=xl/sharedStrings.xml><?xml version="1.0" encoding="utf-8"?>
<sst xmlns="http://schemas.openxmlformats.org/spreadsheetml/2006/main" count="115" uniqueCount="81">
  <si>
    <t>Naam leverancier:</t>
  </si>
  <si>
    <t>Datum:</t>
  </si>
  <si>
    <t>Ingevuld door:</t>
  </si>
  <si>
    <t>Plaats:</t>
  </si>
  <si>
    <t>Betreft:</t>
  </si>
  <si>
    <t>Deel B – Kwaliteit, service &amp; proces</t>
  </si>
  <si>
    <t>Goed</t>
  </si>
  <si>
    <t>Matig</t>
  </si>
  <si>
    <t>Slecht</t>
  </si>
  <si>
    <t>N.v.t.</t>
  </si>
  <si>
    <t>Toelichting</t>
  </si>
  <si>
    <t>(zelf in te vullen)</t>
  </si>
  <si>
    <t>BRON PULLDOWNMENU'S</t>
  </si>
  <si>
    <t>Levering</t>
  </si>
  <si>
    <t>Dienst</t>
  </si>
  <si>
    <t>Korte omschrijving opdracht/ overeenkomst</t>
  </si>
  <si>
    <t>Deel A – Algemeen</t>
  </si>
  <si>
    <t>Deel C – Verbeterplan</t>
  </si>
  <si>
    <t>Score Deel A: Kwaliteit</t>
  </si>
  <si>
    <t>Score Deel A: Service</t>
  </si>
  <si>
    <t>Score Deel A: Proces</t>
  </si>
  <si>
    <t>Score Deel B: Leverancier specifiek</t>
  </si>
  <si>
    <t>Subscore</t>
  </si>
  <si>
    <t>Eindscore</t>
  </si>
  <si>
    <t>Score</t>
  </si>
  <si>
    <t>2.1</t>
  </si>
  <si>
    <t>2.2</t>
  </si>
  <si>
    <t>2.3</t>
  </si>
  <si>
    <t>2.4</t>
  </si>
  <si>
    <t>4.1</t>
  </si>
  <si>
    <t>4.2</t>
  </si>
  <si>
    <t>4.3</t>
  </si>
  <si>
    <t>4.4</t>
  </si>
  <si>
    <t>5.1</t>
  </si>
  <si>
    <t>5.2</t>
  </si>
  <si>
    <t>5.3</t>
  </si>
  <si>
    <t>1.1</t>
  </si>
  <si>
    <t>1.3</t>
  </si>
  <si>
    <t>3.1</t>
  </si>
  <si>
    <t>Wegingsfactor</t>
  </si>
  <si>
    <t>4. PRIJS EN FACTURERING (10 %) = 100 punten</t>
  </si>
  <si>
    <t>Score Deel A: Prijs en facturering</t>
  </si>
  <si>
    <r>
      <t>Het verbeterplan dient te worden opgesteld door de leverancier zelf, naar aanleiding van het beoordelingsgesprek en dient 
zoveel mogelijk ‘SMART’ gemaakt te worden. (</t>
    </r>
    <r>
      <rPr>
        <b/>
        <i/>
        <sz val="10"/>
        <color theme="0"/>
        <rFont val="Calibri"/>
        <family val="2"/>
        <scheme val="minor"/>
      </rPr>
      <t>S</t>
    </r>
    <r>
      <rPr>
        <i/>
        <sz val="10"/>
        <color theme="0"/>
        <rFont val="Calibri"/>
        <family val="2"/>
        <scheme val="minor"/>
      </rPr>
      <t xml:space="preserve">pecifiek, </t>
    </r>
    <r>
      <rPr>
        <b/>
        <i/>
        <sz val="10"/>
        <color theme="0"/>
        <rFont val="Calibri"/>
        <family val="2"/>
        <scheme val="minor"/>
      </rPr>
      <t>M</t>
    </r>
    <r>
      <rPr>
        <i/>
        <sz val="10"/>
        <color theme="0"/>
        <rFont val="Calibri"/>
        <family val="2"/>
        <scheme val="minor"/>
      </rPr>
      <t xml:space="preserve">eetbaar, </t>
    </r>
    <r>
      <rPr>
        <b/>
        <i/>
        <sz val="10"/>
        <color theme="0"/>
        <rFont val="Calibri"/>
        <family val="2"/>
        <scheme val="minor"/>
      </rPr>
      <t>A</t>
    </r>
    <r>
      <rPr>
        <i/>
        <sz val="10"/>
        <color theme="0"/>
        <rFont val="Calibri"/>
        <family val="2"/>
        <scheme val="minor"/>
      </rPr>
      <t xml:space="preserve">cceptabel, </t>
    </r>
    <r>
      <rPr>
        <b/>
        <i/>
        <sz val="10"/>
        <color theme="0"/>
        <rFont val="Calibri"/>
        <family val="2"/>
        <scheme val="minor"/>
      </rPr>
      <t>R</t>
    </r>
    <r>
      <rPr>
        <i/>
        <sz val="10"/>
        <color theme="0"/>
        <rFont val="Calibri"/>
        <family val="2"/>
        <scheme val="minor"/>
      </rPr>
      <t>ealistisch en</t>
    </r>
    <r>
      <rPr>
        <b/>
        <i/>
        <sz val="10"/>
        <color theme="0"/>
        <rFont val="Calibri"/>
        <family val="2"/>
        <scheme val="minor"/>
      </rPr>
      <t xml:space="preserve"> T</t>
    </r>
    <r>
      <rPr>
        <i/>
        <sz val="10"/>
        <color theme="0"/>
        <rFont val="Calibri"/>
        <family val="2"/>
        <scheme val="minor"/>
      </rPr>
      <t xml:space="preserve">ijdgebonden). </t>
    </r>
  </si>
  <si>
    <t>Voor onderling besproken verbeteringen, zie ontuelen jaarbespreking. Geen wezenlijke bijstellingen.</t>
  </si>
  <si>
    <t>Zeer goed</t>
  </si>
  <si>
    <t>Maak een keuze:</t>
  </si>
  <si>
    <t>Reken</t>
  </si>
  <si>
    <t>Hoe beoordeel je:</t>
  </si>
  <si>
    <t>2. SERVICE (20 %) = 200 punten</t>
  </si>
  <si>
    <t>1. KWALITEIT (30 %) = 300 punten</t>
  </si>
  <si>
    <t>5. Deel B – Leverancier specifiek (30 %) = 300 punten</t>
  </si>
  <si>
    <t>3. PROCES (10 %) = 100 punten</t>
  </si>
  <si>
    <t>Cijfer</t>
  </si>
  <si>
    <t>Omschrijving</t>
  </si>
  <si>
    <t>Toelichting op te behalen punten</t>
  </si>
  <si>
    <t xml:space="preserve">Afdeling: </t>
  </si>
  <si>
    <t>Besteldatum:</t>
  </si>
  <si>
    <t>Leverdatum:</t>
  </si>
  <si>
    <t>Indien de opdrachtnemer een “zeer goed” scoort dan dient dit te worden beschouwd dat WSHD zeer tevreden is met het resultaat en er verder geen actie uit voort zal komen.</t>
  </si>
  <si>
    <t xml:space="preserve">Indien de opdrachtnemer een “goed” scoort dan dient dit te worden beschouwd dat WSHD tevreden is met het resultaat en er verder geen actie uit voort zal komen. </t>
  </si>
  <si>
    <t>Indien opdrachtnemer een “matig” scoort dan dient dit te worden beschouwd als een serieuze waarschuwing. WSHD is in dat geval niet erg te spreken over het resultaat. 
opdrachtnemer ontvangt de punten die voor verbetering vatbaar zijn. Na minimaal 2 maanden wordt een nieuwe evaluatie uitgevoerd en worden de afgesproken verbeterpunten besproken. Deze verbeterpunten dienen te zijn opgelost.</t>
  </si>
  <si>
    <t>Indien opdrachtnemer een “slecht” scoort dan dient dat te worden beschouwd als een zeer serieuze waarschuwing. De WSHD is absoluut niet te spreken over het resultaat. 
Opdrachtnemer ontvangt verbeterpunten inclusief oplossingstermijn. Binnen 1 maand dienen aantoonbare verbeteringen te zijn behaald in het oplossen van de aangegeven problemen.
Na deze maand wordt een nieuwe evaluatie uitgevoerd en worden de afgesproken verbeterpunten besproken. Deze verbeterpunten dienen te zijn opgelost en er mogen geen nieuwe verbeterpunten naar voren zijn gekomen. Indien dit niet het geval is kan WSHD besluiten om de raamovereenkomst te beëindigen.</t>
  </si>
  <si>
    <t>Raamovereenkomst Industrieel Reinigen WSHD 2021-2025</t>
  </si>
  <si>
    <t>De uitgevoerde werkzaamheden ten opzichte van de opdracht?</t>
  </si>
  <si>
    <t>De kwaliteit van de uitgevoerde werkzaamheden?</t>
  </si>
  <si>
    <t>De bereikbaarheid van de leverancier?</t>
  </si>
  <si>
    <t>De pro-activiteit van de leverancier</t>
  </si>
  <si>
    <t>De oplossingsgerichtheid van de leverancier?</t>
  </si>
  <si>
    <t>De klantvriendelijkheid van de leverancier?</t>
  </si>
  <si>
    <t>De responstijd van de leverancier? (In geval van ad hoc)</t>
  </si>
  <si>
    <t>Tijdigheid van de facturering</t>
  </si>
  <si>
    <r>
      <t>Correctheid van de facturen</t>
    </r>
    <r>
      <rPr>
        <vertAlign val="superscript"/>
        <sz val="10"/>
        <rFont val="Calibri"/>
        <family val="2"/>
        <scheme val="minor"/>
      </rPr>
      <t xml:space="preserve"> </t>
    </r>
  </si>
  <si>
    <t>De offerte(s)</t>
  </si>
  <si>
    <t>De prijs en toeslagen t.o.v. de opdracht?</t>
  </si>
  <si>
    <t>De nakoming van toezeggingen door leverancier?</t>
  </si>
  <si>
    <t>VoCa/NaCa verhouding</t>
  </si>
  <si>
    <t>3.2</t>
  </si>
  <si>
    <t>Leveranciersbeoordeling Formulier WSHD (CONCEPT)</t>
  </si>
  <si>
    <t>1.2</t>
  </si>
  <si>
    <t>De vakkennis van de leverancier?</t>
  </si>
  <si>
    <t>Het bestel- en uitvoeringsproces?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</si>
</sst>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Arial"/>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indexed="81"/>
      <name val="Tahoma"/>
      <family val="2"/>
    </font>
    <font>
      <sz val="11"/>
      <color theme="1"/>
      <name val="Calibri"/>
      <family val="2"/>
      <scheme val="minor"/>
    </font>
    <font>
      <b/>
      <sz val="11"/>
      <color rgb="FFFFFFFF"/>
      <name val="Calibri"/>
      <family val="2"/>
      <scheme val="minor"/>
    </font>
    <font>
      <i/>
      <sz val="9"/>
      <color theme="1"/>
      <name val="Calibri"/>
      <family val="2"/>
      <scheme val="minor"/>
    </font>
    <font>
      <b/>
      <sz val="10"/>
      <color rgb="FFFFFFFF"/>
      <name val="Calibri"/>
      <family val="2"/>
      <scheme val="minor"/>
    </font>
    <font>
      <sz val="10"/>
      <color theme="1"/>
      <name val="Calibri"/>
      <family val="2"/>
      <scheme val="minor"/>
    </font>
    <font>
      <b/>
      <sz val="11"/>
      <color theme="1"/>
      <name val="Calibri"/>
      <family val="2"/>
      <scheme val="minor"/>
    </font>
    <font>
      <i/>
      <sz val="10"/>
      <color theme="1"/>
      <name val="Calibri"/>
      <family val="2"/>
      <scheme val="minor"/>
    </font>
    <font>
      <b/>
      <sz val="10"/>
      <name val="Calibri"/>
      <family val="2"/>
      <scheme val="minor"/>
    </font>
    <font>
      <sz val="10"/>
      <name val="Calibri"/>
      <family val="2"/>
      <scheme val="minor"/>
    </font>
    <font>
      <sz val="11"/>
      <name val="Calibri"/>
      <family val="2"/>
      <scheme val="minor"/>
    </font>
    <font>
      <vertAlign val="superscript"/>
      <sz val="10"/>
      <name val="Calibri"/>
      <family val="2"/>
      <scheme val="minor"/>
    </font>
    <font>
      <b/>
      <sz val="16"/>
      <color theme="0"/>
      <name val="Calibri"/>
      <family val="2"/>
      <scheme val="minor"/>
    </font>
    <font>
      <b/>
      <sz val="10"/>
      <color theme="0"/>
      <name val="Calibri"/>
      <family val="2"/>
      <scheme val="minor"/>
    </font>
    <font>
      <sz val="10"/>
      <color theme="0"/>
      <name val="Calibri"/>
      <family val="2"/>
      <scheme val="minor"/>
    </font>
    <font>
      <i/>
      <sz val="10"/>
      <color theme="0"/>
      <name val="Calibri"/>
      <family val="2"/>
      <scheme val="minor"/>
    </font>
    <font>
      <b/>
      <i/>
      <sz val="10"/>
      <color theme="0"/>
      <name val="Calibri"/>
      <family val="2"/>
      <scheme val="minor"/>
    </font>
    <font>
      <sz val="22"/>
      <color theme="1"/>
      <name val="Calibri"/>
      <family val="2"/>
      <scheme val="minor"/>
    </font>
    <font>
      <i/>
      <sz val="9"/>
      <color theme="0"/>
      <name val="Calibri"/>
      <family val="2"/>
      <scheme val="minor"/>
    </font>
    <font>
      <i/>
      <sz val="11"/>
      <color theme="1"/>
      <name val="Calibri"/>
      <family val="2"/>
      <scheme val="minor"/>
    </font>
    <font>
      <b/>
      <sz val="10"/>
      <color theme="1"/>
      <name val="Calibri"/>
      <family val="2"/>
      <scheme val="minor"/>
    </font>
    <font>
      <sz val="24"/>
      <color theme="1"/>
      <name val="Calibri"/>
      <family val="2"/>
      <scheme val="minor"/>
    </font>
    <font>
      <b/>
      <sz val="16"/>
      <color rgb="FFFFFFFF"/>
      <name val="Calibri"/>
      <family val="2"/>
      <scheme val="minor"/>
    </font>
    <font>
      <sz val="12"/>
      <color theme="1"/>
      <name val="Calibri"/>
      <family val="2"/>
      <scheme val="minor"/>
    </font>
    <font>
      <sz val="9"/>
      <color theme="1"/>
      <name val="Calibri"/>
      <family val="2"/>
      <scheme val="minor"/>
    </font>
    <font>
      <strike/>
      <sz val="9"/>
      <color theme="1"/>
      <name val="Verdana"/>
      <family val="2"/>
    </font>
    <font>
      <b/>
      <sz val="9"/>
      <color theme="1"/>
      <name val="Calibri"/>
      <family val="2"/>
      <scheme val="minor"/>
    </font>
    <font>
      <b/>
      <sz val="9"/>
      <color indexed="81"/>
      <name val="Tahoma"/>
      <charset val="1"/>
    </font>
  </fonts>
  <fills count="7">
    <fill>
      <patternFill patternType="none"/>
    </fill>
    <fill>
      <patternFill patternType="gray125"/>
    </fill>
    <fill>
      <patternFill patternType="solid">
        <fgColor rgb="FF17365D"/>
        <bgColor indexed="64"/>
      </patternFill>
    </fill>
    <fill>
      <patternFill patternType="solid">
        <fgColor rgb="FF31849B"/>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0"/>
        <bgColor indexed="64"/>
      </patternFill>
    </fill>
  </fills>
  <borders count="37">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auto="1"/>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9" fontId="5" fillId="0" borderId="0" applyFont="0" applyFill="0" applyBorder="0" applyAlignment="0" applyProtection="0"/>
  </cellStyleXfs>
  <cellXfs count="145">
    <xf numFmtId="0" fontId="0" fillId="0" borderId="0" xfId="0"/>
    <xf numFmtId="0" fontId="7" fillId="0" borderId="0" xfId="0" applyFont="1"/>
    <xf numFmtId="0" fontId="12" fillId="5" borderId="0" xfId="0" applyFont="1" applyFill="1"/>
    <xf numFmtId="0" fontId="7" fillId="5" borderId="0" xfId="0" applyFont="1" applyFill="1"/>
    <xf numFmtId="0" fontId="7" fillId="5" borderId="6" xfId="0" applyFont="1" applyFill="1" applyBorder="1"/>
    <xf numFmtId="0" fontId="10" fillId="0" borderId="0" xfId="0" applyFont="1" applyAlignment="1">
      <alignment horizontal="center" vertical="center"/>
    </xf>
    <xf numFmtId="0" fontId="7" fillId="0" borderId="0" xfId="0" applyFont="1" applyAlignment="1">
      <alignment vertical="center"/>
    </xf>
    <xf numFmtId="0" fontId="16" fillId="0" borderId="0" xfId="0" applyFont="1"/>
    <xf numFmtId="0" fontId="15" fillId="0" borderId="0" xfId="0" applyFont="1" applyBorder="1" applyAlignment="1">
      <alignment vertical="center" wrapText="1"/>
    </xf>
    <xf numFmtId="0" fontId="15" fillId="0" borderId="0" xfId="0" applyFont="1" applyBorder="1" applyAlignment="1">
      <alignment horizontal="center" vertical="center" wrapText="1"/>
    </xf>
    <xf numFmtId="0" fontId="9" fillId="0" borderId="0" xfId="0" applyFont="1" applyBorder="1" applyAlignment="1">
      <alignment vertical="center" wrapText="1"/>
    </xf>
    <xf numFmtId="0" fontId="11" fillId="0" borderId="0" xfId="0" applyFont="1" applyBorder="1" applyAlignment="1">
      <alignment horizontal="center" vertical="center" wrapText="1"/>
    </xf>
    <xf numFmtId="0" fontId="11" fillId="0" borderId="14" xfId="0" applyFont="1" applyBorder="1" applyAlignment="1">
      <alignment horizontal="center" vertical="center" wrapText="1"/>
    </xf>
    <xf numFmtId="0" fontId="24" fillId="4" borderId="18" xfId="0" applyFont="1" applyFill="1" applyBorder="1" applyAlignment="1">
      <alignment vertical="center" wrapText="1"/>
    </xf>
    <xf numFmtId="0" fontId="7" fillId="0" borderId="6" xfId="0" applyFont="1" applyBorder="1"/>
    <xf numFmtId="0" fontId="16" fillId="0" borderId="6" xfId="0" applyFont="1" applyBorder="1"/>
    <xf numFmtId="0" fontId="19" fillId="3" borderId="8" xfId="0" applyFont="1" applyFill="1" applyBorder="1" applyAlignment="1">
      <alignment vertical="center" wrapText="1"/>
    </xf>
    <xf numFmtId="164" fontId="11" fillId="0" borderId="0" xfId="0" applyNumberFormat="1" applyFont="1" applyBorder="1" applyAlignment="1">
      <alignment horizontal="center" vertical="center" wrapText="1"/>
    </xf>
    <xf numFmtId="0" fontId="20" fillId="0" borderId="0" xfId="0" applyFont="1" applyFill="1" applyBorder="1" applyAlignment="1">
      <alignment horizontal="center" vertical="center" wrapText="1"/>
    </xf>
    <xf numFmtId="0" fontId="11" fillId="0" borderId="0" xfId="0" applyFont="1" applyAlignment="1">
      <alignment horizontal="center"/>
    </xf>
    <xf numFmtId="0" fontId="10" fillId="0" borderId="0" xfId="0" applyFont="1" applyFill="1" applyBorder="1" applyAlignment="1">
      <alignment horizontal="center" vertical="center" wrapText="1"/>
    </xf>
    <xf numFmtId="0" fontId="11" fillId="0" borderId="0" xfId="0" applyFont="1" applyBorder="1" applyAlignment="1">
      <alignment horizontal="center"/>
    </xf>
    <xf numFmtId="0" fontId="19"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0" fillId="3" borderId="8" xfId="0" applyFont="1" applyFill="1" applyBorder="1" applyAlignment="1">
      <alignment horizontal="center" textRotation="90"/>
    </xf>
    <xf numFmtId="0" fontId="7" fillId="0" borderId="0" xfId="0" applyFont="1" applyBorder="1"/>
    <xf numFmtId="0" fontId="15" fillId="0" borderId="10" xfId="0" applyFont="1" applyBorder="1" applyAlignment="1">
      <alignment vertical="center" wrapText="1"/>
    </xf>
    <xf numFmtId="0" fontId="14" fillId="0" borderId="10" xfId="0" applyFont="1" applyBorder="1" applyAlignment="1">
      <alignment vertical="center" wrapText="1"/>
    </xf>
    <xf numFmtId="0" fontId="16" fillId="0" borderId="0" xfId="0" applyFont="1" applyBorder="1"/>
    <xf numFmtId="0" fontId="19" fillId="3" borderId="8" xfId="0" applyFont="1" applyFill="1" applyBorder="1" applyAlignment="1">
      <alignment horizontal="center" textRotation="90"/>
    </xf>
    <xf numFmtId="0" fontId="20" fillId="4" borderId="19" xfId="0" applyFont="1" applyFill="1" applyBorder="1" applyAlignment="1">
      <alignment horizontal="center" vertical="center" wrapText="1"/>
    </xf>
    <xf numFmtId="0" fontId="13" fillId="0" borderId="0" xfId="0" applyFont="1" applyBorder="1" applyAlignment="1">
      <alignment horizontal="center" vertical="center"/>
    </xf>
    <xf numFmtId="0" fontId="15" fillId="0" borderId="6" xfId="0" applyFont="1" applyBorder="1" applyAlignment="1">
      <alignment horizontal="center" wrapText="1"/>
    </xf>
    <xf numFmtId="0" fontId="15" fillId="0" borderId="6" xfId="0" applyFont="1" applyFill="1" applyBorder="1" applyAlignment="1">
      <alignment horizontal="center" wrapText="1"/>
    </xf>
    <xf numFmtId="9" fontId="11" fillId="0" borderId="6" xfId="0" applyNumberFormat="1" applyFont="1" applyBorder="1" applyAlignment="1">
      <alignment horizontal="center"/>
    </xf>
    <xf numFmtId="0" fontId="13" fillId="0" borderId="0" xfId="0" applyFont="1" applyBorder="1" applyAlignment="1">
      <alignment horizontal="center" vertical="top"/>
    </xf>
    <xf numFmtId="0" fontId="7" fillId="0" borderId="0" xfId="0" applyFont="1" applyAlignment="1">
      <alignment horizontal="center"/>
    </xf>
    <xf numFmtId="0" fontId="11" fillId="6" borderId="0" xfId="0" applyFont="1" applyFill="1" applyBorder="1" applyAlignment="1">
      <alignment horizontal="center" vertical="center" wrapText="1"/>
    </xf>
    <xf numFmtId="0" fontId="18" fillId="3" borderId="21" xfId="0" applyFont="1" applyFill="1" applyBorder="1" applyAlignment="1">
      <alignment vertical="center" wrapText="1"/>
    </xf>
    <xf numFmtId="0" fontId="18" fillId="3" borderId="12" xfId="0" applyFont="1" applyFill="1" applyBorder="1" applyAlignment="1">
      <alignment vertical="center" wrapText="1"/>
    </xf>
    <xf numFmtId="0" fontId="18" fillId="3" borderId="22" xfId="0" applyFont="1" applyFill="1" applyBorder="1" applyAlignment="1">
      <alignment vertical="center" wrapText="1"/>
    </xf>
    <xf numFmtId="0" fontId="18" fillId="6" borderId="0" xfId="0" applyFont="1" applyFill="1" applyBorder="1" applyAlignment="1">
      <alignment vertical="center" wrapText="1"/>
    </xf>
    <xf numFmtId="0" fontId="20" fillId="6" borderId="0" xfId="0" applyFont="1" applyFill="1" applyBorder="1" applyAlignment="1">
      <alignment vertical="center" wrapText="1"/>
    </xf>
    <xf numFmtId="0" fontId="7" fillId="6" borderId="0" xfId="0" applyFont="1" applyFill="1" applyBorder="1"/>
    <xf numFmtId="0" fontId="20" fillId="4" borderId="13" xfId="0" applyFont="1" applyFill="1" applyBorder="1" applyAlignment="1">
      <alignment vertical="center" wrapText="1"/>
    </xf>
    <xf numFmtId="1" fontId="11" fillId="0" borderId="6" xfId="0" applyNumberFormat="1" applyFont="1" applyBorder="1" applyAlignment="1">
      <alignment horizontal="center"/>
    </xf>
    <xf numFmtId="1" fontId="15" fillId="0" borderId="8" xfId="0" applyNumberFormat="1" applyFont="1" applyBorder="1" applyAlignment="1">
      <alignment horizontal="center" wrapText="1"/>
    </xf>
    <xf numFmtId="0" fontId="4" fillId="0" borderId="0" xfId="0" applyFont="1"/>
    <xf numFmtId="0" fontId="19" fillId="3" borderId="10" xfId="0" applyFont="1" applyFill="1" applyBorder="1" applyAlignment="1">
      <alignment vertical="center" wrapText="1"/>
    </xf>
    <xf numFmtId="0" fontId="15" fillId="0" borderId="10" xfId="0" applyFont="1" applyBorder="1" applyAlignment="1">
      <alignment horizontal="center" vertical="center" wrapText="1"/>
    </xf>
    <xf numFmtId="0" fontId="19" fillId="3" borderId="8" xfId="0" applyFont="1" applyFill="1" applyBorder="1" applyAlignment="1">
      <alignment horizontal="center" vertical="center" wrapText="1"/>
    </xf>
    <xf numFmtId="0" fontId="20" fillId="6" borderId="0" xfId="0" applyFont="1" applyFill="1" applyBorder="1" applyAlignment="1">
      <alignment horizontal="center" vertical="center" wrapText="1"/>
    </xf>
    <xf numFmtId="0" fontId="11" fillId="0" borderId="6" xfId="0" applyFont="1" applyBorder="1" applyAlignment="1">
      <alignment horizontal="center" vertical="center" wrapText="1"/>
    </xf>
    <xf numFmtId="0" fontId="24" fillId="4" borderId="19" xfId="0" applyFont="1" applyFill="1" applyBorder="1" applyAlignment="1">
      <alignment vertical="center" wrapText="1"/>
    </xf>
    <xf numFmtId="0" fontId="9" fillId="0" borderId="11" xfId="0" applyFont="1" applyBorder="1" applyAlignment="1">
      <alignment vertical="center"/>
    </xf>
    <xf numFmtId="0" fontId="8" fillId="2" borderId="6" xfId="0" applyFont="1" applyFill="1" applyBorder="1" applyAlignment="1">
      <alignment vertical="center" wrapText="1"/>
    </xf>
    <xf numFmtId="0" fontId="25" fillId="0" borderId="4" xfId="0" applyFont="1" applyBorder="1" applyAlignment="1">
      <alignment vertical="top"/>
    </xf>
    <xf numFmtId="0" fontId="25" fillId="0" borderId="5" xfId="0" applyFont="1" applyBorder="1" applyAlignment="1">
      <alignment vertical="top"/>
    </xf>
    <xf numFmtId="0" fontId="25" fillId="0" borderId="1" xfId="0" applyFont="1" applyBorder="1" applyAlignment="1">
      <alignment vertical="top"/>
    </xf>
    <xf numFmtId="9" fontId="23" fillId="6" borderId="0" xfId="1" applyNumberFormat="1" applyFont="1" applyFill="1" applyBorder="1" applyAlignment="1">
      <alignment vertical="center" wrapText="1"/>
    </xf>
    <xf numFmtId="0" fontId="7" fillId="0" borderId="21" xfId="0" applyFont="1" applyBorder="1" applyAlignment="1"/>
    <xf numFmtId="0" fontId="7" fillId="0" borderId="12" xfId="0" applyFont="1" applyBorder="1" applyAlignment="1"/>
    <xf numFmtId="0" fontId="7" fillId="0" borderId="23" xfId="0" applyFont="1" applyBorder="1" applyAlignment="1"/>
    <xf numFmtId="0" fontId="7" fillId="0" borderId="0" xfId="0" applyFont="1" applyBorder="1" applyAlignment="1"/>
    <xf numFmtId="0" fontId="7" fillId="0" borderId="0" xfId="0" applyFont="1" applyFill="1" applyAlignment="1">
      <alignment horizontal="center"/>
    </xf>
    <xf numFmtId="0" fontId="7" fillId="0" borderId="0" xfId="0" applyFont="1" applyFill="1"/>
    <xf numFmtId="0" fontId="7" fillId="0" borderId="0" xfId="0" applyFont="1" applyAlignment="1">
      <alignment horizontal="left" vertical="top"/>
    </xf>
    <xf numFmtId="0" fontId="3" fillId="0" borderId="0" xfId="0" applyFont="1" applyAlignment="1">
      <alignment horizontal="left" vertical="top"/>
    </xf>
    <xf numFmtId="0" fontId="31" fillId="0" borderId="0" xfId="0" applyFont="1" applyAlignment="1">
      <alignment horizontal="left" vertical="top"/>
    </xf>
    <xf numFmtId="0" fontId="7" fillId="0" borderId="26" xfId="0" applyFont="1" applyBorder="1" applyAlignment="1">
      <alignment horizontal="center"/>
    </xf>
    <xf numFmtId="0" fontId="7" fillId="0" borderId="27" xfId="0" applyFont="1" applyBorder="1"/>
    <xf numFmtId="0" fontId="7" fillId="0" borderId="34" xfId="0" applyFont="1" applyBorder="1" applyAlignment="1">
      <alignment horizontal="left" vertical="top"/>
    </xf>
    <xf numFmtId="0" fontId="4" fillId="0" borderId="6" xfId="0" applyFont="1" applyBorder="1" applyAlignment="1">
      <alignment horizontal="left" vertical="top"/>
    </xf>
    <xf numFmtId="0" fontId="4" fillId="0" borderId="34" xfId="0" applyFont="1" applyBorder="1" applyAlignment="1">
      <alignment horizontal="left" vertical="top"/>
    </xf>
    <xf numFmtId="0" fontId="7" fillId="0" borderId="35" xfId="0" applyFont="1" applyBorder="1" applyAlignment="1">
      <alignment horizontal="left" vertical="top"/>
    </xf>
    <xf numFmtId="0" fontId="4" fillId="0" borderId="36" xfId="0" applyFont="1" applyBorder="1" applyAlignment="1">
      <alignment horizontal="left" vertical="top"/>
    </xf>
    <xf numFmtId="0" fontId="12" fillId="0" borderId="32" xfId="0" applyFont="1" applyBorder="1"/>
    <xf numFmtId="0" fontId="12" fillId="0" borderId="33" xfId="0" applyFont="1" applyBorder="1" applyAlignment="1">
      <alignment horizontal="center"/>
    </xf>
    <xf numFmtId="0" fontId="12" fillId="0" borderId="26" xfId="0" applyFont="1" applyBorder="1" applyAlignment="1">
      <alignment horizontal="left"/>
    </xf>
    <xf numFmtId="164" fontId="27" fillId="0" borderId="0" xfId="0" applyNumberFormat="1" applyFont="1" applyBorder="1" applyAlignment="1">
      <alignment horizontal="center" vertical="center" wrapText="1"/>
    </xf>
    <xf numFmtId="0" fontId="4" fillId="0" borderId="6" xfId="0" applyFont="1" applyBorder="1"/>
    <xf numFmtId="0" fontId="24" fillId="4" borderId="8" xfId="0" applyFont="1" applyFill="1" applyBorder="1" applyAlignment="1">
      <alignment horizontal="left" vertical="center" wrapText="1"/>
    </xf>
    <xf numFmtId="0" fontId="24" fillId="4" borderId="9" xfId="0" applyFont="1" applyFill="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8" xfId="0" applyFont="1" applyBorder="1" applyAlignment="1">
      <alignment horizontal="left" vertical="center" wrapText="1"/>
    </xf>
    <xf numFmtId="0" fontId="15" fillId="0" borderId="10" xfId="0" applyFont="1" applyBorder="1" applyAlignment="1">
      <alignment horizontal="left" vertical="center" wrapText="1"/>
    </xf>
    <xf numFmtId="0" fontId="15" fillId="0" borderId="9" xfId="0" applyFont="1" applyBorder="1" applyAlignment="1">
      <alignment horizontal="left" vertical="center" wrapText="1"/>
    </xf>
    <xf numFmtId="0" fontId="19" fillId="3" borderId="8"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19" fillId="3" borderId="9" xfId="0" applyFont="1" applyFill="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30" fillId="0" borderId="9" xfId="0" applyFont="1" applyBorder="1" applyAlignment="1">
      <alignment horizontal="left" vertical="center" wrapText="1"/>
    </xf>
    <xf numFmtId="0" fontId="18" fillId="3" borderId="25" xfId="0" applyFont="1" applyFill="1" applyBorder="1" applyAlignment="1">
      <alignment horizontal="center" vertical="center" wrapText="1"/>
    </xf>
    <xf numFmtId="0" fontId="18" fillId="3" borderId="26" xfId="0" applyFont="1" applyFill="1" applyBorder="1" applyAlignment="1">
      <alignment horizontal="center" vertical="center" wrapText="1"/>
    </xf>
    <xf numFmtId="0" fontId="18" fillId="3" borderId="27" xfId="0" applyFont="1" applyFill="1" applyBorder="1" applyAlignment="1">
      <alignment horizontal="center" vertical="center" wrapText="1"/>
    </xf>
    <xf numFmtId="0" fontId="21" fillId="3" borderId="28" xfId="0" applyFont="1" applyFill="1" applyBorder="1" applyAlignment="1">
      <alignment horizontal="center" vertical="center" wrapText="1"/>
    </xf>
    <xf numFmtId="0" fontId="21" fillId="3" borderId="29" xfId="0" applyFont="1" applyFill="1" applyBorder="1" applyAlignment="1">
      <alignment horizontal="center" vertical="center" wrapText="1"/>
    </xf>
    <xf numFmtId="0" fontId="21" fillId="3" borderId="30" xfId="0" applyFont="1" applyFill="1" applyBorder="1" applyAlignment="1">
      <alignment horizontal="center" vertical="center" wrapText="1"/>
    </xf>
    <xf numFmtId="164" fontId="27" fillId="0" borderId="17" xfId="0" applyNumberFormat="1" applyFont="1" applyBorder="1" applyAlignment="1">
      <alignment horizontal="center" vertical="center" wrapText="1"/>
    </xf>
    <xf numFmtId="164" fontId="27" fillId="0" borderId="20" xfId="0" applyNumberFormat="1" applyFont="1" applyBorder="1" applyAlignment="1">
      <alignment horizontal="center" vertical="center" wrapText="1"/>
    </xf>
    <xf numFmtId="164" fontId="27" fillId="0" borderId="14" xfId="0" applyNumberFormat="1" applyFont="1" applyBorder="1" applyAlignment="1">
      <alignment horizontal="center" vertical="center" wrapText="1"/>
    </xf>
    <xf numFmtId="0" fontId="26" fillId="0" borderId="0" xfId="0" applyFont="1" applyAlignment="1">
      <alignment horizontal="center" textRotation="45"/>
    </xf>
    <xf numFmtId="0" fontId="26" fillId="0" borderId="19" xfId="0" applyFont="1" applyBorder="1" applyAlignment="1">
      <alignment horizontal="center" textRotation="45"/>
    </xf>
    <xf numFmtId="0" fontId="32" fillId="0" borderId="0" xfId="0" applyFont="1" applyAlignment="1">
      <alignment horizontal="center" textRotation="45"/>
    </xf>
    <xf numFmtId="0" fontId="32" fillId="0" borderId="19" xfId="0" applyFont="1" applyBorder="1" applyAlignment="1">
      <alignment horizontal="center" textRotation="45"/>
    </xf>
    <xf numFmtId="0" fontId="28" fillId="3" borderId="7" xfId="0" applyFont="1" applyFill="1" applyBorder="1" applyAlignment="1">
      <alignment horizontal="center" vertical="center" wrapText="1"/>
    </xf>
    <xf numFmtId="0" fontId="28" fillId="3" borderId="11"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28" fillId="3" borderId="15" xfId="0" applyFont="1" applyFill="1" applyBorder="1" applyAlignment="1">
      <alignment horizontal="center" vertical="center" wrapText="1"/>
    </xf>
    <xf numFmtId="0" fontId="28" fillId="3" borderId="16"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8" fillId="2" borderId="24" xfId="0" applyFont="1" applyFill="1" applyBorder="1" applyAlignment="1">
      <alignment horizontal="left" vertical="center" wrapText="1"/>
    </xf>
    <xf numFmtId="0" fontId="8" fillId="2" borderId="9" xfId="0" applyFont="1" applyFill="1" applyBorder="1" applyAlignment="1">
      <alignment horizontal="left" vertical="center" wrapText="1"/>
    </xf>
    <xf numFmtId="0" fontId="7" fillId="0" borderId="8" xfId="0" applyFont="1" applyBorder="1" applyAlignment="1">
      <alignment horizontal="left" vertical="center" wrapText="1"/>
    </xf>
    <xf numFmtId="0" fontId="7" fillId="0" borderId="10" xfId="0" applyFont="1" applyBorder="1" applyAlignment="1">
      <alignment horizontal="left" vertical="center" wrapText="1"/>
    </xf>
    <xf numFmtId="0" fontId="7" fillId="0" borderId="9" xfId="0" applyFont="1" applyBorder="1" applyAlignment="1">
      <alignment horizontal="left"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29" fillId="0" borderId="8" xfId="0" applyFont="1" applyBorder="1" applyAlignment="1">
      <alignment horizontal="left" vertical="center" wrapText="1"/>
    </xf>
    <xf numFmtId="0" fontId="29" fillId="0" borderId="10" xfId="0" applyFont="1" applyBorder="1" applyAlignment="1">
      <alignment horizontal="left" vertical="center" wrapText="1"/>
    </xf>
    <xf numFmtId="0" fontId="29" fillId="0" borderId="9" xfId="0" applyFont="1" applyBorder="1" applyAlignment="1">
      <alignment horizontal="left" vertical="center" wrapText="1"/>
    </xf>
    <xf numFmtId="17" fontId="7" fillId="0" borderId="8" xfId="0" applyNumberFormat="1" applyFont="1" applyBorder="1" applyAlignment="1">
      <alignment horizontal="left"/>
    </xf>
    <xf numFmtId="17" fontId="7" fillId="0" borderId="9" xfId="0" applyNumberFormat="1" applyFont="1" applyBorder="1" applyAlignment="1">
      <alignment horizontal="left"/>
    </xf>
    <xf numFmtId="0" fontId="1" fillId="0" borderId="16" xfId="0" applyFont="1" applyBorder="1" applyAlignment="1">
      <alignment horizontal="left" vertical="top" wrapText="1"/>
    </xf>
    <xf numFmtId="0" fontId="2" fillId="0" borderId="16" xfId="0" applyFont="1" applyBorder="1" applyAlignment="1">
      <alignment horizontal="left" vertical="top" wrapText="1"/>
    </xf>
    <xf numFmtId="0" fontId="2" fillId="0" borderId="3" xfId="0" applyFont="1" applyBorder="1" applyAlignment="1">
      <alignment horizontal="left" vertical="top" wrapText="1"/>
    </xf>
    <xf numFmtId="0" fontId="18" fillId="3" borderId="8"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18" fillId="3" borderId="9" xfId="0" applyFont="1" applyFill="1" applyBorder="1" applyAlignment="1">
      <alignment horizontal="left" vertical="center" wrapText="1"/>
    </xf>
    <xf numFmtId="0" fontId="18" fillId="3" borderId="9" xfId="0" applyFont="1" applyFill="1" applyBorder="1" applyAlignment="1">
      <alignment horizontal="center" vertical="center" wrapText="1"/>
    </xf>
    <xf numFmtId="0" fontId="14" fillId="0" borderId="23" xfId="0" applyFont="1" applyFill="1" applyBorder="1" applyAlignment="1">
      <alignment horizontal="center" vertical="center" textRotation="45" wrapText="1"/>
    </xf>
    <xf numFmtId="0" fontId="14" fillId="0" borderId="18" xfId="0" applyFont="1" applyFill="1" applyBorder="1" applyAlignment="1">
      <alignment horizontal="center" vertical="center" textRotation="45" wrapText="1"/>
    </xf>
    <xf numFmtId="0" fontId="18" fillId="3" borderId="18" xfId="0" applyFont="1" applyFill="1" applyBorder="1" applyAlignment="1">
      <alignment horizontal="center" vertical="center" wrapText="1"/>
    </xf>
    <xf numFmtId="0" fontId="18" fillId="3" borderId="19" xfId="0" applyFont="1" applyFill="1" applyBorder="1" applyAlignment="1">
      <alignment horizontal="center" vertical="center" wrapText="1"/>
    </xf>
    <xf numFmtId="0" fontId="1" fillId="0" borderId="10" xfId="0" applyFont="1" applyBorder="1" applyAlignment="1">
      <alignment horizontal="left" vertical="top" wrapText="1"/>
    </xf>
    <xf numFmtId="0" fontId="3" fillId="0" borderId="10" xfId="0" applyFont="1" applyBorder="1" applyAlignment="1">
      <alignment horizontal="left" vertical="top" wrapText="1"/>
    </xf>
    <xf numFmtId="0" fontId="3" fillId="0" borderId="31" xfId="0" applyFont="1" applyBorder="1" applyAlignment="1">
      <alignment horizontal="left" vertical="top" wrapText="1"/>
    </xf>
    <xf numFmtId="0" fontId="2" fillId="0" borderId="10" xfId="0" applyFont="1" applyBorder="1" applyAlignment="1">
      <alignment horizontal="left" vertical="top" wrapText="1"/>
    </xf>
    <xf numFmtId="0" fontId="2" fillId="0" borderId="31" xfId="0" applyFont="1" applyBorder="1" applyAlignment="1">
      <alignment horizontal="lef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52F4C-441B-40C3-A23E-4357DFA4A372}">
  <sheetPr>
    <pageSetUpPr fitToPage="1"/>
  </sheetPr>
  <dimension ref="A1:Z69"/>
  <sheetViews>
    <sheetView showGridLines="0" tabSelected="1" topLeftCell="A19" zoomScale="110" zoomScaleNormal="110" zoomScaleSheetLayoutView="100" workbookViewId="0">
      <selection activeCell="F30" sqref="F30:I30"/>
    </sheetView>
  </sheetViews>
  <sheetFormatPr defaultColWidth="9" defaultRowHeight="15" x14ac:dyDescent="0.25"/>
  <cols>
    <col min="1" max="1" width="3.625" style="1" customWidth="1"/>
    <col min="2" max="2" width="9" style="1" customWidth="1"/>
    <col min="3" max="3" width="13.375" style="1" customWidth="1"/>
    <col min="4" max="8" width="10.625" style="36" customWidth="1"/>
    <col min="9" max="9" width="28.375" style="1" customWidth="1"/>
    <col min="10" max="10" width="10.125" style="19" hidden="1" customWidth="1"/>
    <col min="11" max="11" width="8.25" style="19" hidden="1" customWidth="1"/>
    <col min="12" max="12" width="8.875" style="19" bestFit="1" customWidth="1"/>
    <col min="13" max="13" width="8" style="19" bestFit="1" customWidth="1"/>
    <col min="14" max="14" width="9" style="1"/>
    <col min="15" max="15" width="47" style="1" customWidth="1"/>
    <col min="16" max="24" width="9" style="1"/>
    <col min="25" max="25" width="27.5" style="1" customWidth="1"/>
    <col min="26" max="16384" width="9" style="1"/>
  </cols>
  <sheetData>
    <row r="1" spans="1:26" ht="15.75" thickBot="1" x14ac:dyDescent="0.3"/>
    <row r="2" spans="1:26" ht="20.25" customHeight="1" x14ac:dyDescent="0.25">
      <c r="B2" s="109" t="s">
        <v>77</v>
      </c>
      <c r="C2" s="110"/>
      <c r="D2" s="110"/>
      <c r="E2" s="110"/>
      <c r="F2" s="110"/>
      <c r="G2" s="110"/>
      <c r="H2" s="110"/>
      <c r="I2" s="111"/>
      <c r="J2" s="20"/>
    </row>
    <row r="3" spans="1:26" ht="41.25" customHeight="1" thickBot="1" x14ac:dyDescent="0.3">
      <c r="B3" s="112" t="s">
        <v>62</v>
      </c>
      <c r="C3" s="113"/>
      <c r="D3" s="113"/>
      <c r="E3" s="113"/>
      <c r="F3" s="113"/>
      <c r="G3" s="113"/>
      <c r="H3" s="113"/>
      <c r="I3" s="114"/>
      <c r="J3" s="20"/>
    </row>
    <row r="4" spans="1:26" x14ac:dyDescent="0.25">
      <c r="H4" s="54"/>
      <c r="I4" s="54"/>
      <c r="J4" s="31"/>
    </row>
    <row r="5" spans="1:26" ht="28.5" customHeight="1" x14ac:dyDescent="0.25">
      <c r="B5" s="115" t="s">
        <v>0</v>
      </c>
      <c r="C5" s="116"/>
      <c r="D5" s="117"/>
      <c r="E5" s="118"/>
      <c r="F5" s="119"/>
      <c r="G5" s="55" t="s">
        <v>1</v>
      </c>
      <c r="H5" s="120"/>
      <c r="I5" s="121"/>
      <c r="J5" s="21"/>
      <c r="Y5" s="2" t="s">
        <v>12</v>
      </c>
    </row>
    <row r="6" spans="1:26" ht="28.5" customHeight="1" x14ac:dyDescent="0.25">
      <c r="B6" s="115" t="s">
        <v>2</v>
      </c>
      <c r="C6" s="116"/>
      <c r="D6" s="117"/>
      <c r="E6" s="118"/>
      <c r="F6" s="119"/>
      <c r="G6" s="55" t="s">
        <v>3</v>
      </c>
      <c r="H6" s="120"/>
      <c r="I6" s="121"/>
      <c r="J6" s="21"/>
      <c r="Y6" s="3"/>
      <c r="Z6" s="47" t="s">
        <v>45</v>
      </c>
    </row>
    <row r="7" spans="1:26" ht="28.5" customHeight="1" x14ac:dyDescent="0.25">
      <c r="B7" s="115" t="s">
        <v>55</v>
      </c>
      <c r="C7" s="116"/>
      <c r="D7" s="117"/>
      <c r="E7" s="118"/>
      <c r="F7" s="119"/>
      <c r="G7" s="55" t="s">
        <v>4</v>
      </c>
      <c r="H7" s="120"/>
      <c r="I7" s="121"/>
      <c r="J7" s="11"/>
      <c r="Y7" s="4" t="s">
        <v>13</v>
      </c>
      <c r="Z7" s="47" t="s">
        <v>44</v>
      </c>
    </row>
    <row r="8" spans="1:26" x14ac:dyDescent="0.25">
      <c r="B8" s="6"/>
      <c r="C8" s="6"/>
      <c r="Y8" s="4" t="s">
        <v>14</v>
      </c>
      <c r="Z8" s="47" t="s">
        <v>6</v>
      </c>
    </row>
    <row r="9" spans="1:26" ht="58.5" customHeight="1" x14ac:dyDescent="0.25">
      <c r="B9" s="115" t="s">
        <v>15</v>
      </c>
      <c r="C9" s="116"/>
      <c r="D9" s="124"/>
      <c r="E9" s="125"/>
      <c r="F9" s="125"/>
      <c r="G9" s="125"/>
      <c r="H9" s="125"/>
      <c r="I9" s="126"/>
      <c r="J9" s="11"/>
      <c r="Y9" s="3"/>
      <c r="Z9" s="47" t="s">
        <v>7</v>
      </c>
    </row>
    <row r="10" spans="1:26" ht="29.25" customHeight="1" x14ac:dyDescent="0.25">
      <c r="B10" s="115" t="s">
        <v>56</v>
      </c>
      <c r="C10" s="116"/>
      <c r="D10" s="127"/>
      <c r="E10" s="128"/>
      <c r="F10" s="60"/>
      <c r="G10" s="61"/>
      <c r="H10" s="61"/>
      <c r="I10" s="61"/>
      <c r="J10" s="21"/>
      <c r="Z10" s="47" t="s">
        <v>8</v>
      </c>
    </row>
    <row r="11" spans="1:26" ht="29.25" customHeight="1" x14ac:dyDescent="0.25">
      <c r="B11" s="115" t="s">
        <v>57</v>
      </c>
      <c r="C11" s="116"/>
      <c r="D11" s="127"/>
      <c r="E11" s="128"/>
      <c r="F11" s="62"/>
      <c r="G11" s="63"/>
      <c r="H11" s="63"/>
      <c r="I11" s="63"/>
      <c r="J11" s="21"/>
      <c r="Z11" s="47" t="s">
        <v>9</v>
      </c>
    </row>
    <row r="12" spans="1:26" x14ac:dyDescent="0.25">
      <c r="B12" s="5" t="s">
        <v>5</v>
      </c>
      <c r="C12" s="5"/>
    </row>
    <row r="13" spans="1:26" ht="30" customHeight="1" x14ac:dyDescent="0.25">
      <c r="B13" s="132" t="s">
        <v>16</v>
      </c>
      <c r="C13" s="133"/>
      <c r="D13" s="133"/>
      <c r="E13" s="133"/>
      <c r="F13" s="133"/>
      <c r="G13" s="133"/>
      <c r="H13" s="133"/>
      <c r="I13" s="134"/>
      <c r="J13" s="136" t="s">
        <v>24</v>
      </c>
      <c r="K13" s="105" t="s">
        <v>46</v>
      </c>
      <c r="L13" s="107" t="s">
        <v>39</v>
      </c>
    </row>
    <row r="14" spans="1:26" ht="19.5" customHeight="1" x14ac:dyDescent="0.25">
      <c r="B14" s="122" t="s">
        <v>49</v>
      </c>
      <c r="C14" s="123"/>
      <c r="D14" s="123"/>
      <c r="E14" s="123"/>
      <c r="F14" s="123"/>
      <c r="G14" s="123"/>
      <c r="H14" s="123"/>
      <c r="I14" s="135"/>
      <c r="J14" s="137"/>
      <c r="K14" s="106"/>
      <c r="L14" s="108" t="s">
        <v>39</v>
      </c>
    </row>
    <row r="15" spans="1:26" ht="36" customHeight="1" x14ac:dyDescent="0.25">
      <c r="B15" s="90" t="s">
        <v>47</v>
      </c>
      <c r="C15" s="92"/>
      <c r="D15" s="16"/>
      <c r="E15" s="48"/>
      <c r="F15" s="90" t="s">
        <v>10</v>
      </c>
      <c r="G15" s="91"/>
      <c r="H15" s="91"/>
      <c r="I15" s="92"/>
      <c r="J15" s="24"/>
      <c r="K15" s="24"/>
      <c r="L15" s="24"/>
      <c r="M15" s="29" t="s">
        <v>24</v>
      </c>
    </row>
    <row r="16" spans="1:26" ht="39" customHeight="1" x14ac:dyDescent="0.25">
      <c r="A16" s="14" t="s">
        <v>36</v>
      </c>
      <c r="B16" s="87" t="s">
        <v>63</v>
      </c>
      <c r="C16" s="89"/>
      <c r="D16" s="85" t="s">
        <v>45</v>
      </c>
      <c r="E16" s="86"/>
      <c r="F16" s="87"/>
      <c r="G16" s="88"/>
      <c r="H16" s="88"/>
      <c r="I16" s="89"/>
      <c r="J16" s="46">
        <f>IFERROR($J$19/SUM($L$16:$L$18)*K16,0)*3</f>
        <v>0</v>
      </c>
      <c r="K16" s="45">
        <f>IF(D16="","",IF(D16="N.V.T.",0,IF(D16="zeer goed",10,IF(D16="goed",8,IF(D16="matig",6,IF(D16="slecht",2,IF(D16="Maak een keuze:",0,IF(D16="slecht",2))))))))</f>
        <v>0</v>
      </c>
      <c r="L16" s="32">
        <f>IF(K16&gt;1,30,0)</f>
        <v>0</v>
      </c>
      <c r="M16" s="45">
        <f>K16/10*J16</f>
        <v>0</v>
      </c>
      <c r="O16" s="47"/>
    </row>
    <row r="17" spans="1:15" ht="30" customHeight="1" x14ac:dyDescent="0.25">
      <c r="A17" s="80" t="s">
        <v>78</v>
      </c>
      <c r="B17" s="87" t="s">
        <v>64</v>
      </c>
      <c r="C17" s="89"/>
      <c r="D17" s="85" t="s">
        <v>45</v>
      </c>
      <c r="E17" s="86"/>
      <c r="F17" s="87"/>
      <c r="G17" s="88"/>
      <c r="H17" s="88"/>
      <c r="I17" s="89"/>
      <c r="J17" s="46">
        <f>IFERROR($J$19/SUM($L$16:$L$18)*K17,0)*3</f>
        <v>0</v>
      </c>
      <c r="K17" s="45">
        <f>IF(D17="","",IF(D17="N.V.T.",0,IF(D17="zeer goed",10,IF(D17="goed",8,IF(D17="matig",6,IF(D17="slecht",2,IF(D17="Maak een keuze:",0,2)))))))</f>
        <v>0</v>
      </c>
      <c r="L17" s="32">
        <f>IF(K17&gt;1,30,0)</f>
        <v>0</v>
      </c>
      <c r="M17" s="45">
        <f>K17/10*J17</f>
        <v>0</v>
      </c>
      <c r="O17" s="47"/>
    </row>
    <row r="18" spans="1:15" ht="30" customHeight="1" x14ac:dyDescent="0.25">
      <c r="A18" s="14" t="s">
        <v>37</v>
      </c>
      <c r="B18" s="87" t="s">
        <v>79</v>
      </c>
      <c r="C18" s="89"/>
      <c r="D18" s="85" t="s">
        <v>45</v>
      </c>
      <c r="E18" s="86"/>
      <c r="F18" s="87"/>
      <c r="G18" s="88"/>
      <c r="H18" s="88"/>
      <c r="I18" s="89"/>
      <c r="J18" s="46">
        <f>IFERROR($J$19/SUM($L$16:$L$18)*K18,0)*3</f>
        <v>0</v>
      </c>
      <c r="K18" s="45">
        <f t="shared" ref="K18" si="0">IF(D18="","",IF(D18="N.V.T.",0,IF(D18="zeer goed",10,IF(D18="goed",8,IF(D18="matig",6,IF(D18="slecht",2,IF(D18="Maak een keuze:",0,IF(D18="slecht",2))))))))</f>
        <v>0</v>
      </c>
      <c r="L18" s="32">
        <f>IF(K18&gt;1,30,0)</f>
        <v>0</v>
      </c>
      <c r="M18" s="45">
        <f t="shared" ref="M18" si="1">K18/10*J18</f>
        <v>0</v>
      </c>
    </row>
    <row r="19" spans="1:15" ht="30" customHeight="1" x14ac:dyDescent="0.25">
      <c r="A19" s="25"/>
      <c r="B19" s="26"/>
      <c r="C19" s="26"/>
      <c r="D19" s="49"/>
      <c r="E19" s="49"/>
      <c r="F19" s="49"/>
      <c r="G19" s="49"/>
      <c r="H19" s="49"/>
      <c r="I19" s="27"/>
      <c r="J19" s="33">
        <f>IF(SUM(L16:L18)=0,0,300)</f>
        <v>0</v>
      </c>
      <c r="K19" s="34">
        <f>SUM(K16:K18)/100</f>
        <v>0</v>
      </c>
      <c r="L19" s="34">
        <f>SUM(L16:L18)/4/100</f>
        <v>0</v>
      </c>
      <c r="M19" s="45">
        <f>SUM(M16:M18)</f>
        <v>0</v>
      </c>
    </row>
    <row r="20" spans="1:15" ht="19.5" customHeight="1" x14ac:dyDescent="0.25">
      <c r="B20" s="122" t="s">
        <v>48</v>
      </c>
      <c r="C20" s="123"/>
      <c r="D20" s="123"/>
      <c r="E20" s="123"/>
      <c r="F20" s="123"/>
      <c r="G20" s="123"/>
      <c r="H20" s="123"/>
      <c r="I20" s="123"/>
      <c r="J20" s="64"/>
      <c r="K20" s="64"/>
      <c r="L20" s="64"/>
      <c r="M20" s="64"/>
      <c r="N20" s="65"/>
    </row>
    <row r="21" spans="1:15" ht="38.25" customHeight="1" x14ac:dyDescent="0.25">
      <c r="B21" s="90" t="s">
        <v>47</v>
      </c>
      <c r="C21" s="92"/>
      <c r="D21" s="16"/>
      <c r="E21" s="48"/>
      <c r="F21" s="90" t="s">
        <v>10</v>
      </c>
      <c r="G21" s="91"/>
      <c r="H21" s="91"/>
      <c r="I21" s="92"/>
      <c r="J21" s="50"/>
      <c r="K21" s="50"/>
      <c r="L21" s="50"/>
      <c r="M21" s="50"/>
    </row>
    <row r="22" spans="1:15" ht="30" customHeight="1" x14ac:dyDescent="0.25">
      <c r="A22" s="14" t="s">
        <v>25</v>
      </c>
      <c r="B22" s="87" t="s">
        <v>65</v>
      </c>
      <c r="C22" s="89"/>
      <c r="D22" s="85" t="s">
        <v>45</v>
      </c>
      <c r="E22" s="86"/>
      <c r="F22" s="87"/>
      <c r="G22" s="88"/>
      <c r="H22" s="88"/>
      <c r="I22" s="89"/>
      <c r="J22" s="46">
        <f>IFERROR($J$27/SUM($L$22:$L$26)*K22,0)*2</f>
        <v>0</v>
      </c>
      <c r="K22" s="45">
        <f>IF(D22="","",IF(D22="N.V.T.",0,IF(D22="zeer goed",10,IF(D22="goed",8,IF(D22="matig",6,IF(D22="slecht",2,IF(D22="Maak een keuze:",0,IF(D22="slecht",2))))))))</f>
        <v>0</v>
      </c>
      <c r="L22" s="32">
        <f>IF(K22&gt;1,20,0)</f>
        <v>0</v>
      </c>
      <c r="M22" s="45">
        <f>K22/10*J22</f>
        <v>0</v>
      </c>
      <c r="O22" s="47"/>
    </row>
    <row r="23" spans="1:15" ht="30" customHeight="1" x14ac:dyDescent="0.25">
      <c r="A23" s="14" t="s">
        <v>26</v>
      </c>
      <c r="B23" s="87" t="s">
        <v>66</v>
      </c>
      <c r="C23" s="89"/>
      <c r="D23" s="85" t="s">
        <v>45</v>
      </c>
      <c r="E23" s="86"/>
      <c r="F23" s="87"/>
      <c r="G23" s="88"/>
      <c r="H23" s="88"/>
      <c r="I23" s="89"/>
      <c r="J23" s="46">
        <f>IFERROR($J$27/SUM($L$22:$L$26)*K23,0)*2</f>
        <v>0</v>
      </c>
      <c r="K23" s="45">
        <f t="shared" ref="K23:K26" si="2">IF(D23="","",IF(D23="N.V.T.",0,IF(D23="zeer goed",10,IF(D23="goed",8,IF(D23="matig",6,IF(D23="slecht",2,IF(D23="Maak een keuze:",0,IF(D23="slecht",2))))))))</f>
        <v>0</v>
      </c>
      <c r="L23" s="32">
        <f>IF(K23&gt;1,20,0)</f>
        <v>0</v>
      </c>
      <c r="M23" s="45">
        <f t="shared" ref="M23:M26" si="3">K23/10*J23</f>
        <v>0</v>
      </c>
      <c r="O23" s="47"/>
    </row>
    <row r="24" spans="1:15" ht="30" customHeight="1" x14ac:dyDescent="0.25">
      <c r="A24" s="14" t="s">
        <v>27</v>
      </c>
      <c r="B24" s="87" t="s">
        <v>67</v>
      </c>
      <c r="C24" s="89"/>
      <c r="D24" s="85" t="s">
        <v>45</v>
      </c>
      <c r="E24" s="86"/>
      <c r="F24" s="87"/>
      <c r="G24" s="88"/>
      <c r="H24" s="88"/>
      <c r="I24" s="89"/>
      <c r="J24" s="46">
        <f>IFERROR($J$27/SUM($L$22:$L$26)*K24,0)*2</f>
        <v>0</v>
      </c>
      <c r="K24" s="45">
        <f t="shared" si="2"/>
        <v>0</v>
      </c>
      <c r="L24" s="32">
        <f>IF(K24&gt;1,20,0)</f>
        <v>0</v>
      </c>
      <c r="M24" s="45">
        <f t="shared" si="3"/>
        <v>0</v>
      </c>
      <c r="O24" s="47"/>
    </row>
    <row r="25" spans="1:15" ht="30" customHeight="1" x14ac:dyDescent="0.25">
      <c r="A25" s="14" t="s">
        <v>28</v>
      </c>
      <c r="B25" s="87" t="s">
        <v>68</v>
      </c>
      <c r="C25" s="89"/>
      <c r="D25" s="85" t="s">
        <v>45</v>
      </c>
      <c r="E25" s="86"/>
      <c r="F25" s="87"/>
      <c r="G25" s="88"/>
      <c r="H25" s="88"/>
      <c r="I25" s="89"/>
      <c r="J25" s="46">
        <f>IFERROR($J$27/SUM($L$22:$L$26)*K25,0)*2</f>
        <v>0</v>
      </c>
      <c r="K25" s="45">
        <f t="shared" ref="K25" si="4">IF(D25="","",IF(D25="N.V.T.",0,IF(D25="zeer goed",10,IF(D25="goed",8,IF(D25="matig",6,IF(D25="slecht",2,IF(D25="Maak een keuze:",0,IF(D25="slecht",2))))))))</f>
        <v>0</v>
      </c>
      <c r="L25" s="32">
        <f>IF(K25&gt;1,20,0)</f>
        <v>0</v>
      </c>
      <c r="M25" s="45">
        <f t="shared" ref="M25" si="5">K25/10*J25</f>
        <v>0</v>
      </c>
      <c r="O25" s="47"/>
    </row>
    <row r="26" spans="1:15" ht="42" customHeight="1" x14ac:dyDescent="0.25">
      <c r="A26" s="14" t="s">
        <v>28</v>
      </c>
      <c r="B26" s="87" t="s">
        <v>69</v>
      </c>
      <c r="C26" s="89"/>
      <c r="D26" s="85" t="s">
        <v>45</v>
      </c>
      <c r="E26" s="86"/>
      <c r="F26" s="87"/>
      <c r="G26" s="88"/>
      <c r="H26" s="88"/>
      <c r="I26" s="89"/>
      <c r="J26" s="46">
        <f>IFERROR($J$27/SUM($L$22:$L$26)*K26,0)*2</f>
        <v>0</v>
      </c>
      <c r="K26" s="45">
        <f t="shared" si="2"/>
        <v>0</v>
      </c>
      <c r="L26" s="32">
        <f>IF(K26&gt;1,20,0)</f>
        <v>0</v>
      </c>
      <c r="M26" s="45">
        <f t="shared" si="3"/>
        <v>0</v>
      </c>
    </row>
    <row r="27" spans="1:15" ht="30" customHeight="1" x14ac:dyDescent="0.25">
      <c r="A27" s="25"/>
      <c r="B27" s="26"/>
      <c r="C27" s="26"/>
      <c r="D27" s="49"/>
      <c r="E27" s="49"/>
      <c r="F27" s="49"/>
      <c r="G27" s="49"/>
      <c r="H27" s="49"/>
      <c r="I27" s="49"/>
      <c r="J27" s="33">
        <f>IF(SUM(L22:L26)=0,0,200)</f>
        <v>0</v>
      </c>
      <c r="K27" s="34">
        <f>SUM(K22:K26)/100</f>
        <v>0</v>
      </c>
      <c r="L27" s="34">
        <f>SUM(L22:L26)/5/100</f>
        <v>0</v>
      </c>
      <c r="M27" s="45">
        <f>SUM(M22:M26)</f>
        <v>0</v>
      </c>
    </row>
    <row r="28" spans="1:15" ht="19.5" customHeight="1" x14ac:dyDescent="0.25">
      <c r="B28" s="122" t="s">
        <v>51</v>
      </c>
      <c r="C28" s="123"/>
      <c r="D28" s="123"/>
      <c r="E28" s="123"/>
      <c r="F28" s="123"/>
      <c r="G28" s="123"/>
      <c r="H28" s="123"/>
      <c r="I28" s="123"/>
      <c r="J28" s="64"/>
      <c r="K28" s="64"/>
      <c r="L28" s="64"/>
      <c r="M28" s="64"/>
    </row>
    <row r="29" spans="1:15" s="7" customFormat="1" ht="38.25" customHeight="1" x14ac:dyDescent="0.25">
      <c r="B29" s="90" t="s">
        <v>47</v>
      </c>
      <c r="C29" s="92"/>
      <c r="D29" s="16"/>
      <c r="E29" s="48"/>
      <c r="F29" s="90" t="s">
        <v>10</v>
      </c>
      <c r="G29" s="91"/>
      <c r="H29" s="91"/>
      <c r="I29" s="92"/>
      <c r="J29" s="50"/>
      <c r="K29" s="50"/>
      <c r="L29" s="50"/>
      <c r="M29" s="50"/>
    </row>
    <row r="30" spans="1:15" s="7" customFormat="1" ht="30" customHeight="1" x14ac:dyDescent="0.25">
      <c r="A30" s="15" t="s">
        <v>38</v>
      </c>
      <c r="B30" s="87" t="s">
        <v>80</v>
      </c>
      <c r="C30" s="89"/>
      <c r="D30" s="85" t="s">
        <v>45</v>
      </c>
      <c r="E30" s="86"/>
      <c r="F30" s="87"/>
      <c r="G30" s="88"/>
      <c r="H30" s="88"/>
      <c r="I30" s="89"/>
      <c r="J30" s="46">
        <f>IFERROR($J$32/SUM($L$30:$L$31)*K30,0)</f>
        <v>0</v>
      </c>
      <c r="K30" s="45">
        <f t="shared" ref="K30" si="6">IF(D30="","",IF(D30="N.V.T.",0,IF(D30="zeer goed",10,IF(D30="goed",8,IF(D30="matig",6,IF(D30="slecht",2,IF(D30="Maak een keuze:",0,IF(D30="slecht",2))))))))</f>
        <v>0</v>
      </c>
      <c r="L30" s="32">
        <f>IF(K30&gt;1,10,0)</f>
        <v>0</v>
      </c>
      <c r="M30" s="45">
        <f t="shared" ref="M30" si="7">K30/10*J30</f>
        <v>0</v>
      </c>
    </row>
    <row r="31" spans="1:15" s="7" customFormat="1" ht="30" customHeight="1" x14ac:dyDescent="0.25">
      <c r="A31" s="15" t="s">
        <v>76</v>
      </c>
      <c r="B31" s="87" t="s">
        <v>75</v>
      </c>
      <c r="C31" s="89"/>
      <c r="D31" s="85" t="s">
        <v>45</v>
      </c>
      <c r="E31" s="86"/>
      <c r="F31" s="87"/>
      <c r="G31" s="88"/>
      <c r="H31" s="88"/>
      <c r="I31" s="89"/>
      <c r="J31" s="46">
        <f>IFERROR($J$32/SUM($L$30:$L$31)*K31,0)</f>
        <v>0</v>
      </c>
      <c r="K31" s="45">
        <f t="shared" ref="K31" si="8">IF(D31="","",IF(D31="N.V.T.",0,IF(D31="zeer goed",10,IF(D31="goed",8,IF(D31="matig",6,IF(D31="slecht",2,IF(D31="Maak een keuze:",0,IF(D31="slecht",2))))))))</f>
        <v>0</v>
      </c>
      <c r="L31" s="32">
        <f t="shared" ref="L31" si="9">IF(K31&gt;1,10,0)</f>
        <v>0</v>
      </c>
      <c r="M31" s="45">
        <f t="shared" ref="M31" si="10">K31/10*J31</f>
        <v>0</v>
      </c>
    </row>
    <row r="32" spans="1:15" s="7" customFormat="1" ht="30" customHeight="1" x14ac:dyDescent="0.25">
      <c r="A32" s="28"/>
      <c r="B32" s="26"/>
      <c r="C32" s="26"/>
      <c r="D32" s="49"/>
      <c r="E32" s="49"/>
      <c r="F32" s="49"/>
      <c r="G32" s="49"/>
      <c r="H32" s="49"/>
      <c r="I32" s="49"/>
      <c r="J32" s="33">
        <f>IF(SUM(L30:L31)=0,0,100)</f>
        <v>0</v>
      </c>
      <c r="K32" s="34">
        <f>SUM(K29:K31)/100</f>
        <v>0</v>
      </c>
      <c r="L32" s="34">
        <f>SUM(L30:L31)/3/100</f>
        <v>0</v>
      </c>
      <c r="M32" s="45">
        <f>SUM(M29:M31)</f>
        <v>0</v>
      </c>
    </row>
    <row r="33" spans="1:15" ht="19.5" customHeight="1" x14ac:dyDescent="0.25">
      <c r="B33" s="122" t="s">
        <v>40</v>
      </c>
      <c r="C33" s="123"/>
      <c r="D33" s="123"/>
      <c r="E33" s="123"/>
      <c r="F33" s="123"/>
      <c r="G33" s="123"/>
      <c r="H33" s="123"/>
      <c r="I33" s="123"/>
      <c r="J33" s="64"/>
      <c r="K33" s="64"/>
      <c r="L33" s="64"/>
      <c r="M33" s="64"/>
      <c r="N33" s="65"/>
    </row>
    <row r="34" spans="1:15" ht="38.25" customHeight="1" x14ac:dyDescent="0.25">
      <c r="B34" s="90" t="s">
        <v>47</v>
      </c>
      <c r="C34" s="92"/>
      <c r="D34" s="16"/>
      <c r="E34" s="48"/>
      <c r="F34" s="90" t="s">
        <v>10</v>
      </c>
      <c r="G34" s="91"/>
      <c r="H34" s="91"/>
      <c r="I34" s="92"/>
      <c r="J34" s="50"/>
      <c r="K34" s="50"/>
      <c r="L34" s="50"/>
      <c r="M34" s="50"/>
    </row>
    <row r="35" spans="1:15" ht="30" customHeight="1" x14ac:dyDescent="0.25">
      <c r="A35" s="14" t="s">
        <v>29</v>
      </c>
      <c r="B35" s="87" t="s">
        <v>73</v>
      </c>
      <c r="C35" s="89"/>
      <c r="D35" s="85" t="s">
        <v>45</v>
      </c>
      <c r="E35" s="86"/>
      <c r="F35" s="87"/>
      <c r="G35" s="88"/>
      <c r="H35" s="88"/>
      <c r="I35" s="89"/>
      <c r="J35" s="46">
        <f>IFERROR($J$39/SUM($L$35:$L$38)*K35,0)</f>
        <v>0</v>
      </c>
      <c r="K35" s="45">
        <f>IF(D35="","",IF(D35="N.V.T.",0,IF(D35="zeer goed",10,IF(D35="goed",8,IF(D35="matig",6,IF(D35="slecht",2,IF(D35="Maak een keuze:",0,IF(D35="slecht",2))))))))</f>
        <v>0</v>
      </c>
      <c r="L35" s="32">
        <f>IF(K35&gt;1,10,0)</f>
        <v>0</v>
      </c>
      <c r="M35" s="45">
        <f>K35/10*J35</f>
        <v>0</v>
      </c>
      <c r="O35" s="47"/>
    </row>
    <row r="36" spans="1:15" ht="30" customHeight="1" x14ac:dyDescent="0.25">
      <c r="A36" s="14" t="s">
        <v>30</v>
      </c>
      <c r="B36" s="87" t="s">
        <v>70</v>
      </c>
      <c r="C36" s="89"/>
      <c r="D36" s="85" t="s">
        <v>45</v>
      </c>
      <c r="E36" s="86"/>
      <c r="F36" s="87"/>
      <c r="G36" s="88"/>
      <c r="H36" s="88"/>
      <c r="I36" s="89"/>
      <c r="J36" s="46">
        <f t="shared" ref="J36:J38" si="11">IFERROR($J$39/SUM($L$35:$L$38)*K36,0)</f>
        <v>0</v>
      </c>
      <c r="K36" s="45">
        <f t="shared" ref="K36:K38" si="12">IF(D36="","",IF(D36="N.V.T.",0,IF(D36="zeer goed",10,IF(D36="goed",8,IF(D36="matig",6,IF(D36="slecht",2,IF(D36="Maak een keuze:",0,IF(D36="slecht",2))))))))</f>
        <v>0</v>
      </c>
      <c r="L36" s="32">
        <f t="shared" ref="L36:L38" si="13">IF(K36&gt;1,10,0)</f>
        <v>0</v>
      </c>
      <c r="M36" s="45">
        <f t="shared" ref="M36:M38" si="14">K36/10*J36</f>
        <v>0</v>
      </c>
    </row>
    <row r="37" spans="1:15" ht="30" customHeight="1" x14ac:dyDescent="0.25">
      <c r="A37" s="14" t="s">
        <v>31</v>
      </c>
      <c r="B37" s="87" t="s">
        <v>71</v>
      </c>
      <c r="C37" s="89"/>
      <c r="D37" s="85" t="s">
        <v>45</v>
      </c>
      <c r="E37" s="86"/>
      <c r="F37" s="87"/>
      <c r="G37" s="88"/>
      <c r="H37" s="88"/>
      <c r="I37" s="89"/>
      <c r="J37" s="46">
        <f t="shared" si="11"/>
        <v>0</v>
      </c>
      <c r="K37" s="45">
        <f t="shared" si="12"/>
        <v>0</v>
      </c>
      <c r="L37" s="32">
        <f t="shared" si="13"/>
        <v>0</v>
      </c>
      <c r="M37" s="45">
        <f t="shared" si="14"/>
        <v>0</v>
      </c>
    </row>
    <row r="38" spans="1:15" ht="30" customHeight="1" x14ac:dyDescent="0.25">
      <c r="A38" s="14" t="s">
        <v>32</v>
      </c>
      <c r="B38" s="83" t="s">
        <v>72</v>
      </c>
      <c r="C38" s="95"/>
      <c r="D38" s="85" t="s">
        <v>45</v>
      </c>
      <c r="E38" s="86"/>
      <c r="F38" s="87"/>
      <c r="G38" s="88"/>
      <c r="H38" s="88"/>
      <c r="I38" s="89"/>
      <c r="J38" s="46">
        <f t="shared" si="11"/>
        <v>0</v>
      </c>
      <c r="K38" s="45">
        <f t="shared" si="12"/>
        <v>0</v>
      </c>
      <c r="L38" s="32">
        <f t="shared" si="13"/>
        <v>0</v>
      </c>
      <c r="M38" s="45">
        <f t="shared" si="14"/>
        <v>0</v>
      </c>
    </row>
    <row r="39" spans="1:15" ht="30" customHeight="1" x14ac:dyDescent="0.25">
      <c r="A39" s="25"/>
      <c r="B39" s="8"/>
      <c r="C39" s="8"/>
      <c r="D39" s="9"/>
      <c r="E39" s="9"/>
      <c r="F39" s="9"/>
      <c r="G39" s="9"/>
      <c r="H39" s="9"/>
      <c r="I39" s="9"/>
      <c r="J39" s="33">
        <f>IF(SUM(L35:L38)=0,0,100)</f>
        <v>0</v>
      </c>
      <c r="K39" s="34">
        <f>SUM(K35:K38)/100</f>
        <v>0</v>
      </c>
      <c r="L39" s="34">
        <f>SUM(L35:L38)/4/100</f>
        <v>0</v>
      </c>
      <c r="M39" s="45">
        <f>SUM(M35:M38)</f>
        <v>0</v>
      </c>
    </row>
    <row r="40" spans="1:15" ht="30" customHeight="1" x14ac:dyDescent="0.25">
      <c r="B40" s="138" t="s">
        <v>50</v>
      </c>
      <c r="C40" s="139"/>
      <c r="D40" s="139"/>
      <c r="E40" s="139"/>
      <c r="F40" s="139"/>
      <c r="G40" s="139"/>
      <c r="H40" s="139"/>
      <c r="I40" s="139"/>
      <c r="J40" s="64"/>
      <c r="K40" s="64"/>
      <c r="L40" s="64"/>
      <c r="M40" s="64"/>
    </row>
    <row r="41" spans="1:15" ht="38.25" customHeight="1" x14ac:dyDescent="0.25">
      <c r="B41" s="90" t="s">
        <v>47</v>
      </c>
      <c r="C41" s="92"/>
      <c r="D41" s="16"/>
      <c r="E41" s="48"/>
      <c r="F41" s="90" t="s">
        <v>10</v>
      </c>
      <c r="G41" s="91"/>
      <c r="H41" s="91"/>
      <c r="I41" s="92"/>
      <c r="J41" s="50"/>
      <c r="K41" s="50"/>
      <c r="L41" s="50"/>
      <c r="M41" s="50"/>
    </row>
    <row r="42" spans="1:15" ht="45.75" customHeight="1" x14ac:dyDescent="0.25">
      <c r="A42" s="14" t="s">
        <v>33</v>
      </c>
      <c r="B42" s="83" t="s">
        <v>74</v>
      </c>
      <c r="C42" s="84"/>
      <c r="D42" s="85" t="s">
        <v>45</v>
      </c>
      <c r="E42" s="86"/>
      <c r="F42" s="87"/>
      <c r="G42" s="88"/>
      <c r="H42" s="88"/>
      <c r="I42" s="89"/>
      <c r="J42" s="46">
        <f>IFERROR($J$45/SUM($L$42:$L$44)*K42,0)*3</f>
        <v>0</v>
      </c>
      <c r="K42" s="45">
        <f>IF(D42="","",IF(D42="N.V.T.",0,IF(D42="zeer goed",10,IF(D42="goed",8,IF(D42="matig",6,IF(D42="slecht",2,IF(D42="Maak een keuze:",0,IF(D42="slecht",2))))))))</f>
        <v>0</v>
      </c>
      <c r="L42" s="32">
        <f>IF(K42&gt;1,30,0)</f>
        <v>0</v>
      </c>
      <c r="M42" s="45">
        <f>K42/10*J42</f>
        <v>0</v>
      </c>
    </row>
    <row r="43" spans="1:15" ht="30" customHeight="1" x14ac:dyDescent="0.25">
      <c r="A43" s="14" t="s">
        <v>34</v>
      </c>
      <c r="B43" s="93" t="s">
        <v>11</v>
      </c>
      <c r="C43" s="94"/>
      <c r="D43" s="85" t="s">
        <v>45</v>
      </c>
      <c r="E43" s="86"/>
      <c r="F43" s="87"/>
      <c r="G43" s="88"/>
      <c r="H43" s="88"/>
      <c r="I43" s="89"/>
      <c r="J43" s="46">
        <f>IFERROR($J$45/SUM($L$42:$L$44)*K43,0)*3</f>
        <v>0</v>
      </c>
      <c r="K43" s="45">
        <f t="shared" ref="K43:K44" si="15">IF(D43="","",IF(D43="N.V.T.",0,IF(D43="zeer goed",10,IF(D43="goed",8,IF(D43="matig",6,IF(D43="slecht",2,IF(D43="Maak een keuze:",0,IF(D43="slecht",2))))))))</f>
        <v>0</v>
      </c>
      <c r="L43" s="32">
        <f>IF(K43&gt;1,30,0)</f>
        <v>0</v>
      </c>
      <c r="M43" s="45">
        <f t="shared" ref="M43:M44" si="16">K43/10*J43</f>
        <v>0</v>
      </c>
    </row>
    <row r="44" spans="1:15" ht="30" customHeight="1" x14ac:dyDescent="0.25">
      <c r="A44" s="14" t="s">
        <v>35</v>
      </c>
      <c r="B44" s="93" t="s">
        <v>11</v>
      </c>
      <c r="C44" s="94"/>
      <c r="D44" s="85" t="s">
        <v>45</v>
      </c>
      <c r="E44" s="86"/>
      <c r="F44" s="87"/>
      <c r="G44" s="88"/>
      <c r="H44" s="88"/>
      <c r="I44" s="89"/>
      <c r="J44" s="46">
        <f>IFERROR($J$45/SUM($L$42:$L$44)*K44,0)*3</f>
        <v>0</v>
      </c>
      <c r="K44" s="45">
        <f t="shared" si="15"/>
        <v>0</v>
      </c>
      <c r="L44" s="32">
        <f>IF(K44&gt;1,30,0)</f>
        <v>0</v>
      </c>
      <c r="M44" s="45">
        <f t="shared" si="16"/>
        <v>0</v>
      </c>
    </row>
    <row r="45" spans="1:15" ht="30" customHeight="1" x14ac:dyDescent="0.25">
      <c r="B45" s="10"/>
      <c r="C45" s="10"/>
      <c r="D45" s="9"/>
      <c r="E45" s="9"/>
      <c r="F45" s="9"/>
      <c r="G45" s="9"/>
      <c r="H45" s="9"/>
      <c r="I45" s="9"/>
      <c r="J45" s="33">
        <f>IF(SUM(L42:L44)=0,0,300)</f>
        <v>0</v>
      </c>
      <c r="K45" s="34">
        <f>SUM(K42:K44)/100</f>
        <v>0</v>
      </c>
      <c r="L45" s="34">
        <f>SUM(L42:L44)/4/100</f>
        <v>0</v>
      </c>
      <c r="M45" s="45">
        <f>SUM(M42:M44)</f>
        <v>0</v>
      </c>
    </row>
    <row r="46" spans="1:15" ht="17.25" customHeight="1" x14ac:dyDescent="0.25">
      <c r="B46" s="38" t="s">
        <v>24</v>
      </c>
      <c r="C46" s="39"/>
      <c r="D46" s="39"/>
      <c r="E46" s="40"/>
      <c r="F46" s="41"/>
      <c r="G46" s="41"/>
      <c r="H46" s="41"/>
      <c r="I46" s="41"/>
      <c r="J46" s="22"/>
    </row>
    <row r="47" spans="1:15" ht="17.25" customHeight="1" x14ac:dyDescent="0.25">
      <c r="B47" s="13"/>
      <c r="C47" s="53"/>
      <c r="D47" s="30" t="s">
        <v>22</v>
      </c>
      <c r="E47" s="44" t="s">
        <v>23</v>
      </c>
      <c r="F47" s="42"/>
      <c r="G47" s="42"/>
      <c r="H47" s="42"/>
      <c r="I47" s="51"/>
      <c r="J47" s="18"/>
    </row>
    <row r="48" spans="1:15" ht="15" customHeight="1" x14ac:dyDescent="0.25">
      <c r="B48" s="81" t="s">
        <v>18</v>
      </c>
      <c r="C48" s="82"/>
      <c r="D48" s="12">
        <f>M19</f>
        <v>0</v>
      </c>
      <c r="E48" s="102">
        <f>IFERROR(10*SUM($D$48:$D$52)/SUM(J45,J39,J32,J27,J19),0)</f>
        <v>0</v>
      </c>
      <c r="F48" s="37"/>
      <c r="G48" s="59"/>
      <c r="H48" s="59"/>
      <c r="I48" s="43"/>
      <c r="J48" s="17"/>
    </row>
    <row r="49" spans="1:26" s="19" customFormat="1" ht="15" customHeight="1" x14ac:dyDescent="0.25">
      <c r="A49" s="1"/>
      <c r="B49" s="81" t="s">
        <v>19</v>
      </c>
      <c r="C49" s="82"/>
      <c r="D49" s="52">
        <f>M27</f>
        <v>0</v>
      </c>
      <c r="E49" s="103"/>
      <c r="F49" s="37"/>
      <c r="G49" s="59"/>
      <c r="H49" s="59"/>
      <c r="I49" s="43"/>
      <c r="J49" s="17"/>
      <c r="N49" s="1"/>
      <c r="O49" s="1"/>
      <c r="P49" s="1"/>
      <c r="Q49" s="1"/>
      <c r="R49" s="1"/>
      <c r="S49" s="1"/>
      <c r="T49" s="1"/>
      <c r="U49" s="1"/>
      <c r="V49" s="1"/>
      <c r="W49" s="1"/>
      <c r="X49" s="1"/>
      <c r="Y49" s="1"/>
      <c r="Z49" s="1"/>
    </row>
    <row r="50" spans="1:26" s="19" customFormat="1" ht="15" customHeight="1" x14ac:dyDescent="0.25">
      <c r="A50" s="1"/>
      <c r="B50" s="81" t="s">
        <v>20</v>
      </c>
      <c r="C50" s="82"/>
      <c r="D50" s="52">
        <f>M32</f>
        <v>0</v>
      </c>
      <c r="E50" s="103"/>
      <c r="F50" s="37"/>
      <c r="G50" s="59"/>
      <c r="H50" s="59"/>
      <c r="I50" s="43"/>
      <c r="J50" s="17"/>
      <c r="N50" s="1"/>
      <c r="O50" s="1"/>
      <c r="P50" s="1"/>
      <c r="Q50" s="1"/>
      <c r="R50" s="1"/>
      <c r="S50" s="1"/>
      <c r="T50" s="1"/>
      <c r="U50" s="1"/>
      <c r="V50" s="1"/>
      <c r="W50" s="1"/>
      <c r="X50" s="1"/>
      <c r="Y50" s="1"/>
      <c r="Z50" s="1"/>
    </row>
    <row r="51" spans="1:26" s="19" customFormat="1" ht="15" customHeight="1" x14ac:dyDescent="0.25">
      <c r="A51" s="1"/>
      <c r="B51" s="81" t="s">
        <v>41</v>
      </c>
      <c r="C51" s="82"/>
      <c r="D51" s="52">
        <f>M39</f>
        <v>0</v>
      </c>
      <c r="E51" s="103"/>
      <c r="F51" s="37"/>
      <c r="G51" s="59"/>
      <c r="H51" s="59"/>
      <c r="I51" s="43"/>
      <c r="J51" s="17"/>
      <c r="N51" s="1"/>
      <c r="O51" s="1"/>
      <c r="P51" s="1"/>
      <c r="Q51" s="1"/>
      <c r="R51" s="1"/>
      <c r="S51" s="1"/>
      <c r="T51" s="1"/>
      <c r="U51" s="1"/>
      <c r="V51" s="1"/>
      <c r="W51" s="1"/>
      <c r="X51" s="1"/>
      <c r="Y51" s="1"/>
      <c r="Z51" s="1"/>
    </row>
    <row r="52" spans="1:26" s="19" customFormat="1" ht="15" customHeight="1" x14ac:dyDescent="0.25">
      <c r="A52" s="1"/>
      <c r="B52" s="81" t="s">
        <v>21</v>
      </c>
      <c r="C52" s="82"/>
      <c r="D52" s="52">
        <f>M45</f>
        <v>0</v>
      </c>
      <c r="E52" s="104"/>
      <c r="F52" s="37"/>
      <c r="G52" s="59"/>
      <c r="H52" s="59"/>
      <c r="I52" s="43"/>
      <c r="J52" s="17"/>
      <c r="N52" s="1"/>
      <c r="O52" s="1"/>
      <c r="P52" s="1"/>
      <c r="Q52" s="1"/>
      <c r="R52" s="1"/>
      <c r="S52" s="1"/>
      <c r="T52" s="1"/>
      <c r="U52" s="1"/>
      <c r="V52" s="1"/>
      <c r="W52" s="1"/>
      <c r="X52" s="1"/>
      <c r="Y52" s="1"/>
      <c r="Z52" s="1"/>
    </row>
    <row r="53" spans="1:26" s="19" customFormat="1" ht="15" customHeight="1" x14ac:dyDescent="0.25">
      <c r="A53" s="1"/>
      <c r="B53" s="11"/>
      <c r="C53" s="11"/>
      <c r="D53" s="11"/>
      <c r="E53" s="79"/>
      <c r="F53" s="37"/>
      <c r="G53" s="59"/>
      <c r="H53" s="59"/>
      <c r="I53" s="43"/>
      <c r="J53" s="17"/>
      <c r="N53" s="1"/>
      <c r="O53" s="1"/>
      <c r="P53" s="1"/>
      <c r="Q53" s="1"/>
      <c r="R53" s="1"/>
      <c r="S53" s="1"/>
      <c r="T53" s="1"/>
      <c r="U53" s="1"/>
      <c r="V53" s="1"/>
      <c r="W53" s="1"/>
      <c r="X53" s="1"/>
      <c r="Y53" s="1"/>
      <c r="Z53" s="1"/>
    </row>
    <row r="54" spans="1:26" s="19" customFormat="1" ht="15" customHeight="1" x14ac:dyDescent="0.25">
      <c r="A54" s="1"/>
      <c r="B54" s="11"/>
      <c r="C54" s="11"/>
      <c r="D54" s="11"/>
      <c r="E54" s="79"/>
      <c r="F54" s="37"/>
      <c r="G54" s="59"/>
      <c r="H54" s="59"/>
      <c r="I54" s="43"/>
      <c r="J54" s="17"/>
      <c r="N54" s="1"/>
      <c r="O54" s="1"/>
      <c r="P54" s="1"/>
      <c r="Q54" s="1"/>
      <c r="R54" s="1"/>
      <c r="S54" s="1"/>
      <c r="T54" s="1"/>
      <c r="U54" s="1"/>
      <c r="V54" s="1"/>
      <c r="W54" s="1"/>
      <c r="X54" s="1"/>
      <c r="Y54" s="1"/>
      <c r="Z54" s="1"/>
    </row>
    <row r="55" spans="1:26" s="19" customFormat="1" ht="15" customHeight="1" x14ac:dyDescent="0.25">
      <c r="A55" s="1"/>
      <c r="B55" s="11"/>
      <c r="C55" s="11"/>
      <c r="D55" s="11"/>
      <c r="E55" s="79"/>
      <c r="F55" s="37"/>
      <c r="G55" s="59"/>
      <c r="H55" s="59"/>
      <c r="I55" s="43"/>
      <c r="J55" s="17"/>
      <c r="N55" s="1"/>
      <c r="O55" s="1"/>
      <c r="P55" s="1"/>
      <c r="Q55" s="1"/>
      <c r="R55" s="1"/>
      <c r="S55" s="1"/>
      <c r="T55" s="1"/>
      <c r="U55" s="1"/>
      <c r="V55" s="1"/>
      <c r="W55" s="1"/>
      <c r="X55" s="1"/>
      <c r="Y55" s="1"/>
      <c r="Z55" s="1"/>
    </row>
    <row r="56" spans="1:26" s="19" customFormat="1" ht="15.75" thickBot="1" x14ac:dyDescent="0.3">
      <c r="A56" s="1"/>
      <c r="B56" s="10"/>
      <c r="C56" s="10"/>
      <c r="D56" s="11"/>
      <c r="E56" s="11"/>
      <c r="F56" s="11"/>
      <c r="G56" s="11"/>
      <c r="H56" s="11"/>
      <c r="I56" s="11"/>
      <c r="J56" s="11"/>
      <c r="N56" s="1"/>
      <c r="O56" s="1"/>
      <c r="P56" s="1"/>
      <c r="Q56" s="1"/>
      <c r="R56" s="1"/>
      <c r="S56" s="1"/>
      <c r="T56" s="1"/>
      <c r="U56" s="1"/>
      <c r="V56" s="1"/>
      <c r="W56" s="1"/>
      <c r="X56" s="1"/>
      <c r="Y56" s="1"/>
      <c r="Z56" s="1"/>
    </row>
    <row r="57" spans="1:26" s="19" customFormat="1" ht="30" customHeight="1" x14ac:dyDescent="0.25">
      <c r="A57" s="1"/>
      <c r="B57" s="96" t="s">
        <v>17</v>
      </c>
      <c r="C57" s="97"/>
      <c r="D57" s="97"/>
      <c r="E57" s="97"/>
      <c r="F57" s="97"/>
      <c r="G57" s="97"/>
      <c r="H57" s="97"/>
      <c r="I57" s="98"/>
      <c r="J57" s="22"/>
      <c r="N57" s="1"/>
      <c r="O57" s="1"/>
      <c r="P57" s="1"/>
      <c r="Q57" s="1"/>
      <c r="R57" s="1"/>
      <c r="S57" s="1"/>
      <c r="T57" s="1"/>
      <c r="U57" s="1"/>
      <c r="V57" s="1"/>
      <c r="W57" s="1"/>
      <c r="X57" s="1"/>
      <c r="Y57" s="1"/>
      <c r="Z57" s="1"/>
    </row>
    <row r="58" spans="1:26" s="19" customFormat="1" ht="25.5" customHeight="1" thickBot="1" x14ac:dyDescent="0.3">
      <c r="A58" s="1"/>
      <c r="B58" s="99" t="s">
        <v>42</v>
      </c>
      <c r="C58" s="100"/>
      <c r="D58" s="100"/>
      <c r="E58" s="100"/>
      <c r="F58" s="100"/>
      <c r="G58" s="100"/>
      <c r="H58" s="100"/>
      <c r="I58" s="101"/>
      <c r="J58" s="23"/>
      <c r="N58" s="1"/>
      <c r="O58" s="1"/>
      <c r="P58" s="1"/>
      <c r="Q58" s="1"/>
      <c r="R58" s="1"/>
      <c r="S58" s="1"/>
      <c r="T58" s="1"/>
      <c r="U58" s="1"/>
      <c r="V58" s="1"/>
      <c r="W58" s="1"/>
      <c r="X58" s="1"/>
      <c r="Y58" s="1"/>
      <c r="Z58" s="1"/>
    </row>
    <row r="59" spans="1:26" s="19" customFormat="1" ht="159.75" customHeight="1" thickBot="1" x14ac:dyDescent="0.3">
      <c r="A59" s="1"/>
      <c r="B59" s="56" t="s">
        <v>43</v>
      </c>
      <c r="C59" s="57"/>
      <c r="D59" s="57"/>
      <c r="E59" s="57"/>
      <c r="F59" s="57"/>
      <c r="G59" s="57"/>
      <c r="H59" s="57"/>
      <c r="I59" s="58"/>
      <c r="J59" s="35"/>
      <c r="N59" s="1"/>
      <c r="O59" s="1"/>
      <c r="P59" s="1"/>
      <c r="Q59" s="1"/>
      <c r="R59" s="1"/>
      <c r="S59" s="1"/>
      <c r="T59" s="1"/>
      <c r="U59" s="1"/>
      <c r="V59" s="1"/>
      <c r="W59" s="1"/>
      <c r="X59" s="1"/>
      <c r="Y59" s="1"/>
      <c r="Z59" s="1"/>
    </row>
    <row r="60" spans="1:26" ht="15.75" thickBot="1" x14ac:dyDescent="0.3">
      <c r="B60" s="47"/>
      <c r="C60" s="47"/>
    </row>
    <row r="61" spans="1:26" x14ac:dyDescent="0.25">
      <c r="B61" s="76" t="s">
        <v>52</v>
      </c>
      <c r="C61" s="77" t="s">
        <v>53</v>
      </c>
      <c r="D61" s="78" t="s">
        <v>54</v>
      </c>
      <c r="E61" s="69"/>
      <c r="F61" s="69"/>
      <c r="G61" s="69"/>
      <c r="H61" s="69"/>
      <c r="I61" s="70"/>
    </row>
    <row r="62" spans="1:26" ht="27" customHeight="1" x14ac:dyDescent="0.25">
      <c r="A62" s="66"/>
      <c r="B62" s="71">
        <v>10</v>
      </c>
      <c r="C62" s="72" t="s">
        <v>44</v>
      </c>
      <c r="D62" s="140" t="s">
        <v>58</v>
      </c>
      <c r="E62" s="141"/>
      <c r="F62" s="141"/>
      <c r="G62" s="141"/>
      <c r="H62" s="141"/>
      <c r="I62" s="142"/>
      <c r="M62" s="1"/>
    </row>
    <row r="63" spans="1:26" ht="28.5" customHeight="1" x14ac:dyDescent="0.25">
      <c r="A63" s="66"/>
      <c r="B63" s="73">
        <v>8</v>
      </c>
      <c r="C63" s="72" t="s">
        <v>6</v>
      </c>
      <c r="D63" s="140" t="s">
        <v>59</v>
      </c>
      <c r="E63" s="141"/>
      <c r="F63" s="141"/>
      <c r="G63" s="141"/>
      <c r="H63" s="141"/>
      <c r="I63" s="142"/>
    </row>
    <row r="64" spans="1:26" ht="72.75" customHeight="1" x14ac:dyDescent="0.25">
      <c r="A64" s="66"/>
      <c r="B64" s="71">
        <v>6</v>
      </c>
      <c r="C64" s="72" t="s">
        <v>7</v>
      </c>
      <c r="D64" s="140" t="s">
        <v>60</v>
      </c>
      <c r="E64" s="143"/>
      <c r="F64" s="143"/>
      <c r="G64" s="143"/>
      <c r="H64" s="143"/>
      <c r="I64" s="144"/>
    </row>
    <row r="65" spans="1:9" ht="108.75" customHeight="1" thickBot="1" x14ac:dyDescent="0.3">
      <c r="A65" s="66"/>
      <c r="B65" s="74">
        <v>4</v>
      </c>
      <c r="C65" s="75" t="s">
        <v>8</v>
      </c>
      <c r="D65" s="129" t="s">
        <v>61</v>
      </c>
      <c r="E65" s="130"/>
      <c r="F65" s="130"/>
      <c r="G65" s="130"/>
      <c r="H65" s="130"/>
      <c r="I65" s="131"/>
    </row>
    <row r="66" spans="1:9" x14ac:dyDescent="0.25">
      <c r="A66" s="66"/>
      <c r="B66" s="66"/>
      <c r="C66" s="66"/>
      <c r="D66" s="66"/>
      <c r="E66" s="67"/>
    </row>
    <row r="67" spans="1:9" x14ac:dyDescent="0.25">
      <c r="A67" s="66"/>
      <c r="B67" s="66"/>
      <c r="C67" s="66"/>
      <c r="D67" s="66"/>
      <c r="E67" s="68"/>
    </row>
    <row r="68" spans="1:9" x14ac:dyDescent="0.25">
      <c r="A68" s="66"/>
      <c r="B68" s="66"/>
      <c r="C68" s="66"/>
      <c r="D68" s="66"/>
      <c r="E68" s="67"/>
    </row>
    <row r="69" spans="1:9" x14ac:dyDescent="0.25">
      <c r="A69" s="66"/>
      <c r="B69" s="66"/>
      <c r="C69" s="66"/>
      <c r="D69" s="66"/>
      <c r="E69" s="67"/>
    </row>
  </sheetData>
  <sheetProtection formatColumns="0" insertColumns="0" insertRows="0" deleteColumns="0" deleteRows="0" selectLockedCells="1" sort="0" autoFilter="0" selectUnlockedCells="1"/>
  <mergeCells count="99">
    <mergeCell ref="D65:I65"/>
    <mergeCell ref="B13:I13"/>
    <mergeCell ref="B14:I14"/>
    <mergeCell ref="B15:C15"/>
    <mergeCell ref="J13:J14"/>
    <mergeCell ref="B28:I28"/>
    <mergeCell ref="B33:I33"/>
    <mergeCell ref="B40:I40"/>
    <mergeCell ref="B30:C30"/>
    <mergeCell ref="B29:C29"/>
    <mergeCell ref="B31:C31"/>
    <mergeCell ref="D30:E30"/>
    <mergeCell ref="D31:E31"/>
    <mergeCell ref="D62:I62"/>
    <mergeCell ref="D63:I63"/>
    <mergeCell ref="D64:I64"/>
    <mergeCell ref="D9:I9"/>
    <mergeCell ref="D10:E10"/>
    <mergeCell ref="D11:E11"/>
    <mergeCell ref="B9:C9"/>
    <mergeCell ref="B10:C10"/>
    <mergeCell ref="B11:C11"/>
    <mergeCell ref="B18:C18"/>
    <mergeCell ref="D18:E18"/>
    <mergeCell ref="B22:C22"/>
    <mergeCell ref="B23:C23"/>
    <mergeCell ref="D22:E22"/>
    <mergeCell ref="B20:I20"/>
    <mergeCell ref="B21:C21"/>
    <mergeCell ref="D23:E23"/>
    <mergeCell ref="B2:I2"/>
    <mergeCell ref="B3:I3"/>
    <mergeCell ref="B5:C5"/>
    <mergeCell ref="B6:C6"/>
    <mergeCell ref="B7:C7"/>
    <mergeCell ref="D5:F5"/>
    <mergeCell ref="D6:F6"/>
    <mergeCell ref="D7:F7"/>
    <mergeCell ref="H5:I5"/>
    <mergeCell ref="H6:I6"/>
    <mergeCell ref="H7:I7"/>
    <mergeCell ref="D25:E25"/>
    <mergeCell ref="F37:I37"/>
    <mergeCell ref="D26:E26"/>
    <mergeCell ref="B24:C24"/>
    <mergeCell ref="B25:C25"/>
    <mergeCell ref="B26:C26"/>
    <mergeCell ref="B34:C34"/>
    <mergeCell ref="D24:E24"/>
    <mergeCell ref="K13:K14"/>
    <mergeCell ref="L13:L14"/>
    <mergeCell ref="B16:C16"/>
    <mergeCell ref="B17:C17"/>
    <mergeCell ref="D16:E16"/>
    <mergeCell ref="D17:E17"/>
    <mergeCell ref="B58:I58"/>
    <mergeCell ref="F15:I15"/>
    <mergeCell ref="F16:I16"/>
    <mergeCell ref="F17:I17"/>
    <mergeCell ref="F18:I18"/>
    <mergeCell ref="F21:I21"/>
    <mergeCell ref="F22:I22"/>
    <mergeCell ref="F23:I23"/>
    <mergeCell ref="F24:I24"/>
    <mergeCell ref="F25:I25"/>
    <mergeCell ref="F26:I26"/>
    <mergeCell ref="F29:I29"/>
    <mergeCell ref="F30:I30"/>
    <mergeCell ref="F31:I31"/>
    <mergeCell ref="E48:E52"/>
    <mergeCell ref="B35:C35"/>
    <mergeCell ref="B51:C51"/>
    <mergeCell ref="F34:I34"/>
    <mergeCell ref="F35:I35"/>
    <mergeCell ref="F36:I36"/>
    <mergeCell ref="B57:I57"/>
    <mergeCell ref="B36:C36"/>
    <mergeCell ref="B37:C37"/>
    <mergeCell ref="D35:E35"/>
    <mergeCell ref="D36:E36"/>
    <mergeCell ref="D43:E43"/>
    <mergeCell ref="D44:E44"/>
    <mergeCell ref="D37:E37"/>
    <mergeCell ref="B52:C52"/>
    <mergeCell ref="B42:C42"/>
    <mergeCell ref="D42:E42"/>
    <mergeCell ref="F44:I44"/>
    <mergeCell ref="F38:I38"/>
    <mergeCell ref="F41:I41"/>
    <mergeCell ref="F42:I42"/>
    <mergeCell ref="F43:I43"/>
    <mergeCell ref="B43:C43"/>
    <mergeCell ref="B44:C44"/>
    <mergeCell ref="B38:C38"/>
    <mergeCell ref="B41:C41"/>
    <mergeCell ref="D38:E38"/>
    <mergeCell ref="B48:C48"/>
    <mergeCell ref="B49:C49"/>
    <mergeCell ref="B50:C50"/>
  </mergeCells>
  <dataValidations count="2">
    <dataValidation type="list" allowBlank="1" showInputMessage="1" showErrorMessage="1" sqref="F30:F31 F35:F38 D35:D38 D30:D31 D22:D26 F22:F26 F16:F18 D16:D18 F42:F44 D42:D44" xr:uid="{C3D85272-6C1B-48DA-B57A-3BECAA279F61}">
      <formula1>$Z$6:$Z$11</formula1>
    </dataValidation>
    <dataValidation type="list" allowBlank="1" showInputMessage="1" showErrorMessage="1" promptTitle="Maak uw keuze..." prompt="middels dit pull-down menu_x000a_" sqref="J7" xr:uid="{6081363D-BDEA-4D58-B347-4294CCDA7E9F}">
      <formula1>$Y$7:$Y$8</formula1>
    </dataValidation>
  </dataValidations>
  <pageMargins left="0.54" right="0.17" top="0.74803149606299213" bottom="0.74803149606299213" header="0.31496062992125984" footer="0.31496062992125984"/>
  <pageSetup paperSize="9" scale="35" orientation="portrait" cellComments="asDisplayed" r:id="rId1"/>
  <rowBreaks count="1" manualBreakCount="1">
    <brk id="39" max="10"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8763ab04-c97a-4d6a-9677-3206b4b630b8">PROCES0076-375133533-37621</_dlc_DocId>
    <_dlc_DocIdUrl xmlns="8763ab04-c97a-4d6a-9677-3206b4b630b8">
      <Url>https://waterschaphd.sharepoint.com/teams/proces-0076/_layouts/15/DocIdRedir.aspx?ID=PROCES0076-375133533-37621</Url>
      <Description>PROCES0076-375133533-37621</Description>
    </_dlc_DocIdUrl>
    <ZSDMS_Zaakidentificatie xmlns="20f53c3d-ece6-4625-8bee-cc380ae6fc2b">WSHDINK-247086672-5743</ZSDMS_Zaakidentificatie>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Jaap Vonk</ZSDMS_ZaakeigenaarNaam>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ZSDMS_ClassificatieBron xmlns="20f53c3d-ece6-4625-8bee-cc380ae6fc2b" xsi:nil="true"/>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 xsi:nil="true"/>
    <TaxCatchAllLabel xmlns="8763ab04-c97a-4d6a-9677-3206b4b630b8"/>
    <ZSDMS_Registratiedatum xmlns="20f53c3d-ece6-4625-8bee-cc380ae6fc2b" xsi:nil="true"/>
    <ZSDMS_ClassificatieOmschrijving xmlns="20f53c3d-ece6-4625-8bee-cc380ae6fc2b">CENTRALE INKOOP</ZSDMS_ClassificatieOmschrijving>
    <ZSDMS_Documenttaal xmlns="20f53c3d-ece6-4625-8bee-cc380ae6fc2b" xsi:nil="true"/>
    <ZSDMS_DatumDocument xmlns="20f53c3d-ece6-4625-8bee-cc380ae6fc2b">2018-04-23T14:56:34+00:00</ZSDMS_DatumDocument>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Huisnummer xmlns="20f53c3d-ece6-4625-8bee-cc380ae6fc2b" xsi:nil="true"/>
    <ZSDMS_EinddatumBeperkingOpenbaarheid xmlns="20f53c3d-ece6-4625-8bee-cc380ae6fc2b" xsi:nil="true"/>
    <ZSDMS_StartdatumVertrouwelijkheid xmlns="20f53c3d-ece6-4625-8bee-cc380ae6fc2b">2021-02-16T13:51:49+00:00</ZSDMS_StartdatumVertrouwelijkheid>
    <ZSDMS_Documentbeschrijving xmlns="20f53c3d-ece6-4625-8bee-cc380ae6fc2b" xsi:nil="true"/>
    <ZSDMS_PersNrAuteur xmlns="20f53c3d-ece6-4625-8bee-cc380ae6fc2b" xsi:nil="true"/>
    <TaxCatchAll xmlns="8763ab04-c97a-4d6a-9677-3206b4b630b8"/>
    <ZSDMS_Projectcode xmlns="20f53c3d-ece6-4625-8bee-cc380ae6fc2b" xsi:nil="true"/>
    <ZSDMS_Documentontvangstdatum xmlns="20f53c3d-ece6-4625-8bee-cc380ae6fc2b" xsi:nil="true"/>
    <ZSDMS_ClassificatieDatum xmlns="20f53c3d-ece6-4625-8bee-cc380ae6fc2b" xsi:nil="true"/>
    <ZSDMS_Documentformaat xmlns="20f53c3d-ece6-4625-8bee-cc380ae6fc2b" xsi:nil="true"/>
    <ZSDMS_WoonplaatsNaam xmlns="20f53c3d-ece6-4625-8bee-cc380ae6fc2b" xsi:nil="true"/>
    <ZSDMS_NaamBronapplicatie xmlns="20f53c3d-ece6-4625-8bee-cc380ae6fc2b" xsi:nil="true"/>
    <ZSDMS_Startdatum xmlns="20f53c3d-ece6-4625-8bee-cc380ae6fc2b" xsi:nil="true"/>
    <ZSDMS_projectnaam xmlns="20f53c3d-ece6-4625-8bee-cc380ae6fc2b">industriele reiniging</ZSDMS_projectnaam>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ClassificatieCode xmlns="20f53c3d-ece6-4625-8bee-cc380ae6fc2b">.07.351</ZSDMS_ClassificatieCode>
    <ZSDMS_Archiefnominatie xmlns="20f53c3d-ece6-4625-8bee-cc380ae6fc2b" xsi:nil="true"/>
    <ZSDMS_ZaaktypeOmschrijving xmlns="20f53c3d-ece6-4625-8bee-cc380ae6fc2b">Europees openbaar</ZSDMS_ZaaktypeOmschrijving>
    <ZSDMS_Zaakomschrijving xmlns="20f53c3d-ece6-4625-8bee-cc380ae6fc2b">2021-2025 Industrieel reinigen</ZSDMS_Zaakomschrijving>
    <Perceel xmlns="f3215e07-f8e3-40b8-b4dd-3bc400862c0c"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ADF49664A0A3ED499A4132AD34426CFD" ma:contentTypeVersion="142" ma:contentTypeDescription="" ma:contentTypeScope="" ma:versionID="ea3cf1aeec0a9b9562a8dbc7dc8df7e9">
  <xsd:schema xmlns:xsd="http://www.w3.org/2001/XMLSchema" xmlns:xs="http://www.w3.org/2001/XMLSchema" xmlns:p="http://schemas.microsoft.com/office/2006/metadata/properties" xmlns:ns2="20f53c3d-ece6-4625-8bee-cc380ae6fc2b" xmlns:ns3="8763ab04-c97a-4d6a-9677-3206b4b630b8" xmlns:ns4="f3215e07-f8e3-40b8-b4dd-3bc400862c0c" targetNamespace="http://schemas.microsoft.com/office/2006/metadata/properties" ma:root="true" ma:fieldsID="b92fe97c770dc9d95db0b3fcaeb0f294" ns2:_="" ns3:_="" ns4:_="">
    <xsd:import namespace="20f53c3d-ece6-4625-8bee-cc380ae6fc2b"/>
    <xsd:import namespace="8763ab04-c97a-4d6a-9677-3206b4b630b8"/>
    <xsd:import namespace="f3215e07-f8e3-40b8-b4dd-3bc400862c0c"/>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SharedWithUsers" minOccurs="0"/>
                <xsd:element ref="ns2:SharedWithDetails" minOccurs="0"/>
                <xsd:element ref="ns4:MediaServiceMetadata" minOccurs="0"/>
                <xsd:element ref="ns4:MediaServiceFastMetadata" minOccurs="0"/>
                <xsd:element ref="ns4:MediaServiceAutoKeyPoints" minOccurs="0"/>
                <xsd:element ref="ns4:MediaServiceKeyPoints" minOccurs="0"/>
                <xsd:element ref="ns2:ZSDMS_Zaakomschrijving" minOccurs="0"/>
                <xsd:element ref="ns2:ZSDMS_ZaaktypeOmschrijving"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Perceel"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Inhoudsomschrijving" ma:internalName="ZSDMS_Documentbeschrijving" ma:readOnly="false">
      <xsd:simpleType>
        <xsd:restriction base="dms:Text">
          <xsd:maxLength value="255"/>
        </xsd:restriction>
      </xsd:simpleType>
    </xsd:element>
    <xsd:element name="ZSDMS_DocumenttypeOmschrijving" ma:index="3" nillable="true" ma:displayName="Documenttype"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1"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internalName="ZSDMS_Zaakidentificatie" ma:readOnly="false">
      <xsd:simpleType>
        <xsd:restriction base="dms:Text">
          <xsd:maxLength value="255"/>
        </xsd:restriction>
      </xsd:simpleType>
    </xsd:element>
    <xsd:element name="ZSDMS_ZaakeigenaarNaam" ma:index="59" nillable="true" ma:displayName="Zaakeigenaar: naam"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SharedWithUsers" ma:index="6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8" nillable="true" ma:displayName="Gedeeld met details" ma:internalName="SharedWithDetails" ma:readOnly="true">
      <xsd:simpleType>
        <xsd:restriction base="dms:Note">
          <xsd:maxLength value="255"/>
        </xsd:restriction>
      </xsd:simpleType>
    </xsd:element>
    <xsd:element name="ZSDMS_Zaakomschrijving" ma:index="73" nillable="true" ma:displayName="Zaakomschrijving" ma:internalName="ZSDMS_Zaakomschrijving" ma:readOnly="false">
      <xsd:simpleType>
        <xsd:restriction base="dms:Text">
          <xsd:maxLength value="255"/>
        </xsd:restriction>
      </xsd:simpleType>
    </xsd:element>
    <xsd:element name="ZSDMS_ZaaktypeOmschrijving" ma:index="74" nillable="true" ma:displayName="Zaaktype: omschrijving" ma:default="Inkoop product of dienst" ma:hidden="true" ma:internalName="ZSDMS_ZaaktypeOmschrijving"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63ab04-c97a-4d6a-9677-3206b4b630b8"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ea6dfc09-3927-4283-9457-c9a75279d6af}" ma:internalName="TaxCatchAllLabel" ma:readOnly="false" ma:showField="CatchAllDataLabel" ma:web="8763ab04-c97a-4d6a-9677-3206b4b630b8">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ea6dfc09-3927-4283-9457-c9a75279d6af}" ma:internalName="TaxCatchAll" ma:readOnly="false" ma:showField="CatchAllData" ma:web="8763ab04-c97a-4d6a-9677-3206b4b630b8">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215e07-f8e3-40b8-b4dd-3bc400862c0c" elementFormDefault="qualified">
    <xsd:import namespace="http://schemas.microsoft.com/office/2006/documentManagement/types"/>
    <xsd:import namespace="http://schemas.microsoft.com/office/infopath/2007/PartnerControls"/>
    <xsd:element name="MediaServiceMetadata" ma:index="69" nillable="true" ma:displayName="MediaServiceMetadata" ma:hidden="true" ma:internalName="MediaServiceMetadata" ma:readOnly="true">
      <xsd:simpleType>
        <xsd:restriction base="dms:Note"/>
      </xsd:simpleType>
    </xsd:element>
    <xsd:element name="MediaServiceFastMetadata" ma:index="70" nillable="true" ma:displayName="MediaServiceFastMetadata" ma:hidden="true" ma:internalName="MediaServiceFastMetadata" ma:readOnly="true">
      <xsd:simpleType>
        <xsd:restriction base="dms:Note"/>
      </xsd:simpleType>
    </xsd:element>
    <xsd:element name="MediaServiceAutoKeyPoints" ma:index="71" nillable="true" ma:displayName="MediaServiceAutoKeyPoints" ma:hidden="true" ma:internalName="MediaServiceAutoKeyPoints" ma:readOnly="true">
      <xsd:simpleType>
        <xsd:restriction base="dms:Note"/>
      </xsd:simpleType>
    </xsd:element>
    <xsd:element name="MediaServiceKeyPoints" ma:index="72" nillable="true" ma:displayName="KeyPoints" ma:internalName="MediaServiceKeyPoints" ma:readOnly="true">
      <xsd:simpleType>
        <xsd:restriction base="dms:Note">
          <xsd:maxLength value="255"/>
        </xsd:restriction>
      </xsd:simpleType>
    </xsd:element>
    <xsd:element name="MediaServiceAutoTags" ma:index="75" nillable="true" ma:displayName="Tags" ma:internalName="MediaServiceAutoTags" ma:readOnly="true">
      <xsd:simpleType>
        <xsd:restriction base="dms:Text"/>
      </xsd:simpleType>
    </xsd:element>
    <xsd:element name="MediaServiceOCR" ma:index="76" nillable="true" ma:displayName="Extracted Text" ma:internalName="MediaServiceOCR" ma:readOnly="true">
      <xsd:simpleType>
        <xsd:restriction base="dms:Note">
          <xsd:maxLength value="255"/>
        </xsd:restriction>
      </xsd:simpleType>
    </xsd:element>
    <xsd:element name="MediaServiceGenerationTime" ma:index="77" nillable="true" ma:displayName="MediaServiceGenerationTime" ma:hidden="true" ma:internalName="MediaServiceGenerationTime" ma:readOnly="true">
      <xsd:simpleType>
        <xsd:restriction base="dms:Text"/>
      </xsd:simpleType>
    </xsd:element>
    <xsd:element name="MediaServiceEventHashCode" ma:index="78" nillable="true" ma:displayName="MediaServiceEventHashCode" ma:hidden="true" ma:internalName="MediaServiceEventHashCode" ma:readOnly="true">
      <xsd:simpleType>
        <xsd:restriction base="dms:Text"/>
      </xsd:simpleType>
    </xsd:element>
    <xsd:element name="MediaServiceDateTaken" ma:index="79" nillable="true" ma:displayName="MediaServiceDateTaken" ma:hidden="true" ma:internalName="MediaServiceDateTaken" ma:readOnly="true">
      <xsd:simpleType>
        <xsd:restriction base="dms:Text"/>
      </xsd:simpleType>
    </xsd:element>
    <xsd:element name="Perceel" ma:index="80" nillable="true" ma:displayName="Perceel" ma:internalName="Perceel">
      <xsd:simpleType>
        <xsd:restriction base="dms:Number"/>
      </xsd:simpleType>
    </xsd:element>
    <xsd:element name="MediaServiceLocation" ma:index="81"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435E98-37F8-47FD-B3E0-D368B173A3B9}">
  <ds:schemaRefs>
    <ds:schemaRef ds:uri="http://schemas.microsoft.com/sharepoint/v3/contenttype/forms"/>
  </ds:schemaRefs>
</ds:datastoreItem>
</file>

<file path=customXml/itemProps2.xml><?xml version="1.0" encoding="utf-8"?>
<ds:datastoreItem xmlns:ds="http://schemas.openxmlformats.org/officeDocument/2006/customXml" ds:itemID="{DF4C42C9-0A7D-4AC9-B841-F8733DFF05C3}">
  <ds:schemaRefs>
    <ds:schemaRef ds:uri="http://purl.org/dc/terms/"/>
    <ds:schemaRef ds:uri="f3215e07-f8e3-40b8-b4dd-3bc400862c0c"/>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office/2006/documentManagement/types"/>
    <ds:schemaRef ds:uri="8763ab04-c97a-4d6a-9677-3206b4b630b8"/>
    <ds:schemaRef ds:uri="20f53c3d-ece6-4625-8bee-cc380ae6fc2b"/>
    <ds:schemaRef ds:uri="http://www.w3.org/XML/1998/namespace"/>
  </ds:schemaRefs>
</ds:datastoreItem>
</file>

<file path=customXml/itemProps3.xml><?xml version="1.0" encoding="utf-8"?>
<ds:datastoreItem xmlns:ds="http://schemas.openxmlformats.org/officeDocument/2006/customXml" ds:itemID="{E3F0642E-2CCF-4164-84B4-842275DF663D}">
  <ds:schemaRefs>
    <ds:schemaRef ds:uri="http://schemas.microsoft.com/sharepoint/events"/>
  </ds:schemaRefs>
</ds:datastoreItem>
</file>

<file path=customXml/itemProps4.xml><?xml version="1.0" encoding="utf-8"?>
<ds:datastoreItem xmlns:ds="http://schemas.openxmlformats.org/officeDocument/2006/customXml" ds:itemID="{D23A5B48-A929-4670-B638-4A92496026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8763ab04-c97a-4d6a-9677-3206b4b630b8"/>
    <ds:schemaRef ds:uri="f3215e07-f8e3-40b8-b4dd-3bc400862c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Beoordeling</vt:lpstr>
      <vt:lpstr>Beoordeling!_ftnref1</vt:lpstr>
      <vt:lpstr>Beoordeling!Afdrukbereik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2014-07-31T10:21:45Z</dcterms:created>
  <dcterms:modified xsi:type="dcterms:W3CDTF">2021-06-29T07:29:41Z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0x01010066FF7E11BF67704C8F8F36C238C38E7D00ADF49664A0A3ED499A4132AD34426CFD</vt:lpwstr>
  </property>
  <property fmtid="{D5CDD505-2E9C-101B-9397-08002B2CF9AE}" pid="3" name="Programma">
    <vt:lpwstr>26;#Zuiveren|1528fd41-4869-41aa-967b-3e9e5e8defda</vt:lpwstr>
  </property>
  <property fmtid="{D5CDD505-2E9C-101B-9397-08002B2CF9AE}" pid="4" name="_dlc_DocIdItemGuid">
    <vt:lpwstr>a18f4d27-1246-4793-a8a2-9b0dafca4270</vt:lpwstr>
  </property>
  <property fmtid="{D5CDD505-2E9C-101B-9397-08002B2CF9AE}" pid="5" name="WorkflowChangePath">
    <vt:lpwstr>80e87df2-c695-42b6-8a74-cd116dbd0f3c,2;</vt:lpwstr>
  </property>
  <property fmtid="{D5CDD505-2E9C-101B-9397-08002B2CF9AE}" pid="6" name="Inkoopprodukt">
    <vt:lpwstr/>
  </property>
  <property fmtid="{D5CDD505-2E9C-101B-9397-08002B2CF9AE}" pid="7" name="_docset_NoMedatataSyncRequired">
    <vt:lpwstr>False</vt:lpwstr>
  </property>
  <property fmtid="{D5CDD505-2E9C-101B-9397-08002B2CF9AE}" pid="8" name="Leverancier">
    <vt:lpwstr/>
  </property>
  <property fmtid="{D5CDD505-2E9C-101B-9397-08002B2CF9AE}" pid="9" name="ZSDMS_Zaakomschrijving">
    <vt:lpwstr>2021-2025 Raamovereenkomst onderhoud beschoeiingen</vt:lpwstr>
  </property>
  <property fmtid="{D5CDD505-2E9C-101B-9397-08002B2CF9AE}" pid="10" name="ZSDMS_GerelateerdeZaken">
    <vt:lpwstr/>
  </property>
  <property fmtid="{D5CDD505-2E9C-101B-9397-08002B2CF9AE}" pid="11" name="ZSDMS_Zaaktypecode">
    <vt:lpwstr>B0047</vt:lpwstr>
  </property>
  <property fmtid="{D5CDD505-2E9C-101B-9397-08002B2CF9AE}" pid="12" name="ZSDMS_ZaaktypeOmschrijving">
    <vt:lpwstr>Europees openbaar</vt:lpwstr>
  </property>
  <property fmtid="{D5CDD505-2E9C-101B-9397-08002B2CF9AE}" pid="13" name="ZSDMS_Zaakniveau">
    <vt:lpwstr/>
  </property>
  <property fmtid="{D5CDD505-2E9C-101B-9397-08002B2CF9AE}" pid="14" name="ZSDMS_JaarVanOverbrenging">
    <vt:lpwstr/>
  </property>
  <property fmtid="{D5CDD505-2E9C-101B-9397-08002B2CF9AE}" pid="15" name="ZSDMS_Resultaatomschrijving">
    <vt:lpwstr/>
  </property>
  <property fmtid="{D5CDD505-2E9C-101B-9397-08002B2CF9AE}" pid="16" name="ZSDMS_ArchiefvormendOrgaan">
    <vt:lpwstr/>
  </property>
  <property fmtid="{D5CDD505-2E9C-101B-9397-08002B2CF9AE}" pid="17" name="ZSDMS_GeografischGebied">
    <vt:lpwstr/>
  </property>
</Properties>
</file>