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9"/>
  <workbookPr codeName="ThisWorkbook" defaultThemeVersion="124226"/>
  <mc:AlternateContent xmlns:mc="http://schemas.openxmlformats.org/markup-compatibility/2006">
    <mc:Choice Requires="x15">
      <x15ac:absPath xmlns:x15ac="http://schemas.microsoft.com/office/spreadsheetml/2010/11/ac" url="https://aevesbv.sharepoint.com/teams/GFDNIC/Gedeelde documenten/General/03 Projecten/2021/P211013 - Gem. Noordenveld - EA Flexibele arbeid - MdB/04 Beschrijvend document/Bijlagen BD/"/>
    </mc:Choice>
  </mc:AlternateContent>
  <xr:revisionPtr revIDLastSave="26" documentId="13_ncr:1_{29200492-C840-485E-BE55-33A8D6504436}" xr6:coauthVersionLast="47" xr6:coauthVersionMax="47" xr10:uidLastSave="{B8614D02-0FAF-F34F-92D9-F2CF35DCAEE9}"/>
  <bookViews>
    <workbookView xWindow="2100" yWindow="-17780" windowWidth="28800" windowHeight="15880" tabRatio="819" xr2:uid="{00000000-000D-0000-FFFF-FFFF00000000}"/>
  </bookViews>
  <sheets>
    <sheet name="Totaalblad - huidig" sheetId="5" r:id="rId1"/>
    <sheet name="Factor Fase A" sheetId="8" r:id="rId2"/>
    <sheet name="Factor Fase B-C" sheetId="9" r:id="rId3"/>
    <sheet name="Nominale marge"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9" l="1"/>
  <c r="D19" i="9"/>
  <c r="D40" i="8"/>
  <c r="D20" i="8"/>
  <c r="E8" i="8"/>
  <c r="D39" i="9"/>
  <c r="E7" i="9"/>
  <c r="B19" i="5"/>
  <c r="B25" i="5" s="1"/>
  <c r="E25" i="5" s="1"/>
  <c r="E20" i="8" l="1"/>
  <c r="E22" i="8"/>
  <c r="E24" i="8" s="1"/>
  <c r="E26" i="8" s="1"/>
  <c r="E42" i="8" s="1"/>
  <c r="E47" i="8" s="1"/>
  <c r="E49" i="8" s="1"/>
  <c r="B9" i="5" s="1"/>
  <c r="B14" i="5" s="1"/>
  <c r="E21" i="9"/>
  <c r="E23" i="9" s="1"/>
  <c r="E25" i="9" s="1"/>
  <c r="E41" i="9" s="1"/>
  <c r="E46" i="9" s="1"/>
  <c r="E48" i="9" s="1"/>
  <c r="C9" i="5" s="1"/>
  <c r="C14" i="5" s="1"/>
  <c r="E19" i="9"/>
  <c r="D14" i="5" l="1"/>
  <c r="B24" i="5" s="1"/>
  <c r="E24" i="5" s="1"/>
  <c r="E2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tc={FAEAA176-7E77-40ED-AD07-6F71D50FD884}</author>
  </authors>
  <commentList>
    <comment ref="C45" authorId="0" shapeId="0" xr:uid="{FAEAA176-7E77-40ED-AD07-6F71D50FD884}">
      <text>
        <t>[Opmerkingenthread]
U kunt deze opmerkingenthread lezen in uw versie van Excel. Eventuele wijzigingen aan de thread gaan echter verloren als het bestand wordt geopend in een nieuwere versie van Excel. Meer informatie: https://go.microsoft.com/fwlink/?linkid=870924
Opmerking:
    Lettertype is in het grijs weergegeven.</t>
      </text>
    </comment>
  </commentList>
</comments>
</file>

<file path=xl/sharedStrings.xml><?xml version="1.0" encoding="utf-8"?>
<sst xmlns="http://schemas.openxmlformats.org/spreadsheetml/2006/main" count="123" uniqueCount="76">
  <si>
    <t>Feestdagen</t>
  </si>
  <si>
    <t>Berekening</t>
  </si>
  <si>
    <t>Soort uren</t>
  </si>
  <si>
    <t xml:space="preserve">Bureaumarge in euro's </t>
  </si>
  <si>
    <t>Bureaumarge in Euro's</t>
  </si>
  <si>
    <t>Gem. bruto uurloon</t>
  </si>
  <si>
    <t>*</t>
  </si>
  <si>
    <t>Pensioen</t>
  </si>
  <si>
    <t xml:space="preserve">Fase A / 1-2 </t>
  </si>
  <si>
    <t>Functie</t>
  </si>
  <si>
    <t>Kostprijsfactor</t>
  </si>
  <si>
    <t xml:space="preserve">Fase BC / 3-4 </t>
  </si>
  <si>
    <t>Reserveringen</t>
  </si>
  <si>
    <t>Gewogen kostprijsfactor</t>
  </si>
  <si>
    <t>Fase A-B-C / 1-2-3-4</t>
  </si>
  <si>
    <t xml:space="preserve">Alle door de aanbestedende dienst in dit prijzenblad genoemde bedragen en aantallen zijn slechts bedoeld als indicatie, inschrijver kan hier op geen enkele wijze rechten aan ontlenen. </t>
  </si>
  <si>
    <t>Aangeboden door inschrijver</t>
  </si>
  <si>
    <t>Berekening totaalprijs voor 1 jaar</t>
  </si>
  <si>
    <t xml:space="preserve"> --&gt; Totaalprijs</t>
  </si>
  <si>
    <t xml:space="preserve"> </t>
  </si>
  <si>
    <t>Standaard</t>
  </si>
  <si>
    <t>Fase A</t>
  </si>
  <si>
    <t>Normale 
uren</t>
  </si>
  <si>
    <t>Blok 1</t>
  </si>
  <si>
    <t>Basisuurloon:</t>
  </si>
  <si>
    <t>Wachtdagencompensatie</t>
  </si>
  <si>
    <t>(A)</t>
  </si>
  <si>
    <t>Blok 2</t>
  </si>
  <si>
    <t>Werkbare dagen</t>
  </si>
  <si>
    <t>Opleiding</t>
  </si>
  <si>
    <t>Langdurig ziek</t>
  </si>
  <si>
    <t>Leegloop</t>
  </si>
  <si>
    <t>Subtotaal in % (Over (A), Blok 1)</t>
  </si>
  <si>
    <t>Subtotaal inclusief reserveringen</t>
  </si>
  <si>
    <t>(B)</t>
  </si>
  <si>
    <t>Vakantiebijslag</t>
  </si>
  <si>
    <t>Totaal inclusief reserveringen</t>
  </si>
  <si>
    <t>(C)</t>
  </si>
  <si>
    <t>Blok 3</t>
  </si>
  <si>
    <t>Sociale Verzekeringen</t>
  </si>
  <si>
    <t>WW Premie Sectorfonds</t>
  </si>
  <si>
    <t>WW Algemeen Werkloosheidsfonds (AWF)</t>
  </si>
  <si>
    <t>Basispremie WAO/IVA/WGA</t>
  </si>
  <si>
    <t>Aanvullende ZW</t>
  </si>
  <si>
    <t>Arbeidsongeschiktheidsfonds (AOF)</t>
  </si>
  <si>
    <t>Transitievergoeding incl soc lasten</t>
  </si>
  <si>
    <t>ZVW</t>
  </si>
  <si>
    <t>Sociaal Fonds  &amp; Calamiteitenverlof</t>
  </si>
  <si>
    <t>Subtotaal in %</t>
  </si>
  <si>
    <t>Totaal inclusief sociale lasten</t>
  </si>
  <si>
    <t>Blok 4</t>
  </si>
  <si>
    <t>Overige directe lasten</t>
  </si>
  <si>
    <t>Kostprijsfactor (Tarief zonder Marge/ Vermenigvuldigingdfactor/Omrekenfactor</t>
  </si>
  <si>
    <t xml:space="preserve">Nominale marge per uur in euro's </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</si>
  <si>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</si>
  <si>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</si>
  <si>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 xml:space="preserve">Inschrijver kan geen andere kosten in rekening brengen dan in dit prijzenblad opgenomen. </t>
  </si>
  <si>
    <t>Inschrijver wordt gevraagd alle groen gekleurde velden in te vullen</t>
  </si>
  <si>
    <t>Nominale marge</t>
  </si>
  <si>
    <t>Werkhervattingskas (Whk) gedifferentieerd (WGA) of ERD-situatie</t>
  </si>
  <si>
    <r>
      <rPr>
        <b/>
        <sz val="10"/>
        <color theme="1" tint="0.34998626667073579"/>
        <rFont val="Calibri"/>
        <family val="2"/>
      </rPr>
      <t xml:space="preserve">Beschrijving 1 </t>
    </r>
    <r>
      <rPr>
        <i/>
        <sz val="8"/>
        <color theme="1" tint="0.34998626667073579"/>
        <rFont val="Calibri (Hoofdtekst)"/>
      </rPr>
      <t>(Bijv. Sociale aspecten)</t>
    </r>
  </si>
  <si>
    <r>
      <rPr>
        <b/>
        <sz val="10"/>
        <color theme="1" tint="0.34998626667073579"/>
        <rFont val="Calibri"/>
        <family val="2"/>
      </rPr>
      <t>Beschrijving 1</t>
    </r>
    <r>
      <rPr>
        <sz val="8"/>
        <color theme="1" tint="0.34998626667073579"/>
        <rFont val="Calibri"/>
        <family val="2"/>
      </rPr>
      <t xml:space="preserve"> </t>
    </r>
    <r>
      <rPr>
        <i/>
        <sz val="8"/>
        <color rgb="FFBFBFBF"/>
        <rFont val="Calibri (Hoofdtekst)"/>
      </rPr>
      <t>(Bijv. Sociale aspecten)</t>
    </r>
  </si>
  <si>
    <t>externe arbeidskrachten</t>
  </si>
  <si>
    <t>Indicatief aantal uren per jaar</t>
  </si>
  <si>
    <t>Externe arbeidskrachten</t>
  </si>
  <si>
    <r>
      <t>Beschrijving 2</t>
    </r>
    <r>
      <rPr>
        <b/>
        <sz val="9"/>
        <color theme="1" tint="0.34998626667073579"/>
        <rFont val="Calibri"/>
        <family val="2"/>
      </rPr>
      <t xml:space="preserve"> </t>
    </r>
    <r>
      <rPr>
        <i/>
        <sz val="8"/>
        <color theme="1" tint="0.34998626667073579"/>
        <rFont val="Calibri (Hoofdtekst)"/>
      </rPr>
      <t>(Bijv. Voorfinanciering reiskosten)</t>
    </r>
  </si>
  <si>
    <t>Fase B/C</t>
  </si>
  <si>
    <t>Europese aanbesteding Inhuur externe arbeidskrachten - perceel 3</t>
  </si>
  <si>
    <t xml:space="preserve">Perceel 4 betreft de inzet van Flexkrachten specifiek voor Beheer. Hiertoe wordt beoogd een raamovereenkomst af te sluiten met één (1) Opdrachtnemers, met een looptijd van twee (2) jaar met een optie tot verlengen van de overeenkomst met maximaal twee (2) maal één (1) jaar, voor het leveren van Flexkrachten specifiek voor Beheer (Cao Uitzendkrachten/Cao Gemeenten). </t>
  </si>
  <si>
    <t>Wettelijke vakantieuren (fulltime)</t>
  </si>
  <si>
    <t>Bovenwettelijke vakantieuren (fulltime)</t>
  </si>
  <si>
    <t>Europese aanbesteding inhuur externe arbeidskrachten / capaciteit</t>
  </si>
  <si>
    <t>Ondertekening</t>
  </si>
  <si>
    <t xml:space="preserve">Naam onderneming: </t>
  </si>
  <si>
    <t>Naam: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</si>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</sst>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quot;\ * #,##0.00_ ;_ &quot;€&quot;\ * \-#,##0.00_ ;_ &quot;€&quot;\ * &quot;-&quot;??_ ;_ @_ "/>
    <numFmt numFmtId="165" formatCode="_ * #,##0.00_ ;_ * \-#,##0.00_ ;_ * &quot;-&quot;??_ ;_ @_ "/>
    <numFmt numFmtId="166" formatCode="0.0000"/>
    <numFmt numFmtId="167" formatCode="&quot;€&quot;\ #,##0.0000"/>
    <numFmt numFmtId="168" formatCode="_ * #,##0_ ;_ * \-#,##0_ ;_ * &quot;-&quot;??_ ;_ @_ "/>
    <numFmt numFmtId="169" formatCode="&quot;€&quot;\ #,##0.00"/>
  </numFmts>
  <fonts count="41"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Tahoma"/>
      <family val="2"/>
    </font>
    <font>
      <sz val="11"/>
      <color indexed="8"/>
      <name val="Calibri"/>
      <family val="2"/>
      <scheme val="minor"/>
    </font>
    <font>
      <b/>
      <sz val="11"/>
      <name val="Calibri"/>
      <family val="2"/>
      <scheme val="minor"/>
    </font>
    <font>
      <sz val="11"/>
      <name val="Calibri"/>
      <family val="2"/>
      <scheme val="minor"/>
    </font>
    <font>
      <sz val="10"/>
      <color theme="1"/>
      <name val="Calibri"/>
      <family val="2"/>
    </font>
    <font>
      <sz val="11"/>
      <color theme="1"/>
      <name val="Calibri"/>
      <family val="2"/>
    </font>
    <font>
      <sz val="10"/>
      <name val="Arial"/>
      <family val="2"/>
    </font>
    <font>
      <sz val="11"/>
      <color indexed="8"/>
      <name val="Calibri"/>
      <family val="2"/>
    </font>
    <font>
      <sz val="11"/>
      <name val="Calibri"/>
      <family val="2"/>
    </font>
    <font>
      <b/>
      <sz val="14"/>
      <color theme="1"/>
      <name val="Calibri"/>
      <family val="2"/>
      <scheme val="minor"/>
    </font>
    <font>
      <sz val="11"/>
      <color indexed="55"/>
      <name val="Calibri"/>
      <family val="2"/>
      <scheme val="minor"/>
    </font>
    <font>
      <sz val="14"/>
      <color theme="1"/>
      <name val="Calibri"/>
      <family val="2"/>
      <scheme val="minor"/>
    </font>
    <font>
      <sz val="9"/>
      <color theme="1"/>
      <name val="Calibri"/>
      <family val="2"/>
      <scheme val="minor"/>
    </font>
    <font>
      <b/>
      <sz val="12"/>
      <color rgb="FFFF0000"/>
      <name val="Calibri"/>
      <family val="2"/>
      <scheme val="minor"/>
    </font>
    <font>
      <b/>
      <sz val="11"/>
      <color rgb="FFFF0000"/>
      <name val="Calibri"/>
      <family val="2"/>
      <scheme val="minor"/>
    </font>
    <font>
      <u/>
      <sz val="12"/>
      <color theme="10"/>
      <name val="Calibri"/>
      <family val="2"/>
      <scheme val="minor"/>
    </font>
    <font>
      <sz val="12"/>
      <color theme="1"/>
      <name val="Calibri"/>
      <family val="2"/>
    </font>
    <font>
      <b/>
      <sz val="12"/>
      <color rgb="FF000000"/>
      <name val="Calibri"/>
      <family val="2"/>
    </font>
    <font>
      <sz val="11"/>
      <color rgb="FF000000"/>
      <name val="Calibri"/>
      <family val="2"/>
    </font>
    <font>
      <b/>
      <sz val="11"/>
      <color rgb="FF000000"/>
      <name val="Calibri"/>
      <family val="2"/>
    </font>
    <font>
      <i/>
      <sz val="11"/>
      <color rgb="FF17375D"/>
      <name val="Calibri"/>
      <family val="2"/>
    </font>
    <font>
      <sz val="11"/>
      <color rgb="FF17375D"/>
      <name val="Calibri"/>
      <family val="2"/>
    </font>
    <font>
      <u/>
      <sz val="11"/>
      <color rgb="FF0000FF"/>
      <name val="Calibri"/>
      <family val="2"/>
    </font>
    <font>
      <b/>
      <sz val="14"/>
      <color rgb="FF000000"/>
      <name val="Calibri"/>
      <family val="2"/>
    </font>
    <font>
      <sz val="11"/>
      <color rgb="FFFF0000"/>
      <name val="Calibri"/>
      <family val="2"/>
    </font>
    <font>
      <b/>
      <sz val="12"/>
      <color theme="1"/>
      <name val="Calibri"/>
      <family val="2"/>
    </font>
    <font>
      <sz val="10"/>
      <color rgb="FFFF0000"/>
      <name val="Tahoma"/>
      <family val="2"/>
    </font>
    <font>
      <i/>
      <sz val="10"/>
      <color theme="1"/>
      <name val="Calibri"/>
      <family val="2"/>
    </font>
    <font>
      <b/>
      <sz val="10"/>
      <color theme="1" tint="0.34998626667073579"/>
      <name val="Calibri"/>
      <family val="2"/>
    </font>
    <font>
      <i/>
      <sz val="8"/>
      <color theme="1" tint="0.34998626667073579"/>
      <name val="Calibri (Hoofdtekst)"/>
    </font>
    <font>
      <b/>
      <sz val="9"/>
      <color theme="1" tint="0.34998626667073579"/>
      <name val="Calibri"/>
      <family val="2"/>
    </font>
    <font>
      <sz val="8"/>
      <color theme="1" tint="0.34998626667073579"/>
      <name val="Calibri"/>
      <family val="2"/>
    </font>
    <font>
      <i/>
      <sz val="8"/>
      <color rgb="FFBFBFBF"/>
      <name val="Calibri (Hoofdtekst)"/>
    </font>
    <font>
      <b/>
      <sz val="11"/>
      <color theme="1"/>
      <name val="Calibri"/>
      <family val="2"/>
      <scheme val="minor"/>
    </font>
    <font>
      <b/>
      <i/>
      <sz val="11"/>
      <name val="Calibri"/>
      <family val="2"/>
      <scheme val="minor"/>
    </font>
    <font>
      <i/>
      <sz val="14"/>
      <color theme="1"/>
      <name val="Calibri"/>
      <family val="2"/>
      <scheme val="minor"/>
    </font>
    <font>
      <b/>
      <sz val="10"/>
      <color theme="1"/>
      <name val="Tahoma"/>
      <family val="2"/>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6E6E6"/>
        <bgColor indexed="64"/>
      </patternFill>
    </fill>
    <fill>
      <patternFill patternType="gray0625">
        <bgColor theme="0"/>
      </patternFill>
    </fill>
    <fill>
      <patternFill patternType="solid">
        <fgColor rgb="FFFFFFFF"/>
        <bgColor rgb="FF000000"/>
      </patternFill>
    </fill>
    <fill>
      <patternFill patternType="solid">
        <fgColor theme="0"/>
        <bgColor rgb="FF000000"/>
      </patternFill>
    </fill>
    <fill>
      <patternFill patternType="solid">
        <fgColor rgb="FF369E38"/>
        <bgColor rgb="FF000000"/>
      </patternFill>
    </fill>
    <fill>
      <patternFill patternType="solid">
        <fgColor theme="0" tint="-4.9989318521683403E-2"/>
        <bgColor rgb="FF000000"/>
      </patternFill>
    </fill>
    <fill>
      <patternFill patternType="solid">
        <fgColor theme="0" tint="-0.14999847407452621"/>
        <bgColor rgb="FF000000"/>
      </patternFill>
    </fill>
  </fills>
  <borders count="3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s>
  <cellStyleXfs count="6">
    <xf numFmtId="0" fontId="0" fillId="0" borderId="0"/>
    <xf numFmtId="165"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10" fillId="0" borderId="0"/>
    <xf numFmtId="0" fontId="19" fillId="0" borderId="0" applyNumberFormat="0" applyFill="0" applyBorder="0" applyAlignment="0" applyProtection="0"/>
  </cellStyleXfs>
  <cellXfs count="157">
    <xf numFmtId="0" fontId="0" fillId="0" borderId="0" xfId="0"/>
    <xf numFmtId="0" fontId="8" fillId="2" borderId="0" xfId="0" applyFont="1" applyFill="1" applyProtection="1"/>
    <xf numFmtId="0" fontId="13" fillId="2" borderId="0" xfId="0" applyFont="1" applyFill="1" applyAlignment="1" applyProtection="1"/>
    <xf numFmtId="0" fontId="3" fillId="2" borderId="0" xfId="0" applyFont="1" applyFill="1" applyAlignment="1" applyProtection="1"/>
    <xf numFmtId="0" fontId="3" fillId="2" borderId="0" xfId="0" applyFont="1" applyFill="1" applyProtection="1"/>
    <xf numFmtId="0" fontId="5" fillId="2" borderId="5" xfId="0" applyFont="1" applyFill="1" applyBorder="1" applyAlignment="1" applyProtection="1">
      <alignment horizontal="left" wrapText="1" readingOrder="1"/>
    </xf>
    <xf numFmtId="2" fontId="5" fillId="2" borderId="5" xfId="0" applyNumberFormat="1" applyFont="1" applyFill="1" applyBorder="1" applyAlignment="1" applyProtection="1">
      <alignment horizontal="right" wrapText="1" readingOrder="1"/>
    </xf>
    <xf numFmtId="166" fontId="5" fillId="2" borderId="0" xfId="0" applyNumberFormat="1" applyFont="1" applyFill="1" applyBorder="1" applyAlignment="1" applyProtection="1">
      <alignment horizontal="center" wrapText="1" readingOrder="1"/>
    </xf>
    <xf numFmtId="0" fontId="6" fillId="2" borderId="0" xfId="0" applyFont="1" applyFill="1" applyBorder="1" applyAlignment="1" applyProtection="1">
      <alignment horizontal="center" vertical="center" wrapText="1" readingOrder="1"/>
    </xf>
    <xf numFmtId="0" fontId="6" fillId="2" borderId="0" xfId="0" applyFont="1" applyFill="1" applyBorder="1" applyAlignment="1" applyProtection="1">
      <alignment vertical="center" wrapText="1" readingOrder="1"/>
    </xf>
    <xf numFmtId="9" fontId="5" fillId="2" borderId="0" xfId="2" applyFont="1" applyFill="1" applyBorder="1" applyAlignment="1" applyProtection="1">
      <alignment horizontal="center" vertical="center" wrapText="1"/>
    </xf>
    <xf numFmtId="169" fontId="7" fillId="2" borderId="5" xfId="0" applyNumberFormat="1" applyFont="1" applyFill="1" applyBorder="1" applyAlignment="1" applyProtection="1">
      <alignment horizontal="right" wrapText="1" readingOrder="1"/>
    </xf>
    <xf numFmtId="0" fontId="5" fillId="2" borderId="0" xfId="0" applyFont="1" applyFill="1" applyBorder="1" applyAlignment="1" applyProtection="1">
      <alignment horizontal="center" vertical="top" wrapText="1" readingOrder="1"/>
    </xf>
    <xf numFmtId="167" fontId="14" fillId="2" borderId="0" xfId="0" applyNumberFormat="1" applyFont="1" applyFill="1" applyBorder="1" applyAlignment="1" applyProtection="1">
      <alignment horizontal="right" wrapText="1" readingOrder="1"/>
    </xf>
    <xf numFmtId="0" fontId="5" fillId="2" borderId="0" xfId="0" applyFont="1" applyFill="1" applyBorder="1" applyAlignment="1" applyProtection="1">
      <alignment horizontal="center" vertical="center" wrapText="1" readingOrder="1"/>
    </xf>
    <xf numFmtId="0" fontId="3" fillId="2" borderId="0" xfId="0" applyFont="1" applyFill="1" applyBorder="1" applyProtection="1"/>
    <xf numFmtId="0" fontId="5" fillId="2" borderId="9" xfId="0" applyFont="1" applyFill="1" applyBorder="1" applyAlignment="1" applyProtection="1">
      <alignment horizontal="left" wrapText="1" readingOrder="1"/>
    </xf>
    <xf numFmtId="169" fontId="5" fillId="0" borderId="10" xfId="3" applyNumberFormat="1" applyFont="1" applyFill="1" applyBorder="1" applyAlignment="1" applyProtection="1">
      <alignment horizontal="right" wrapText="1" readingOrder="1"/>
    </xf>
    <xf numFmtId="165" fontId="5" fillId="2" borderId="0" xfId="1" applyFont="1" applyFill="1" applyBorder="1" applyAlignment="1" applyProtection="1">
      <alignment horizontal="right" wrapText="1" readingOrder="1"/>
    </xf>
    <xf numFmtId="164" fontId="5" fillId="2" borderId="0" xfId="3" applyFont="1" applyFill="1" applyBorder="1" applyAlignment="1" applyProtection="1">
      <alignment horizontal="right" wrapText="1" readingOrder="1"/>
    </xf>
    <xf numFmtId="169" fontId="3" fillId="0" borderId="12" xfId="0" applyNumberFormat="1" applyFont="1" applyFill="1" applyBorder="1" applyProtection="1"/>
    <xf numFmtId="165" fontId="3" fillId="2" borderId="0" xfId="1" applyFont="1" applyFill="1" applyBorder="1" applyProtection="1"/>
    <xf numFmtId="0" fontId="15" fillId="2" borderId="0" xfId="0" applyFont="1" applyFill="1" applyProtection="1"/>
    <xf numFmtId="164" fontId="15" fillId="2" borderId="0" xfId="3" applyFont="1" applyFill="1" applyBorder="1" applyProtection="1"/>
    <xf numFmtId="0" fontId="15" fillId="2" borderId="0" xfId="0" applyFont="1" applyFill="1" applyBorder="1" applyProtection="1"/>
    <xf numFmtId="0" fontId="5" fillId="2" borderId="0" xfId="0" applyFont="1" applyFill="1" applyBorder="1" applyAlignment="1" applyProtection="1">
      <alignment horizontal="center" vertical="center" wrapText="1"/>
    </xf>
    <xf numFmtId="166" fontId="7" fillId="2" borderId="0" xfId="0" applyNumberFormat="1" applyFont="1" applyFill="1" applyBorder="1" applyAlignment="1" applyProtection="1">
      <alignment horizontal="right" wrapText="1" readingOrder="1"/>
    </xf>
    <xf numFmtId="0" fontId="5" fillId="3" borderId="18" xfId="0" applyFont="1" applyFill="1" applyBorder="1" applyAlignment="1" applyProtection="1">
      <alignment horizontal="center" vertical="center" wrapText="1"/>
    </xf>
    <xf numFmtId="0" fontId="11" fillId="3" borderId="5" xfId="0" applyFont="1" applyFill="1" applyBorder="1" applyAlignment="1" applyProtection="1">
      <alignment horizontal="center" vertical="center" wrapText="1" readingOrder="1"/>
    </xf>
    <xf numFmtId="9" fontId="7" fillId="3" borderId="5" xfId="2" applyFont="1" applyFill="1" applyBorder="1" applyAlignment="1" applyProtection="1">
      <alignment horizontal="center" vertical="center" wrapText="1"/>
    </xf>
    <xf numFmtId="164" fontId="7" fillId="3" borderId="5" xfId="3" applyFont="1" applyFill="1" applyBorder="1" applyAlignment="1" applyProtection="1">
      <alignment horizontal="right" wrapText="1" readingOrder="1"/>
    </xf>
    <xf numFmtId="0" fontId="2" fillId="2" borderId="0" xfId="0" applyFont="1" applyFill="1" applyProtection="1"/>
    <xf numFmtId="0" fontId="3" fillId="2" borderId="19" xfId="0" applyFont="1" applyFill="1" applyBorder="1" applyProtection="1"/>
    <xf numFmtId="0" fontId="3" fillId="5" borderId="16" xfId="0" applyFont="1" applyFill="1" applyBorder="1" applyProtection="1"/>
    <xf numFmtId="10" fontId="22" fillId="6" borderId="5" xfId="0" applyNumberFormat="1" applyFont="1" applyFill="1" applyBorder="1" applyAlignment="1" applyProtection="1"/>
    <xf numFmtId="0" fontId="7" fillId="3" borderId="7" xfId="0" applyFont="1" applyFill="1" applyBorder="1" applyAlignment="1" applyProtection="1">
      <alignment horizontal="center" vertical="center" wrapText="1" readingOrder="1"/>
    </xf>
    <xf numFmtId="0" fontId="3" fillId="2" borderId="23" xfId="0" applyFont="1" applyFill="1" applyBorder="1" applyProtection="1"/>
    <xf numFmtId="9" fontId="5" fillId="3" borderId="13" xfId="2" applyFont="1" applyFill="1" applyBorder="1" applyAlignment="1" applyProtection="1">
      <alignment horizontal="center" vertical="center" wrapText="1"/>
    </xf>
    <xf numFmtId="9" fontId="5" fillId="3" borderId="7" xfId="2" applyFont="1" applyFill="1" applyBorder="1" applyAlignment="1" applyProtection="1">
      <alignment horizontal="center" vertical="center" wrapText="1"/>
    </xf>
    <xf numFmtId="9" fontId="5" fillId="3" borderId="22" xfId="2" applyFont="1" applyFill="1" applyBorder="1" applyAlignment="1" applyProtection="1">
      <alignment horizontal="center" vertical="center" wrapText="1"/>
    </xf>
    <xf numFmtId="0" fontId="5" fillId="2" borderId="0" xfId="0" applyFont="1" applyFill="1" applyBorder="1" applyAlignment="1" applyProtection="1">
      <alignment horizontal="left" wrapText="1" readingOrder="1"/>
    </xf>
    <xf numFmtId="169" fontId="7" fillId="2" borderId="0" xfId="0" applyNumberFormat="1" applyFont="1" applyFill="1" applyBorder="1" applyAlignment="1" applyProtection="1">
      <alignment horizontal="right" wrapText="1" readingOrder="1"/>
    </xf>
    <xf numFmtId="9" fontId="5" fillId="2" borderId="5" xfId="2" applyFont="1" applyFill="1" applyBorder="1" applyAlignment="1" applyProtection="1">
      <alignment horizontal="right" wrapText="1" readingOrder="1"/>
    </xf>
    <xf numFmtId="9" fontId="5" fillId="2" borderId="5" xfId="2" applyFont="1" applyFill="1" applyBorder="1" applyAlignment="1" applyProtection="1">
      <alignment horizontal="center" wrapText="1" readingOrder="1"/>
    </xf>
    <xf numFmtId="9" fontId="7" fillId="2" borderId="5" xfId="2" applyFont="1" applyFill="1" applyBorder="1" applyAlignment="1" applyProtection="1">
      <alignment horizontal="right" wrapText="1" readingOrder="1"/>
    </xf>
    <xf numFmtId="0" fontId="8" fillId="2" borderId="0" xfId="0" applyFont="1" applyFill="1" applyAlignment="1" applyProtection="1">
      <alignment wrapText="1"/>
    </xf>
    <xf numFmtId="0" fontId="8" fillId="2" borderId="0" xfId="0" applyFont="1" applyFill="1" applyAlignment="1" applyProtection="1">
      <alignment vertical="top"/>
    </xf>
    <xf numFmtId="0" fontId="20" fillId="0" borderId="0" xfId="0" applyFont="1" applyBorder="1" applyProtection="1"/>
    <xf numFmtId="0" fontId="20" fillId="0" borderId="4" xfId="0" applyFont="1" applyBorder="1" applyProtection="1"/>
    <xf numFmtId="0" fontId="20" fillId="0" borderId="20" xfId="0" applyFont="1" applyBorder="1" applyProtection="1"/>
    <xf numFmtId="0" fontId="0" fillId="0" borderId="0" xfId="0" applyProtection="1"/>
    <xf numFmtId="0" fontId="20" fillId="0" borderId="22" xfId="0" applyFont="1" applyBorder="1" applyProtection="1"/>
    <xf numFmtId="0" fontId="21" fillId="0" borderId="21" xfId="0" applyFont="1" applyBorder="1" applyProtection="1"/>
    <xf numFmtId="0" fontId="21" fillId="0" borderId="0" xfId="0" applyFont="1" applyBorder="1" applyProtection="1"/>
    <xf numFmtId="0" fontId="21" fillId="0" borderId="22" xfId="0" applyFont="1" applyBorder="1" applyAlignment="1" applyProtection="1">
      <alignment wrapText="1"/>
    </xf>
    <xf numFmtId="0" fontId="22" fillId="0" borderId="21" xfId="0" applyFont="1" applyBorder="1" applyProtection="1"/>
    <xf numFmtId="0" fontId="22" fillId="0" borderId="16" xfId="0" applyFont="1" applyBorder="1" applyProtection="1"/>
    <xf numFmtId="0" fontId="22" fillId="0" borderId="0" xfId="0" applyFont="1" applyBorder="1" applyProtection="1"/>
    <xf numFmtId="2" fontId="21" fillId="0" borderId="22" xfId="0" applyNumberFormat="1" applyFont="1" applyBorder="1" applyProtection="1"/>
    <xf numFmtId="0" fontId="22" fillId="0" borderId="14" xfId="0" applyFont="1" applyBorder="1" applyProtection="1"/>
    <xf numFmtId="0" fontId="23" fillId="0" borderId="14" xfId="0" applyFont="1" applyBorder="1" applyProtection="1"/>
    <xf numFmtId="2" fontId="22" fillId="0" borderId="22" xfId="0" applyNumberFormat="1" applyFont="1" applyBorder="1" applyProtection="1"/>
    <xf numFmtId="0" fontId="22" fillId="0" borderId="22" xfId="0" applyFont="1" applyBorder="1" applyProtection="1"/>
    <xf numFmtId="10" fontId="22" fillId="0" borderId="0" xfId="0" applyNumberFormat="1" applyFont="1" applyFill="1" applyBorder="1" applyProtection="1"/>
    <xf numFmtId="10" fontId="22" fillId="0" borderId="0" xfId="0" applyNumberFormat="1" applyFont="1" applyBorder="1" applyProtection="1"/>
    <xf numFmtId="0" fontId="22" fillId="0" borderId="14" xfId="0" applyFont="1" applyBorder="1" applyAlignment="1" applyProtection="1">
      <alignment horizontal="right"/>
    </xf>
    <xf numFmtId="0" fontId="24" fillId="0" borderId="14" xfId="0" applyFont="1" applyBorder="1" applyProtection="1"/>
    <xf numFmtId="0" fontId="25" fillId="0" borderId="0" xfId="0" applyFont="1" applyBorder="1" applyProtection="1"/>
    <xf numFmtId="0" fontId="25" fillId="0" borderId="14" xfId="0" applyFont="1" applyBorder="1" applyAlignment="1" applyProtection="1">
      <alignment horizontal="right"/>
    </xf>
    <xf numFmtId="2" fontId="24" fillId="0" borderId="22" xfId="0" applyNumberFormat="1" applyFont="1" applyBorder="1" applyProtection="1"/>
    <xf numFmtId="0" fontId="23" fillId="0" borderId="23" xfId="0" applyFont="1" applyBorder="1" applyProtection="1"/>
    <xf numFmtId="0" fontId="22" fillId="0" borderId="24" xfId="0" applyFont="1" applyBorder="1" applyProtection="1"/>
    <xf numFmtId="0" fontId="22" fillId="0" borderId="3" xfId="0" applyFont="1" applyBorder="1" applyProtection="1"/>
    <xf numFmtId="0" fontId="22" fillId="0" borderId="25" xfId="0" applyFont="1" applyBorder="1" applyProtection="1"/>
    <xf numFmtId="0" fontId="28" fillId="0" borderId="21" xfId="0" applyFont="1" applyBorder="1" applyProtection="1"/>
    <xf numFmtId="0" fontId="9" fillId="0" borderId="25" xfId="0" applyFont="1" applyBorder="1" applyProtection="1"/>
    <xf numFmtId="10" fontId="9" fillId="7" borderId="15" xfId="0" applyNumberFormat="1" applyFont="1" applyFill="1" applyBorder="1" applyAlignment="1" applyProtection="1"/>
    <xf numFmtId="0" fontId="28" fillId="0" borderId="22" xfId="0" applyFont="1" applyBorder="1" applyProtection="1"/>
    <xf numFmtId="0" fontId="30" fillId="0" borderId="0" xfId="0" applyFont="1" applyProtection="1"/>
    <xf numFmtId="0" fontId="24" fillId="0" borderId="3" xfId="0" applyFont="1" applyBorder="1" applyProtection="1"/>
    <xf numFmtId="0" fontId="25" fillId="0" borderId="25" xfId="0" applyFont="1" applyBorder="1" applyProtection="1"/>
    <xf numFmtId="0" fontId="22" fillId="0" borderId="6" xfId="0" applyFont="1" applyBorder="1" applyProtection="1"/>
    <xf numFmtId="0" fontId="22" fillId="0" borderId="7" xfId="0" applyFont="1" applyBorder="1" applyProtection="1"/>
    <xf numFmtId="0" fontId="26" fillId="0" borderId="0" xfId="5" applyFont="1" applyBorder="1" applyProtection="1"/>
    <xf numFmtId="0" fontId="20" fillId="0" borderId="21" xfId="0" applyFont="1" applyBorder="1" applyProtection="1"/>
    <xf numFmtId="0" fontId="20" fillId="0" borderId="26" xfId="0" applyFont="1" applyBorder="1" applyProtection="1"/>
    <xf numFmtId="0" fontId="21" fillId="0" borderId="17" xfId="0" applyFont="1" applyBorder="1" applyProtection="1"/>
    <xf numFmtId="0" fontId="27" fillId="0" borderId="17" xfId="0" applyFont="1" applyBorder="1" applyProtection="1"/>
    <xf numFmtId="2" fontId="21" fillId="0" borderId="27" xfId="0" applyNumberFormat="1" applyFont="1" applyBorder="1" applyProtection="1"/>
    <xf numFmtId="10" fontId="22" fillId="7" borderId="15" xfId="0" applyNumberFormat="1" applyFont="1" applyFill="1" applyBorder="1" applyAlignment="1" applyProtection="1"/>
    <xf numFmtId="0" fontId="16" fillId="0" borderId="0" xfId="0" applyFont="1" applyProtection="1"/>
    <xf numFmtId="0" fontId="8" fillId="0" borderId="6" xfId="0" applyFont="1" applyBorder="1" applyAlignment="1" applyProtection="1">
      <alignment wrapText="1" readingOrder="1"/>
    </xf>
    <xf numFmtId="0" fontId="12" fillId="3" borderId="14" xfId="0" applyFont="1" applyFill="1" applyBorder="1" applyAlignment="1" applyProtection="1">
      <alignment horizontal="center" vertical="center" wrapText="1" readingOrder="1"/>
    </xf>
    <xf numFmtId="10" fontId="22" fillId="0" borderId="14" xfId="0" applyNumberFormat="1" applyFont="1" applyBorder="1" applyProtection="1"/>
    <xf numFmtId="10" fontId="31" fillId="8" borderId="10" xfId="0" applyNumberFormat="1" applyFont="1" applyFill="1" applyBorder="1" applyAlignment="1" applyProtection="1"/>
    <xf numFmtId="10" fontId="20" fillId="8" borderId="10" xfId="0" applyNumberFormat="1" applyFont="1" applyFill="1" applyBorder="1" applyAlignment="1" applyProtection="1"/>
    <xf numFmtId="0" fontId="37" fillId="2" borderId="0" xfId="0" applyFont="1" applyFill="1" applyProtection="1"/>
    <xf numFmtId="164" fontId="29" fillId="8" borderId="1" xfId="3" applyFont="1" applyFill="1" applyBorder="1" applyAlignment="1" applyProtection="1">
      <alignment horizontal="center"/>
    </xf>
    <xf numFmtId="10" fontId="29" fillId="8" borderId="1" xfId="0" applyNumberFormat="1" applyFont="1" applyFill="1" applyBorder="1" applyAlignment="1" applyProtection="1">
      <alignment horizontal="left"/>
    </xf>
    <xf numFmtId="0" fontId="29" fillId="0" borderId="0" xfId="0" applyFont="1" applyBorder="1" applyProtection="1"/>
    <xf numFmtId="0" fontId="38" fillId="2" borderId="0" xfId="0" applyFont="1" applyFill="1" applyBorder="1" applyAlignment="1" applyProtection="1">
      <alignment vertical="center" wrapText="1" readingOrder="1"/>
    </xf>
    <xf numFmtId="10" fontId="29" fillId="9" borderId="8" xfId="0" applyNumberFormat="1" applyFont="1" applyFill="1" applyBorder="1" applyAlignment="1" applyProtection="1">
      <alignment horizontal="center"/>
    </xf>
    <xf numFmtId="10" fontId="20" fillId="9" borderId="1" xfId="0" applyNumberFormat="1" applyFont="1" applyFill="1" applyBorder="1" applyAlignment="1" applyProtection="1">
      <alignment horizontal="center"/>
    </xf>
    <xf numFmtId="10" fontId="20" fillId="9" borderId="2" xfId="0" applyNumberFormat="1" applyFont="1" applyFill="1" applyBorder="1" applyAlignment="1" applyProtection="1">
      <alignment horizontal="center"/>
    </xf>
    <xf numFmtId="10" fontId="29" fillId="9" borderId="1" xfId="0" applyNumberFormat="1" applyFont="1" applyFill="1" applyBorder="1" applyAlignment="1" applyProtection="1">
      <alignment horizontal="center"/>
    </xf>
    <xf numFmtId="10" fontId="31" fillId="8" borderId="28" xfId="0" applyNumberFormat="1" applyFont="1" applyFill="1" applyBorder="1" applyAlignment="1" applyProtection="1"/>
    <xf numFmtId="10" fontId="20" fillId="8" borderId="28" xfId="0" applyNumberFormat="1" applyFont="1" applyFill="1" applyBorder="1" applyAlignment="1" applyProtection="1"/>
    <xf numFmtId="164" fontId="5" fillId="0" borderId="11" xfId="3" applyFont="1" applyFill="1" applyBorder="1" applyAlignment="1" applyProtection="1">
      <alignment horizontal="right" wrapText="1" readingOrder="1"/>
    </xf>
    <xf numFmtId="0" fontId="3" fillId="2" borderId="0" xfId="0" applyFont="1" applyFill="1" applyAlignment="1" applyProtection="1">
      <alignment horizontal="left" vertical="top" wrapText="1"/>
    </xf>
    <xf numFmtId="0" fontId="7" fillId="2" borderId="0" xfId="0" applyFont="1" applyFill="1" applyBorder="1" applyAlignment="1" applyProtection="1">
      <alignment horizontal="center" vertical="center" wrapText="1"/>
    </xf>
    <xf numFmtId="0" fontId="5" fillId="3" borderId="13" xfId="0" applyFont="1" applyFill="1" applyBorder="1" applyAlignment="1" applyProtection="1">
      <alignment horizontal="center" vertical="center" wrapText="1" readingOrder="1"/>
    </xf>
    <xf numFmtId="0" fontId="7" fillId="3" borderId="13" xfId="0" applyFont="1" applyFill="1" applyBorder="1" applyAlignment="1" applyProtection="1">
      <alignment horizontal="center" vertical="center" wrapText="1" readingOrder="1"/>
    </xf>
    <xf numFmtId="10" fontId="20" fillId="8" borderId="10" xfId="0" applyNumberFormat="1" applyFont="1" applyFill="1" applyBorder="1" applyAlignment="1" applyProtection="1">
      <protection locked="0"/>
    </xf>
    <xf numFmtId="164" fontId="20" fillId="8" borderId="10" xfId="3" applyFont="1" applyFill="1" applyBorder="1" applyAlignment="1" applyProtection="1">
      <protection locked="0"/>
    </xf>
    <xf numFmtId="0" fontId="1" fillId="5" borderId="16" xfId="0" applyFont="1" applyFill="1" applyBorder="1"/>
    <xf numFmtId="0" fontId="22" fillId="0" borderId="14" xfId="0" applyFont="1" applyBorder="1"/>
    <xf numFmtId="0" fontId="23" fillId="0" borderId="14" xfId="0" applyFont="1" applyBorder="1"/>
    <xf numFmtId="168" fontId="7" fillId="0" borderId="5" xfId="1" applyNumberFormat="1" applyFont="1" applyFill="1" applyBorder="1" applyAlignment="1" applyProtection="1">
      <alignment horizontal="right" wrapText="1" readingOrder="1"/>
    </xf>
    <xf numFmtId="0" fontId="3" fillId="2" borderId="0" xfId="0" applyFont="1" applyFill="1" applyAlignment="1" applyProtection="1">
      <alignment horizontal="left" vertical="top" wrapText="1"/>
    </xf>
    <xf numFmtId="0" fontId="7" fillId="2" borderId="0" xfId="0" applyFont="1" applyFill="1" applyBorder="1" applyAlignment="1" applyProtection="1">
      <alignment horizontal="center" vertical="center" wrapText="1"/>
    </xf>
    <xf numFmtId="9" fontId="5" fillId="2" borderId="0" xfId="2" applyFont="1" applyFill="1" applyBorder="1" applyAlignment="1" applyProtection="1">
      <alignment horizontal="center" vertical="center" wrapText="1" readingOrder="1"/>
    </xf>
    <xf numFmtId="0" fontId="18" fillId="2" borderId="0" xfId="0" applyFont="1" applyFill="1" applyBorder="1" applyAlignment="1" applyProtection="1">
      <alignment horizontal="center" vertical="center" wrapText="1" readingOrder="1"/>
    </xf>
    <xf numFmtId="0" fontId="7" fillId="2" borderId="0" xfId="0" applyFont="1" applyFill="1" applyBorder="1" applyAlignment="1" applyProtection="1">
      <alignment horizontal="center" vertical="center" wrapText="1" readingOrder="1"/>
    </xf>
    <xf numFmtId="10" fontId="31" fillId="8" borderId="3" xfId="0" applyNumberFormat="1" applyFont="1" applyFill="1" applyBorder="1" applyAlignment="1" applyProtection="1">
      <alignment horizontal="left"/>
    </xf>
    <xf numFmtId="10" fontId="31" fillId="8" borderId="0" xfId="0" applyNumberFormat="1" applyFont="1" applyFill="1" applyAlignment="1" applyProtection="1">
      <alignment horizontal="left"/>
    </xf>
    <xf numFmtId="0" fontId="39" fillId="2" borderId="0" xfId="0" applyFont="1" applyFill="1" applyAlignment="1" applyProtection="1">
      <alignment horizontal="left" vertical="top" wrapText="1"/>
    </xf>
    <xf numFmtId="0" fontId="0" fillId="0" borderId="0" xfId="0" applyAlignment="1" applyProtection="1">
      <alignment horizontal="left" vertical="top" wrapText="1"/>
    </xf>
    <xf numFmtId="0" fontId="5" fillId="3" borderId="14" xfId="0" applyFont="1" applyFill="1" applyBorder="1" applyAlignment="1" applyProtection="1">
      <alignment horizontal="center" vertical="center" wrapText="1"/>
    </xf>
    <xf numFmtId="0" fontId="5" fillId="3" borderId="13"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9" fontId="5" fillId="3" borderId="13" xfId="2" applyFont="1" applyFill="1" applyBorder="1" applyAlignment="1" applyProtection="1">
      <alignment horizontal="center" vertical="center" wrapText="1" readingOrder="1"/>
    </xf>
    <xf numFmtId="0" fontId="5" fillId="3" borderId="13" xfId="0" applyFont="1" applyFill="1" applyBorder="1" applyAlignment="1" applyProtection="1">
      <alignment horizontal="center" vertical="center" wrapText="1" readingOrder="1"/>
    </xf>
    <xf numFmtId="0" fontId="5" fillId="3" borderId="5" xfId="0" applyFont="1" applyFill="1" applyBorder="1" applyAlignment="1" applyProtection="1">
      <alignment horizontal="center" vertical="center" wrapText="1" readingOrder="1"/>
    </xf>
    <xf numFmtId="0" fontId="7" fillId="3" borderId="13" xfId="0" applyFont="1" applyFill="1" applyBorder="1" applyAlignment="1" applyProtection="1">
      <alignment horizontal="center" vertical="center" wrapText="1" readingOrder="1"/>
    </xf>
    <xf numFmtId="0" fontId="7" fillId="3" borderId="5" xfId="0" applyFont="1" applyFill="1" applyBorder="1" applyAlignment="1" applyProtection="1">
      <alignment horizontal="center" vertical="center" wrapText="1" readingOrder="1"/>
    </xf>
    <xf numFmtId="0" fontId="17" fillId="2" borderId="0" xfId="0" applyFont="1" applyFill="1" applyBorder="1" applyAlignment="1" applyProtection="1">
      <alignment horizontal="center" vertical="center" wrapText="1"/>
    </xf>
    <xf numFmtId="10" fontId="29" fillId="0" borderId="8" xfId="0" applyNumberFormat="1" applyFont="1" applyFill="1" applyBorder="1" applyAlignment="1" applyProtection="1">
      <alignment horizontal="center"/>
    </xf>
    <xf numFmtId="10" fontId="29" fillId="0" borderId="2" xfId="0" applyNumberFormat="1" applyFont="1" applyFill="1" applyBorder="1" applyAlignment="1" applyProtection="1">
      <alignment horizontal="center"/>
    </xf>
    <xf numFmtId="10" fontId="29" fillId="8" borderId="8" xfId="0" applyNumberFormat="1" applyFont="1" applyFill="1" applyBorder="1" applyAlignment="1">
      <alignment horizontal="center"/>
    </xf>
    <xf numFmtId="0" fontId="40" fillId="0" borderId="1" xfId="0" applyFont="1" applyBorder="1" applyAlignment="1">
      <alignment horizontal="center"/>
    </xf>
    <xf numFmtId="0" fontId="40" fillId="0" borderId="2" xfId="0" applyFont="1" applyBorder="1" applyAlignment="1">
      <alignment horizontal="center"/>
    </xf>
    <xf numFmtId="0" fontId="1" fillId="2" borderId="0" xfId="0" applyFont="1" applyFill="1"/>
    <xf numFmtId="10" fontId="20" fillId="10" borderId="8" xfId="0" applyNumberFormat="1" applyFont="1" applyFill="1" applyBorder="1" applyAlignment="1">
      <alignment horizontal="center"/>
    </xf>
    <xf numFmtId="10" fontId="20" fillId="10" borderId="1" xfId="0" applyNumberFormat="1" applyFont="1" applyFill="1" applyBorder="1" applyAlignment="1">
      <alignment horizontal="center"/>
    </xf>
    <xf numFmtId="10" fontId="20" fillId="10" borderId="2" xfId="0" applyNumberFormat="1" applyFont="1" applyFill="1" applyBorder="1" applyAlignment="1">
      <alignment horizontal="center"/>
    </xf>
    <xf numFmtId="0" fontId="1" fillId="4" borderId="29" xfId="0" applyFont="1" applyFill="1" applyBorder="1" applyAlignment="1">
      <alignment horizontal="justify" vertical="top" wrapText="1"/>
    </xf>
    <xf numFmtId="0" fontId="20" fillId="8" borderId="31" xfId="0" applyFont="1" applyFill="1" applyBorder="1" applyProtection="1">
      <protection locked="0"/>
    </xf>
    <xf numFmtId="0" fontId="0" fillId="0" borderId="4" xfId="0" applyBorder="1" applyProtection="1">
      <protection locked="0"/>
    </xf>
    <xf numFmtId="0" fontId="0" fillId="0" borderId="20" xfId="0" applyBorder="1" applyProtection="1">
      <protection locked="0"/>
    </xf>
    <xf numFmtId="0" fontId="20" fillId="8" borderId="21" xfId="0" applyFont="1" applyFill="1" applyBorder="1" applyProtection="1">
      <protection locked="0"/>
    </xf>
    <xf numFmtId="0" fontId="0" fillId="0" borderId="0" xfId="0" applyProtection="1">
      <protection locked="0"/>
    </xf>
    <xf numFmtId="0" fontId="0" fillId="0" borderId="22" xfId="0" applyBorder="1" applyProtection="1">
      <protection locked="0"/>
    </xf>
    <xf numFmtId="0" fontId="1" fillId="4" borderId="32" xfId="0" applyFont="1" applyFill="1" applyBorder="1" applyAlignment="1">
      <alignment horizontal="justify" vertical="top" wrapText="1"/>
    </xf>
    <xf numFmtId="0" fontId="1" fillId="4" borderId="30" xfId="0" applyFont="1" applyFill="1" applyBorder="1" applyAlignment="1">
      <alignment horizontal="justify" vertical="top" wrapText="1"/>
    </xf>
    <xf numFmtId="0" fontId="0" fillId="0" borderId="26" xfId="0" applyBorder="1" applyProtection="1">
      <protection locked="0"/>
    </xf>
    <xf numFmtId="0" fontId="0" fillId="0" borderId="17" xfId="0" applyBorder="1" applyProtection="1">
      <protection locked="0"/>
    </xf>
    <xf numFmtId="0" fontId="0" fillId="0" borderId="27" xfId="0" applyBorder="1" applyProtection="1">
      <protection locked="0"/>
    </xf>
  </cellXfs>
  <cellStyles count="6">
    <cellStyle name="Hyperlink" xfId="5" builtinId="8"/>
    <cellStyle name="Komma" xfId="1" builtinId="3"/>
    <cellStyle name="Procent" xfId="2" builtinId="5"/>
    <cellStyle name="Standaard" xfId="0" builtinId="0"/>
    <cellStyle name="Standaard 2" xfId="4" xr:uid="{00000000-0005-0000-0000-000004000000}"/>
    <cellStyle name="Valuta" xfId="3" builtinId="4"/>
  </cellStyles>
  <dxfs count="0"/>
  <tableStyles count="0" defaultTableStyle="TableStyleMedium9" defaultPivotStyle="PivotStyleLight16"/>
  <colors>
    <mruColors>
      <color rgb="FF009900"/>
      <color rgb="FFE0E0E0"/>
      <color rgb="FF369E38"/>
      <color rgb="FFD0E9F0"/>
      <color rgb="FFBEE2EC"/>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google.nl/url?sa=i&amp;rct=j&amp;q=&amp;esrc=s&amp;source=images&amp;cd=&amp;cad=rja&amp;uact=8&amp;ved=0ahUKEwiQle7dnNnSAhWHfhoKHZeXBMwQjRwIBw&amp;url=http://mixfillplus.com/products/uit-de-praktijk/&amp;psig=AFQjCNFkfRxDA82s_RJ6UkvdXPDdSf8XgQ&amp;ust=1489691847940467"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www.google.nl/url?sa=i&amp;rct=j&amp;q=&amp;esrc=s&amp;source=images&amp;cd=&amp;cad=rja&amp;uact=8&amp;ved=0ahUKEwiQle7dnNnSAhWHfhoKHZeXBMwQjRwIBw&amp;url=http://mixfillplus.com/products/uit-de-praktijk/&amp;psig=AFQjCNFkfRxDA82s_RJ6UkvdXPDdSf8XgQ&amp;ust=1489691847940467"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google.nl/url?sa=i&amp;rct=j&amp;q=&amp;esrc=s&amp;source=images&amp;cd=&amp;cad=rja&amp;uact=8&amp;ved=0ahUKEwiQle7dnNnSAhWHfhoKHZeXBMwQjRwIBw&amp;url=http://mixfillplus.com/products/uit-de-praktijk/&amp;psig=AFQjCNFkfRxDA82s_RJ6UkvdXPDdSf8XgQ&amp;ust=1489691847940467"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google.nl/url?sa=i&amp;rct=j&amp;q=&amp;esrc=s&amp;source=images&amp;cd=&amp;cad=rja&amp;uact=8&amp;ved=0ahUKEwiQle7dnNnSAhWHfhoKHZeXBMwQjRwIBw&amp;url=http://mixfillplus.com/products/uit-de-praktijk/&amp;psig=AFQjCNFkfRxDA82s_RJ6UkvdXPDdSf8XgQ&amp;ust=1489691847940467"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672353</xdr:colOff>
      <xdr:row>0</xdr:row>
      <xdr:rowOff>80682</xdr:rowOff>
    </xdr:from>
    <xdr:to>
      <xdr:col>1</xdr:col>
      <xdr:colOff>1124398</xdr:colOff>
      <xdr:row>0</xdr:row>
      <xdr:rowOff>797858</xdr:rowOff>
    </xdr:to>
    <xdr:pic>
      <xdr:nvPicPr>
        <xdr:cNvPr id="5" name="irc_mi" descr="Afbeeldingsresultaat voor gemeente noordenveld">
          <a:hlinkClick xmlns:r="http://schemas.openxmlformats.org/officeDocument/2006/relationships" r:id="rId1"/>
          <a:extLst>
            <a:ext uri="{FF2B5EF4-FFF2-40B4-BE49-F238E27FC236}">
              <a16:creationId xmlns:a16="http://schemas.microsoft.com/office/drawing/2014/main" id="{725BFF33-A2B9-4FA8-8971-C2D98488E58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353" y="80682"/>
          <a:ext cx="3155576" cy="71717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3146051</xdr:colOff>
      <xdr:row>1</xdr:row>
      <xdr:rowOff>707651</xdr:rowOff>
    </xdr:to>
    <xdr:pic>
      <xdr:nvPicPr>
        <xdr:cNvPr id="6" name="irc_mi" descr="Afbeeldingsresultaat voor gemeente noordenveld">
          <a:hlinkClick xmlns:r="http://schemas.openxmlformats.org/officeDocument/2006/relationships" r:id="rId1"/>
          <a:extLst>
            <a:ext uri="{FF2B5EF4-FFF2-40B4-BE49-F238E27FC236}">
              <a16:creationId xmlns:a16="http://schemas.microsoft.com/office/drawing/2014/main" id="{E6F81B0C-F635-4472-B5B2-1FDA29F09C5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0965" y="197224"/>
          <a:ext cx="3155576" cy="71717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3149861</xdr:colOff>
      <xdr:row>1</xdr:row>
      <xdr:rowOff>16136</xdr:rowOff>
    </xdr:to>
    <xdr:pic>
      <xdr:nvPicPr>
        <xdr:cNvPr id="6" name="irc_mi" descr="Afbeeldingsresultaat voor gemeente noordenveld">
          <a:hlinkClick xmlns:r="http://schemas.openxmlformats.org/officeDocument/2006/relationships" r:id="rId1"/>
          <a:extLst>
            <a:ext uri="{FF2B5EF4-FFF2-40B4-BE49-F238E27FC236}">
              <a16:creationId xmlns:a16="http://schemas.microsoft.com/office/drawing/2014/main" id="{7FB3E643-737A-4F72-98BE-CE31B8390A8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7220" y="0"/>
          <a:ext cx="3155576" cy="717176"/>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419100</xdr:colOff>
      <xdr:row>0</xdr:row>
      <xdr:rowOff>0</xdr:rowOff>
    </xdr:from>
    <xdr:to>
      <xdr:col>1</xdr:col>
      <xdr:colOff>1829696</xdr:colOff>
      <xdr:row>1</xdr:row>
      <xdr:rowOff>541916</xdr:rowOff>
    </xdr:to>
    <xdr:pic>
      <xdr:nvPicPr>
        <xdr:cNvPr id="5" name="irc_mi" descr="Afbeeldingsresultaat voor gemeente noordenveld">
          <a:hlinkClick xmlns:r="http://schemas.openxmlformats.org/officeDocument/2006/relationships" r:id="rId1"/>
          <a:extLst>
            <a:ext uri="{FF2B5EF4-FFF2-40B4-BE49-F238E27FC236}">
              <a16:creationId xmlns:a16="http://schemas.microsoft.com/office/drawing/2014/main" id="{3A8B9738-C058-48D3-83FC-C691888AEFF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9100" y="0"/>
          <a:ext cx="3155576" cy="717176"/>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Marielle Kemperink" id="{7A45DE92-2A52-43A2-890F-F3161D5274AB}" userId="S::Marielle.Kemperink@hetnic.nl::0146fe29-c439-46ab-9dd1-dea8b78b727b"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45" dT="2021-06-12T14:59:55.61" personId="{7A45DE92-2A52-43A2-890F-F3161D5274AB}" id="{FAEAA176-7E77-40ED-AD07-6F71D50FD884}">
    <text>Lettertype is in het grijs weergegeven.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L37"/>
  <sheetViews>
    <sheetView tabSelected="1" zoomScale="85" zoomScaleNormal="85" workbookViewId="0">
      <selection activeCell="B36" sqref="B36:F37"/>
    </sheetView>
  </sheetViews>
  <sheetFormatPr baseColWidth="10" defaultColWidth="9.19921875" defaultRowHeight="15" x14ac:dyDescent="0.2"/>
  <cols>
    <col min="1" max="1" width="39.3984375" style="4" customWidth="1"/>
    <col min="2" max="2" width="22.3984375" style="4" customWidth="1"/>
    <col min="3" max="3" width="21.3984375" style="4" customWidth="1"/>
    <col min="4" max="4" width="17.59765625" style="4" customWidth="1"/>
    <col min="5" max="5" width="26" style="4" customWidth="1"/>
    <col min="6" max="6" width="26.19921875" style="4" customWidth="1"/>
    <col min="7" max="7" width="18.59765625" style="4" customWidth="1"/>
    <col min="8" max="8" width="20.59765625" style="4" customWidth="1"/>
    <col min="9" max="9" width="16" style="4" bestFit="1" customWidth="1"/>
    <col min="10" max="10" width="11.796875" style="4" bestFit="1" customWidth="1"/>
    <col min="11" max="16384" width="9.19921875" style="4"/>
  </cols>
  <sheetData>
    <row r="1" spans="1:12" ht="69" customHeight="1" x14ac:dyDescent="0.2"/>
    <row r="2" spans="1:12" ht="19" x14ac:dyDescent="0.25">
      <c r="A2" s="2" t="s">
        <v>67</v>
      </c>
      <c r="B2" s="3"/>
    </row>
    <row r="3" spans="1:12" ht="98.5" customHeight="1" x14ac:dyDescent="0.2">
      <c r="A3" s="125" t="s">
        <v>68</v>
      </c>
      <c r="B3" s="126"/>
      <c r="C3" s="126"/>
      <c r="D3" s="126"/>
    </row>
    <row r="4" spans="1:12" ht="20" customHeight="1" x14ac:dyDescent="0.25">
      <c r="A4" s="2"/>
      <c r="B4" s="3"/>
    </row>
    <row r="5" spans="1:12" ht="20" customHeight="1" x14ac:dyDescent="0.2">
      <c r="A5" s="123" t="s">
        <v>57</v>
      </c>
      <c r="B5" s="124"/>
      <c r="C5" s="124"/>
      <c r="D5" s="124"/>
    </row>
    <row r="6" spans="1:12" ht="20" customHeight="1" thickBot="1" x14ac:dyDescent="0.3">
      <c r="A6" s="2"/>
      <c r="B6" s="3"/>
    </row>
    <row r="7" spans="1:12" ht="17" thickBot="1" x14ac:dyDescent="0.25">
      <c r="A7" s="101" t="s">
        <v>10</v>
      </c>
      <c r="B7" s="102"/>
      <c r="C7" s="103"/>
      <c r="D7" s="118"/>
      <c r="E7" s="118"/>
      <c r="F7" s="118"/>
    </row>
    <row r="8" spans="1:12" ht="13.5" customHeight="1" x14ac:dyDescent="0.2">
      <c r="A8" s="110"/>
      <c r="B8" s="111" t="s">
        <v>8</v>
      </c>
      <c r="C8" s="35" t="s">
        <v>11</v>
      </c>
      <c r="D8" s="118"/>
      <c r="E8" s="118"/>
      <c r="F8" s="118"/>
    </row>
    <row r="9" spans="1:12" ht="16" x14ac:dyDescent="0.2">
      <c r="A9" s="5" t="s">
        <v>64</v>
      </c>
      <c r="B9" s="44">
        <f>'Factor Fase A'!E49/100</f>
        <v>1.0832999999999999</v>
      </c>
      <c r="C9" s="44">
        <f>'Factor Fase B-C'!E48/100</f>
        <v>1.0832999999999999</v>
      </c>
    </row>
    <row r="10" spans="1:12" ht="16" thickBot="1" x14ac:dyDescent="0.25">
      <c r="A10" s="36"/>
      <c r="B10" s="26"/>
      <c r="C10" s="26"/>
    </row>
    <row r="11" spans="1:12" ht="17" thickBot="1" x14ac:dyDescent="0.25">
      <c r="A11" s="101" t="s">
        <v>1</v>
      </c>
      <c r="B11" s="102"/>
      <c r="C11" s="102"/>
      <c r="D11" s="103"/>
    </row>
    <row r="12" spans="1:12" ht="12.75" customHeight="1" x14ac:dyDescent="0.2">
      <c r="A12" s="128" t="s">
        <v>2</v>
      </c>
      <c r="B12" s="130">
        <v>1</v>
      </c>
      <c r="C12" s="130"/>
      <c r="D12" s="127" t="s">
        <v>13</v>
      </c>
    </row>
    <row r="13" spans="1:12" ht="15" customHeight="1" x14ac:dyDescent="0.2">
      <c r="A13" s="129"/>
      <c r="B13" s="29">
        <v>0.9</v>
      </c>
      <c r="C13" s="29">
        <v>0.1</v>
      </c>
      <c r="D13" s="128"/>
    </row>
    <row r="14" spans="1:12" ht="16" x14ac:dyDescent="0.2">
      <c r="A14" s="5" t="s">
        <v>64</v>
      </c>
      <c r="B14" s="6">
        <f>B9*B$13</f>
        <v>0.97497</v>
      </c>
      <c r="C14" s="6">
        <f>C9*C$13</f>
        <v>0.10833</v>
      </c>
      <c r="D14" s="43">
        <f>B14+C14</f>
        <v>1.0832999999999999</v>
      </c>
    </row>
    <row r="15" spans="1:12" ht="16" thickBot="1" x14ac:dyDescent="0.25">
      <c r="D15" s="7"/>
    </row>
    <row r="16" spans="1:12" ht="13.5" customHeight="1" thickBot="1" x14ac:dyDescent="0.25">
      <c r="A16" s="101" t="s">
        <v>3</v>
      </c>
      <c r="B16" s="103"/>
      <c r="C16" s="8"/>
      <c r="D16" s="8"/>
      <c r="E16" s="8"/>
      <c r="F16" s="9"/>
      <c r="G16" s="9"/>
      <c r="H16" s="8"/>
      <c r="I16" s="8"/>
      <c r="J16" s="118"/>
      <c r="K16" s="118"/>
      <c r="L16" s="118"/>
    </row>
    <row r="17" spans="1:12" x14ac:dyDescent="0.2">
      <c r="A17" s="131"/>
      <c r="B17" s="133" t="s">
        <v>14</v>
      </c>
      <c r="C17" s="119"/>
      <c r="D17" s="109"/>
      <c r="E17" s="109"/>
      <c r="F17" s="121"/>
      <c r="G17" s="122"/>
      <c r="H17" s="120"/>
      <c r="I17" s="119"/>
      <c r="J17" s="118"/>
      <c r="K17" s="118"/>
      <c r="L17" s="118"/>
    </row>
    <row r="18" spans="1:12" ht="31.5" customHeight="1" x14ac:dyDescent="0.2">
      <c r="A18" s="132"/>
      <c r="B18" s="134"/>
      <c r="C18" s="119"/>
      <c r="D18" s="109"/>
      <c r="E18" s="135"/>
      <c r="F18" s="121"/>
      <c r="G18" s="122"/>
      <c r="H18" s="120"/>
      <c r="I18" s="119"/>
      <c r="J18" s="118"/>
      <c r="K18" s="118"/>
      <c r="L18" s="118"/>
    </row>
    <row r="19" spans="1:12" ht="17.25" customHeight="1" x14ac:dyDescent="0.2">
      <c r="A19" s="5" t="s">
        <v>62</v>
      </c>
      <c r="B19" s="11">
        <f>'Nominale marge'!B6</f>
        <v>0</v>
      </c>
      <c r="C19" s="12"/>
      <c r="D19" s="12"/>
      <c r="E19" s="135"/>
      <c r="F19" s="13"/>
      <c r="G19" s="13"/>
      <c r="H19" s="14"/>
      <c r="I19" s="12"/>
      <c r="J19" s="118"/>
      <c r="K19" s="118"/>
      <c r="L19" s="118"/>
    </row>
    <row r="20" spans="1:12" ht="24" customHeight="1" x14ac:dyDescent="0.2">
      <c r="A20" s="40"/>
      <c r="B20" s="41"/>
      <c r="C20" s="12"/>
      <c r="D20" s="12"/>
      <c r="E20" s="135"/>
      <c r="F20" s="13"/>
      <c r="G20" s="13"/>
      <c r="H20" s="14"/>
      <c r="I20" s="12"/>
      <c r="J20" s="108"/>
      <c r="K20" s="108"/>
      <c r="L20" s="108"/>
    </row>
    <row r="21" spans="1:12" ht="16" thickBot="1" x14ac:dyDescent="0.25">
      <c r="A21" s="96"/>
      <c r="B21" s="96"/>
      <c r="C21" s="96"/>
      <c r="D21" s="96"/>
      <c r="E21" s="135"/>
      <c r="F21" s="9"/>
      <c r="G21" s="9"/>
    </row>
    <row r="22" spans="1:12" ht="15.75" customHeight="1" thickBot="1" x14ac:dyDescent="0.25">
      <c r="A22" s="101"/>
      <c r="B22" s="104" t="s">
        <v>17</v>
      </c>
      <c r="C22" s="101"/>
      <c r="D22" s="104"/>
      <c r="E22" s="103"/>
      <c r="F22" s="9"/>
      <c r="G22" s="9"/>
      <c r="H22" s="8"/>
      <c r="I22" s="8"/>
      <c r="J22" s="15"/>
      <c r="K22" s="15"/>
      <c r="L22" s="15"/>
    </row>
    <row r="23" spans="1:12" ht="32.25" customHeight="1" x14ac:dyDescent="0.2">
      <c r="A23" s="27"/>
      <c r="B23" s="37" t="s">
        <v>16</v>
      </c>
      <c r="C23" s="37" t="s">
        <v>5</v>
      </c>
      <c r="D23" s="38" t="s">
        <v>63</v>
      </c>
      <c r="E23" s="39"/>
      <c r="F23" s="10"/>
      <c r="G23" s="25"/>
      <c r="H23" s="15"/>
      <c r="I23" s="15"/>
      <c r="J23" s="15"/>
    </row>
    <row r="24" spans="1:12" ht="16" x14ac:dyDescent="0.2">
      <c r="A24" s="16" t="s">
        <v>13</v>
      </c>
      <c r="B24" s="42">
        <f>D14</f>
        <v>1.0832999999999999</v>
      </c>
      <c r="C24" s="30">
        <v>13.93</v>
      </c>
      <c r="D24" s="117">
        <v>13150</v>
      </c>
      <c r="E24" s="17">
        <f>(B24*C24)*D24</f>
        <v>198438.35235</v>
      </c>
      <c r="F24" s="18"/>
      <c r="G24" s="19"/>
      <c r="H24" s="15"/>
      <c r="I24" s="15"/>
      <c r="J24" s="15"/>
    </row>
    <row r="25" spans="1:12" ht="16" thickBot="1" x14ac:dyDescent="0.25">
      <c r="A25" s="32" t="s">
        <v>4</v>
      </c>
      <c r="B25" s="107">
        <f>B19</f>
        <v>0</v>
      </c>
      <c r="C25" s="33"/>
      <c r="D25" s="114"/>
      <c r="E25" s="20">
        <f>D24*B25</f>
        <v>0</v>
      </c>
      <c r="F25" s="21"/>
      <c r="G25" s="15"/>
      <c r="H25" s="15"/>
    </row>
    <row r="26" spans="1:12" ht="16" thickBot="1" x14ac:dyDescent="0.25">
      <c r="A26" s="9"/>
      <c r="B26" s="9"/>
      <c r="C26" s="9"/>
      <c r="D26" s="100"/>
      <c r="E26" s="9"/>
      <c r="F26" s="21"/>
      <c r="G26" s="15"/>
      <c r="H26" s="15"/>
    </row>
    <row r="27" spans="1:12" s="22" customFormat="1" ht="20" thickBot="1" x14ac:dyDescent="0.3">
      <c r="E27" s="97">
        <f>SUM(E24:E25)</f>
        <v>198438.35235</v>
      </c>
      <c r="F27" s="98" t="s">
        <v>18</v>
      </c>
      <c r="G27" s="24"/>
      <c r="H27" s="24"/>
    </row>
    <row r="28" spans="1:12" s="22" customFormat="1" ht="19" x14ac:dyDescent="0.25">
      <c r="A28" s="90" t="s">
        <v>15</v>
      </c>
      <c r="E28" s="23"/>
      <c r="F28" s="23"/>
      <c r="G28" s="24"/>
      <c r="H28" s="24"/>
    </row>
    <row r="29" spans="1:12" x14ac:dyDescent="0.2">
      <c r="A29" s="90" t="s">
        <v>56</v>
      </c>
      <c r="H29" s="15"/>
      <c r="I29" s="15"/>
      <c r="J29" s="15"/>
      <c r="K29" s="15"/>
      <c r="L29" s="15"/>
    </row>
    <row r="30" spans="1:12" ht="16" thickBot="1" x14ac:dyDescent="0.25">
      <c r="A30" s="90"/>
      <c r="H30" s="15"/>
      <c r="I30" s="15"/>
      <c r="J30" s="15"/>
      <c r="K30" s="15"/>
      <c r="L30" s="15"/>
    </row>
    <row r="31" spans="1:12" ht="17" thickBot="1" x14ac:dyDescent="0.25">
      <c r="A31" s="138" t="s">
        <v>57</v>
      </c>
      <c r="B31" s="139"/>
      <c r="C31" s="139"/>
      <c r="D31" s="139"/>
      <c r="E31" s="140"/>
      <c r="F31" s="141"/>
    </row>
    <row r="32" spans="1:12" ht="17" thickBot="1" x14ac:dyDescent="0.25">
      <c r="A32" s="142" t="s">
        <v>72</v>
      </c>
      <c r="B32" s="143"/>
      <c r="C32" s="143"/>
      <c r="D32" s="143"/>
      <c r="E32" s="143"/>
      <c r="F32" s="144"/>
    </row>
    <row r="33" spans="1:6" ht="16" x14ac:dyDescent="0.2">
      <c r="A33" s="145" t="s">
        <v>73</v>
      </c>
      <c r="B33" s="146"/>
      <c r="C33" s="147"/>
      <c r="D33" s="147"/>
      <c r="E33" s="147"/>
      <c r="F33" s="148"/>
    </row>
    <row r="34" spans="1:6" ht="16" x14ac:dyDescent="0.2">
      <c r="A34" s="145" t="s">
        <v>74</v>
      </c>
      <c r="B34" s="149"/>
      <c r="C34" s="150"/>
      <c r="D34" s="150"/>
      <c r="E34" s="150"/>
      <c r="F34" s="151"/>
    </row>
    <row r="35" spans="1:6" ht="16" x14ac:dyDescent="0.2">
      <c r="A35" s="145" t="s">
        <v>9</v>
      </c>
      <c r="B35" s="149"/>
      <c r="C35" s="150"/>
      <c r="D35" s="150"/>
      <c r="E35" s="150"/>
      <c r="F35" s="151"/>
    </row>
    <row r="36" spans="1:6" ht="16" x14ac:dyDescent="0.2">
      <c r="A36" s="152" t="s">
        <v>75</v>
      </c>
      <c r="B36" s="149"/>
      <c r="C36" s="150"/>
      <c r="D36" s="150"/>
      <c r="E36" s="150"/>
      <c r="F36" s="151"/>
    </row>
    <row r="37" spans="1:6" ht="16" thickBot="1" x14ac:dyDescent="0.25">
      <c r="A37" s="153"/>
      <c r="B37" s="154"/>
      <c r="C37" s="155"/>
      <c r="D37" s="155"/>
      <c r="E37" s="155"/>
      <c r="F37" s="156"/>
    </row>
  </sheetData>
  <sheetProtection algorithmName="SHA-512" hashValue="S8Z4LPN9jwc4A3LuyM6P29sseannO7mvsIbLiDTbPec7u6eWnpeYAxqCSoLcWtT+bTQ8ozGO3ybeps7gbDouWA==" saltValue="WrkosMMixy+lE55x7YXw9w==" spinCount="100000" sheet="1" objects="1" scenarios="1" selectLockedCells="1"/>
  <mergeCells count="21">
    <mergeCell ref="B34:F34"/>
    <mergeCell ref="B35:F35"/>
    <mergeCell ref="B36:F37"/>
    <mergeCell ref="A5:D5"/>
    <mergeCell ref="A3:D3"/>
    <mergeCell ref="D7:F8"/>
    <mergeCell ref="D12:D13"/>
    <mergeCell ref="A12:A13"/>
    <mergeCell ref="B12:C12"/>
    <mergeCell ref="A17:A18"/>
    <mergeCell ref="B17:B18"/>
    <mergeCell ref="C17:C18"/>
    <mergeCell ref="E18:E21"/>
    <mergeCell ref="A31:E31"/>
    <mergeCell ref="B32:F32"/>
    <mergeCell ref="B33:F33"/>
    <mergeCell ref="J16:L19"/>
    <mergeCell ref="I17:I18"/>
    <mergeCell ref="H17:H18"/>
    <mergeCell ref="F17:F18"/>
    <mergeCell ref="G17:G18"/>
  </mergeCells>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2"/>
  <sheetViews>
    <sheetView topLeftCell="A6" zoomScale="85" zoomScaleNormal="85" workbookViewId="0">
      <selection activeCell="E7" sqref="E7"/>
    </sheetView>
  </sheetViews>
  <sheetFormatPr baseColWidth="10" defaultColWidth="8.796875" defaultRowHeight="13" x14ac:dyDescent="0.15"/>
  <cols>
    <col min="1" max="1" width="11.19921875" style="50" bestFit="1" customWidth="1"/>
    <col min="2" max="2" width="76" style="50" bestFit="1" customWidth="1"/>
    <col min="3" max="4" width="8.796875" style="50"/>
    <col min="5" max="5" width="18" style="50" customWidth="1"/>
    <col min="6" max="16384" width="8.796875" style="50"/>
  </cols>
  <sheetData>
    <row r="1" spans="1:5" ht="16" x14ac:dyDescent="0.2">
      <c r="A1" s="47" t="s">
        <v>19</v>
      </c>
      <c r="B1" s="47"/>
      <c r="C1" s="47"/>
      <c r="D1" s="48"/>
      <c r="E1" s="49"/>
    </row>
    <row r="2" spans="1:5" ht="62" customHeight="1" x14ac:dyDescent="0.2">
      <c r="A2" s="47"/>
      <c r="C2" s="47"/>
      <c r="D2" s="47"/>
      <c r="E2" s="51"/>
    </row>
    <row r="3" spans="1:5" ht="16" x14ac:dyDescent="0.2">
      <c r="A3" s="99" t="s">
        <v>71</v>
      </c>
      <c r="B3" s="99"/>
      <c r="C3" s="47"/>
      <c r="D3" s="47"/>
      <c r="E3" s="51"/>
    </row>
    <row r="4" spans="1:5" ht="16" x14ac:dyDescent="0.2">
      <c r="A4" s="94" t="s">
        <v>57</v>
      </c>
      <c r="B4" s="95"/>
      <c r="C4" s="47"/>
      <c r="D4" s="47"/>
      <c r="E4" s="51"/>
    </row>
    <row r="5" spans="1:5" ht="34" x14ac:dyDescent="0.2">
      <c r="A5" s="52"/>
      <c r="B5" s="53" t="s">
        <v>20</v>
      </c>
      <c r="C5" s="53" t="s">
        <v>21</v>
      </c>
      <c r="D5" s="53"/>
      <c r="E5" s="54" t="s">
        <v>22</v>
      </c>
    </row>
    <row r="6" spans="1:5" ht="16" x14ac:dyDescent="0.2">
      <c r="A6" s="55" t="s">
        <v>23</v>
      </c>
      <c r="B6" s="56" t="s">
        <v>24</v>
      </c>
      <c r="C6" s="56"/>
      <c r="D6" s="57"/>
      <c r="E6" s="58">
        <v>100</v>
      </c>
    </row>
    <row r="7" spans="1:5" ht="16" x14ac:dyDescent="0.2">
      <c r="A7" s="55"/>
      <c r="B7" s="59" t="s">
        <v>25</v>
      </c>
      <c r="C7" s="59"/>
      <c r="D7" s="57"/>
      <c r="E7" s="112">
        <v>0</v>
      </c>
    </row>
    <row r="8" spans="1:5" ht="15" x14ac:dyDescent="0.2">
      <c r="A8" s="55"/>
      <c r="B8" s="60"/>
      <c r="C8" s="60" t="s">
        <v>26</v>
      </c>
      <c r="D8" s="57"/>
      <c r="E8" s="61">
        <f>+(1+E7)*E6</f>
        <v>100</v>
      </c>
    </row>
    <row r="9" spans="1:5" ht="15" x14ac:dyDescent="0.2">
      <c r="A9" s="55"/>
      <c r="B9" s="60"/>
      <c r="C9" s="60"/>
      <c r="D9" s="57"/>
      <c r="E9" s="61"/>
    </row>
    <row r="10" spans="1:5" ht="15" x14ac:dyDescent="0.2">
      <c r="A10" s="55" t="s">
        <v>27</v>
      </c>
      <c r="B10" s="60" t="s">
        <v>12</v>
      </c>
      <c r="C10" s="60"/>
      <c r="D10" s="57"/>
      <c r="E10" s="62"/>
    </row>
    <row r="11" spans="1:5" ht="15" x14ac:dyDescent="0.2">
      <c r="A11" s="55"/>
      <c r="B11" s="59" t="s">
        <v>28</v>
      </c>
      <c r="C11" s="116">
        <v>261</v>
      </c>
      <c r="D11" s="57"/>
      <c r="E11" s="62"/>
    </row>
    <row r="12" spans="1:5" ht="16" x14ac:dyDescent="0.2">
      <c r="A12" s="55"/>
      <c r="B12" s="115" t="s">
        <v>69</v>
      </c>
      <c r="C12" s="116">
        <v>144</v>
      </c>
      <c r="D12" s="112">
        <v>0</v>
      </c>
      <c r="E12" s="62"/>
    </row>
    <row r="13" spans="1:5" ht="16" x14ac:dyDescent="0.2">
      <c r="A13" s="55"/>
      <c r="B13" s="115" t="s">
        <v>70</v>
      </c>
      <c r="C13" s="116">
        <v>40.1</v>
      </c>
      <c r="D13" s="112">
        <v>0</v>
      </c>
      <c r="E13" s="62"/>
    </row>
    <row r="14" spans="1:5" ht="16" x14ac:dyDescent="0.2">
      <c r="A14" s="55"/>
      <c r="B14" s="115" t="s">
        <v>0</v>
      </c>
      <c r="C14" s="116">
        <v>5</v>
      </c>
      <c r="D14" s="112">
        <v>0</v>
      </c>
      <c r="E14" s="62"/>
    </row>
    <row r="15" spans="1:5" ht="15" x14ac:dyDescent="0.2">
      <c r="A15" s="55"/>
      <c r="B15" s="59"/>
      <c r="C15" s="60"/>
      <c r="D15" s="34"/>
      <c r="E15" s="62"/>
    </row>
    <row r="16" spans="1:5" ht="15" x14ac:dyDescent="0.2">
      <c r="A16" s="55"/>
      <c r="B16" s="59" t="s">
        <v>29</v>
      </c>
      <c r="C16" s="116">
        <v>0</v>
      </c>
      <c r="D16" s="34">
        <v>0</v>
      </c>
      <c r="E16" s="62"/>
    </row>
    <row r="17" spans="1:5" ht="16" x14ac:dyDescent="0.2">
      <c r="A17" s="55"/>
      <c r="B17" s="59" t="s">
        <v>30</v>
      </c>
      <c r="C17" s="116"/>
      <c r="D17" s="112">
        <v>0</v>
      </c>
      <c r="E17" s="62"/>
    </row>
    <row r="18" spans="1:5" ht="16" x14ac:dyDescent="0.2">
      <c r="A18" s="55"/>
      <c r="B18" s="59" t="s">
        <v>31</v>
      </c>
      <c r="C18" s="116"/>
      <c r="D18" s="112">
        <v>0</v>
      </c>
      <c r="E18" s="62"/>
    </row>
    <row r="19" spans="1:5" ht="15" x14ac:dyDescent="0.2">
      <c r="A19" s="55"/>
      <c r="B19" s="59"/>
      <c r="C19" s="60"/>
      <c r="D19" s="63"/>
      <c r="E19" s="62"/>
    </row>
    <row r="20" spans="1:5" ht="15" x14ac:dyDescent="0.2">
      <c r="A20" s="55"/>
      <c r="B20" s="59" t="s">
        <v>32</v>
      </c>
      <c r="C20" s="59"/>
      <c r="D20" s="64">
        <f>SUM(D12:D18)</f>
        <v>0</v>
      </c>
      <c r="E20" s="61">
        <f>SUM(D20)*($E$8)</f>
        <v>0</v>
      </c>
    </row>
    <row r="21" spans="1:5" ht="15" x14ac:dyDescent="0.2">
      <c r="A21" s="55"/>
      <c r="B21" s="59"/>
      <c r="C21" s="59"/>
      <c r="D21" s="64"/>
      <c r="E21" s="61"/>
    </row>
    <row r="22" spans="1:5" ht="15" x14ac:dyDescent="0.2">
      <c r="A22" s="55"/>
      <c r="B22" s="59" t="s">
        <v>33</v>
      </c>
      <c r="C22" s="57"/>
      <c r="D22" s="65" t="s">
        <v>34</v>
      </c>
      <c r="E22" s="61">
        <f>+(1+D20)*E8</f>
        <v>100</v>
      </c>
    </row>
    <row r="23" spans="1:5" ht="15" x14ac:dyDescent="0.2">
      <c r="A23" s="55"/>
      <c r="B23" s="59"/>
      <c r="C23" s="57"/>
      <c r="D23" s="59"/>
      <c r="E23" s="62"/>
    </row>
    <row r="24" spans="1:5" ht="15" x14ac:dyDescent="0.2">
      <c r="A24" s="55"/>
      <c r="B24" s="59" t="s">
        <v>35</v>
      </c>
      <c r="C24" s="57"/>
      <c r="D24" s="93">
        <v>8.3299999999999999E-2</v>
      </c>
      <c r="E24" s="61">
        <f>SUM(E22)*(D24)</f>
        <v>8.33</v>
      </c>
    </row>
    <row r="25" spans="1:5" ht="15" x14ac:dyDescent="0.2">
      <c r="A25" s="55"/>
      <c r="B25" s="59"/>
      <c r="C25" s="57"/>
      <c r="D25" s="59"/>
      <c r="E25" s="62"/>
    </row>
    <row r="26" spans="1:5" ht="15" x14ac:dyDescent="0.2">
      <c r="A26" s="55"/>
      <c r="B26" s="66" t="s">
        <v>36</v>
      </c>
      <c r="C26" s="67"/>
      <c r="D26" s="68" t="s">
        <v>37</v>
      </c>
      <c r="E26" s="69">
        <f>SUM(E22)+(E24)</f>
        <v>108.33</v>
      </c>
    </row>
    <row r="27" spans="1:5" ht="15" x14ac:dyDescent="0.2">
      <c r="A27" s="55"/>
      <c r="B27" s="59"/>
      <c r="C27" s="59"/>
      <c r="D27" s="57"/>
      <c r="E27" s="62"/>
    </row>
    <row r="28" spans="1:5" ht="15" x14ac:dyDescent="0.2">
      <c r="A28" s="55" t="s">
        <v>38</v>
      </c>
      <c r="B28" s="70" t="s">
        <v>39</v>
      </c>
      <c r="C28" s="71"/>
      <c r="D28" s="57"/>
      <c r="E28" s="62"/>
    </row>
    <row r="29" spans="1:5" ht="16" x14ac:dyDescent="0.2">
      <c r="A29" s="55"/>
      <c r="B29" s="72" t="s">
        <v>40</v>
      </c>
      <c r="C29" s="73"/>
      <c r="D29" s="112">
        <v>0</v>
      </c>
      <c r="E29" s="62"/>
    </row>
    <row r="30" spans="1:5" ht="16" x14ac:dyDescent="0.2">
      <c r="A30" s="55"/>
      <c r="B30" s="72" t="s">
        <v>41</v>
      </c>
      <c r="C30" s="73"/>
      <c r="D30" s="112">
        <v>0</v>
      </c>
      <c r="E30" s="62"/>
    </row>
    <row r="31" spans="1:5" ht="16" x14ac:dyDescent="0.2">
      <c r="A31" s="55"/>
      <c r="B31" s="72" t="s">
        <v>42</v>
      </c>
      <c r="C31" s="73"/>
      <c r="D31" s="112">
        <v>0</v>
      </c>
      <c r="E31" s="62"/>
    </row>
    <row r="32" spans="1:5" ht="16" x14ac:dyDescent="0.2">
      <c r="A32" s="55"/>
      <c r="B32" s="72" t="s">
        <v>43</v>
      </c>
      <c r="C32" s="73"/>
      <c r="D32" s="112">
        <v>0</v>
      </c>
      <c r="E32" s="62"/>
    </row>
    <row r="33" spans="1:7" ht="16" x14ac:dyDescent="0.2">
      <c r="A33" s="55"/>
      <c r="B33" s="72" t="s">
        <v>44</v>
      </c>
      <c r="C33" s="73"/>
      <c r="D33" s="112">
        <v>0</v>
      </c>
      <c r="E33" s="62"/>
    </row>
    <row r="34" spans="1:7" ht="16" x14ac:dyDescent="0.2">
      <c r="A34" s="55"/>
      <c r="B34" s="72" t="s">
        <v>59</v>
      </c>
      <c r="C34" s="73"/>
      <c r="D34" s="112">
        <v>0</v>
      </c>
      <c r="E34" s="62"/>
    </row>
    <row r="35" spans="1:7" s="78" customFormat="1" ht="15" x14ac:dyDescent="0.2">
      <c r="A35" s="74"/>
      <c r="B35" s="50"/>
      <c r="C35" s="75"/>
      <c r="D35" s="76">
        <v>0</v>
      </c>
      <c r="E35" s="77"/>
    </row>
    <row r="36" spans="1:7" ht="16" x14ac:dyDescent="0.2">
      <c r="A36" s="55"/>
      <c r="B36" s="72" t="s">
        <v>46</v>
      </c>
      <c r="C36" s="73"/>
      <c r="D36" s="112">
        <v>0</v>
      </c>
      <c r="E36" s="62"/>
    </row>
    <row r="37" spans="1:7" ht="16" x14ac:dyDescent="0.2">
      <c r="A37" s="55"/>
      <c r="B37" s="72" t="s">
        <v>7</v>
      </c>
      <c r="C37" s="73"/>
      <c r="D37" s="112">
        <v>0</v>
      </c>
      <c r="E37" s="62"/>
    </row>
    <row r="38" spans="1:7" ht="16" x14ac:dyDescent="0.2">
      <c r="A38" s="55"/>
      <c r="B38" s="72" t="s">
        <v>47</v>
      </c>
      <c r="C38" s="73"/>
      <c r="D38" s="112">
        <v>0</v>
      </c>
      <c r="E38" s="62"/>
    </row>
    <row r="39" spans="1:7" ht="15" x14ac:dyDescent="0.2">
      <c r="A39" s="55"/>
      <c r="B39" s="72"/>
      <c r="C39" s="73"/>
      <c r="D39" s="57"/>
      <c r="E39" s="62"/>
    </row>
    <row r="40" spans="1:7" ht="15" x14ac:dyDescent="0.2">
      <c r="A40" s="55"/>
      <c r="B40" s="72" t="s">
        <v>48</v>
      </c>
      <c r="C40" s="73"/>
      <c r="D40" s="64">
        <f>SUM(D29:D38)</f>
        <v>0</v>
      </c>
      <c r="E40" s="61"/>
      <c r="G40" s="78"/>
    </row>
    <row r="41" spans="1:7" ht="15" x14ac:dyDescent="0.2">
      <c r="A41" s="55"/>
      <c r="B41" s="72"/>
      <c r="C41" s="73"/>
      <c r="D41" s="57"/>
      <c r="E41" s="62"/>
    </row>
    <row r="42" spans="1:7" ht="15" x14ac:dyDescent="0.2">
      <c r="A42" s="55"/>
      <c r="B42" s="79" t="s">
        <v>49</v>
      </c>
      <c r="C42" s="80"/>
      <c r="D42" s="57"/>
      <c r="E42" s="69">
        <f>(1+D40)*E26</f>
        <v>108.33</v>
      </c>
    </row>
    <row r="43" spans="1:7" ht="15" x14ac:dyDescent="0.2">
      <c r="A43" s="55"/>
      <c r="B43" s="81"/>
      <c r="C43" s="82"/>
      <c r="D43" s="57"/>
      <c r="E43" s="62"/>
    </row>
    <row r="44" spans="1:7" ht="15" x14ac:dyDescent="0.2">
      <c r="A44" s="55" t="s">
        <v>50</v>
      </c>
      <c r="B44" s="70" t="s">
        <v>51</v>
      </c>
      <c r="C44" s="71"/>
      <c r="D44" s="57"/>
      <c r="E44" s="62"/>
    </row>
    <row r="45" spans="1:7" ht="16" x14ac:dyDescent="0.2">
      <c r="A45" s="55"/>
      <c r="B45" s="112" t="s">
        <v>60</v>
      </c>
      <c r="C45" s="73"/>
      <c r="D45" s="112">
        <v>0</v>
      </c>
      <c r="E45" s="62"/>
    </row>
    <row r="46" spans="1:7" ht="16" x14ac:dyDescent="0.2">
      <c r="A46" s="55"/>
      <c r="B46" s="112" t="s">
        <v>65</v>
      </c>
      <c r="C46" s="82"/>
      <c r="D46" s="112">
        <v>0</v>
      </c>
      <c r="E46" s="62"/>
    </row>
    <row r="47" spans="1:7" ht="15" x14ac:dyDescent="0.2">
      <c r="A47" s="55"/>
      <c r="B47" s="83"/>
      <c r="C47" s="57"/>
      <c r="D47" s="57"/>
      <c r="E47" s="61">
        <f>SUM((D45)+(D46))*(E42)</f>
        <v>0</v>
      </c>
    </row>
    <row r="48" spans="1:7" ht="16" x14ac:dyDescent="0.2">
      <c r="A48" s="84"/>
      <c r="B48" s="47"/>
      <c r="C48" s="47"/>
      <c r="D48" s="47"/>
      <c r="E48" s="51"/>
    </row>
    <row r="49" spans="1:5" ht="20" thickBot="1" x14ac:dyDescent="0.3">
      <c r="A49" s="85"/>
      <c r="B49" s="86" t="s">
        <v>52</v>
      </c>
      <c r="C49" s="87"/>
      <c r="D49" s="87"/>
      <c r="E49" s="88">
        <f>SUM(E42)+(E47)</f>
        <v>108.33</v>
      </c>
    </row>
    <row r="52" spans="1:5" ht="120" x14ac:dyDescent="0.2">
      <c r="A52" s="46" t="s">
        <v>6</v>
      </c>
      <c r="B52" s="45" t="s">
        <v>55</v>
      </c>
    </row>
  </sheetData>
  <sheetProtection algorithmName="SHA-512" hashValue="qMcaBXv6oKZbsg0TbrrX9E7rtS1hmZdWWOruiEYEzPS6Ydzu8KOfCmdgPQ2KVv3ZFF6A4RxaGvYkukwfRkqtOg==" saltValue="Ytn1yOvA74iJm0ZNYxmbAA==" spinCount="100000" sheet="1" objects="1" scenarios="1" selectLockedCells="1"/>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0"/>
  <sheetViews>
    <sheetView topLeftCell="A9" workbookViewId="0">
      <selection activeCell="B44" sqref="B44"/>
    </sheetView>
  </sheetViews>
  <sheetFormatPr baseColWidth="10" defaultColWidth="8.796875" defaultRowHeight="13" x14ac:dyDescent="0.15"/>
  <cols>
    <col min="1" max="1" width="9" style="50" customWidth="1"/>
    <col min="2" max="2" width="76" style="50" bestFit="1" customWidth="1"/>
    <col min="3" max="3" width="8.796875" style="50"/>
    <col min="4" max="4" width="10.19921875" style="50" bestFit="1" customWidth="1"/>
    <col min="5" max="5" width="10.796875" style="50" customWidth="1"/>
    <col min="6" max="16384" width="8.796875" style="50"/>
  </cols>
  <sheetData>
    <row r="1" spans="1:5" ht="56" customHeight="1" x14ac:dyDescent="0.2">
      <c r="A1" s="47"/>
      <c r="B1" s="47"/>
      <c r="C1" s="47"/>
      <c r="D1" s="48"/>
      <c r="E1" s="49"/>
    </row>
    <row r="2" spans="1:5" ht="16" x14ac:dyDescent="0.2">
      <c r="A2" s="99" t="s">
        <v>71</v>
      </c>
      <c r="B2" s="99"/>
      <c r="C2" s="47"/>
      <c r="D2" s="47"/>
      <c r="E2" s="51"/>
    </row>
    <row r="3" spans="1:5" ht="16" x14ac:dyDescent="0.2">
      <c r="A3" s="94" t="s">
        <v>57</v>
      </c>
      <c r="B3" s="95"/>
      <c r="C3" s="47"/>
      <c r="D3" s="47"/>
      <c r="E3" s="51"/>
    </row>
    <row r="4" spans="1:5" ht="34" x14ac:dyDescent="0.2">
      <c r="A4" s="52"/>
      <c r="B4" s="53" t="s">
        <v>20</v>
      </c>
      <c r="C4" s="53" t="s">
        <v>66</v>
      </c>
      <c r="D4" s="53"/>
      <c r="E4" s="54" t="s">
        <v>22</v>
      </c>
    </row>
    <row r="5" spans="1:5" ht="16" x14ac:dyDescent="0.2">
      <c r="A5" s="55" t="s">
        <v>23</v>
      </c>
      <c r="B5" s="56" t="s">
        <v>24</v>
      </c>
      <c r="C5" s="56"/>
      <c r="D5" s="57"/>
      <c r="E5" s="58">
        <v>100</v>
      </c>
    </row>
    <row r="6" spans="1:5" ht="16" x14ac:dyDescent="0.2">
      <c r="A6" s="55"/>
      <c r="B6" s="59" t="s">
        <v>25</v>
      </c>
      <c r="C6" s="59"/>
      <c r="D6" s="57"/>
      <c r="E6" s="112">
        <v>0</v>
      </c>
    </row>
    <row r="7" spans="1:5" ht="15" x14ac:dyDescent="0.2">
      <c r="A7" s="55"/>
      <c r="B7" s="60"/>
      <c r="C7" s="60" t="s">
        <v>26</v>
      </c>
      <c r="D7" s="57"/>
      <c r="E7" s="61">
        <f>+(1+E6)*E5</f>
        <v>100</v>
      </c>
    </row>
    <row r="8" spans="1:5" ht="15" x14ac:dyDescent="0.2">
      <c r="A8" s="55"/>
      <c r="B8" s="60"/>
      <c r="C8" s="60"/>
      <c r="D8" s="57"/>
      <c r="E8" s="61"/>
    </row>
    <row r="9" spans="1:5" ht="15" x14ac:dyDescent="0.2">
      <c r="A9" s="55" t="s">
        <v>27</v>
      </c>
      <c r="B9" s="60" t="s">
        <v>12</v>
      </c>
      <c r="C9" s="60"/>
      <c r="D9" s="57"/>
      <c r="E9" s="62"/>
    </row>
    <row r="10" spans="1:5" ht="15" x14ac:dyDescent="0.2">
      <c r="A10" s="55"/>
      <c r="B10" s="59" t="s">
        <v>28</v>
      </c>
      <c r="C10" s="116">
        <v>261</v>
      </c>
      <c r="D10" s="57"/>
      <c r="E10" s="62"/>
    </row>
    <row r="11" spans="1:5" ht="16" x14ac:dyDescent="0.2">
      <c r="A11" s="55"/>
      <c r="B11" s="115" t="s">
        <v>69</v>
      </c>
      <c r="C11" s="116">
        <v>144</v>
      </c>
      <c r="D11" s="112">
        <v>0</v>
      </c>
      <c r="E11" s="62"/>
    </row>
    <row r="12" spans="1:5" ht="16" x14ac:dyDescent="0.2">
      <c r="A12" s="55"/>
      <c r="B12" s="115" t="s">
        <v>70</v>
      </c>
      <c r="C12" s="116">
        <v>40.1</v>
      </c>
      <c r="D12" s="112">
        <v>0</v>
      </c>
      <c r="E12" s="62"/>
    </row>
    <row r="13" spans="1:5" ht="16" x14ac:dyDescent="0.2">
      <c r="A13" s="55"/>
      <c r="B13" s="115" t="s">
        <v>0</v>
      </c>
      <c r="C13" s="116">
        <v>5</v>
      </c>
      <c r="D13" s="112">
        <v>0</v>
      </c>
      <c r="E13" s="62"/>
    </row>
    <row r="14" spans="1:5" ht="15" x14ac:dyDescent="0.2">
      <c r="A14" s="55"/>
      <c r="B14" s="59"/>
      <c r="C14" s="60"/>
      <c r="D14" s="34"/>
      <c r="E14" s="62"/>
    </row>
    <row r="15" spans="1:5" ht="15" x14ac:dyDescent="0.2">
      <c r="A15" s="55"/>
      <c r="B15" s="59" t="s">
        <v>29</v>
      </c>
      <c r="C15" s="60">
        <v>0</v>
      </c>
      <c r="D15" s="34">
        <v>0</v>
      </c>
      <c r="E15" s="62"/>
    </row>
    <row r="16" spans="1:5" ht="16" x14ac:dyDescent="0.2">
      <c r="A16" s="55"/>
      <c r="B16" s="59" t="s">
        <v>30</v>
      </c>
      <c r="C16" s="60"/>
      <c r="D16" s="112">
        <v>0</v>
      </c>
      <c r="E16" s="62"/>
    </row>
    <row r="17" spans="1:5" ht="16" x14ac:dyDescent="0.2">
      <c r="A17" s="55"/>
      <c r="B17" s="59" t="s">
        <v>31</v>
      </c>
      <c r="C17" s="59"/>
      <c r="D17" s="112">
        <v>0</v>
      </c>
      <c r="E17" s="62"/>
    </row>
    <row r="18" spans="1:5" ht="15" x14ac:dyDescent="0.2">
      <c r="A18" s="55"/>
      <c r="B18" s="59"/>
      <c r="C18" s="59"/>
      <c r="D18" s="63"/>
      <c r="E18" s="62"/>
    </row>
    <row r="19" spans="1:5" ht="15" x14ac:dyDescent="0.2">
      <c r="A19" s="55"/>
      <c r="B19" s="59" t="s">
        <v>32</v>
      </c>
      <c r="C19" s="59"/>
      <c r="D19" s="64">
        <f>SUM(D11:D17)</f>
        <v>0</v>
      </c>
      <c r="E19" s="61">
        <f>SUM(D19)*($E$7)</f>
        <v>0</v>
      </c>
    </row>
    <row r="20" spans="1:5" ht="15" x14ac:dyDescent="0.2">
      <c r="A20" s="55"/>
      <c r="B20" s="59"/>
      <c r="C20" s="59"/>
      <c r="D20" s="64"/>
      <c r="E20" s="61"/>
    </row>
    <row r="21" spans="1:5" ht="15" x14ac:dyDescent="0.2">
      <c r="A21" s="55"/>
      <c r="B21" s="59" t="s">
        <v>33</v>
      </c>
      <c r="C21" s="57"/>
      <c r="D21" s="65" t="s">
        <v>34</v>
      </c>
      <c r="E21" s="61">
        <f>+(1+D19)*E7</f>
        <v>100</v>
      </c>
    </row>
    <row r="22" spans="1:5" ht="15" x14ac:dyDescent="0.2">
      <c r="A22" s="55"/>
      <c r="B22" s="59"/>
      <c r="C22" s="57"/>
      <c r="D22" s="59"/>
      <c r="E22" s="62"/>
    </row>
    <row r="23" spans="1:5" ht="15" x14ac:dyDescent="0.2">
      <c r="A23" s="55"/>
      <c r="B23" s="59" t="s">
        <v>35</v>
      </c>
      <c r="C23" s="57"/>
      <c r="D23" s="64">
        <f>'Factor Fase A'!D24</f>
        <v>8.3299999999999999E-2</v>
      </c>
      <c r="E23" s="61">
        <f>SUM(E21)*(D23)</f>
        <v>8.33</v>
      </c>
    </row>
    <row r="24" spans="1:5" ht="15" x14ac:dyDescent="0.2">
      <c r="A24" s="55"/>
      <c r="B24" s="59"/>
      <c r="C24" s="57"/>
      <c r="D24" s="59"/>
      <c r="E24" s="62"/>
    </row>
    <row r="25" spans="1:5" ht="15" x14ac:dyDescent="0.2">
      <c r="A25" s="55"/>
      <c r="B25" s="66" t="s">
        <v>36</v>
      </c>
      <c r="C25" s="67"/>
      <c r="D25" s="68" t="s">
        <v>37</v>
      </c>
      <c r="E25" s="69">
        <f>SUM(E21)+(E23)</f>
        <v>108.33</v>
      </c>
    </row>
    <row r="26" spans="1:5" ht="15" x14ac:dyDescent="0.2">
      <c r="A26" s="55"/>
      <c r="B26" s="59"/>
      <c r="C26" s="59"/>
      <c r="D26" s="57"/>
      <c r="E26" s="62"/>
    </row>
    <row r="27" spans="1:5" ht="15" x14ac:dyDescent="0.2">
      <c r="A27" s="55" t="s">
        <v>38</v>
      </c>
      <c r="B27" s="70" t="s">
        <v>39</v>
      </c>
      <c r="C27" s="71"/>
      <c r="D27" s="57"/>
      <c r="E27" s="62"/>
    </row>
    <row r="28" spans="1:5" ht="16" x14ac:dyDescent="0.2">
      <c r="A28" s="55"/>
      <c r="B28" s="72" t="s">
        <v>40</v>
      </c>
      <c r="C28" s="73"/>
      <c r="D28" s="112">
        <v>0</v>
      </c>
      <c r="E28" s="62"/>
    </row>
    <row r="29" spans="1:5" ht="16" x14ac:dyDescent="0.2">
      <c r="A29" s="55"/>
      <c r="B29" s="72" t="s">
        <v>41</v>
      </c>
      <c r="C29" s="73"/>
      <c r="D29" s="112">
        <v>0</v>
      </c>
      <c r="E29" s="62"/>
    </row>
    <row r="30" spans="1:5" ht="16" x14ac:dyDescent="0.2">
      <c r="A30" s="55"/>
      <c r="B30" s="72" t="s">
        <v>42</v>
      </c>
      <c r="C30" s="73"/>
      <c r="D30" s="112">
        <v>0</v>
      </c>
      <c r="E30" s="62"/>
    </row>
    <row r="31" spans="1:5" ht="16" x14ac:dyDescent="0.2">
      <c r="A31" s="55"/>
      <c r="B31" s="72" t="s">
        <v>43</v>
      </c>
      <c r="C31" s="73"/>
      <c r="D31" s="112">
        <v>0</v>
      </c>
      <c r="E31" s="62"/>
    </row>
    <row r="32" spans="1:5" ht="16" x14ac:dyDescent="0.2">
      <c r="A32" s="55"/>
      <c r="B32" s="72" t="s">
        <v>44</v>
      </c>
      <c r="C32" s="73"/>
      <c r="D32" s="112">
        <v>0</v>
      </c>
      <c r="E32" s="62"/>
    </row>
    <row r="33" spans="1:5" ht="16" x14ac:dyDescent="0.2">
      <c r="A33" s="55"/>
      <c r="B33" s="72" t="s">
        <v>59</v>
      </c>
      <c r="C33" s="73"/>
      <c r="D33" s="112">
        <v>0</v>
      </c>
      <c r="E33" s="62"/>
    </row>
    <row r="34" spans="1:5" ht="15" x14ac:dyDescent="0.2">
      <c r="A34" s="55"/>
      <c r="B34" s="72" t="s">
        <v>45</v>
      </c>
      <c r="C34" s="73"/>
      <c r="D34" s="89">
        <v>0</v>
      </c>
      <c r="E34" s="62"/>
    </row>
    <row r="35" spans="1:5" ht="16" x14ac:dyDescent="0.2">
      <c r="A35" s="55"/>
      <c r="B35" s="72" t="s">
        <v>46</v>
      </c>
      <c r="C35" s="73"/>
      <c r="D35" s="112">
        <v>0</v>
      </c>
      <c r="E35" s="62"/>
    </row>
    <row r="36" spans="1:5" ht="16" x14ac:dyDescent="0.2">
      <c r="A36" s="55"/>
      <c r="B36" s="72" t="s">
        <v>7</v>
      </c>
      <c r="C36" s="73"/>
      <c r="D36" s="112">
        <v>0</v>
      </c>
      <c r="E36" s="62"/>
    </row>
    <row r="37" spans="1:5" ht="16" x14ac:dyDescent="0.2">
      <c r="A37" s="55"/>
      <c r="B37" s="72" t="s">
        <v>47</v>
      </c>
      <c r="C37" s="73"/>
      <c r="D37" s="112">
        <v>0</v>
      </c>
      <c r="E37" s="62"/>
    </row>
    <row r="38" spans="1:5" ht="15" x14ac:dyDescent="0.2">
      <c r="A38" s="55"/>
      <c r="B38" s="72"/>
      <c r="C38" s="73"/>
      <c r="D38" s="57"/>
      <c r="E38" s="62"/>
    </row>
    <row r="39" spans="1:5" ht="15" x14ac:dyDescent="0.2">
      <c r="A39" s="55"/>
      <c r="B39" s="72" t="s">
        <v>48</v>
      </c>
      <c r="C39" s="73"/>
      <c r="D39" s="64">
        <f>SUM(D28:D37)</f>
        <v>0</v>
      </c>
      <c r="E39" s="61"/>
    </row>
    <row r="40" spans="1:5" ht="15" x14ac:dyDescent="0.2">
      <c r="A40" s="55"/>
      <c r="B40" s="72"/>
      <c r="C40" s="73"/>
      <c r="D40" s="57"/>
      <c r="E40" s="62"/>
    </row>
    <row r="41" spans="1:5" ht="15" x14ac:dyDescent="0.2">
      <c r="A41" s="55"/>
      <c r="B41" s="79" t="s">
        <v>49</v>
      </c>
      <c r="C41" s="80"/>
      <c r="D41" s="57"/>
      <c r="E41" s="69">
        <f>(1+D39)*E25</f>
        <v>108.33</v>
      </c>
    </row>
    <row r="42" spans="1:5" ht="15" x14ac:dyDescent="0.2">
      <c r="A42" s="55"/>
      <c r="B42" s="81"/>
      <c r="C42" s="82"/>
      <c r="D42" s="57"/>
      <c r="E42" s="62"/>
    </row>
    <row r="43" spans="1:5" ht="15" x14ac:dyDescent="0.2">
      <c r="A43" s="55" t="s">
        <v>50</v>
      </c>
      <c r="B43" s="70" t="s">
        <v>51</v>
      </c>
      <c r="C43" s="71"/>
      <c r="D43" s="57"/>
      <c r="E43" s="62"/>
    </row>
    <row r="44" spans="1:5" ht="16" x14ac:dyDescent="0.2">
      <c r="A44" s="55"/>
      <c r="B44" s="112" t="s">
        <v>61</v>
      </c>
      <c r="C44" s="73"/>
      <c r="D44" s="112">
        <v>0</v>
      </c>
      <c r="E44" s="62"/>
    </row>
    <row r="45" spans="1:5" ht="16" x14ac:dyDescent="0.2">
      <c r="A45" s="55"/>
      <c r="B45" s="112" t="s">
        <v>65</v>
      </c>
      <c r="C45" s="82"/>
      <c r="D45" s="112">
        <v>0</v>
      </c>
      <c r="E45" s="62"/>
    </row>
    <row r="46" spans="1:5" ht="15" x14ac:dyDescent="0.2">
      <c r="A46" s="55"/>
      <c r="B46" s="83"/>
      <c r="C46" s="57"/>
      <c r="D46" s="57"/>
      <c r="E46" s="61">
        <f>SUM((D44)+(D45))*(E41)</f>
        <v>0</v>
      </c>
    </row>
    <row r="47" spans="1:5" ht="16" x14ac:dyDescent="0.2">
      <c r="A47" s="84"/>
      <c r="B47" s="47"/>
      <c r="C47" s="47"/>
      <c r="D47" s="47"/>
      <c r="E47" s="51"/>
    </row>
    <row r="48" spans="1:5" ht="20" thickBot="1" x14ac:dyDescent="0.3">
      <c r="A48" s="85"/>
      <c r="B48" s="86" t="s">
        <v>52</v>
      </c>
      <c r="C48" s="87"/>
      <c r="D48" s="87"/>
      <c r="E48" s="88">
        <f>SUM(E41)+(E46)</f>
        <v>108.33</v>
      </c>
    </row>
    <row r="50" spans="1:2" ht="105" x14ac:dyDescent="0.2">
      <c r="A50" s="46" t="s">
        <v>6</v>
      </c>
      <c r="B50" s="45" t="s">
        <v>54</v>
      </c>
    </row>
  </sheetData>
  <sheetProtection algorithmName="SHA-512" hashValue="N7s2GxG0bglAxLTjZ0zmQJ5sI7XeXVDR5FeQNvI4DSeoE4jFCB98ggI3JeJ4i2+ndXrDI5GiiXa3R2nP1lNDvw==" saltValue="pJEko+0IN1leESUiJGAqWg==" spinCount="100000" sheet="1" objects="1" scenarios="1" selectLockedCell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2:B6"/>
  <sheetViews>
    <sheetView workbookViewId="0">
      <selection activeCell="B6" sqref="B6"/>
    </sheetView>
  </sheetViews>
  <sheetFormatPr baseColWidth="10" defaultColWidth="9.19921875" defaultRowHeight="14" x14ac:dyDescent="0.2"/>
  <cols>
    <col min="1" max="1" width="25.3984375" style="1" customWidth="1"/>
    <col min="2" max="2" width="33.59765625" style="1" bestFit="1" customWidth="1"/>
    <col min="3" max="16384" width="9.19921875" style="1"/>
  </cols>
  <sheetData>
    <row r="2" spans="1:2" ht="46" customHeight="1" thickBot="1" x14ac:dyDescent="0.25">
      <c r="A2" s="31"/>
    </row>
    <row r="3" spans="1:2" ht="13.75" customHeight="1" thickBot="1" x14ac:dyDescent="0.25">
      <c r="A3" s="136" t="s">
        <v>53</v>
      </c>
      <c r="B3" s="137"/>
    </row>
    <row r="4" spans="1:2" ht="16" x14ac:dyDescent="0.2">
      <c r="A4" s="105" t="s">
        <v>57</v>
      </c>
      <c r="B4" s="106"/>
    </row>
    <row r="5" spans="1:2" ht="39.75" customHeight="1" x14ac:dyDescent="0.2">
      <c r="A5" s="28"/>
      <c r="B5" s="92" t="s">
        <v>14</v>
      </c>
    </row>
    <row r="6" spans="1:2" ht="16" x14ac:dyDescent="0.2">
      <c r="A6" s="91" t="s">
        <v>58</v>
      </c>
      <c r="B6" s="113"/>
    </row>
  </sheetData>
  <sheetProtection algorithmName="SHA-512" hashValue="hWxHxx3LyaAgvlxVQ+SpNd13NNm3ATWhPAmxHauKEgLxgk7HhSfHLDG3hs0QGezOfCbhC/2OckuAWJiYr5nDmw==" saltValue="4LfVW4RwQ3Cypk3X0+fINg==" spinCount="100000" sheet="1" objects="1" scenarios="1" selectLockedCells="1"/>
  <protectedRanges>
    <protectedRange password="FB90" sqref="B6" name="Bereik1"/>
  </protectedRanges>
  <mergeCells count="1">
    <mergeCell ref="A3:B3"/>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FA6272-852F-4D6D-A480-12DB4D82E5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996599-C1D8-4F28-A498-C46F3EF4E486}">
  <ds:schemaRef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http://schemas.microsoft.com/office/2006/metadata/properties"/>
    <ds:schemaRef ds:uri="118699ed-b0bb-4314-a950-7636bf7a902d"/>
    <ds:schemaRef ds:uri="http://schemas.microsoft.com/office/infopath/2007/PartnerControls"/>
    <ds:schemaRef ds:uri="df334da4-c630-45b1-95f0-858e998e8867"/>
    <ds:schemaRef ds:uri="http://purl.org/dc/elements/1.1/"/>
  </ds:schemaRefs>
</ds:datastoreItem>
</file>

<file path=customXml/itemProps3.xml><?xml version="1.0" encoding="utf-8"?>
<ds:datastoreItem xmlns:ds="http://schemas.openxmlformats.org/officeDocument/2006/customXml" ds:itemID="{BE624CA4-D38B-4073-94F0-7309EA23C7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Totaalblad - huidig</vt:lpstr>
      <vt:lpstr>Factor Fase A</vt:lpstr>
      <vt:lpstr>Factor Fase B-C</vt:lpstr>
      <vt:lpstr>Nominale marge</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spanninga</dc:creator>
  <cp:lastModifiedBy>Ruben Kip</cp:lastModifiedBy>
  <cp:lastPrinted>2015-01-22T12:11:16Z</cp:lastPrinted>
  <dcterms:created xsi:type="dcterms:W3CDTF">2012-07-25T14:01:01Z</dcterms:created>
  <dcterms:modified xsi:type="dcterms:W3CDTF">2021-06-15T09:56:50Z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