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unitedqualitybv.sharepoint.com/klanten/Docs/Groningen/EA verwerking afval (928)/07. Nota van inlichtingen/NvI 2/"/>
    </mc:Choice>
  </mc:AlternateContent>
  <xr:revisionPtr revIDLastSave="48" documentId="8_{F71D9F62-3A9B-4A33-9D52-27D15A6695BC}" xr6:coauthVersionLast="47" xr6:coauthVersionMax="47" xr10:uidLastSave="{44E612B1-A5D6-496E-856A-3FABB17F3782}"/>
  <bookViews>
    <workbookView xWindow="-120" yWindow="-120" windowWidth="29040" windowHeight="15840" activeTab="2" xr2:uid="{82060E88-1CCB-4F33-98AF-01AE61D745DA}"/>
  </bookViews>
  <sheets>
    <sheet name="Voorblad" sheetId="1" r:id="rId1"/>
    <sheet name="1. Kwaliteit Perceel 2" sheetId="3" r:id="rId2"/>
    <sheet name="2. Prijs Perceel 2" sheetId="2" r:id="rId3"/>
    <sheet name="3. Fictieve inschrijfprijs P2" sheetId="4" r:id="rId4"/>
  </sheets>
  <definedNames>
    <definedName name="_xlnm.Print_Area" localSheetId="1">'1. Kwaliteit Perceel 2'!$A$1:$G$67</definedName>
    <definedName name="_xlnm.Print_Area" localSheetId="2">'2. Prijs Perceel 2'!$A$1:$G$33</definedName>
    <definedName name="_xlnm.Print_Area" localSheetId="3">'3. Fictieve inschrijfprijs P2'!$A$1:$C$8</definedName>
    <definedName name="_xlnm.Print_Area" localSheetId="0">Voorblad!$B$2:$H$11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 r="E12" i="2"/>
  <c r="E11" i="2"/>
  <c r="E10" i="2"/>
  <c r="E63" i="3"/>
  <c r="F48" i="3"/>
  <c r="G56" i="3"/>
  <c r="F52" i="3"/>
  <c r="G12" i="2"/>
  <c r="F37" i="3" l="1"/>
  <c r="F25" i="3"/>
  <c r="F13" i="3" l="1"/>
  <c r="F4" i="3"/>
  <c r="G13" i="2"/>
  <c r="G11" i="2"/>
  <c r="G10" i="2"/>
  <c r="G4" i="2"/>
  <c r="F63" i="3" l="1"/>
  <c r="C4" i="4" s="1"/>
  <c r="G15" i="2"/>
  <c r="C5" i="4" s="1"/>
  <c r="C7" i="4" l="1"/>
</calcChain>
</file>

<file path=xl/sharedStrings.xml><?xml version="1.0" encoding="utf-8"?>
<sst xmlns="http://schemas.openxmlformats.org/spreadsheetml/2006/main" count="215" uniqueCount="140">
  <si>
    <t>Inhoud:</t>
  </si>
  <si>
    <t>T1.</t>
  </si>
  <si>
    <t>T2.</t>
  </si>
  <si>
    <t>T3.</t>
  </si>
  <si>
    <t>Ontvangst</t>
  </si>
  <si>
    <t>NR.</t>
  </si>
  <si>
    <t xml:space="preserve">Omschrijving </t>
  </si>
  <si>
    <t>Eenheid</t>
  </si>
  <si>
    <r>
      <t xml:space="preserve">Prijs per eenheid (A) excl. btw </t>
    </r>
    <r>
      <rPr>
        <b/>
        <sz val="11"/>
        <color theme="1"/>
        <rFont val="Calibri Light"/>
        <family val="2"/>
        <scheme val="major"/>
      </rPr>
      <t>(1)</t>
    </r>
  </si>
  <si>
    <r>
      <t xml:space="preserve">Aantal (B) </t>
    </r>
    <r>
      <rPr>
        <b/>
        <sz val="11"/>
        <color theme="1"/>
        <rFont val="Calibri Light"/>
        <family val="2"/>
        <scheme val="major"/>
      </rPr>
      <t>(3)</t>
    </r>
  </si>
  <si>
    <t>Subtotalen (AxB) excl. btw</t>
  </si>
  <si>
    <t>PR-1</t>
  </si>
  <si>
    <t>Prijs voor ontvangst (incl. eventueel op-, overslag en transport)</t>
  </si>
  <si>
    <t>Ton</t>
  </si>
  <si>
    <t>Verwerking</t>
  </si>
  <si>
    <t>Marktprijs (per ton)</t>
  </si>
  <si>
    <t>PR-2</t>
  </si>
  <si>
    <r>
      <t xml:space="preserve">Op- of afslag t.o.v. de marktprijs </t>
    </r>
    <r>
      <rPr>
        <b/>
        <sz val="11"/>
        <color theme="1"/>
        <rFont val="Calibri Light"/>
        <family val="2"/>
        <scheme val="major"/>
      </rPr>
      <t>(2)</t>
    </r>
  </si>
  <si>
    <r>
      <t xml:space="preserve">Prijs per eenheid voor verwerking(A) </t>
    </r>
    <r>
      <rPr>
        <b/>
        <sz val="11"/>
        <color theme="1"/>
        <rFont val="Calibri Light"/>
        <family val="2"/>
        <scheme val="major"/>
      </rPr>
      <t>(1)</t>
    </r>
  </si>
  <si>
    <t>PR-3</t>
  </si>
  <si>
    <t>PR-5</t>
  </si>
  <si>
    <r>
      <t xml:space="preserve">Verwerking van A-hout - </t>
    </r>
    <r>
      <rPr>
        <b/>
        <sz val="11"/>
        <color theme="1"/>
        <rFont val="Calibri Light"/>
        <family val="2"/>
        <scheme val="major"/>
      </rPr>
      <t>optioneel onderdeel van de opdracht</t>
    </r>
  </si>
  <si>
    <t>PR-6</t>
  </si>
  <si>
    <t>Totale inschrijfprijs (4)</t>
  </si>
  <si>
    <t>Gegevens ontvangstlocatie (indien afwijkend van verwerkingslocatie)</t>
  </si>
  <si>
    <t>Naam</t>
  </si>
  <si>
    <t>Adres</t>
  </si>
  <si>
    <t>Postcode</t>
  </si>
  <si>
    <t>Plaats</t>
  </si>
  <si>
    <t>Eigenaar</t>
  </si>
  <si>
    <t>PR-7</t>
  </si>
  <si>
    <t>Gegevens verwerkingslocatie</t>
  </si>
  <si>
    <t>Stroom</t>
  </si>
  <si>
    <t>PR-8</t>
  </si>
  <si>
    <t>PR-9</t>
  </si>
  <si>
    <t>PR-10</t>
  </si>
  <si>
    <t xml:space="preserve">Voorwaarden </t>
  </si>
  <si>
    <t>Voorwaarde</t>
  </si>
  <si>
    <t>ALG</t>
  </si>
  <si>
    <t xml:space="preserve">Inschrijver past, op straffe van uitsluiting, alleen de geel gearceerde cellen aan. Inschrijver moet alle geel gearceerde cellen correct en ondubbelzinnig invullen. </t>
  </si>
  <si>
    <t xml:space="preserve">De eenheidsprijzen zijn conform alle voorwaarden uit het programma van eisen en alle overige aanbestedingsdocumenten (waaronder de kwalitatieve gunningscriteria).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</si>
  <si>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</si>
  <si>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Deze prijs wordt gebruikt voor de beoordeling van het onderdeel prijs en de beoordeling van de fictieve inschrijfprijs.</t>
  </si>
  <si>
    <t>Beoordeling aangeboden ontvangstlocatie</t>
  </si>
  <si>
    <t>Vraag</t>
  </si>
  <si>
    <t>Vraagstelling</t>
  </si>
  <si>
    <t>Antwoord</t>
  </si>
  <si>
    <t>Maximale kwaliteitswaarde</t>
  </si>
  <si>
    <t>Behaalde fictieve korting</t>
  </si>
  <si>
    <t>Toekennen van de score</t>
  </si>
  <si>
    <t>KG-1</t>
  </si>
  <si>
    <t>A</t>
  </si>
  <si>
    <t>Wat is de aangeboden ontvangstlocatie? Minimaal de volgende gegevens moeten worden verstrekt:
- volledige naam van de ontvangstlocatie;
- volledig adres van de ontvangstlocatie;
- type locatie (verwerkingslocatie of overslaglocatie)
- eigenaar van de ontvangstlocatie.</t>
  </si>
  <si>
    <t>Naam:
Adres:
Type:
Eigenaar:</t>
  </si>
  <si>
    <r>
      <t xml:space="preserve">Als de reistijd gelijk is aan de voor dit perceel vastgestelde maximale reistijd (conform tabblad 1) = geen kwaliteitswaarde (zijnde €0,- fictieve korting op de inschrijfprijs). 
Als de reistijd gelijk is aan de minimale reistijd (zijnde 5 minuten) = maximale kwaliteitswaarde (zijnde de maximale fictieve korting op inschrijfprijs). 
Formule voor het berekenen van de behaalde kwaliteitswaarde (zijnde de fictieve korting op de inschrijfprijs):
</t>
    </r>
    <r>
      <rPr>
        <i/>
        <sz val="11"/>
        <color theme="1"/>
        <rFont val="Calibri Light"/>
        <family val="2"/>
        <scheme val="major"/>
      </rPr>
      <t>Formule: (1-(aangeboden reistijd-minimale reistijd)/maximale reistijd-minimale reistijd))*maximale kwaliteitswaarde = fictieve korting op inschrijfprijs</t>
    </r>
  </si>
  <si>
    <t>B</t>
  </si>
  <si>
    <t>Wat is de reistijd vanaf het centrale punt in het werkgebied naar de ontvangstlocatie (berekenen conform eis O-4)? Het gaat om een enkele reis. De reistijd moet opgegeven worden in hele minuten.</t>
  </si>
  <si>
    <t>C</t>
  </si>
  <si>
    <t>Indienen van bewijsvoering conform de in eis O-4 uitgewerkte methode.</t>
  </si>
  <si>
    <t>In een PDF document bijvoegen achter onderdeel 05  van de inschrijving.</t>
  </si>
  <si>
    <t>Minimale reistijd</t>
  </si>
  <si>
    <t>Maximale reistijd</t>
  </si>
  <si>
    <t>CO2 Prestatie ladder</t>
  </si>
  <si>
    <t>Antwoord (meerkeuze)</t>
  </si>
  <si>
    <t>KG-2</t>
  </si>
  <si>
    <t>Beschikt inschrijver over een CO2 Prestatieladder certificering?</t>
  </si>
  <si>
    <t>[Invullen door inschrijver]</t>
  </si>
  <si>
    <t>A) Nee.</t>
  </si>
  <si>
    <t>B) Ja, inschrijver is gecertificeerd op niveau 1</t>
  </si>
  <si>
    <t>C) Ja, inschrijver is gecertificeerd op niveau 2</t>
  </si>
  <si>
    <t>D) Ja, inschrijver is gecertificeerd op niveau 3</t>
  </si>
  <si>
    <t>E) Ja, inschrijver is gecertificeerd op niveau 4</t>
  </si>
  <si>
    <t>F) Ja, inschrijver is gecertificeerd op niveau 5</t>
  </si>
  <si>
    <t xml:space="preserve">Verwerking </t>
  </si>
  <si>
    <t>KG-3</t>
  </si>
  <si>
    <t>A1</t>
  </si>
  <si>
    <t>Wendt inschrijver (een deel van) de stroom A-/B-Hout voor een hoogwaardigere verwerkingsstandaard aan?</t>
  </si>
  <si>
    <t>A2</t>
  </si>
  <si>
    <t>Op welke hoogwaardigere verwerkingsstandaard verwerkt inschrijver dit deel van het A-/B-hout?</t>
  </si>
  <si>
    <t>[invullen door inschrijver]</t>
  </si>
  <si>
    <t>A3</t>
  </si>
  <si>
    <t>Beschrijf de techniek/verwerkingsmethode die hiervoor ingezet wordt.</t>
  </si>
  <si>
    <t>A4</t>
  </si>
  <si>
    <t>Welk deel (in een percentage van het totaal) wendt inschrijver aan voor deze hoogwaardigere verwerkingstechniek/-methode?</t>
  </si>
  <si>
    <t>B1</t>
  </si>
  <si>
    <t>Wendt inschrijver de stroom A-hout (als opdrachtgever deze apart inzamelt) voor een hoogwaardigere verwerkingsstandaard aan?</t>
  </si>
  <si>
    <t>Antwoord optie 'Nee' bij vraag B1 = Geen fictieve korting
Antwoord optie 'Ja' bij vraag B1: waardering o.b.v. antwoord B2:
  - Antwoordoptie A (hergebruik) = 100% van de maximale kwaliteitswaarde
  - Antwoordoptie B (recycling gelijke toepassing) = 75% van de maximale kwaliteitswaarde
  - Antwoordoptie C (recycling niet gelijke toepassing) = 50% van de maximale kwaliteitswaarde</t>
  </si>
  <si>
    <t>B2</t>
  </si>
  <si>
    <t>Op welke hoogwaardigere verwerkingsstandaard verwerkt inschrijver het A-hout?</t>
  </si>
  <si>
    <t>B3</t>
  </si>
  <si>
    <t>Ja</t>
  </si>
  <si>
    <t>N.v.t. (antwoord op de vorige vraag was 'Nee')</t>
  </si>
  <si>
    <t>Nee</t>
  </si>
  <si>
    <t>A) Conform afvalhiërarchie uit LAP3: stap b: voorbereiding voor hergebruik</t>
  </si>
  <si>
    <t>B) Conform afvalhiërarchie uit LAP3: stap c1: recycling van het oorspronkelijke functionele materiaal in een gelijke of vergelijkbare toepassing</t>
  </si>
  <si>
    <t>C) Conform afvalhiërarchie uit LAP3: stap c2: recycling van het oorspronkelijke functionele materiaal in een niet gelijke of vergelijkbare toepassing</t>
  </si>
  <si>
    <t>Maximaal te behalen fictieve korting</t>
  </si>
  <si>
    <t>Totaal</t>
  </si>
  <si>
    <t>KG</t>
  </si>
  <si>
    <t>PR</t>
  </si>
  <si>
    <t>Totale inschrijfprijs</t>
  </si>
  <si>
    <t>PSO prestatieniveau</t>
  </si>
  <si>
    <t>Beschikt inschrijver over een prestatieniveau van de Prestatieladder Socialer Ondernemen (PSO)?</t>
  </si>
  <si>
    <t>B) Ja, inschrijver heeft de Aspirant-status</t>
  </si>
  <si>
    <t>C) Ja, inschrijver heeft PSO Trede 1</t>
  </si>
  <si>
    <t>D) Ja, inschrijver heeft PSO Trede 2</t>
  </si>
  <si>
    <t>E) Ja, inschrijver heeft PSO Trede 3</t>
  </si>
  <si>
    <t>F) Ja, inschrijver heeft PSO Trede 3 en PSO 30+ certificering</t>
  </si>
  <si>
    <t>KG-4</t>
  </si>
  <si>
    <t>SROI</t>
  </si>
  <si>
    <t>Antwoord (percentage boven op het geëiste))</t>
  </si>
  <si>
    <t>A) 0%</t>
  </si>
  <si>
    <t>F) meer dan 8%</t>
  </si>
  <si>
    <t>KG-5</t>
  </si>
  <si>
    <t>PR-4</t>
  </si>
  <si>
    <r>
      <t xml:space="preserve">Verwerking van hoogwaardig A-/B-hout - </t>
    </r>
    <r>
      <rPr>
        <b/>
        <sz val="11"/>
        <color theme="1"/>
        <rFont val="Calibri Light"/>
        <family val="2"/>
        <scheme val="major"/>
      </rPr>
      <t>optioneel onderdeel van de opdracht</t>
    </r>
  </si>
  <si>
    <r>
      <t>Verwerking van B-hout - a</t>
    </r>
    <r>
      <rPr>
        <b/>
        <sz val="11"/>
        <color theme="1"/>
        <rFont val="Calibri Light"/>
        <family val="2"/>
        <scheme val="major"/>
      </rPr>
      <t>ls opdrachtgever de pilot met gescheiden A-hout of hoogwaardig A-/B-hout inzameling continueert en uitbreidt naar alle milieustraten.</t>
    </r>
  </si>
  <si>
    <t>Kwalitatieve gunningscriteria perceel 2</t>
  </si>
  <si>
    <t>Prijsinvulformulier perceel 2</t>
  </si>
  <si>
    <t>Fictieve inschrijfprijs perceel 2</t>
  </si>
  <si>
    <t>Bijlage 04A
Tab 1: Kwalitatieve gunningscriteria perceel 2</t>
  </si>
  <si>
    <t>Bijlage 04A
Tab 2: Prijsinvulformulier perceel 2</t>
  </si>
  <si>
    <t>Bijlage 04A
Tab 3: Fictieve inschrijfprijs perceel 2</t>
  </si>
  <si>
    <t>Bijlage 04A - Invulformulier gunningscriteria perceel 2
(A-/B-hout Gemeente Groningen Commercieel)
Behorende bij de Europese openbare aanbesteding 
"Verwerking van de afval- en reststromen: Hout, BSA en Dakleer"</t>
  </si>
  <si>
    <t>Totale fictieve inschrijfprijs
Deze prijs vermelden in TenderNed</t>
  </si>
  <si>
    <t>Garandeeert inschrijver een hogere SROI inzet dan geëist is in hoofdstuk IV paragraaf H van de aanbestedingsleidraad?
Indien inschrijve reen hogere SROI inzet garandeert, dient hij de jaarlijkse inzet (boven op het geëiste percentage per jaar) in % op te geven.</t>
  </si>
  <si>
    <t>Antwoordoptie A = Geen fictieve korting
Antwoordoptie B = 20% van de maximale kwaliteitswaarde
Antwoordoptie C = 40% van de maximale kwaliteitswaarde
Antwoordoptie D = 60% van de maximale kwaliteitswaarde
Antwoordoptie E = 80% van de maximale kwaliteitswaarde
Antwoordoptie F = 100% van de maximale kwaliteitswaarde</t>
  </si>
  <si>
    <r>
      <t>Antwoord optie 'Nee' bij vraag A1 = Geen fictieve korting
Antwoord optie 'Ja' bij vraag A1: waardering o.b.v. antwoord A2 en A4:
Antwoord op vraag A2: Hoogwaardigere verwerkingsstandaard:
  - Antwoordoptie A (hergebruik) = 100% 
  - Antwoordoptie B (recycling gelijke toepassing) = 75% 
  - Antwoordoptie C (recycling niet gelijke toepassing) = 50% 
Antwoord op vraag A4: Het hoogwaardiger te verwerken deel:
  - Antwoordoptie A: 25% 
  - Antwoordoptie B: 50% 
  - Antwoordoptie C: 75% 
  - Antwoordoptie D: 100% 
Formule voor toekennen van de fictieve korting: (</t>
    </r>
    <r>
      <rPr>
        <i/>
        <sz val="11"/>
        <color theme="1"/>
        <rFont val="Calibri Light"/>
        <family val="2"/>
        <scheme val="major"/>
      </rPr>
      <t xml:space="preserve">maximale kwaliteitswaarde x A2 waardering hoogwaardigere verwerkingsstandaard) x A4 waardering hoogwaardiger te verwerken deel </t>
    </r>
  </si>
  <si>
    <t>A: 1 tot 10%</t>
  </si>
  <si>
    <t>B: 11 tot 15%</t>
  </si>
  <si>
    <t>C: 16 tot 25%</t>
  </si>
  <si>
    <t>D: Meer dan 25%</t>
  </si>
  <si>
    <t>B) &gt;0% tot 2%</t>
  </si>
  <si>
    <t>Antwoordoptie 0%  = Geen fictieve korting
Antwoordoptie &gt;0% tot 2%= 20% van de maximale kwaliteitswaarde
Antwoordoptie 2% tot 4% = 40% van de maximale kwaliteitswaarde
Antwoordoptie 4% tot 6% = 60% van de maximale kwaliteitswaarde
Antwoordoptie 6% tot 8% = 80% van de maximale kwaliteitswaarde
Antwoordoptie meer dan 8% = 100% van de maximale kwaliteitswaarde</t>
  </si>
  <si>
    <t>C) 2% tot 4%</t>
  </si>
  <si>
    <t>D) 4% tot 6%</t>
  </si>
  <si>
    <t>E) 6% tot 8%</t>
  </si>
  <si>
    <t>Verwerking van A-/B-hout 
Afslag: negatief getal
Opslag: positief getal</t>
  </si>
  <si>
    <t>Marktprijs 1 juli 2021: EUWID Recycling und Entsorgung, Behandeltes Altholz vorgebrochen (0-300 mm), Norwesten</t>
  </si>
  <si>
    <t xml:space="preserve">Als opdrachtgever een afslag (kosten boven op de marktprijs) aanbiedt moet inschrijver een positief getal invullen. Als inschrijver een opslag (extra korting op de marktprijs) aanbiedt, moet inschrijver een negatief getal (incl. het minteken) invullen. Inschrijver is zelf volledig verantwoordelijk voor het correct invullen van de op- en/of afslag per prijsonderdeel.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</si>
</sst>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_ ;\-#,##0\ "/>
    <numFmt numFmtId="165" formatCode="&quot;€&quot;\ #,##0.00"/>
  </numFmts>
  <fonts count="18" x14ac:knownFonts="1">
    <font>
      <sz val="11"/>
      <color theme="1"/>
      <name val="Calibri"/>
      <family val="2"/>
      <scheme val="minor"/>
    </font>
    <font>
      <sz val="11"/>
      <color theme="1"/>
      <name val="Calibri"/>
      <family val="2"/>
      <scheme val="minor"/>
    </font>
    <font>
      <sz val="10"/>
      <name val="Arial"/>
      <family val="2"/>
    </font>
    <font>
      <sz val="11"/>
      <name val="Calibri Light"/>
      <family val="2"/>
      <scheme val="major"/>
    </font>
    <font>
      <u/>
      <sz val="11"/>
      <name val="Calibri Light"/>
      <family val="2"/>
      <scheme val="major"/>
    </font>
    <font>
      <b/>
      <sz val="14"/>
      <color theme="0"/>
      <name val="Calibri Light"/>
      <family val="2"/>
      <scheme val="major"/>
    </font>
    <font>
      <sz val="9"/>
      <color theme="1"/>
      <name val="Century Gothic"/>
      <family val="2"/>
    </font>
    <font>
      <sz val="11"/>
      <color theme="1"/>
      <name val="Calibri Light"/>
      <family val="2"/>
      <scheme val="major"/>
    </font>
    <font>
      <b/>
      <sz val="11"/>
      <color theme="0"/>
      <name val="Calibri Light"/>
      <family val="2"/>
      <scheme val="major"/>
    </font>
    <font>
      <b/>
      <sz val="11"/>
      <color theme="1"/>
      <name val="Calibri Light"/>
      <family val="2"/>
      <scheme val="major"/>
    </font>
    <font>
      <i/>
      <sz val="11"/>
      <color theme="1"/>
      <name val="Calibri Light"/>
      <family val="2"/>
      <scheme val="major"/>
    </font>
    <font>
      <sz val="11"/>
      <color theme="0" tint="-0.14999847407452621"/>
      <name val="Calibri Light"/>
      <family val="2"/>
      <scheme val="major"/>
    </font>
    <font>
      <b/>
      <sz val="11"/>
      <color theme="0" tint="-0.14999847407452621"/>
      <name val="Calibri Light"/>
      <family val="2"/>
      <scheme val="major"/>
    </font>
    <font>
      <sz val="11"/>
      <color theme="0" tint="-0.249977111117893"/>
      <name val="Calibri Light"/>
      <family val="2"/>
      <scheme val="major"/>
    </font>
    <font>
      <b/>
      <sz val="11"/>
      <color theme="0" tint="-0.249977111117893"/>
      <name val="Calibri Light"/>
      <family val="2"/>
      <scheme val="major"/>
    </font>
    <font>
      <b/>
      <sz val="12"/>
      <name val="Calibri Light"/>
      <family val="2"/>
      <scheme val="major"/>
    </font>
    <font>
      <sz val="11"/>
      <color rgb="FFFF0000"/>
      <name val="Calibri Light"/>
      <family val="2"/>
      <scheme val="major"/>
    </font>
    <font>
      <sz val="11"/>
      <color theme="0"/>
      <name val="Calibri Light"/>
      <family val="2"/>
      <scheme val="major"/>
    </font>
  </fonts>
  <fills count="8">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theme="5" tint="0.3999755851924192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0">
    <xf numFmtId="0" fontId="0" fillId="0" borderId="0"/>
    <xf numFmtId="0" fontId="2" fillId="0" borderId="0"/>
    <xf numFmtId="0" fontId="6" fillId="0" borderId="0"/>
    <xf numFmtId="0" fontId="2" fillId="0" borderId="0"/>
    <xf numFmtId="44"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4">
    <xf numFmtId="0" fontId="0" fillId="0" borderId="0" xfId="0"/>
    <xf numFmtId="0" fontId="3" fillId="0" borderId="0" xfId="1" applyFont="1" applyAlignment="1">
      <alignment horizontal="center" vertical="center"/>
    </xf>
    <xf numFmtId="0" fontId="3" fillId="0" borderId="0" xfId="1" applyFont="1" applyAlignment="1">
      <alignment vertical="center"/>
    </xf>
    <xf numFmtId="0" fontId="3" fillId="0" borderId="1" xfId="1" applyFont="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4" fillId="0" borderId="4" xfId="1" applyFont="1" applyBorder="1" applyAlignment="1">
      <alignment horizontal="right" vertical="center"/>
    </xf>
    <xf numFmtId="0" fontId="7" fillId="0" borderId="0" xfId="2" applyFont="1" applyAlignment="1">
      <alignment vertical="center"/>
    </xf>
    <xf numFmtId="0" fontId="8" fillId="0" borderId="0" xfId="2" applyFont="1" applyAlignment="1">
      <alignment vertical="center"/>
    </xf>
    <xf numFmtId="44" fontId="7" fillId="4" borderId="11" xfId="4" applyFont="1" applyFill="1" applyBorder="1" applyAlignment="1" applyProtection="1">
      <alignment horizontal="center" vertical="center" wrapText="1"/>
      <protection locked="0"/>
    </xf>
    <xf numFmtId="0" fontId="7" fillId="4" borderId="11" xfId="6" applyFont="1" applyFill="1" applyBorder="1" applyAlignment="1" applyProtection="1">
      <alignment horizontal="left" vertical="center"/>
      <protection locked="0"/>
    </xf>
    <xf numFmtId="0" fontId="7" fillId="4" borderId="11" xfId="6" applyFont="1" applyFill="1" applyBorder="1" applyAlignment="1" applyProtection="1">
      <alignment horizontal="center" vertical="center"/>
      <protection locked="0"/>
    </xf>
    <xf numFmtId="0" fontId="7" fillId="4" borderId="11" xfId="6" applyFont="1" applyFill="1" applyBorder="1" applyAlignment="1" applyProtection="1">
      <alignment horizontal="center" vertical="center" wrapText="1"/>
      <protection locked="0"/>
    </xf>
    <xf numFmtId="0" fontId="7" fillId="0" borderId="0" xfId="2" applyFont="1" applyAlignment="1">
      <alignment horizontal="center" vertical="center"/>
    </xf>
    <xf numFmtId="9" fontId="7" fillId="0" borderId="0" xfId="2" applyNumberFormat="1" applyFont="1" applyAlignment="1">
      <alignment vertical="center"/>
    </xf>
    <xf numFmtId="9" fontId="7" fillId="0" borderId="0" xfId="8" applyNumberFormat="1" applyFont="1" applyAlignment="1">
      <alignment vertical="center"/>
    </xf>
    <xf numFmtId="0" fontId="3" fillId="4" borderId="11" xfId="1" applyFont="1" applyFill="1" applyBorder="1" applyAlignment="1" applyProtection="1">
      <alignment vertical="center" wrapText="1"/>
      <protection locked="0"/>
    </xf>
    <xf numFmtId="0" fontId="3" fillId="4" borderId="11" xfId="1" applyFont="1" applyFill="1" applyBorder="1" applyAlignment="1" applyProtection="1">
      <alignment horizontal="center" vertical="center" wrapText="1"/>
      <protection locked="0"/>
    </xf>
    <xf numFmtId="164" fontId="7" fillId="4" borderId="11" xfId="5" applyNumberFormat="1" applyFont="1" applyFill="1" applyBorder="1" applyAlignment="1" applyProtection="1">
      <alignment horizontal="center" vertical="center"/>
      <protection locked="0"/>
    </xf>
    <xf numFmtId="164" fontId="7" fillId="4" borderId="11" xfId="5" applyNumberFormat="1" applyFont="1" applyFill="1" applyBorder="1" applyAlignment="1" applyProtection="1">
      <alignment horizontal="center" vertical="center" wrapText="1"/>
      <protection locked="0"/>
    </xf>
    <xf numFmtId="44" fontId="7" fillId="4" borderId="11" xfId="5" applyNumberFormat="1" applyFont="1" applyFill="1" applyBorder="1" applyAlignment="1" applyProtection="1">
      <alignment horizontal="center" vertical="center" wrapText="1"/>
      <protection locked="0"/>
    </xf>
    <xf numFmtId="9" fontId="7" fillId="4" borderId="11" xfId="7" applyFont="1" applyFill="1" applyBorder="1" applyAlignment="1" applyProtection="1">
      <alignment horizontal="center" vertical="center" wrapText="1"/>
      <protection locked="0"/>
    </xf>
    <xf numFmtId="44" fontId="7" fillId="4" borderId="11" xfId="4" applyFont="1" applyFill="1" applyBorder="1" applyAlignment="1" applyProtection="1">
      <alignment horizontal="center" vertical="center"/>
      <protection locked="0"/>
    </xf>
    <xf numFmtId="0" fontId="8" fillId="2" borderId="0" xfId="1" applyFont="1" applyFill="1" applyAlignment="1" applyProtection="1">
      <alignment horizontal="center" vertical="center" wrapText="1"/>
      <protection hidden="1"/>
    </xf>
    <xf numFmtId="0" fontId="7" fillId="3" borderId="9" xfId="3" applyFont="1" applyFill="1" applyBorder="1" applyAlignment="1" applyProtection="1">
      <alignment horizontal="center" vertical="center" wrapText="1"/>
      <protection hidden="1"/>
    </xf>
    <xf numFmtId="0" fontId="7" fillId="3" borderId="0" xfId="3" applyFont="1" applyFill="1" applyAlignment="1" applyProtection="1">
      <alignment vertical="center" wrapText="1"/>
      <protection hidden="1"/>
    </xf>
    <xf numFmtId="0" fontId="7" fillId="3" borderId="0" xfId="3" applyFont="1" applyFill="1" applyAlignment="1" applyProtection="1">
      <alignment horizontal="center" vertical="center" wrapText="1"/>
      <protection hidden="1"/>
    </xf>
    <xf numFmtId="0" fontId="7" fillId="0" borderId="11" xfId="2" applyFont="1" applyBorder="1" applyAlignment="1" applyProtection="1">
      <alignment horizontal="center" vertical="center"/>
      <protection hidden="1"/>
    </xf>
    <xf numFmtId="0" fontId="7" fillId="0" borderId="11" xfId="5" applyFont="1" applyBorder="1" applyAlignment="1" applyProtection="1">
      <alignment horizontal="left" vertical="center" wrapText="1"/>
      <protection hidden="1"/>
    </xf>
    <xf numFmtId="44" fontId="7" fillId="0" borderId="11" xfId="4" applyFont="1" applyFill="1" applyBorder="1" applyAlignment="1" applyProtection="1">
      <alignment horizontal="center" vertical="center" wrapText="1"/>
      <protection hidden="1"/>
    </xf>
    <xf numFmtId="0" fontId="7" fillId="0" borderId="0" xfId="2" applyFont="1" applyBorder="1" applyAlignment="1" applyProtection="1">
      <alignment horizontal="center" vertical="center"/>
      <protection hidden="1"/>
    </xf>
    <xf numFmtId="0" fontId="7" fillId="0" borderId="0" xfId="5" applyFont="1" applyBorder="1" applyAlignment="1" applyProtection="1">
      <alignment horizontal="left" vertical="center" wrapText="1"/>
      <protection hidden="1"/>
    </xf>
    <xf numFmtId="44" fontId="7" fillId="6" borderId="0" xfId="4" applyFont="1" applyFill="1" applyBorder="1" applyAlignment="1" applyProtection="1">
      <alignment horizontal="center" vertical="center" wrapText="1"/>
      <protection hidden="1"/>
    </xf>
    <xf numFmtId="0" fontId="7" fillId="0" borderId="0" xfId="2" applyFont="1" applyAlignment="1" applyProtection="1">
      <alignment vertical="center"/>
      <protection hidden="1"/>
    </xf>
    <xf numFmtId="0" fontId="8" fillId="2" borderId="0" xfId="1" applyFont="1" applyFill="1" applyAlignment="1" applyProtection="1">
      <alignment horizontal="right" vertical="center" wrapText="1"/>
      <protection hidden="1"/>
    </xf>
    <xf numFmtId="165" fontId="9" fillId="5" borderId="0" xfId="5" applyNumberFormat="1" applyFont="1" applyFill="1" applyAlignment="1" applyProtection="1">
      <alignment horizontal="center" vertical="center" wrapText="1"/>
      <protection hidden="1"/>
    </xf>
    <xf numFmtId="0" fontId="7" fillId="0" borderId="0" xfId="5" applyFont="1" applyAlignment="1" applyProtection="1">
      <alignment horizontal="left" vertical="center"/>
      <protection hidden="1"/>
    </xf>
    <xf numFmtId="0" fontId="7" fillId="0" borderId="0" xfId="5" applyFont="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8" fillId="0" borderId="0" xfId="2" applyFont="1" applyAlignment="1" applyProtection="1">
      <alignment vertical="center"/>
      <protection hidden="1"/>
    </xf>
    <xf numFmtId="0" fontId="7" fillId="3" borderId="10" xfId="3" applyFont="1" applyFill="1" applyBorder="1" applyAlignment="1" applyProtection="1">
      <alignment horizontal="center" vertical="center" wrapText="1"/>
      <protection hidden="1"/>
    </xf>
    <xf numFmtId="0" fontId="13" fillId="0" borderId="0" xfId="2" applyFont="1" applyAlignment="1" applyProtection="1">
      <alignment vertical="center"/>
      <protection hidden="1"/>
    </xf>
    <xf numFmtId="0" fontId="11" fillId="0" borderId="0" xfId="2" applyFont="1" applyAlignment="1" applyProtection="1">
      <alignment vertical="center"/>
      <protection hidden="1"/>
    </xf>
    <xf numFmtId="0" fontId="7" fillId="0" borderId="11" xfId="2" applyFont="1" applyBorder="1" applyAlignment="1" applyProtection="1">
      <alignment vertical="center"/>
      <protection hidden="1"/>
    </xf>
    <xf numFmtId="3" fontId="7" fillId="0" borderId="11" xfId="2" applyNumberFormat="1" applyFont="1" applyBorder="1" applyAlignment="1" applyProtection="1">
      <alignment horizontal="center" vertical="center"/>
      <protection hidden="1"/>
    </xf>
    <xf numFmtId="44" fontId="7" fillId="0" borderId="11" xfId="2" applyNumberFormat="1" applyFont="1" applyBorder="1" applyAlignment="1" applyProtection="1">
      <alignment horizontal="center" vertical="center"/>
      <protection hidden="1"/>
    </xf>
    <xf numFmtId="1" fontId="13" fillId="0" borderId="0" xfId="2" applyNumberFormat="1" applyFont="1" applyAlignment="1" applyProtection="1">
      <alignment vertical="center"/>
      <protection hidden="1"/>
    </xf>
    <xf numFmtId="0" fontId="7" fillId="0" borderId="0" xfId="2" applyFont="1" applyAlignment="1" applyProtection="1">
      <alignment horizontal="center" vertical="center"/>
      <protection hidden="1"/>
    </xf>
    <xf numFmtId="0" fontId="8" fillId="2" borderId="7"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14" fillId="0" borderId="0" xfId="2" applyFont="1" applyAlignment="1" applyProtection="1">
      <alignment vertical="center"/>
      <protection hidden="1"/>
    </xf>
    <xf numFmtId="1" fontId="14" fillId="0" borderId="0" xfId="2" applyNumberFormat="1" applyFont="1" applyAlignment="1" applyProtection="1">
      <alignment vertical="center"/>
      <protection hidden="1"/>
    </xf>
    <xf numFmtId="0" fontId="12" fillId="0" borderId="0" xfId="2" applyFont="1" applyAlignment="1" applyProtection="1">
      <alignment vertical="center"/>
      <protection hidden="1"/>
    </xf>
    <xf numFmtId="164" fontId="7" fillId="0" borderId="11" xfId="5" applyNumberFormat="1" applyFont="1" applyBorder="1" applyAlignment="1" applyProtection="1">
      <alignment horizontal="center" vertical="center"/>
      <protection hidden="1"/>
    </xf>
    <xf numFmtId="0" fontId="7" fillId="0" borderId="11" xfId="6" applyFont="1" applyBorder="1" applyAlignment="1" applyProtection="1">
      <alignment vertical="center" wrapText="1"/>
      <protection hidden="1"/>
    </xf>
    <xf numFmtId="3" fontId="7" fillId="0" borderId="11" xfId="5" applyNumberFormat="1" applyFont="1" applyBorder="1" applyAlignment="1" applyProtection="1">
      <alignment horizontal="center" vertical="center" wrapText="1"/>
      <protection hidden="1"/>
    </xf>
    <xf numFmtId="165" fontId="7" fillId="0" borderId="11" xfId="5" applyNumberFormat="1" applyFont="1" applyBorder="1" applyAlignment="1" applyProtection="1">
      <alignment horizontal="center" vertical="center" wrapText="1"/>
      <protection hidden="1"/>
    </xf>
    <xf numFmtId="44" fontId="7" fillId="0" borderId="11" xfId="5" applyNumberFormat="1" applyFont="1" applyBorder="1" applyAlignment="1" applyProtection="1">
      <alignment horizontal="center" vertical="center"/>
      <protection hidden="1"/>
    </xf>
    <xf numFmtId="0" fontId="7" fillId="0" borderId="11" xfId="5" applyFont="1" applyBorder="1" applyAlignment="1" applyProtection="1">
      <alignment horizontal="center" vertical="center" wrapText="1"/>
      <protection hidden="1"/>
    </xf>
    <xf numFmtId="165" fontId="17" fillId="0" borderId="11" xfId="5" applyNumberFormat="1" applyFont="1" applyBorder="1" applyAlignment="1" applyProtection="1">
      <alignment horizontal="center" vertical="center" wrapText="1"/>
      <protection hidden="1"/>
    </xf>
    <xf numFmtId="44" fontId="7" fillId="0" borderId="0" xfId="5" applyNumberFormat="1" applyFont="1" applyAlignment="1" applyProtection="1">
      <alignment horizontal="center" vertical="center"/>
      <protection hidden="1"/>
    </xf>
    <xf numFmtId="0" fontId="7" fillId="0" borderId="0" xfId="1" applyFont="1" applyAlignment="1" applyProtection="1">
      <alignment horizontal="center" vertical="center" wrapText="1"/>
      <protection hidden="1"/>
    </xf>
    <xf numFmtId="165" fontId="7" fillId="0" borderId="0" xfId="5" applyNumberFormat="1" applyFont="1" applyAlignment="1" applyProtection="1">
      <alignment horizontal="center" vertical="center" wrapText="1"/>
      <protection hidden="1"/>
    </xf>
    <xf numFmtId="0" fontId="7" fillId="2" borderId="7" xfId="1" applyFont="1" applyFill="1" applyBorder="1" applyAlignment="1" applyProtection="1">
      <alignment horizontal="center" vertical="center" wrapText="1"/>
      <protection hidden="1"/>
    </xf>
    <xf numFmtId="0" fontId="7" fillId="2" borderId="8" xfId="1" applyFont="1" applyFill="1" applyBorder="1" applyAlignment="1" applyProtection="1">
      <alignment horizontal="center" vertical="center" wrapText="1"/>
      <protection hidden="1"/>
    </xf>
    <xf numFmtId="0" fontId="7" fillId="0" borderId="0" xfId="1" applyFont="1" applyAlignment="1" applyProtection="1">
      <alignment vertical="center"/>
      <protection hidden="1"/>
    </xf>
    <xf numFmtId="0" fontId="7" fillId="0" borderId="11" xfId="1" applyFont="1" applyBorder="1" applyAlignment="1" applyProtection="1">
      <alignment horizontal="center" vertical="center"/>
      <protection hidden="1"/>
    </xf>
    <xf numFmtId="0" fontId="7" fillId="0" borderId="0" xfId="1" applyFont="1" applyAlignment="1" applyProtection="1">
      <alignment vertical="center" wrapText="1"/>
      <protection hidden="1"/>
    </xf>
    <xf numFmtId="0" fontId="7" fillId="6" borderId="0" xfId="1" applyFont="1" applyFill="1" applyAlignment="1" applyProtection="1">
      <alignment horizontal="center" vertical="center"/>
      <protection hidden="1"/>
    </xf>
    <xf numFmtId="0" fontId="7" fillId="6" borderId="0" xfId="6" applyFont="1" applyFill="1" applyAlignment="1" applyProtection="1">
      <alignment horizontal="left" vertical="center"/>
      <protection hidden="1"/>
    </xf>
    <xf numFmtId="0" fontId="7" fillId="6" borderId="0" xfId="6" applyFont="1" applyFill="1" applyAlignment="1" applyProtection="1">
      <alignment horizontal="center" vertical="center"/>
      <protection hidden="1"/>
    </xf>
    <xf numFmtId="0" fontId="7" fillId="6" borderId="0" xfId="6" applyFont="1" applyFill="1" applyAlignment="1" applyProtection="1">
      <alignment horizontal="center" vertical="center" wrapText="1"/>
      <protection hidden="1"/>
    </xf>
    <xf numFmtId="0" fontId="7" fillId="6" borderId="0" xfId="1" applyFont="1" applyFill="1" applyAlignment="1" applyProtection="1">
      <alignment vertical="center" wrapText="1"/>
      <protection hidden="1"/>
    </xf>
    <xf numFmtId="0" fontId="7" fillId="6" borderId="0" xfId="1" applyFont="1" applyFill="1" applyAlignment="1" applyProtection="1">
      <alignment vertical="center"/>
      <protection hidden="1"/>
    </xf>
    <xf numFmtId="0" fontId="7" fillId="2" borderId="0" xfId="1" applyFont="1" applyFill="1" applyAlignment="1" applyProtection="1">
      <alignment horizontal="center" vertical="center" wrapText="1"/>
      <protection hidden="1"/>
    </xf>
    <xf numFmtId="0" fontId="7" fillId="6" borderId="11" xfId="3" applyFont="1" applyFill="1" applyBorder="1" applyAlignment="1" applyProtection="1">
      <alignment horizontal="center" vertical="center" wrapText="1"/>
      <protection hidden="1"/>
    </xf>
    <xf numFmtId="0" fontId="7" fillId="3" borderId="15" xfId="3" applyFont="1" applyFill="1" applyBorder="1" applyAlignment="1" applyProtection="1">
      <alignment horizontal="center" vertical="center" wrapText="1"/>
      <protection hidden="1"/>
    </xf>
    <xf numFmtId="0" fontId="7" fillId="3" borderId="16" xfId="3" applyFont="1" applyFill="1" applyBorder="1" applyAlignment="1" applyProtection="1">
      <alignment horizontal="center" vertical="center" wrapText="1"/>
      <protection hidden="1"/>
    </xf>
    <xf numFmtId="0" fontId="7" fillId="3" borderId="16" xfId="3" applyFont="1" applyFill="1" applyBorder="1" applyAlignment="1" applyProtection="1">
      <alignment vertical="center" wrapText="1"/>
      <protection hidden="1"/>
    </xf>
    <xf numFmtId="0" fontId="7" fillId="3" borderId="17" xfId="3" applyFont="1" applyFill="1" applyBorder="1" applyAlignment="1" applyProtection="1">
      <alignment horizontal="left" vertical="center" wrapText="1"/>
      <protection hidden="1"/>
    </xf>
    <xf numFmtId="0" fontId="7" fillId="0" borderId="11" xfId="2" applyFont="1" applyBorder="1" applyAlignment="1" applyProtection="1">
      <alignment vertical="center" wrapText="1"/>
      <protection hidden="1"/>
    </xf>
    <xf numFmtId="44" fontId="16" fillId="0" borderId="0" xfId="9" applyFont="1" applyAlignment="1" applyProtection="1">
      <alignment vertical="center"/>
      <protection hidden="1"/>
    </xf>
    <xf numFmtId="0" fontId="3" fillId="0" borderId="11" xfId="1" applyFont="1" applyBorder="1" applyAlignment="1" applyProtection="1">
      <alignment vertical="center" wrapText="1"/>
      <protection hidden="1"/>
    </xf>
    <xf numFmtId="3" fontId="7" fillId="0" borderId="11" xfId="5" applyNumberFormat="1" applyFont="1" applyBorder="1" applyAlignment="1" applyProtection="1">
      <alignment horizontal="left" vertical="center" wrapText="1"/>
      <protection hidden="1"/>
    </xf>
    <xf numFmtId="44" fontId="7" fillId="0" borderId="0" xfId="5" applyNumberFormat="1" applyFont="1" applyAlignment="1" applyProtection="1">
      <alignment horizontal="left" vertical="center"/>
      <protection hidden="1"/>
    </xf>
    <xf numFmtId="44" fontId="7" fillId="0" borderId="0" xfId="5" applyNumberFormat="1" applyFont="1" applyAlignment="1" applyProtection="1">
      <alignment horizontal="left" vertical="center" wrapText="1"/>
      <protection hidden="1"/>
    </xf>
    <xf numFmtId="0" fontId="7" fillId="0" borderId="11" xfId="2" applyFont="1" applyFill="1" applyBorder="1" applyAlignment="1" applyProtection="1">
      <alignment horizontal="center" vertical="center"/>
      <protection hidden="1"/>
    </xf>
    <xf numFmtId="0" fontId="7" fillId="0" borderId="0" xfId="5" applyFont="1" applyAlignment="1" applyProtection="1">
      <alignment horizontal="left" vertical="center" wrapText="1"/>
      <protection hidden="1"/>
    </xf>
    <xf numFmtId="44" fontId="7" fillId="0" borderId="0" xfId="1" applyNumberFormat="1" applyFont="1" applyAlignment="1" applyProtection="1">
      <alignment horizontal="center" vertical="center" wrapText="1"/>
      <protection hidden="1"/>
    </xf>
    <xf numFmtId="0" fontId="7" fillId="0" borderId="0" xfId="5" applyFont="1" applyAlignment="1" applyProtection="1">
      <alignment horizontal="center" vertical="center"/>
      <protection hidden="1"/>
    </xf>
    <xf numFmtId="9" fontId="7" fillId="0" borderId="0" xfId="7" applyFont="1" applyAlignment="1" applyProtection="1">
      <alignment horizontal="center" vertical="center"/>
      <protection hidden="1"/>
    </xf>
    <xf numFmtId="0" fontId="8" fillId="2" borderId="11" xfId="1" applyFont="1" applyFill="1" applyBorder="1" applyAlignment="1" applyProtection="1">
      <alignment horizontal="center" vertical="center" wrapText="1"/>
      <protection hidden="1"/>
    </xf>
    <xf numFmtId="44" fontId="9" fillId="0" borderId="17" xfId="5" applyNumberFormat="1" applyFont="1" applyBorder="1" applyAlignment="1" applyProtection="1">
      <alignment horizontal="center" vertical="center" wrapText="1"/>
      <protection hidden="1"/>
    </xf>
    <xf numFmtId="44" fontId="9" fillId="7" borderId="20" xfId="5" applyNumberFormat="1" applyFont="1" applyFill="1" applyBorder="1" applyAlignment="1" applyProtection="1">
      <alignment horizontal="center" vertical="center" wrapText="1"/>
      <protection hidden="1"/>
    </xf>
    <xf numFmtId="0" fontId="7" fillId="0" borderId="11" xfId="6" applyFont="1" applyBorder="1" applyAlignment="1">
      <alignment vertical="center" wrapText="1"/>
    </xf>
    <xf numFmtId="44" fontId="7" fillId="0" borderId="11" xfId="4" applyFont="1" applyFill="1" applyBorder="1" applyAlignment="1" applyProtection="1">
      <alignment horizontal="center" vertical="center" wrapText="1"/>
      <protection locked="0"/>
    </xf>
    <xf numFmtId="44" fontId="7" fillId="0" borderId="11" xfId="4" applyFont="1" applyFill="1" applyBorder="1" applyAlignment="1" applyProtection="1">
      <alignment horizontal="center" vertical="center" wrapText="1"/>
    </xf>
    <xf numFmtId="0" fontId="3" fillId="0" borderId="0" xfId="1" applyFont="1" applyAlignment="1">
      <alignment horizontal="left" vertical="center" wrapText="1"/>
    </xf>
    <xf numFmtId="0" fontId="3" fillId="0" borderId="5" xfId="1" applyFont="1" applyBorder="1" applyAlignment="1">
      <alignment horizontal="left" vertical="center" wrapText="1"/>
    </xf>
    <xf numFmtId="0" fontId="15" fillId="0" borderId="4" xfId="1" applyFont="1" applyBorder="1" applyAlignment="1">
      <alignment horizontal="center" vertical="center" wrapText="1"/>
    </xf>
    <xf numFmtId="0" fontId="15" fillId="0" borderId="0" xfId="1" applyFont="1" applyAlignment="1">
      <alignment horizontal="center" vertical="center" wrapText="1"/>
    </xf>
    <xf numFmtId="0" fontId="15" fillId="0" borderId="5" xfId="1" applyFont="1" applyBorder="1" applyAlignment="1">
      <alignment horizontal="center" vertical="center" wrapText="1"/>
    </xf>
    <xf numFmtId="0" fontId="5" fillId="2" borderId="6" xfId="1" applyFont="1" applyFill="1" applyBorder="1" applyAlignment="1" applyProtection="1">
      <alignment horizontal="left" vertical="center" wrapText="1"/>
      <protection hidden="1"/>
    </xf>
    <xf numFmtId="0" fontId="5" fillId="2" borderId="7" xfId="1" applyFont="1" applyFill="1" applyBorder="1" applyAlignment="1" applyProtection="1">
      <alignment horizontal="left" vertical="center" wrapText="1"/>
      <protection hidden="1"/>
    </xf>
    <xf numFmtId="0" fontId="5" fillId="2" borderId="8" xfId="1" applyFont="1" applyFill="1" applyBorder="1" applyAlignment="1" applyProtection="1">
      <alignment horizontal="left" vertical="center" wrapText="1"/>
      <protection hidden="1"/>
    </xf>
    <xf numFmtId="0" fontId="8" fillId="2" borderId="9" xfId="1" applyFont="1" applyFill="1" applyBorder="1" applyAlignment="1" applyProtection="1">
      <alignment horizontal="left" vertical="center" wrapText="1"/>
      <protection hidden="1"/>
    </xf>
    <xf numFmtId="0" fontId="8" fillId="2" borderId="0" xfId="1" applyFont="1" applyFill="1" applyAlignment="1" applyProtection="1">
      <alignment horizontal="left" vertical="center" wrapText="1"/>
      <protection hidden="1"/>
    </xf>
    <xf numFmtId="0" fontId="7" fillId="0" borderId="11" xfId="2" applyFont="1" applyBorder="1" applyAlignment="1" applyProtection="1">
      <alignment horizontal="center" vertical="center"/>
      <protection hidden="1"/>
    </xf>
    <xf numFmtId="44" fontId="7" fillId="0" borderId="11" xfId="4" applyFont="1" applyBorder="1" applyAlignment="1" applyProtection="1">
      <alignment horizontal="center" vertical="center"/>
      <protection hidden="1"/>
    </xf>
    <xf numFmtId="44" fontId="7" fillId="0" borderId="11" xfId="4" applyFont="1" applyFill="1" applyBorder="1" applyAlignment="1" applyProtection="1">
      <alignment horizontal="center" vertical="center"/>
      <protection hidden="1"/>
    </xf>
    <xf numFmtId="3" fontId="7" fillId="0" borderId="11" xfId="2" applyNumberFormat="1" applyFont="1" applyBorder="1" applyAlignment="1" applyProtection="1">
      <alignment horizontal="left" vertical="center" wrapText="1"/>
      <protection hidden="1"/>
    </xf>
    <xf numFmtId="3" fontId="7" fillId="0" borderId="11" xfId="2" applyNumberFormat="1" applyFont="1" applyBorder="1" applyAlignment="1" applyProtection="1">
      <alignment horizontal="left" vertical="center"/>
      <protection hidden="1"/>
    </xf>
    <xf numFmtId="0" fontId="8" fillId="2" borderId="6" xfId="1" applyFont="1" applyFill="1" applyBorder="1" applyAlignment="1" applyProtection="1">
      <alignment horizontal="left" vertical="center" wrapText="1"/>
      <protection hidden="1"/>
    </xf>
    <xf numFmtId="0" fontId="8" fillId="2" borderId="7" xfId="1" applyFont="1" applyFill="1" applyBorder="1" applyAlignment="1" applyProtection="1">
      <alignment horizontal="left" vertical="center" wrapText="1"/>
      <protection hidden="1"/>
    </xf>
    <xf numFmtId="0" fontId="7" fillId="3" borderId="16" xfId="3" applyFont="1" applyFill="1" applyBorder="1" applyAlignment="1" applyProtection="1">
      <alignment horizontal="left" vertical="center" wrapText="1"/>
      <protection hidden="1"/>
    </xf>
    <xf numFmtId="0" fontId="7" fillId="3" borderId="17" xfId="3" applyFont="1" applyFill="1" applyBorder="1" applyAlignment="1" applyProtection="1">
      <alignment horizontal="left" vertical="center" wrapText="1"/>
      <protection hidden="1"/>
    </xf>
    <xf numFmtId="0" fontId="7" fillId="0" borderId="12" xfId="5" applyFont="1" applyBorder="1" applyAlignment="1" applyProtection="1">
      <alignment horizontal="left" vertical="center"/>
      <protection hidden="1"/>
    </xf>
    <xf numFmtId="0" fontId="7" fillId="0" borderId="13" xfId="5" applyFont="1" applyBorder="1" applyAlignment="1" applyProtection="1">
      <alignment horizontal="left" vertical="center"/>
      <protection hidden="1"/>
    </xf>
    <xf numFmtId="0" fontId="7" fillId="0" borderId="14" xfId="5" applyFont="1" applyBorder="1" applyAlignment="1" applyProtection="1">
      <alignment horizontal="left" vertical="center"/>
      <protection hidden="1"/>
    </xf>
    <xf numFmtId="44" fontId="7" fillId="0" borderId="11" xfId="4" applyFont="1" applyFill="1" applyBorder="1" applyAlignment="1" applyProtection="1">
      <alignment horizontal="center" vertical="center" wrapText="1"/>
      <protection hidden="1"/>
    </xf>
    <xf numFmtId="0" fontId="7" fillId="0" borderId="18" xfId="5" applyFont="1" applyBorder="1" applyAlignment="1" applyProtection="1">
      <alignment horizontal="left" vertical="center" wrapText="1"/>
      <protection hidden="1"/>
    </xf>
    <xf numFmtId="0" fontId="7" fillId="0" borderId="19" xfId="5" applyFont="1" applyBorder="1" applyAlignment="1" applyProtection="1">
      <alignment horizontal="left" vertical="center" wrapText="1"/>
      <protection hidden="1"/>
    </xf>
    <xf numFmtId="0" fontId="7" fillId="0" borderId="20" xfId="5" applyFont="1" applyBorder="1" applyAlignment="1" applyProtection="1">
      <alignment horizontal="left" vertical="center" wrapText="1"/>
      <protection hidden="1"/>
    </xf>
    <xf numFmtId="44" fontId="7" fillId="0" borderId="12" xfId="4" applyFont="1" applyFill="1" applyBorder="1" applyAlignment="1" applyProtection="1">
      <alignment horizontal="left" vertical="center" wrapText="1"/>
      <protection hidden="1"/>
    </xf>
    <xf numFmtId="44" fontId="7" fillId="0" borderId="13" xfId="4" applyFont="1" applyFill="1" applyBorder="1" applyAlignment="1" applyProtection="1">
      <alignment horizontal="left" vertical="center" wrapText="1"/>
      <protection hidden="1"/>
    </xf>
    <xf numFmtId="44" fontId="7" fillId="0" borderId="14" xfId="4" applyFont="1" applyFill="1" applyBorder="1" applyAlignment="1" applyProtection="1">
      <alignment horizontal="left" vertical="center" wrapText="1"/>
      <protection hidden="1"/>
    </xf>
    <xf numFmtId="0" fontId="7" fillId="4" borderId="12" xfId="6" applyFont="1" applyFill="1" applyBorder="1" applyAlignment="1" applyProtection="1">
      <alignment horizontal="center" vertical="center"/>
      <protection locked="0"/>
    </xf>
    <xf numFmtId="0" fontId="7" fillId="4" borderId="14" xfId="6" applyFont="1" applyFill="1" applyBorder="1" applyAlignment="1" applyProtection="1">
      <alignment horizontal="center" vertical="center"/>
      <protection locked="0"/>
    </xf>
    <xf numFmtId="0" fontId="7" fillId="0" borderId="11" xfId="5" applyFont="1" applyBorder="1" applyAlignment="1" applyProtection="1">
      <alignment horizontal="left" vertical="center"/>
      <protection hidden="1"/>
    </xf>
    <xf numFmtId="0" fontId="7" fillId="3" borderId="0" xfId="3" applyFont="1" applyFill="1" applyAlignment="1" applyProtection="1">
      <alignment horizontal="left" vertical="center" wrapText="1"/>
      <protection hidden="1"/>
    </xf>
    <xf numFmtId="0" fontId="7" fillId="0" borderId="11" xfId="6" applyFont="1" applyBorder="1" applyAlignment="1">
      <alignment horizontal="left" vertical="center" wrapText="1"/>
    </xf>
    <xf numFmtId="0" fontId="7" fillId="0" borderId="11" xfId="5" applyFont="1" applyBorder="1" applyAlignment="1" applyProtection="1">
      <alignment horizontal="left" vertical="center" wrapText="1"/>
      <protection hidden="1"/>
    </xf>
  </cellXfs>
  <cellStyles count="10">
    <cellStyle name="Procent" xfId="8" builtinId="5"/>
    <cellStyle name="Procent 2" xfId="7" xr:uid="{B82A014D-E8CC-4F27-BE84-94CB0FED93D5}"/>
    <cellStyle name="Standaard" xfId="0" builtinId="0"/>
    <cellStyle name="Standaard 10" xfId="1" xr:uid="{0C74B83F-1281-4FAF-9298-80D1534A6C09}"/>
    <cellStyle name="Standaard 11" xfId="3" xr:uid="{B6CA6E39-1876-4AFB-A2B0-FD9877F0FC87}"/>
    <cellStyle name="Standaard 2" xfId="2" xr:uid="{311B2D1B-AB42-476F-B90A-3E42AFA33F9C}"/>
    <cellStyle name="Standaard 27 2 2 2" xfId="6" xr:uid="{3B2A15D4-7B57-40CC-B251-0B3F5C4E3697}"/>
    <cellStyle name="Standaard 27 3 2" xfId="5" xr:uid="{A22A9785-6DB9-4528-B009-87BF063C6B4D}"/>
    <cellStyle name="Valuta" xfId="9" builtinId="4"/>
    <cellStyle name="Valuta 2" xfId="4" xr:uid="{2608EA12-10B7-4DCF-B6CC-33AA22DB6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AutoShape 3" descr="Logo Gemeente Katwijk">
          <a:extLst>
            <a:ext uri="{FF2B5EF4-FFF2-40B4-BE49-F238E27FC236}">
              <a16:creationId xmlns:a16="http://schemas.microsoft.com/office/drawing/2014/main" id="{22BF6FF7-5F54-4F55-B391-9A48DFDA0413}"/>
            </a:ext>
          </a:extLst>
        </xdr:cNvPr>
        <xdr:cNvSpPr>
          <a:spLocks noChangeAspect="1" noChangeArrowheads="1"/>
        </xdr:cNvSpPr>
      </xdr:nvSpPr>
      <xdr:spPr bwMode="auto">
        <a:xfrm>
          <a:off x="1609725" y="11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152400</xdr:colOff>
      <xdr:row>1</xdr:row>
      <xdr:rowOff>180975</xdr:rowOff>
    </xdr:from>
    <xdr:to>
      <xdr:col>6</xdr:col>
      <xdr:colOff>198382</xdr:colOff>
      <xdr:row>3</xdr:row>
      <xdr:rowOff>16914</xdr:rowOff>
    </xdr:to>
    <xdr:pic>
      <xdr:nvPicPr>
        <xdr:cNvPr id="4" name="Afbeelding 3">
          <a:extLst>
            <a:ext uri="{FF2B5EF4-FFF2-40B4-BE49-F238E27FC236}">
              <a16:creationId xmlns:a16="http://schemas.microsoft.com/office/drawing/2014/main" id="{B3A1AC35-B263-44E0-8FC4-6A2410F078B1}"/>
            </a:ext>
          </a:extLst>
        </xdr:cNvPr>
        <xdr:cNvPicPr>
          <a:picLocks noChangeAspect="1"/>
        </xdr:cNvPicPr>
      </xdr:nvPicPr>
      <xdr:blipFill>
        <a:blip xmlns:r="http://schemas.openxmlformats.org/officeDocument/2006/relationships" r:embed="rId1"/>
        <a:stretch>
          <a:fillRect/>
        </a:stretch>
      </xdr:blipFill>
      <xdr:spPr>
        <a:xfrm>
          <a:off x="1019175" y="295275"/>
          <a:ext cx="3017782" cy="173141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EE5A-8EB0-468F-8C28-9263A40E6246}">
  <sheetPr>
    <tabColor rgb="FFFFFF00"/>
    <pageSetUpPr fitToPage="1"/>
  </sheetPr>
  <dimension ref="B1:H27"/>
  <sheetViews>
    <sheetView showGridLines="0" view="pageBreakPreview" zoomScaleNormal="100" zoomScaleSheetLayoutView="100" workbookViewId="0">
      <selection activeCell="Q2" sqref="Q2"/>
    </sheetView>
  </sheetViews>
  <sheetFormatPr defaultColWidth="9.140625" defaultRowHeight="15" x14ac:dyDescent="0.25"/>
  <cols>
    <col min="1" max="1" width="1.85546875" style="2" customWidth="1"/>
    <col min="2" max="2" width="11.140625" style="1" customWidth="1"/>
    <col min="3" max="8" width="11.140625" style="2" customWidth="1"/>
    <col min="9" max="16384" width="9.140625" style="2"/>
  </cols>
  <sheetData>
    <row r="1" spans="2:8" ht="9" customHeight="1" thickBot="1" x14ac:dyDescent="0.3"/>
    <row r="2" spans="2:8" ht="108.75" customHeight="1" x14ac:dyDescent="0.25">
      <c r="B2" s="3"/>
      <c r="C2" s="4"/>
      <c r="D2" s="4"/>
      <c r="E2" s="4"/>
      <c r="F2" s="4"/>
      <c r="G2" s="4"/>
      <c r="H2" s="5"/>
    </row>
    <row r="3" spans="2:8" ht="40.5" customHeight="1" x14ac:dyDescent="0.25">
      <c r="B3" s="6"/>
      <c r="H3" s="7"/>
    </row>
    <row r="4" spans="2:8" ht="117" customHeight="1" x14ac:dyDescent="0.25">
      <c r="B4" s="101" t="s">
        <v>123</v>
      </c>
      <c r="C4" s="102"/>
      <c r="D4" s="102"/>
      <c r="E4" s="102"/>
      <c r="F4" s="102"/>
      <c r="G4" s="102"/>
      <c r="H4" s="103"/>
    </row>
    <row r="5" spans="2:8" ht="33.6" customHeight="1" x14ac:dyDescent="0.25">
      <c r="B5" s="8" t="s">
        <v>0</v>
      </c>
      <c r="H5" s="7"/>
    </row>
    <row r="6" spans="2:8" ht="39.75" customHeight="1" x14ac:dyDescent="0.25">
      <c r="B6" s="6" t="s">
        <v>1</v>
      </c>
      <c r="C6" s="99" t="s">
        <v>117</v>
      </c>
      <c r="D6" s="99"/>
      <c r="E6" s="99"/>
      <c r="F6" s="99"/>
      <c r="G6" s="99"/>
      <c r="H6" s="100"/>
    </row>
    <row r="7" spans="2:8" ht="39.75" customHeight="1" x14ac:dyDescent="0.25">
      <c r="B7" s="6" t="s">
        <v>2</v>
      </c>
      <c r="C7" s="99" t="s">
        <v>118</v>
      </c>
      <c r="D7" s="99"/>
      <c r="E7" s="99"/>
      <c r="F7" s="99"/>
      <c r="G7" s="99"/>
      <c r="H7" s="100"/>
    </row>
    <row r="8" spans="2:8" ht="39.75" customHeight="1" x14ac:dyDescent="0.25">
      <c r="B8" s="6" t="s">
        <v>3</v>
      </c>
      <c r="C8" s="99" t="s">
        <v>119</v>
      </c>
      <c r="D8" s="99"/>
      <c r="E8" s="99"/>
      <c r="F8" s="99"/>
      <c r="G8" s="99"/>
      <c r="H8" s="100"/>
    </row>
    <row r="9" spans="2:8" ht="39.75" customHeight="1" x14ac:dyDescent="0.25">
      <c r="B9" s="6"/>
      <c r="C9" s="99"/>
      <c r="D9" s="99"/>
      <c r="E9" s="99"/>
      <c r="F9" s="99"/>
      <c r="G9" s="99"/>
      <c r="H9" s="100"/>
    </row>
    <row r="10" spans="2:8" ht="39.75" customHeight="1" x14ac:dyDescent="0.25">
      <c r="B10" s="6"/>
      <c r="C10" s="99"/>
      <c r="D10" s="99"/>
      <c r="E10" s="99"/>
      <c r="F10" s="99"/>
      <c r="G10" s="99"/>
      <c r="H10" s="100"/>
    </row>
    <row r="11" spans="2:8" ht="39.75" customHeight="1" x14ac:dyDescent="0.25">
      <c r="B11" s="6"/>
      <c r="C11" s="99"/>
      <c r="D11" s="99"/>
      <c r="E11" s="99"/>
      <c r="F11" s="99"/>
      <c r="G11" s="99"/>
      <c r="H11" s="100"/>
    </row>
    <row r="12" spans="2:8" ht="14.45" customHeight="1" x14ac:dyDescent="0.25"/>
    <row r="13" spans="2:8" ht="16.5" customHeight="1" x14ac:dyDescent="0.25"/>
    <row r="14" spans="2:8" ht="16.5" customHeight="1" x14ac:dyDescent="0.25"/>
    <row r="15" spans="2:8" ht="16.5" customHeight="1" x14ac:dyDescent="0.25"/>
    <row r="16" spans="2:8"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sheetData>
  <mergeCells count="7">
    <mergeCell ref="C11:H11"/>
    <mergeCell ref="B4:H4"/>
    <mergeCell ref="C6:H6"/>
    <mergeCell ref="C7:H7"/>
    <mergeCell ref="C8:H8"/>
    <mergeCell ref="C9:H9"/>
    <mergeCell ref="C10:H10"/>
  </mergeCells>
  <printOptions horizont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C0C3-D188-43FC-B753-239D4C303313}">
  <sheetPr>
    <pageSetUpPr fitToPage="1"/>
  </sheetPr>
  <dimension ref="A1:H67"/>
  <sheetViews>
    <sheetView showGridLines="0" topLeftCell="A4" zoomScaleNormal="100" zoomScaleSheetLayoutView="100" workbookViewId="0">
      <selection activeCell="F47" sqref="F47"/>
    </sheetView>
  </sheetViews>
  <sheetFormatPr defaultColWidth="9.140625" defaultRowHeight="15" x14ac:dyDescent="0.25"/>
  <cols>
    <col min="1" max="1" width="6.7109375" style="35" customWidth="1"/>
    <col min="2" max="2" width="8.28515625" style="35" customWidth="1"/>
    <col min="3" max="3" width="57.28515625" style="35" customWidth="1"/>
    <col min="4" max="4" width="44.42578125" style="49" customWidth="1"/>
    <col min="5" max="6" width="25.5703125" style="49" customWidth="1"/>
    <col min="7" max="7" width="83.28515625" style="49" customWidth="1"/>
    <col min="8" max="16384" width="9.140625" style="35"/>
  </cols>
  <sheetData>
    <row r="1" spans="1:8" ht="36" customHeight="1" x14ac:dyDescent="0.25">
      <c r="A1" s="104" t="s">
        <v>120</v>
      </c>
      <c r="B1" s="105"/>
      <c r="C1" s="105"/>
      <c r="D1" s="105"/>
      <c r="E1" s="105"/>
      <c r="F1" s="105"/>
      <c r="G1" s="106"/>
    </row>
    <row r="2" spans="1:8" s="41" customFormat="1" x14ac:dyDescent="0.25">
      <c r="A2" s="107" t="s">
        <v>43</v>
      </c>
      <c r="B2" s="108"/>
      <c r="C2" s="108"/>
      <c r="D2" s="25"/>
      <c r="E2" s="25"/>
      <c r="F2" s="25"/>
      <c r="G2" s="40"/>
    </row>
    <row r="3" spans="1:8" x14ac:dyDescent="0.25">
      <c r="A3" s="78" t="s">
        <v>5</v>
      </c>
      <c r="B3" s="79" t="s">
        <v>44</v>
      </c>
      <c r="C3" s="80" t="s">
        <v>45</v>
      </c>
      <c r="D3" s="79" t="s">
        <v>46</v>
      </c>
      <c r="E3" s="79" t="s">
        <v>47</v>
      </c>
      <c r="F3" s="79" t="s">
        <v>48</v>
      </c>
      <c r="G3" s="81" t="s">
        <v>49</v>
      </c>
    </row>
    <row r="4" spans="1:8" ht="89.25" customHeight="1" x14ac:dyDescent="0.25">
      <c r="A4" s="109" t="s">
        <v>50</v>
      </c>
      <c r="B4" s="29" t="s">
        <v>51</v>
      </c>
      <c r="C4" s="82" t="s">
        <v>52</v>
      </c>
      <c r="D4" s="18" t="s">
        <v>53</v>
      </c>
      <c r="E4" s="110">
        <v>-38500</v>
      </c>
      <c r="F4" s="111">
        <f>IF(D5&lt;=D8,E4,(1-(D5-D8)/(D9-D8))*E4)</f>
        <v>-38500</v>
      </c>
      <c r="G4" s="112" t="s">
        <v>54</v>
      </c>
      <c r="H4" s="83"/>
    </row>
    <row r="5" spans="1:8" ht="57.75" customHeight="1" x14ac:dyDescent="0.25">
      <c r="A5" s="109"/>
      <c r="B5" s="29" t="s">
        <v>55</v>
      </c>
      <c r="C5" s="82" t="s">
        <v>56</v>
      </c>
      <c r="D5" s="19"/>
      <c r="E5" s="110"/>
      <c r="F5" s="111"/>
      <c r="G5" s="113"/>
    </row>
    <row r="6" spans="1:8" ht="32.25" customHeight="1" x14ac:dyDescent="0.25">
      <c r="A6" s="109"/>
      <c r="B6" s="29" t="s">
        <v>57</v>
      </c>
      <c r="C6" s="82" t="s">
        <v>58</v>
      </c>
      <c r="D6" s="84" t="s">
        <v>59</v>
      </c>
      <c r="E6" s="110"/>
      <c r="F6" s="111"/>
      <c r="G6" s="113"/>
    </row>
    <row r="7" spans="1:8" hidden="1" x14ac:dyDescent="0.25"/>
    <row r="8" spans="1:8" hidden="1" x14ac:dyDescent="0.25">
      <c r="C8" s="35" t="s">
        <v>60</v>
      </c>
      <c r="D8" s="49">
        <v>5</v>
      </c>
    </row>
    <row r="9" spans="1:8" hidden="1" x14ac:dyDescent="0.25">
      <c r="C9" s="35" t="s">
        <v>61</v>
      </c>
      <c r="D9" s="49">
        <v>35</v>
      </c>
    </row>
    <row r="10" spans="1:8" ht="3" customHeight="1" x14ac:dyDescent="0.25"/>
    <row r="11" spans="1:8" s="41" customFormat="1" x14ac:dyDescent="0.25">
      <c r="A11" s="114" t="s">
        <v>62</v>
      </c>
      <c r="B11" s="115"/>
      <c r="C11" s="115"/>
      <c r="D11" s="50"/>
      <c r="E11" s="50"/>
      <c r="F11" s="50"/>
      <c r="G11" s="51"/>
    </row>
    <row r="12" spans="1:8" x14ac:dyDescent="0.25">
      <c r="A12" s="78" t="s">
        <v>5</v>
      </c>
      <c r="B12" s="79" t="s">
        <v>44</v>
      </c>
      <c r="C12" s="80" t="s">
        <v>45</v>
      </c>
      <c r="D12" s="79" t="s">
        <v>63</v>
      </c>
      <c r="E12" s="79" t="s">
        <v>47</v>
      </c>
      <c r="F12" s="79" t="s">
        <v>48</v>
      </c>
      <c r="G12" s="81" t="s">
        <v>49</v>
      </c>
    </row>
    <row r="13" spans="1:8" ht="90" x14ac:dyDescent="0.25">
      <c r="A13" s="29" t="s">
        <v>64</v>
      </c>
      <c r="B13" s="29" t="s">
        <v>51</v>
      </c>
      <c r="C13" s="30" t="s">
        <v>65</v>
      </c>
      <c r="D13" s="20" t="s">
        <v>66</v>
      </c>
      <c r="E13" s="31">
        <v>-5000</v>
      </c>
      <c r="F13" s="31">
        <f>E13*(VLOOKUP(D13,D15:E21,2,FALSE))</f>
        <v>0</v>
      </c>
      <c r="G13" s="85" t="s">
        <v>126</v>
      </c>
    </row>
    <row r="14" spans="1:8" ht="2.25" customHeight="1" x14ac:dyDescent="0.25">
      <c r="C14" s="38"/>
      <c r="D14" s="62"/>
      <c r="E14" s="39"/>
      <c r="F14" s="39"/>
      <c r="G14" s="39"/>
    </row>
    <row r="15" spans="1:8" hidden="1" x14ac:dyDescent="0.25">
      <c r="C15" s="38"/>
      <c r="D15" s="86" t="s">
        <v>66</v>
      </c>
      <c r="E15" s="39">
        <v>0</v>
      </c>
      <c r="F15" s="39"/>
      <c r="G15" s="39"/>
    </row>
    <row r="16" spans="1:8" hidden="1" x14ac:dyDescent="0.25">
      <c r="C16" s="38"/>
      <c r="D16" s="87" t="s">
        <v>67</v>
      </c>
      <c r="E16" s="39">
        <v>0</v>
      </c>
      <c r="F16" s="39"/>
      <c r="G16" s="39"/>
    </row>
    <row r="17" spans="1:7" hidden="1" x14ac:dyDescent="0.25">
      <c r="C17" s="38"/>
      <c r="D17" s="86" t="s">
        <v>68</v>
      </c>
      <c r="E17" s="39">
        <v>0.2</v>
      </c>
      <c r="F17" s="39"/>
      <c r="G17" s="39"/>
    </row>
    <row r="18" spans="1:7" hidden="1" x14ac:dyDescent="0.25">
      <c r="C18" s="38"/>
      <c r="D18" s="86" t="s">
        <v>69</v>
      </c>
      <c r="E18" s="39">
        <v>0.4</v>
      </c>
      <c r="F18" s="39"/>
      <c r="G18" s="39"/>
    </row>
    <row r="19" spans="1:7" hidden="1" x14ac:dyDescent="0.25">
      <c r="C19" s="38"/>
      <c r="D19" s="86" t="s">
        <v>70</v>
      </c>
      <c r="E19" s="39">
        <v>0.6</v>
      </c>
      <c r="F19" s="39"/>
      <c r="G19" s="39"/>
    </row>
    <row r="20" spans="1:7" hidden="1" x14ac:dyDescent="0.25">
      <c r="C20" s="38"/>
      <c r="D20" s="86" t="s">
        <v>71</v>
      </c>
      <c r="E20" s="39">
        <v>0.8</v>
      </c>
      <c r="F20" s="39"/>
      <c r="G20" s="39"/>
    </row>
    <row r="21" spans="1:7" hidden="1" x14ac:dyDescent="0.25">
      <c r="C21" s="38"/>
      <c r="D21" s="86" t="s">
        <v>72</v>
      </c>
      <c r="E21" s="39">
        <v>1</v>
      </c>
      <c r="F21" s="39"/>
      <c r="G21" s="39"/>
    </row>
    <row r="22" spans="1:7" hidden="1" x14ac:dyDescent="0.25">
      <c r="C22" s="38"/>
      <c r="D22" s="62"/>
      <c r="E22" s="39"/>
      <c r="F22" s="39"/>
      <c r="G22" s="39"/>
    </row>
    <row r="23" spans="1:7" s="41" customFormat="1" x14ac:dyDescent="0.25">
      <c r="A23" s="114" t="s">
        <v>101</v>
      </c>
      <c r="B23" s="115"/>
      <c r="C23" s="115"/>
      <c r="D23" s="50"/>
      <c r="E23" s="50"/>
      <c r="F23" s="50"/>
      <c r="G23" s="51"/>
    </row>
    <row r="24" spans="1:7" x14ac:dyDescent="0.25">
      <c r="A24" s="78" t="s">
        <v>5</v>
      </c>
      <c r="B24" s="79" t="s">
        <v>44</v>
      </c>
      <c r="C24" s="80" t="s">
        <v>45</v>
      </c>
      <c r="D24" s="79" t="s">
        <v>63</v>
      </c>
      <c r="E24" s="79" t="s">
        <v>47</v>
      </c>
      <c r="F24" s="79" t="s">
        <v>48</v>
      </c>
      <c r="G24" s="81" t="s">
        <v>49</v>
      </c>
    </row>
    <row r="25" spans="1:7" ht="90" x14ac:dyDescent="0.25">
      <c r="A25" s="88" t="s">
        <v>74</v>
      </c>
      <c r="B25" s="29" t="s">
        <v>51</v>
      </c>
      <c r="C25" s="30" t="s">
        <v>102</v>
      </c>
      <c r="D25" s="21" t="s">
        <v>66</v>
      </c>
      <c r="E25" s="31">
        <v>-5000</v>
      </c>
      <c r="F25" s="31">
        <f>E25*(VLOOKUP(D25,D27:E33,2,FALSE))</f>
        <v>0</v>
      </c>
      <c r="G25" s="85" t="s">
        <v>126</v>
      </c>
    </row>
    <row r="26" spans="1:7" ht="2.25" customHeight="1" x14ac:dyDescent="0.25">
      <c r="C26" s="38"/>
      <c r="D26" s="62"/>
      <c r="E26" s="39"/>
      <c r="F26" s="39"/>
      <c r="G26" s="39"/>
    </row>
    <row r="27" spans="1:7" hidden="1" x14ac:dyDescent="0.25">
      <c r="C27" s="38"/>
      <c r="D27" s="86" t="s">
        <v>66</v>
      </c>
      <c r="E27" s="39">
        <v>0</v>
      </c>
      <c r="F27" s="39"/>
      <c r="G27" s="39"/>
    </row>
    <row r="28" spans="1:7" hidden="1" x14ac:dyDescent="0.25">
      <c r="C28" s="38"/>
      <c r="D28" s="87" t="s">
        <v>67</v>
      </c>
      <c r="E28" s="39">
        <v>0</v>
      </c>
      <c r="F28" s="39"/>
      <c r="G28" s="39"/>
    </row>
    <row r="29" spans="1:7" hidden="1" x14ac:dyDescent="0.25">
      <c r="C29" s="38"/>
      <c r="D29" s="86" t="s">
        <v>103</v>
      </c>
      <c r="E29" s="39">
        <v>0.2</v>
      </c>
      <c r="F29" s="39"/>
      <c r="G29" s="39"/>
    </row>
    <row r="30" spans="1:7" hidden="1" x14ac:dyDescent="0.25">
      <c r="C30" s="38"/>
      <c r="D30" s="86" t="s">
        <v>104</v>
      </c>
      <c r="E30" s="39">
        <v>0.4</v>
      </c>
      <c r="F30" s="39"/>
      <c r="G30" s="39"/>
    </row>
    <row r="31" spans="1:7" hidden="1" x14ac:dyDescent="0.25">
      <c r="C31" s="38"/>
      <c r="D31" s="86" t="s">
        <v>105</v>
      </c>
      <c r="E31" s="39">
        <v>0.6</v>
      </c>
      <c r="F31" s="39"/>
      <c r="G31" s="39"/>
    </row>
    <row r="32" spans="1:7" hidden="1" x14ac:dyDescent="0.25">
      <c r="C32" s="38"/>
      <c r="D32" s="86" t="s">
        <v>106</v>
      </c>
      <c r="E32" s="39">
        <v>0.8</v>
      </c>
      <c r="F32" s="39"/>
      <c r="G32" s="39"/>
    </row>
    <row r="33" spans="1:7" hidden="1" x14ac:dyDescent="0.25">
      <c r="C33" s="38"/>
      <c r="D33" s="86" t="s">
        <v>107</v>
      </c>
      <c r="E33" s="39">
        <v>1</v>
      </c>
      <c r="F33" s="39"/>
      <c r="G33" s="39"/>
    </row>
    <row r="34" spans="1:7" hidden="1" x14ac:dyDescent="0.25">
      <c r="C34" s="38"/>
      <c r="D34" s="62"/>
      <c r="E34" s="39"/>
      <c r="F34" s="39"/>
      <c r="G34" s="39"/>
    </row>
    <row r="35" spans="1:7" s="41" customFormat="1" x14ac:dyDescent="0.25">
      <c r="A35" s="114" t="s">
        <v>109</v>
      </c>
      <c r="B35" s="115"/>
      <c r="C35" s="115"/>
      <c r="D35" s="50"/>
      <c r="E35" s="50"/>
      <c r="F35" s="50"/>
      <c r="G35" s="51"/>
    </row>
    <row r="36" spans="1:7" x14ac:dyDescent="0.25">
      <c r="A36" s="78" t="s">
        <v>5</v>
      </c>
      <c r="B36" s="79" t="s">
        <v>44</v>
      </c>
      <c r="C36" s="80" t="s">
        <v>45</v>
      </c>
      <c r="D36" s="79" t="s">
        <v>110</v>
      </c>
      <c r="E36" s="79" t="s">
        <v>47</v>
      </c>
      <c r="F36" s="79" t="s">
        <v>48</v>
      </c>
      <c r="G36" s="81" t="s">
        <v>49</v>
      </c>
    </row>
    <row r="37" spans="1:7" ht="90" x14ac:dyDescent="0.25">
      <c r="A37" s="88" t="s">
        <v>108</v>
      </c>
      <c r="B37" s="29" t="s">
        <v>51</v>
      </c>
      <c r="C37" s="30" t="s">
        <v>125</v>
      </c>
      <c r="D37" s="21" t="s">
        <v>66</v>
      </c>
      <c r="E37" s="31">
        <v>-15000</v>
      </c>
      <c r="F37" s="31">
        <f>E37*(VLOOKUP(D37,D39:E45,2,FALSE))</f>
        <v>0</v>
      </c>
      <c r="G37" s="85" t="s">
        <v>133</v>
      </c>
    </row>
    <row r="38" spans="1:7" ht="2.25" customHeight="1" x14ac:dyDescent="0.25">
      <c r="C38" s="38"/>
      <c r="D38" s="62"/>
      <c r="E38" s="39"/>
      <c r="F38" s="39"/>
      <c r="G38" s="39"/>
    </row>
    <row r="39" spans="1:7" hidden="1" x14ac:dyDescent="0.25">
      <c r="C39" s="38"/>
      <c r="D39" s="86" t="s">
        <v>66</v>
      </c>
      <c r="E39" s="39">
        <v>0</v>
      </c>
      <c r="F39" s="39"/>
      <c r="G39" s="39"/>
    </row>
    <row r="40" spans="1:7" hidden="1" x14ac:dyDescent="0.25">
      <c r="C40" s="38"/>
      <c r="D40" s="87" t="s">
        <v>111</v>
      </c>
      <c r="E40" s="39">
        <v>0</v>
      </c>
      <c r="F40" s="39"/>
      <c r="G40" s="39"/>
    </row>
    <row r="41" spans="1:7" hidden="1" x14ac:dyDescent="0.25">
      <c r="C41" s="38"/>
      <c r="D41" s="86" t="s">
        <v>132</v>
      </c>
      <c r="E41" s="39">
        <v>0.2</v>
      </c>
      <c r="F41" s="39"/>
      <c r="G41" s="39"/>
    </row>
    <row r="42" spans="1:7" hidden="1" x14ac:dyDescent="0.25">
      <c r="C42" s="38"/>
      <c r="D42" s="86" t="s">
        <v>134</v>
      </c>
      <c r="E42" s="39">
        <v>0.4</v>
      </c>
      <c r="F42" s="39"/>
      <c r="G42" s="39"/>
    </row>
    <row r="43" spans="1:7" hidden="1" x14ac:dyDescent="0.25">
      <c r="C43" s="38"/>
      <c r="D43" s="86" t="s">
        <v>135</v>
      </c>
      <c r="E43" s="39">
        <v>0.6</v>
      </c>
      <c r="F43" s="39"/>
      <c r="G43" s="39"/>
    </row>
    <row r="44" spans="1:7" hidden="1" x14ac:dyDescent="0.25">
      <c r="C44" s="38"/>
      <c r="D44" s="86" t="s">
        <v>136</v>
      </c>
      <c r="E44" s="39">
        <v>0.8</v>
      </c>
      <c r="F44" s="39"/>
      <c r="G44" s="39"/>
    </row>
    <row r="45" spans="1:7" hidden="1" x14ac:dyDescent="0.25">
      <c r="C45" s="38"/>
      <c r="D45" s="86" t="s">
        <v>112</v>
      </c>
      <c r="E45" s="39">
        <v>1</v>
      </c>
      <c r="F45" s="39"/>
      <c r="G45" s="39"/>
    </row>
    <row r="46" spans="1:7" x14ac:dyDescent="0.25">
      <c r="A46" s="114" t="s">
        <v>73</v>
      </c>
      <c r="B46" s="115"/>
      <c r="C46" s="115"/>
      <c r="D46" s="50"/>
      <c r="E46" s="50"/>
      <c r="F46" s="50"/>
      <c r="G46" s="51"/>
    </row>
    <row r="47" spans="1:7" x14ac:dyDescent="0.25">
      <c r="A47" s="78" t="s">
        <v>5</v>
      </c>
      <c r="B47" s="79" t="s">
        <v>44</v>
      </c>
      <c r="C47" s="80" t="s">
        <v>45</v>
      </c>
      <c r="D47" s="79" t="s">
        <v>63</v>
      </c>
      <c r="E47" s="79" t="s">
        <v>47</v>
      </c>
      <c r="F47" s="79" t="s">
        <v>48</v>
      </c>
      <c r="G47" s="81" t="s">
        <v>49</v>
      </c>
    </row>
    <row r="48" spans="1:7" ht="60" customHeight="1" x14ac:dyDescent="0.25">
      <c r="A48" s="109" t="s">
        <v>113</v>
      </c>
      <c r="B48" s="29" t="s">
        <v>75</v>
      </c>
      <c r="C48" s="56" t="s">
        <v>76</v>
      </c>
      <c r="D48" s="22" t="s">
        <v>66</v>
      </c>
      <c r="E48" s="121">
        <v>-15000</v>
      </c>
      <c r="F48" s="121">
        <f>(E48*(VLOOKUP(D49,E56:F60,2,FALSE)))*(VLOOKUP(D51,B57:C61,2,TRUE))</f>
        <v>0</v>
      </c>
      <c r="G48" s="122" t="s">
        <v>127</v>
      </c>
    </row>
    <row r="49" spans="1:7" ht="60" customHeight="1" x14ac:dyDescent="0.25">
      <c r="A49" s="109"/>
      <c r="B49" s="29" t="s">
        <v>77</v>
      </c>
      <c r="C49" s="56" t="s">
        <v>78</v>
      </c>
      <c r="D49" s="22" t="s">
        <v>79</v>
      </c>
      <c r="E49" s="121"/>
      <c r="F49" s="121"/>
      <c r="G49" s="123"/>
    </row>
    <row r="50" spans="1:7" ht="60" customHeight="1" x14ac:dyDescent="0.25">
      <c r="A50" s="109"/>
      <c r="B50" s="29" t="s">
        <v>80</v>
      </c>
      <c r="C50" s="56" t="s">
        <v>81</v>
      </c>
      <c r="D50" s="22"/>
      <c r="E50" s="121"/>
      <c r="F50" s="121"/>
      <c r="G50" s="123"/>
    </row>
    <row r="51" spans="1:7" ht="60" customHeight="1" x14ac:dyDescent="0.25">
      <c r="A51" s="109"/>
      <c r="B51" s="29" t="s">
        <v>82</v>
      </c>
      <c r="C51" s="89" t="s">
        <v>83</v>
      </c>
      <c r="D51" s="23" t="s">
        <v>66</v>
      </c>
      <c r="E51" s="121"/>
      <c r="F51" s="121"/>
      <c r="G51" s="124"/>
    </row>
    <row r="52" spans="1:7" ht="30.75" customHeight="1" x14ac:dyDescent="0.25">
      <c r="A52" s="109"/>
      <c r="B52" s="29" t="s">
        <v>84</v>
      </c>
      <c r="C52" s="56" t="s">
        <v>85</v>
      </c>
      <c r="D52" s="22" t="s">
        <v>66</v>
      </c>
      <c r="E52" s="121">
        <v>-7500</v>
      </c>
      <c r="F52" s="121">
        <f>E52*(VLOOKUP(D53,E56:F60,2,FALSE))</f>
        <v>0</v>
      </c>
      <c r="G52" s="122" t="s">
        <v>86</v>
      </c>
    </row>
    <row r="53" spans="1:7" ht="30" x14ac:dyDescent="0.25">
      <c r="A53" s="109"/>
      <c r="B53" s="29" t="s">
        <v>87</v>
      </c>
      <c r="C53" s="56" t="s">
        <v>88</v>
      </c>
      <c r="D53" s="22" t="s">
        <v>79</v>
      </c>
      <c r="E53" s="121"/>
      <c r="F53" s="121"/>
      <c r="G53" s="123"/>
    </row>
    <row r="54" spans="1:7" ht="55.9" customHeight="1" x14ac:dyDescent="0.25">
      <c r="A54" s="109"/>
      <c r="B54" s="29" t="s">
        <v>89</v>
      </c>
      <c r="C54" s="56" t="s">
        <v>81</v>
      </c>
      <c r="D54" s="22"/>
      <c r="E54" s="121"/>
      <c r="F54" s="121"/>
      <c r="G54" s="124"/>
    </row>
    <row r="55" spans="1:7" ht="2.25" customHeight="1" x14ac:dyDescent="0.25">
      <c r="C55" s="38"/>
      <c r="D55" s="62"/>
      <c r="E55" s="39"/>
      <c r="F55" s="39"/>
      <c r="G55" s="63"/>
    </row>
    <row r="56" spans="1:7" hidden="1" x14ac:dyDescent="0.25">
      <c r="C56" s="38"/>
      <c r="D56" s="62" t="s">
        <v>66</v>
      </c>
      <c r="E56" s="39" t="s">
        <v>79</v>
      </c>
      <c r="F56" s="39">
        <v>0</v>
      </c>
      <c r="G56" s="90">
        <f>E48*((1+0.25)/2)</f>
        <v>-9375</v>
      </c>
    </row>
    <row r="57" spans="1:7" ht="30" hidden="1" x14ac:dyDescent="0.25">
      <c r="B57" s="62" t="s">
        <v>66</v>
      </c>
      <c r="C57" s="35">
        <v>0</v>
      </c>
      <c r="D57" s="62" t="s">
        <v>90</v>
      </c>
      <c r="E57" s="39" t="s">
        <v>91</v>
      </c>
      <c r="F57" s="39">
        <v>0</v>
      </c>
      <c r="G57" s="63"/>
    </row>
    <row r="58" spans="1:7" ht="60" hidden="1" x14ac:dyDescent="0.25">
      <c r="B58" s="91" t="s">
        <v>128</v>
      </c>
      <c r="C58" s="35">
        <v>0.25</v>
      </c>
      <c r="D58" s="62" t="s">
        <v>92</v>
      </c>
      <c r="E58" s="39" t="s">
        <v>93</v>
      </c>
      <c r="F58" s="39">
        <v>1</v>
      </c>
      <c r="G58" s="63"/>
    </row>
    <row r="59" spans="1:7" ht="90" hidden="1" x14ac:dyDescent="0.25">
      <c r="B59" s="91" t="s">
        <v>129</v>
      </c>
      <c r="C59" s="35">
        <v>0.5</v>
      </c>
      <c r="D59" s="92"/>
      <c r="E59" s="39" t="s">
        <v>94</v>
      </c>
      <c r="F59" s="39">
        <v>0.75</v>
      </c>
      <c r="G59" s="63"/>
    </row>
    <row r="60" spans="1:7" ht="90" hidden="1" x14ac:dyDescent="0.25">
      <c r="B60" s="91" t="s">
        <v>130</v>
      </c>
      <c r="C60" s="35">
        <v>0.75</v>
      </c>
      <c r="D60" s="92"/>
      <c r="E60" s="39" t="s">
        <v>95</v>
      </c>
      <c r="F60" s="39">
        <v>0.5</v>
      </c>
      <c r="G60" s="63"/>
    </row>
    <row r="61" spans="1:7" hidden="1" x14ac:dyDescent="0.25">
      <c r="B61" s="91" t="s">
        <v>131</v>
      </c>
      <c r="C61" s="35">
        <v>1</v>
      </c>
      <c r="D61" s="62"/>
      <c r="E61" s="39"/>
      <c r="F61" s="39"/>
      <c r="G61" s="63"/>
    </row>
    <row r="62" spans="1:7" ht="30" x14ac:dyDescent="0.25">
      <c r="B62" s="91"/>
      <c r="D62" s="62"/>
      <c r="E62" s="93" t="s">
        <v>96</v>
      </c>
      <c r="F62" s="93" t="s">
        <v>48</v>
      </c>
      <c r="G62" s="63"/>
    </row>
    <row r="63" spans="1:7" x14ac:dyDescent="0.25">
      <c r="C63" s="38"/>
      <c r="D63" s="93" t="s">
        <v>97</v>
      </c>
      <c r="E63" s="94">
        <f>SUM(E4+E13+E48+E52+E25+E37)</f>
        <v>-86000</v>
      </c>
      <c r="F63" s="95">
        <f>SUM(F4+F13+F48+F37+F25+F52)</f>
        <v>-38500</v>
      </c>
      <c r="G63" s="63"/>
    </row>
    <row r="64" spans="1:7" ht="2.25" customHeight="1" x14ac:dyDescent="0.25">
      <c r="C64" s="38"/>
      <c r="D64" s="62"/>
      <c r="E64" s="39"/>
      <c r="F64" s="39"/>
      <c r="G64" s="63"/>
    </row>
    <row r="65" spans="1:7" x14ac:dyDescent="0.25">
      <c r="A65" s="114" t="s">
        <v>36</v>
      </c>
      <c r="B65" s="115"/>
      <c r="C65" s="115"/>
      <c r="D65" s="65"/>
      <c r="E65" s="65"/>
      <c r="F65" s="65"/>
      <c r="G65" s="66"/>
    </row>
    <row r="66" spans="1:7" x14ac:dyDescent="0.25">
      <c r="A66" s="78" t="s">
        <v>5</v>
      </c>
      <c r="B66" s="79"/>
      <c r="C66" s="116" t="s">
        <v>37</v>
      </c>
      <c r="D66" s="116"/>
      <c r="E66" s="116"/>
      <c r="F66" s="116"/>
      <c r="G66" s="117"/>
    </row>
    <row r="67" spans="1:7" x14ac:dyDescent="0.25">
      <c r="A67" s="77" t="s">
        <v>38</v>
      </c>
      <c r="B67" s="118" t="s">
        <v>39</v>
      </c>
      <c r="C67" s="119"/>
      <c r="D67" s="119"/>
      <c r="E67" s="119"/>
      <c r="F67" s="119"/>
      <c r="G67" s="120"/>
    </row>
  </sheetData>
  <sheetProtection algorithmName="SHA-512" hashValue="jvrlhVUciXejPD7RDpscdi89IB61SkhHfgGWJbemGQAOUVLXOCwDZMo+IUTekNNxRqmOwPcZuNkUC3IS3nNBIA==" saltValue="A0hs49L5AkmmSClx4T6G7A==" spinCount="100000" sheet="1" objects="1" scenarios="1"/>
  <mergeCells count="20">
    <mergeCell ref="A35:C35"/>
    <mergeCell ref="A65:C65"/>
    <mergeCell ref="C66:G66"/>
    <mergeCell ref="B67:G67"/>
    <mergeCell ref="A11:C11"/>
    <mergeCell ref="A46:C46"/>
    <mergeCell ref="A48:A54"/>
    <mergeCell ref="E48:E51"/>
    <mergeCell ref="F48:F51"/>
    <mergeCell ref="G48:G51"/>
    <mergeCell ref="E52:E54"/>
    <mergeCell ref="F52:F54"/>
    <mergeCell ref="G52:G54"/>
    <mergeCell ref="A23:C23"/>
    <mergeCell ref="A1:G1"/>
    <mergeCell ref="A2:C2"/>
    <mergeCell ref="A4:A6"/>
    <mergeCell ref="E4:E6"/>
    <mergeCell ref="F4:F6"/>
    <mergeCell ref="G4:G6"/>
  </mergeCells>
  <dataValidations count="7">
    <dataValidation type="list" operator="lessThanOrEqual" allowBlank="1" showInputMessage="1" showErrorMessage="1" sqref="D51" xr:uid="{2706E0EE-9E62-4A91-BEAB-3FFDA35DFE96}">
      <formula1>$B$57:$B$61</formula1>
    </dataValidation>
    <dataValidation type="list" operator="lessThanOrEqual" allowBlank="1" showInputMessage="1" showErrorMessage="1" sqref="D49 D53" xr:uid="{13963601-D9F3-40BA-97AD-7D7FA1D77301}">
      <formula1>$E$56:$E$60</formula1>
    </dataValidation>
    <dataValidation type="list" operator="lessThanOrEqual" allowBlank="1" showInputMessage="1" showErrorMessage="1" sqref="D48 D52" xr:uid="{B70CD983-2CDB-4A19-B48C-C323562A892A}">
      <formula1>$D$56:$D$58</formula1>
    </dataValidation>
    <dataValidation type="list" operator="lessThanOrEqual" allowBlank="1" showInputMessage="1" showErrorMessage="1" sqref="D13" xr:uid="{08C2A8FC-A117-4E1E-9046-6C1A0C0F6160}">
      <formula1>$D$15:$D$21</formula1>
    </dataValidation>
    <dataValidation operator="lessThanOrEqual" allowBlank="1" showInputMessage="1" showErrorMessage="1" sqref="C3:G3 C12:C22 E12:G22 C66 D12 E47:G49 E55:G64 E52:G52 D47 D54:D64 D50 B57:B62 C47:C56 C63:C64 B67 D14:D22 D24 D26:D34 E24:G34 C24:C34 D36 C36:C45 D38:D45 E36:G45" xr:uid="{1C09DE1C-5477-467F-BE3D-81439B1EF33C}"/>
    <dataValidation type="list" operator="lessThanOrEqual" allowBlank="1" showInputMessage="1" showErrorMessage="1" sqref="D25" xr:uid="{6E658FA3-4A2D-47A6-B72D-93E6A5A7E861}">
      <formula1>$D$27:$D$33</formula1>
    </dataValidation>
    <dataValidation type="list" operator="lessThanOrEqual" allowBlank="1" showInputMessage="1" showErrorMessage="1" sqref="D37" xr:uid="{15940FEA-CC12-41AF-B0CC-65C717233A23}">
      <formula1>$D$39:$D$45</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4BC1-EFD4-463A-B142-1F90188B456B}">
  <dimension ref="A1:L33"/>
  <sheetViews>
    <sheetView showGridLines="0" tabSelected="1" view="pageBreakPreview" zoomScaleNormal="100" zoomScaleSheetLayoutView="100" workbookViewId="0">
      <selection activeCell="B31" sqref="B31:G31"/>
    </sheetView>
  </sheetViews>
  <sheetFormatPr defaultColWidth="9.140625" defaultRowHeight="15" x14ac:dyDescent="0.25"/>
  <cols>
    <col min="1" max="1" width="9.5703125" style="35" customWidth="1"/>
    <col min="2" max="2" width="57.28515625" style="35" customWidth="1"/>
    <col min="3" max="3" width="10.85546875" style="49" bestFit="1" customWidth="1"/>
    <col min="4" max="4" width="33.5703125" style="49" customWidth="1"/>
    <col min="5" max="5" width="29.5703125" style="49" customWidth="1"/>
    <col min="6" max="7" width="33.5703125" style="49" customWidth="1"/>
    <col min="8" max="16384" width="9.140625" style="35"/>
  </cols>
  <sheetData>
    <row r="1" spans="1:12" ht="36" customHeight="1" x14ac:dyDescent="0.25">
      <c r="A1" s="104" t="s">
        <v>121</v>
      </c>
      <c r="B1" s="105"/>
      <c r="C1" s="105"/>
      <c r="D1" s="105"/>
      <c r="E1" s="105"/>
      <c r="F1" s="105"/>
      <c r="G1" s="106"/>
    </row>
    <row r="2" spans="1:12" s="41" customFormat="1" x14ac:dyDescent="0.25">
      <c r="A2" s="107" t="s">
        <v>4</v>
      </c>
      <c r="B2" s="108"/>
      <c r="C2" s="25"/>
      <c r="D2" s="25"/>
      <c r="E2" s="25"/>
      <c r="F2" s="25"/>
      <c r="G2" s="40"/>
    </row>
    <row r="3" spans="1:12" x14ac:dyDescent="0.25">
      <c r="A3" s="26" t="s">
        <v>5</v>
      </c>
      <c r="B3" s="27" t="s">
        <v>6</v>
      </c>
      <c r="C3" s="28" t="s">
        <v>7</v>
      </c>
      <c r="D3" s="28"/>
      <c r="E3" s="28" t="s">
        <v>8</v>
      </c>
      <c r="F3" s="28" t="s">
        <v>9</v>
      </c>
      <c r="G3" s="42" t="s">
        <v>10</v>
      </c>
      <c r="H3" s="43"/>
      <c r="I3" s="43"/>
      <c r="J3" s="43"/>
      <c r="K3" s="43"/>
      <c r="L3" s="44"/>
    </row>
    <row r="4" spans="1:12" x14ac:dyDescent="0.25">
      <c r="A4" s="29" t="s">
        <v>11</v>
      </c>
      <c r="B4" s="45" t="s">
        <v>12</v>
      </c>
      <c r="C4" s="29" t="s">
        <v>13</v>
      </c>
      <c r="D4" s="45"/>
      <c r="E4" s="24"/>
      <c r="F4" s="46">
        <v>1500</v>
      </c>
      <c r="G4" s="47">
        <f>F4*E4</f>
        <v>0</v>
      </c>
      <c r="H4" s="43"/>
      <c r="I4" s="43"/>
      <c r="J4" s="43"/>
      <c r="K4" s="48"/>
      <c r="L4" s="44"/>
    </row>
    <row r="5" spans="1:12" x14ac:dyDescent="0.25">
      <c r="H5" s="43"/>
      <c r="I5" s="43"/>
      <c r="J5" s="43"/>
      <c r="K5" s="48"/>
      <c r="L5" s="44"/>
    </row>
    <row r="6" spans="1:12" s="41" customFormat="1" x14ac:dyDescent="0.25">
      <c r="A6" s="114" t="s">
        <v>14</v>
      </c>
      <c r="B6" s="115"/>
      <c r="C6" s="50"/>
      <c r="D6" s="50"/>
      <c r="E6" s="50"/>
      <c r="F6" s="50"/>
      <c r="G6" s="51"/>
      <c r="H6" s="52"/>
      <c r="I6" s="52"/>
      <c r="J6" s="52"/>
      <c r="K6" s="53"/>
      <c r="L6" s="54"/>
    </row>
    <row r="7" spans="1:12" x14ac:dyDescent="0.25">
      <c r="A7" s="26" t="s">
        <v>5</v>
      </c>
      <c r="B7" s="27" t="s">
        <v>6</v>
      </c>
      <c r="C7" s="28" t="s">
        <v>7</v>
      </c>
      <c r="D7" s="28" t="s">
        <v>15</v>
      </c>
      <c r="E7" s="28"/>
      <c r="F7" s="28"/>
      <c r="G7" s="42"/>
      <c r="H7" s="43"/>
      <c r="I7" s="43"/>
      <c r="J7" s="43"/>
      <c r="K7" s="48"/>
      <c r="L7" s="44"/>
    </row>
    <row r="8" spans="1:12" ht="30" x14ac:dyDescent="0.25">
      <c r="A8" s="29" t="s">
        <v>16</v>
      </c>
      <c r="B8" s="30" t="s">
        <v>138</v>
      </c>
      <c r="C8" s="55" t="s">
        <v>13</v>
      </c>
      <c r="D8" s="11">
        <v>37.5</v>
      </c>
      <c r="E8" s="125"/>
      <c r="F8" s="126"/>
      <c r="G8" s="127"/>
      <c r="H8" s="43"/>
      <c r="I8" s="43"/>
      <c r="J8" s="43"/>
      <c r="K8" s="48"/>
      <c r="L8" s="44"/>
    </row>
    <row r="9" spans="1:12" ht="30" x14ac:dyDescent="0.25">
      <c r="A9" s="26" t="s">
        <v>5</v>
      </c>
      <c r="B9" s="27" t="s">
        <v>6</v>
      </c>
      <c r="C9" s="28" t="s">
        <v>7</v>
      </c>
      <c r="D9" s="28" t="s">
        <v>17</v>
      </c>
      <c r="E9" s="28" t="s">
        <v>18</v>
      </c>
      <c r="F9" s="28" t="s">
        <v>9</v>
      </c>
      <c r="G9" s="42" t="s">
        <v>10</v>
      </c>
      <c r="H9" s="43"/>
      <c r="I9" s="43"/>
      <c r="J9" s="43"/>
      <c r="K9" s="48"/>
      <c r="L9" s="44"/>
    </row>
    <row r="10" spans="1:12" ht="45" x14ac:dyDescent="0.25">
      <c r="A10" s="29" t="s">
        <v>19</v>
      </c>
      <c r="B10" s="96" t="s">
        <v>137</v>
      </c>
      <c r="C10" s="55" t="s">
        <v>13</v>
      </c>
      <c r="D10" s="11"/>
      <c r="E10" s="97">
        <f>D8+D10</f>
        <v>37.5</v>
      </c>
      <c r="F10" s="57">
        <v>1500</v>
      </c>
      <c r="G10" s="58">
        <f>F10*E10</f>
        <v>56250</v>
      </c>
      <c r="H10" s="43"/>
      <c r="I10" s="43"/>
      <c r="J10" s="43"/>
      <c r="K10" s="48"/>
      <c r="L10" s="44"/>
    </row>
    <row r="11" spans="1:12" ht="30" x14ac:dyDescent="0.25">
      <c r="A11" s="29" t="s">
        <v>114</v>
      </c>
      <c r="B11" s="56" t="s">
        <v>21</v>
      </c>
      <c r="C11" s="59" t="s">
        <v>13</v>
      </c>
      <c r="D11" s="11"/>
      <c r="E11" s="98">
        <f>(D11+D8)</f>
        <v>37.5</v>
      </c>
      <c r="F11" s="60"/>
      <c r="G11" s="61">
        <f>F11*E11</f>
        <v>0</v>
      </c>
    </row>
    <row r="12" spans="1:12" ht="30" x14ac:dyDescent="0.25">
      <c r="A12" s="29" t="s">
        <v>20</v>
      </c>
      <c r="B12" s="56" t="s">
        <v>115</v>
      </c>
      <c r="C12" s="59" t="s">
        <v>13</v>
      </c>
      <c r="D12" s="11"/>
      <c r="E12" s="98">
        <f>(D12+D8)</f>
        <v>37.5</v>
      </c>
      <c r="F12" s="60"/>
      <c r="G12" s="61">
        <f>F12*E12</f>
        <v>0</v>
      </c>
    </row>
    <row r="13" spans="1:12" ht="60" x14ac:dyDescent="0.25">
      <c r="A13" s="29" t="s">
        <v>22</v>
      </c>
      <c r="B13" s="56" t="s">
        <v>116</v>
      </c>
      <c r="C13" s="59" t="s">
        <v>13</v>
      </c>
      <c r="D13" s="11"/>
      <c r="E13" s="98">
        <f>D13+D8</f>
        <v>37.5</v>
      </c>
      <c r="F13" s="46"/>
      <c r="G13" s="61">
        <f>F13*E13</f>
        <v>0</v>
      </c>
    </row>
    <row r="14" spans="1:12" x14ac:dyDescent="0.25">
      <c r="B14" s="38"/>
      <c r="C14" s="62"/>
      <c r="D14" s="39"/>
      <c r="E14" s="39"/>
      <c r="F14" s="39"/>
      <c r="G14" s="39"/>
    </row>
    <row r="15" spans="1:12" ht="26.25" customHeight="1" x14ac:dyDescent="0.25">
      <c r="B15" s="38"/>
      <c r="C15" s="62"/>
      <c r="D15" s="39"/>
      <c r="E15" s="39"/>
      <c r="F15" s="25" t="s">
        <v>23</v>
      </c>
      <c r="G15" s="37">
        <f>SUM(G4,G10:G13)</f>
        <v>56250</v>
      </c>
    </row>
    <row r="16" spans="1:12" x14ac:dyDescent="0.25">
      <c r="B16" s="38"/>
      <c r="C16" s="62"/>
      <c r="D16" s="39"/>
      <c r="E16" s="39"/>
      <c r="F16" s="63"/>
      <c r="G16" s="64"/>
    </row>
    <row r="17" spans="1:8" s="67" customFormat="1" ht="29.25" customHeight="1" x14ac:dyDescent="0.25">
      <c r="A17" s="114" t="s">
        <v>24</v>
      </c>
      <c r="B17" s="115"/>
      <c r="C17" s="65"/>
      <c r="D17" s="65"/>
      <c r="E17" s="65"/>
      <c r="F17" s="65"/>
      <c r="G17" s="66"/>
    </row>
    <row r="18" spans="1:8" s="67" customFormat="1" x14ac:dyDescent="0.25">
      <c r="A18" s="26" t="s">
        <v>5</v>
      </c>
      <c r="B18" s="27" t="s">
        <v>25</v>
      </c>
      <c r="C18" s="28"/>
      <c r="D18" s="28" t="s">
        <v>26</v>
      </c>
      <c r="E18" s="28" t="s">
        <v>27</v>
      </c>
      <c r="F18" s="28" t="s">
        <v>28</v>
      </c>
      <c r="G18" s="42" t="s">
        <v>29</v>
      </c>
    </row>
    <row r="19" spans="1:8" s="67" customFormat="1" x14ac:dyDescent="0.25">
      <c r="A19" s="68" t="s">
        <v>30</v>
      </c>
      <c r="B19" s="128"/>
      <c r="C19" s="129"/>
      <c r="D19" s="14"/>
      <c r="E19" s="14"/>
      <c r="F19" s="14"/>
      <c r="G19" s="14"/>
      <c r="H19" s="69"/>
    </row>
    <row r="20" spans="1:8" s="75" customFormat="1" ht="15.6" customHeight="1" x14ac:dyDescent="0.25">
      <c r="A20" s="70"/>
      <c r="B20" s="71"/>
      <c r="C20" s="72"/>
      <c r="D20" s="73"/>
      <c r="E20" s="73"/>
      <c r="F20" s="73"/>
      <c r="G20" s="73"/>
      <c r="H20" s="74"/>
    </row>
    <row r="21" spans="1:8" s="67" customFormat="1" x14ac:dyDescent="0.25">
      <c r="A21" s="114" t="s">
        <v>31</v>
      </c>
      <c r="B21" s="115"/>
      <c r="C21" s="65"/>
      <c r="D21" s="65"/>
      <c r="E21" s="65"/>
      <c r="F21" s="65"/>
      <c r="G21" s="66"/>
      <c r="H21" s="69"/>
    </row>
    <row r="22" spans="1:8" s="67" customFormat="1" ht="20.45" customHeight="1" x14ac:dyDescent="0.25">
      <c r="A22" s="26" t="s">
        <v>5</v>
      </c>
      <c r="B22" s="27" t="s">
        <v>25</v>
      </c>
      <c r="C22" s="28" t="s">
        <v>32</v>
      </c>
      <c r="D22" s="28" t="s">
        <v>26</v>
      </c>
      <c r="E22" s="28" t="s">
        <v>27</v>
      </c>
      <c r="F22" s="28" t="s">
        <v>28</v>
      </c>
      <c r="G22" s="42" t="s">
        <v>29</v>
      </c>
      <c r="H22" s="69"/>
    </row>
    <row r="23" spans="1:8" s="67" customFormat="1" x14ac:dyDescent="0.25">
      <c r="A23" s="68" t="s">
        <v>33</v>
      </c>
      <c r="B23" s="12"/>
      <c r="C23" s="13"/>
      <c r="D23" s="14"/>
      <c r="E23" s="14"/>
      <c r="F23" s="14"/>
      <c r="G23" s="14"/>
      <c r="H23" s="69"/>
    </row>
    <row r="24" spans="1:8" s="67" customFormat="1" x14ac:dyDescent="0.25">
      <c r="A24" s="68" t="s">
        <v>34</v>
      </c>
      <c r="B24" s="12"/>
      <c r="C24" s="13"/>
      <c r="D24" s="14"/>
      <c r="E24" s="14"/>
      <c r="F24" s="14"/>
      <c r="G24" s="14"/>
    </row>
    <row r="25" spans="1:8" s="67" customFormat="1" x14ac:dyDescent="0.25">
      <c r="A25" s="68" t="s">
        <v>35</v>
      </c>
      <c r="B25" s="12"/>
      <c r="C25" s="13"/>
      <c r="D25" s="14"/>
      <c r="E25" s="14"/>
      <c r="F25" s="14"/>
      <c r="G25" s="14"/>
    </row>
    <row r="26" spans="1:8" x14ac:dyDescent="0.25">
      <c r="B26" s="38"/>
      <c r="C26" s="62"/>
      <c r="D26" s="39"/>
      <c r="E26" s="39"/>
      <c r="F26" s="63"/>
      <c r="G26" s="64"/>
    </row>
    <row r="27" spans="1:8" x14ac:dyDescent="0.25">
      <c r="A27" s="108" t="s">
        <v>36</v>
      </c>
      <c r="B27" s="108"/>
      <c r="C27" s="76"/>
      <c r="D27" s="76"/>
      <c r="E27" s="76"/>
      <c r="F27" s="76"/>
      <c r="G27" s="76"/>
    </row>
    <row r="28" spans="1:8" x14ac:dyDescent="0.25">
      <c r="A28" s="28" t="s">
        <v>5</v>
      </c>
      <c r="B28" s="131" t="s">
        <v>37</v>
      </c>
      <c r="C28" s="131"/>
      <c r="D28" s="131"/>
      <c r="E28" s="131"/>
      <c r="F28" s="131"/>
      <c r="G28" s="131"/>
    </row>
    <row r="29" spans="1:8" x14ac:dyDescent="0.25">
      <c r="A29" s="77" t="s">
        <v>38</v>
      </c>
      <c r="B29" s="130" t="s">
        <v>39</v>
      </c>
      <c r="C29" s="130"/>
      <c r="D29" s="130"/>
      <c r="E29" s="130"/>
      <c r="F29" s="130"/>
      <c r="G29" s="130"/>
    </row>
    <row r="30" spans="1:8" x14ac:dyDescent="0.25">
      <c r="A30" s="29">
        <v>1</v>
      </c>
      <c r="B30" s="130" t="s">
        <v>40</v>
      </c>
      <c r="C30" s="130"/>
      <c r="D30" s="130"/>
      <c r="E30" s="130"/>
      <c r="F30" s="130"/>
      <c r="G30" s="130"/>
    </row>
    <row r="31" spans="1:8" ht="29.25" customHeight="1" x14ac:dyDescent="0.25">
      <c r="A31" s="29">
        <v>2</v>
      </c>
      <c r="B31" s="132" t="s">
        <v>139</v>
      </c>
      <c r="C31" s="132"/>
      <c r="D31" s="132"/>
      <c r="E31" s="132"/>
      <c r="F31" s="132"/>
      <c r="G31" s="132"/>
    </row>
    <row r="32" spans="1:8" ht="25.5" customHeight="1" x14ac:dyDescent="0.25">
      <c r="A32" s="29">
        <v>3</v>
      </c>
      <c r="B32" s="133" t="s">
        <v>41</v>
      </c>
      <c r="C32" s="133"/>
      <c r="D32" s="133"/>
      <c r="E32" s="133"/>
      <c r="F32" s="133"/>
      <c r="G32" s="133"/>
    </row>
    <row r="33" spans="1:7" x14ac:dyDescent="0.25">
      <c r="A33" s="29">
        <v>4</v>
      </c>
      <c r="B33" s="130" t="s">
        <v>42</v>
      </c>
      <c r="C33" s="130"/>
      <c r="D33" s="130"/>
      <c r="E33" s="130"/>
      <c r="F33" s="130"/>
      <c r="G33" s="130"/>
    </row>
  </sheetData>
  <sheetProtection algorithmName="SHA-512" hashValue="LtT+U8IhTZTBj37pOgCAD6eWcqy62F8MzPzdUUMAzAIsbPQn9W4vAWTAykle7sfR50p38CIKrw2UVJhg4Mn7KA==" saltValue="69QcUyXoaeTy0FyCxz9IxA==" spinCount="100000" sheet="1" objects="1" scenarios="1"/>
  <mergeCells count="14">
    <mergeCell ref="B33:G33"/>
    <mergeCell ref="A27:B27"/>
    <mergeCell ref="B28:G28"/>
    <mergeCell ref="B29:G29"/>
    <mergeCell ref="B30:G30"/>
    <mergeCell ref="B31:G31"/>
    <mergeCell ref="B32:G32"/>
    <mergeCell ref="A21:B21"/>
    <mergeCell ref="A1:G1"/>
    <mergeCell ref="A2:B2"/>
    <mergeCell ref="A6:B6"/>
    <mergeCell ref="E8:G8"/>
    <mergeCell ref="A17:B17"/>
    <mergeCell ref="B19:C19"/>
  </mergeCells>
  <dataValidations count="1">
    <dataValidation operator="lessThanOrEqual" allowBlank="1" showInputMessage="1" showErrorMessage="1" sqref="F9:G16 B22:G26 B3:G3 F7:G7 B7:E16 C20 B18:B20 D18:G20 C18 B28:B33" xr:uid="{A489833A-DE15-4585-8DCD-5A7B4E20ED15}"/>
  </dataValidations>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3A19-1C7B-4678-95F0-4467ED676B03}">
  <dimension ref="A1:D8"/>
  <sheetViews>
    <sheetView showGridLines="0" view="pageBreakPreview" zoomScaleNormal="100" zoomScaleSheetLayoutView="100" workbookViewId="0">
      <selection activeCell="E12" sqref="E12"/>
    </sheetView>
  </sheetViews>
  <sheetFormatPr defaultColWidth="9.140625" defaultRowHeight="15" x14ac:dyDescent="0.25"/>
  <cols>
    <col min="1" max="1" width="9.5703125" style="9" customWidth="1"/>
    <col min="2" max="2" width="57.28515625" style="9" customWidth="1"/>
    <col min="3" max="3" width="33.5703125" style="15" customWidth="1"/>
    <col min="4" max="16384" width="9.140625" style="9"/>
  </cols>
  <sheetData>
    <row r="1" spans="1:4" ht="36" customHeight="1" x14ac:dyDescent="0.25">
      <c r="A1" s="104" t="s">
        <v>122</v>
      </c>
      <c r="B1" s="105"/>
      <c r="C1" s="105"/>
    </row>
    <row r="2" spans="1:4" s="10" customFormat="1" x14ac:dyDescent="0.25">
      <c r="A2" s="107"/>
      <c r="B2" s="108"/>
      <c r="C2" s="25"/>
    </row>
    <row r="3" spans="1:4" x14ac:dyDescent="0.25">
      <c r="A3" s="26" t="s">
        <v>5</v>
      </c>
      <c r="B3" s="27" t="s">
        <v>6</v>
      </c>
      <c r="C3" s="28"/>
    </row>
    <row r="4" spans="1:4" x14ac:dyDescent="0.25">
      <c r="A4" s="29" t="s">
        <v>98</v>
      </c>
      <c r="B4" s="30" t="s">
        <v>48</v>
      </c>
      <c r="C4" s="31">
        <f>'1. Kwaliteit Perceel 2'!F63</f>
        <v>-38500</v>
      </c>
      <c r="D4" s="16"/>
    </row>
    <row r="5" spans="1:4" x14ac:dyDescent="0.25">
      <c r="A5" s="29" t="s">
        <v>99</v>
      </c>
      <c r="B5" s="30" t="s">
        <v>100</v>
      </c>
      <c r="C5" s="31">
        <f>'2. Prijs Perceel 2'!G15</f>
        <v>56250</v>
      </c>
      <c r="D5" s="17"/>
    </row>
    <row r="6" spans="1:4" x14ac:dyDescent="0.25">
      <c r="A6" s="32"/>
      <c r="B6" s="33"/>
      <c r="C6" s="34"/>
    </row>
    <row r="7" spans="1:4" ht="30" x14ac:dyDescent="0.25">
      <c r="A7" s="35"/>
      <c r="B7" s="36" t="s">
        <v>124</v>
      </c>
      <c r="C7" s="37">
        <f>SUM(C4:C5)</f>
        <v>17750</v>
      </c>
    </row>
    <row r="8" spans="1:4" x14ac:dyDescent="0.25">
      <c r="A8" s="35"/>
      <c r="B8" s="38"/>
      <c r="C8" s="39"/>
    </row>
  </sheetData>
  <sheetProtection algorithmName="SHA-512" hashValue="q2JXLY7Liw3ziZMbkS1PSvCRGw3Bs7w5EUokb2ai2BzDwSCo+bS1CIs3RwDIrEnb/OsX3ylJR/zfWkUM25ylFg==" saltValue="nk2FMmFOWNKIlAuvLLS4ZA==" spinCount="100000" sheet="1" objects="1" scenarios="1"/>
  <mergeCells count="2">
    <mergeCell ref="A1:C1"/>
    <mergeCell ref="A2:B2"/>
  </mergeCells>
  <dataValidations count="1">
    <dataValidation operator="lessThanOrEqual" allowBlank="1" showInputMessage="1" showErrorMessage="1" sqref="B3:C8" xr:uid="{BC0333D7-B4A4-44F9-A712-11D777960C39}"/>
  </dataValidations>
  <pageMargins left="0.7" right="0.7" top="0.75" bottom="0.75" header="0.3" footer="0.3"/>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71479-C754-48B4-ABCB-005452F745F4}">
  <ds:schemaRefs>
    <ds:schemaRef ds:uri="http://schemas.microsoft.com/sharepoint/v3/contenttype/forms"/>
  </ds:schemaRefs>
</ds:datastoreItem>
</file>

<file path=customXml/itemProps2.xml><?xml version="1.0" encoding="utf-8"?>
<ds:datastoreItem xmlns:ds="http://schemas.openxmlformats.org/officeDocument/2006/customXml" ds:itemID="{B893B002-6512-4797-AA32-7C080E29F4F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2A047CF-5DDF-4526-A655-FA1F26D9D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1. Kwaliteit Perceel 2</vt:lpstr>
      <vt:lpstr>2. Prijs Perceel 2</vt:lpstr>
      <vt:lpstr>3. Fictieve inschrijfprijs P2</vt:lpstr>
      <vt:lpstr>'1. Kwaliteit Perceel 2'!Afdrukbereik</vt:lpstr>
      <vt:lpstr>'2. Prijs Perceel 2'!Afdrukbereik</vt:lpstr>
      <vt:lpstr>'3. Fictieve inschrijfprijs P2'!Afdrukbereik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Geert Lubbers</dc:creator>
  <cp:lastModifiedBy>Rene Janssen</cp:lastModifiedBy>
  <cp:lastPrinted>2021-05-06T12:32:45Z</cp:lastPrinted>
  <dcterms:created xsi:type="dcterms:W3CDTF">2021-05-06T12:21:12Z</dcterms:created>
  <dcterms:modified xsi:type="dcterms:W3CDTF">2022-01-20T16:34:27Z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ies>
</file>