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mc:AlternateContent xmlns:mc="http://schemas.openxmlformats.org/markup-compatibility/2006">
    <mc:Choice Requires="x15">
      <x15ac:absPath xmlns:x15ac="http://schemas.microsoft.com/office/spreadsheetml/2010/11/ac" url="https://ingenionnl.sharepoint.com/sites/SP-Projecten/Shared Documents/SKO Aalsmeer/EA Leermiddelen (2021)/Gepubliceerd/"/>
    </mc:Choice>
  </mc:AlternateContent>
  <xr:revisionPtr revIDLastSave="1" documentId="8_{053E35D2-5992-4535-B1FA-7870E824506D}" xr6:coauthVersionLast="47" xr6:coauthVersionMax="47" xr10:uidLastSave="{23FF5734-765E-4FB6-B7C5-A3A59A791306}"/>
  <bookViews>
    <workbookView xWindow="-28920" yWindow="-120" windowWidth="29040" windowHeight="15840" xr2:uid="{8AAE6D77-6C39-4259-9E08-C5A59B526A0B}"/>
  </bookViews>
  <sheets>
    <sheet name="Toelichting" sheetId="2" r:id="rId1"/>
    <sheet name="1. Korting MF" sheetId="3" r:id="rId2"/>
    <sheet name="2. Korting ML" sheetId="6" r:id="rId3"/>
    <sheet name="3. Nettoprijslijst SB+OM" sheetId="5" r:id="rId4"/>
  </sheets>
  <definedNames>
    <definedName name="_xlnm._FilterDatabase" localSheetId="3" hidden="1">'3. Nettoprijslijst SB+OM'!$A$4:$G$4</definedName>
    <definedName name="kleur2">_xludf.get.cell(38,'3. Nettoprijslijst SB+OM'!XEV1)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173" i="5" l="1"/>
  <c r="Q172" i="5"/>
  <c r="Q171" i="5"/>
  <c r="Q170" i="5"/>
  <c r="Q169" i="5"/>
  <c r="Q168" i="5"/>
  <c r="Q167" i="5"/>
  <c r="Q166" i="5"/>
  <c r="Q165" i="5"/>
  <c r="Q164" i="5"/>
  <c r="Q163" i="5"/>
  <c r="Q162" i="5"/>
  <c r="Q161" i="5"/>
  <c r="Q160" i="5"/>
  <c r="Q159" i="5"/>
  <c r="Q158" i="5"/>
  <c r="Q157" i="5"/>
  <c r="Q156" i="5"/>
  <c r="Q155" i="5"/>
  <c r="Q154" i="5"/>
  <c r="Q153" i="5"/>
  <c r="Q152" i="5"/>
  <c r="Q151" i="5"/>
  <c r="Q150" i="5"/>
  <c r="Q149" i="5"/>
  <c r="Q148" i="5"/>
  <c r="Q147" i="5"/>
  <c r="Q146" i="5"/>
  <c r="Q145" i="5"/>
  <c r="Q144" i="5"/>
  <c r="Q143" i="5"/>
  <c r="Q142" i="5"/>
  <c r="Q141" i="5"/>
  <c r="Q140" i="5"/>
  <c r="Q138" i="5"/>
  <c r="Q137" i="5"/>
  <c r="Q136" i="5"/>
  <c r="Q135" i="5"/>
  <c r="Q134" i="5"/>
  <c r="Q133" i="5"/>
  <c r="Q132" i="5"/>
  <c r="Q131" i="5"/>
  <c r="Q130" i="5"/>
  <c r="Q129" i="5"/>
  <c r="Q127" i="5"/>
  <c r="Q126" i="5"/>
  <c r="Q125" i="5"/>
  <c r="Q123" i="5"/>
  <c r="Q122" i="5"/>
  <c r="Q121" i="5"/>
  <c r="Q120" i="5"/>
  <c r="Q119" i="5"/>
  <c r="Q118" i="5"/>
  <c r="Q117" i="5"/>
  <c r="Q115" i="5"/>
  <c r="Q114" i="5"/>
  <c r="Q113" i="5"/>
  <c r="Q112" i="5"/>
  <c r="Q111" i="5"/>
  <c r="Q110" i="5"/>
  <c r="Q109" i="5"/>
  <c r="Q108" i="5"/>
  <c r="Q107" i="5"/>
  <c r="Q106" i="5"/>
  <c r="Q105" i="5"/>
  <c r="Q104" i="5"/>
  <c r="Q103" i="5"/>
  <c r="Q102" i="5"/>
  <c r="Q101" i="5"/>
  <c r="Q100" i="5"/>
  <c r="Q99" i="5"/>
  <c r="Q98" i="5"/>
  <c r="Q97" i="5"/>
  <c r="Q96" i="5"/>
  <c r="Q95" i="5"/>
  <c r="Q94" i="5"/>
  <c r="Q93" i="5"/>
  <c r="Q92" i="5"/>
  <c r="Q91" i="5"/>
  <c r="Q90" i="5"/>
  <c r="Q89" i="5"/>
  <c r="Q88" i="5"/>
  <c r="Q87" i="5"/>
  <c r="Q86" i="5"/>
  <c r="Q85" i="5"/>
  <c r="Q84" i="5"/>
  <c r="Q83" i="5"/>
  <c r="Q82" i="5"/>
  <c r="Q81" i="5"/>
  <c r="Q80" i="5"/>
  <c r="Q79" i="5"/>
  <c r="Q78" i="5"/>
  <c r="Q77" i="5"/>
  <c r="Q76" i="5"/>
  <c r="Q75" i="5"/>
  <c r="Q74" i="5"/>
  <c r="Q73" i="5"/>
  <c r="Q72" i="5"/>
  <c r="Q71" i="5"/>
  <c r="Q70" i="5"/>
  <c r="Q69" i="5"/>
  <c r="Q68" i="5"/>
  <c r="Q67" i="5"/>
  <c r="Q66" i="5"/>
  <c r="Q65" i="5"/>
  <c r="Q64" i="5"/>
  <c r="Q63" i="5"/>
  <c r="Q62" i="5"/>
  <c r="Q61" i="5"/>
  <c r="Q60" i="5"/>
  <c r="Q59" i="5"/>
  <c r="Q58" i="5"/>
  <c r="Q57" i="5"/>
  <c r="Q56" i="5"/>
  <c r="Q55" i="5"/>
  <c r="Q54" i="5"/>
  <c r="Q53" i="5"/>
  <c r="Q52" i="5"/>
  <c r="Q51" i="5"/>
  <c r="Q50" i="5"/>
  <c r="Q49" i="5"/>
  <c r="Q48" i="5"/>
  <c r="Q47" i="5"/>
  <c r="Q46" i="5"/>
  <c r="Q45" i="5"/>
  <c r="Q44" i="5"/>
  <c r="Q43" i="5"/>
  <c r="Q42" i="5"/>
  <c r="Q41" i="5"/>
  <c r="Q40" i="5"/>
  <c r="Q39" i="5"/>
  <c r="Q38" i="5"/>
  <c r="Q37" i="5"/>
  <c r="Q36" i="5"/>
  <c r="Q35" i="5"/>
  <c r="Q34" i="5"/>
  <c r="Q33" i="5"/>
  <c r="Q32" i="5"/>
  <c r="Q31" i="5"/>
  <c r="Q30" i="5"/>
  <c r="Q29" i="5"/>
  <c r="Q28" i="5"/>
  <c r="Q27" i="5"/>
  <c r="Q24" i="5"/>
  <c r="Q23" i="5"/>
  <c r="Q22" i="5"/>
  <c r="Q21" i="5"/>
  <c r="Q20" i="5"/>
  <c r="Q19" i="5"/>
  <c r="Q18" i="5"/>
  <c r="Q17" i="5"/>
  <c r="Q16" i="5"/>
  <c r="Q15" i="5"/>
  <c r="Q14" i="5"/>
  <c r="Q13" i="5"/>
  <c r="Q12" i="5"/>
  <c r="Q11" i="5"/>
  <c r="Q10" i="5"/>
  <c r="Q9" i="5"/>
  <c r="Q8" i="5"/>
  <c r="Q7" i="5"/>
  <c r="Q6" i="5"/>
  <c r="Q5" i="5"/>
  <c r="M173" i="5"/>
  <c r="M172" i="5"/>
  <c r="M171" i="5"/>
  <c r="M170" i="5"/>
  <c r="M169" i="5"/>
  <c r="M168" i="5"/>
  <c r="M167" i="5"/>
  <c r="M166" i="5"/>
  <c r="M165" i="5"/>
  <c r="M164" i="5"/>
  <c r="M163" i="5"/>
  <c r="M162" i="5"/>
  <c r="M161" i="5"/>
  <c r="M160" i="5"/>
  <c r="M159" i="5"/>
  <c r="M158" i="5"/>
  <c r="M157" i="5"/>
  <c r="M156" i="5"/>
  <c r="M155" i="5"/>
  <c r="M154" i="5"/>
  <c r="M153" i="5"/>
  <c r="M152" i="5"/>
  <c r="M151" i="5"/>
  <c r="M150" i="5"/>
  <c r="M149" i="5"/>
  <c r="M148" i="5"/>
  <c r="M147" i="5"/>
  <c r="M146" i="5"/>
  <c r="M145" i="5"/>
  <c r="M144" i="5"/>
  <c r="M143" i="5"/>
  <c r="M142" i="5"/>
  <c r="M141" i="5"/>
  <c r="M140" i="5"/>
  <c r="M138" i="5"/>
  <c r="M137" i="5"/>
  <c r="M136" i="5"/>
  <c r="M135" i="5"/>
  <c r="M134" i="5"/>
  <c r="M133" i="5"/>
  <c r="M132" i="5"/>
  <c r="M131" i="5"/>
  <c r="M130" i="5"/>
  <c r="M129" i="5"/>
  <c r="M127" i="5"/>
  <c r="M126" i="5"/>
  <c r="M125" i="5"/>
  <c r="M123" i="5"/>
  <c r="M122" i="5"/>
  <c r="M121" i="5"/>
  <c r="M120" i="5"/>
  <c r="M119" i="5"/>
  <c r="M118" i="5"/>
  <c r="M117" i="5"/>
  <c r="M115" i="5"/>
  <c r="M114" i="5"/>
  <c r="M113" i="5"/>
  <c r="M112" i="5"/>
  <c r="M111" i="5"/>
  <c r="M110" i="5"/>
  <c r="M109" i="5"/>
  <c r="M108" i="5"/>
  <c r="M107" i="5"/>
  <c r="M106" i="5"/>
  <c r="M105" i="5"/>
  <c r="M104" i="5"/>
  <c r="M103" i="5"/>
  <c r="M102" i="5"/>
  <c r="M101" i="5"/>
  <c r="M100" i="5"/>
  <c r="M99" i="5"/>
  <c r="M98" i="5"/>
  <c r="M97" i="5"/>
  <c r="M96" i="5"/>
  <c r="M95" i="5"/>
  <c r="M94" i="5"/>
  <c r="M93" i="5"/>
  <c r="M92" i="5"/>
  <c r="M91" i="5"/>
  <c r="M90" i="5"/>
  <c r="M89" i="5"/>
  <c r="M88" i="5"/>
  <c r="M87" i="5"/>
  <c r="M86" i="5"/>
  <c r="M85" i="5"/>
  <c r="M84" i="5"/>
  <c r="M83" i="5"/>
  <c r="M82" i="5"/>
  <c r="M81" i="5"/>
  <c r="M80" i="5"/>
  <c r="M79" i="5"/>
  <c r="M78" i="5"/>
  <c r="M77" i="5"/>
  <c r="M76" i="5"/>
  <c r="M75" i="5"/>
  <c r="M74" i="5"/>
  <c r="M73" i="5"/>
  <c r="M72" i="5"/>
  <c r="M71" i="5"/>
  <c r="M70" i="5"/>
  <c r="M69" i="5"/>
  <c r="M68" i="5"/>
  <c r="M67" i="5"/>
  <c r="M66" i="5"/>
  <c r="M65" i="5"/>
  <c r="M64" i="5"/>
  <c r="M63" i="5"/>
  <c r="M62" i="5"/>
  <c r="M61" i="5"/>
  <c r="M60" i="5"/>
  <c r="M59" i="5"/>
  <c r="M58" i="5"/>
  <c r="M57" i="5"/>
  <c r="M56" i="5"/>
  <c r="M55" i="5"/>
  <c r="M54" i="5"/>
  <c r="M53" i="5"/>
  <c r="M52" i="5"/>
  <c r="M51" i="5"/>
  <c r="M50" i="5"/>
  <c r="M49" i="5"/>
  <c r="M48" i="5"/>
  <c r="M47" i="5"/>
  <c r="M46" i="5"/>
  <c r="M45" i="5"/>
  <c r="M44" i="5"/>
  <c r="M43" i="5"/>
  <c r="M42" i="5"/>
  <c r="M41" i="5"/>
  <c r="M40" i="5"/>
  <c r="M39" i="5"/>
  <c r="M38" i="5"/>
  <c r="M37" i="5"/>
  <c r="M36" i="5"/>
  <c r="M35" i="5"/>
  <c r="M34" i="5"/>
  <c r="M33" i="5"/>
  <c r="M32" i="5"/>
  <c r="M31" i="5"/>
  <c r="M30" i="5"/>
  <c r="M29" i="5"/>
  <c r="M28" i="5"/>
  <c r="M27" i="5"/>
  <c r="M24" i="5"/>
  <c r="M23" i="5"/>
  <c r="M22" i="5"/>
  <c r="M21" i="5"/>
  <c r="M20" i="5"/>
  <c r="M19" i="5"/>
  <c r="M18" i="5"/>
  <c r="M17" i="5"/>
  <c r="M16" i="5"/>
  <c r="M15" i="5"/>
  <c r="M14" i="5"/>
  <c r="M13" i="5"/>
  <c r="M12" i="5"/>
  <c r="M11" i="5"/>
  <c r="M10" i="5"/>
  <c r="M9" i="5"/>
  <c r="M8" i="5"/>
  <c r="M7" i="5"/>
  <c r="M6" i="5"/>
  <c r="M5" i="5"/>
  <c r="E26" i="5"/>
  <c r="I26" i="5" s="1"/>
  <c r="E25" i="5"/>
  <c r="M25" i="5" s="1"/>
  <c r="E139" i="5"/>
  <c r="I139" i="5" s="1"/>
  <c r="E124" i="5"/>
  <c r="M124" i="5" s="1"/>
  <c r="E116" i="5"/>
  <c r="M116" i="5" s="1"/>
  <c r="I114" i="5"/>
  <c r="E128" i="5"/>
  <c r="M128" i="5" s="1"/>
  <c r="I153" i="5"/>
  <c r="I36" i="5"/>
  <c r="I35" i="5"/>
  <c r="I34" i="5"/>
  <c r="I33" i="5"/>
  <c r="I40" i="5"/>
  <c r="I39" i="5"/>
  <c r="I38" i="5"/>
  <c r="I75" i="5"/>
  <c r="I74" i="5"/>
  <c r="I73" i="5"/>
  <c r="I72" i="5"/>
  <c r="I71" i="5"/>
  <c r="I70" i="5"/>
  <c r="I69" i="5"/>
  <c r="I68" i="5"/>
  <c r="I109" i="5"/>
  <c r="I5" i="5"/>
  <c r="I6" i="5"/>
  <c r="I7" i="5"/>
  <c r="I8" i="5"/>
  <c r="I9" i="5"/>
  <c r="I10" i="5"/>
  <c r="I11" i="5"/>
  <c r="I12" i="5"/>
  <c r="I13" i="5"/>
  <c r="I14" i="5"/>
  <c r="I15" i="5"/>
  <c r="I16" i="5"/>
  <c r="I17" i="5"/>
  <c r="I18" i="5"/>
  <c r="I19" i="5"/>
  <c r="I20" i="5"/>
  <c r="I21" i="5"/>
  <c r="I22" i="5"/>
  <c r="I23" i="5"/>
  <c r="I24" i="5"/>
  <c r="I27" i="5"/>
  <c r="I28" i="5"/>
  <c r="I29" i="5"/>
  <c r="I30" i="5"/>
  <c r="I31" i="5"/>
  <c r="I32" i="5"/>
  <c r="I37" i="5"/>
  <c r="I41" i="5"/>
  <c r="I42" i="5"/>
  <c r="I43" i="5"/>
  <c r="I44" i="5"/>
  <c r="I45" i="5"/>
  <c r="I46" i="5"/>
  <c r="I47" i="5"/>
  <c r="I48" i="5"/>
  <c r="I49" i="5"/>
  <c r="I50" i="5"/>
  <c r="I51" i="5"/>
  <c r="I52" i="5"/>
  <c r="I53" i="5"/>
  <c r="I54" i="5"/>
  <c r="I55" i="5"/>
  <c r="I56" i="5"/>
  <c r="I57" i="5"/>
  <c r="I58" i="5"/>
  <c r="I59" i="5"/>
  <c r="I60" i="5"/>
  <c r="I61" i="5"/>
  <c r="I62" i="5"/>
  <c r="I63" i="5"/>
  <c r="I64" i="5"/>
  <c r="I65" i="5"/>
  <c r="I66" i="5"/>
  <c r="I67" i="5"/>
  <c r="I76" i="5"/>
  <c r="I77" i="5"/>
  <c r="I78" i="5"/>
  <c r="I79" i="5"/>
  <c r="I80" i="5"/>
  <c r="I81" i="5"/>
  <c r="I82" i="5"/>
  <c r="I83" i="5"/>
  <c r="I84" i="5"/>
  <c r="I85" i="5"/>
  <c r="I86" i="5"/>
  <c r="I87" i="5"/>
  <c r="I88" i="5"/>
  <c r="I89" i="5"/>
  <c r="I90" i="5"/>
  <c r="I91" i="5"/>
  <c r="I92" i="5"/>
  <c r="I93" i="5"/>
  <c r="I94" i="5"/>
  <c r="I95" i="5"/>
  <c r="I96" i="5"/>
  <c r="I97" i="5"/>
  <c r="I98" i="5"/>
  <c r="I99" i="5"/>
  <c r="I100" i="5"/>
  <c r="I101" i="5"/>
  <c r="I102" i="5"/>
  <c r="I103" i="5"/>
  <c r="I104" i="5"/>
  <c r="I105" i="5"/>
  <c r="I106" i="5"/>
  <c r="I107" i="5"/>
  <c r="I108" i="5"/>
  <c r="I110" i="5"/>
  <c r="I111" i="5"/>
  <c r="I112" i="5"/>
  <c r="I113" i="5"/>
  <c r="I115" i="5"/>
  <c r="I117" i="5"/>
  <c r="I118" i="5"/>
  <c r="I119" i="5"/>
  <c r="I120" i="5"/>
  <c r="I121" i="5"/>
  <c r="I122" i="5"/>
  <c r="I123" i="5"/>
  <c r="I125" i="5"/>
  <c r="I126" i="5"/>
  <c r="I127" i="5"/>
  <c r="I129" i="5"/>
  <c r="I130" i="5"/>
  <c r="I131" i="5"/>
  <c r="I132" i="5"/>
  <c r="I133" i="5"/>
  <c r="I134" i="5"/>
  <c r="I135" i="5"/>
  <c r="I136" i="5"/>
  <c r="I137" i="5"/>
  <c r="I138" i="5"/>
  <c r="I140" i="5"/>
  <c r="I141" i="5"/>
  <c r="I142" i="5"/>
  <c r="I143" i="5"/>
  <c r="I144" i="5"/>
  <c r="I145" i="5"/>
  <c r="I146" i="5"/>
  <c r="I147" i="5"/>
  <c r="I148" i="5"/>
  <c r="I149" i="5"/>
  <c r="I150" i="5"/>
  <c r="I151" i="5"/>
  <c r="I152" i="5"/>
  <c r="I154" i="5"/>
  <c r="I155" i="5"/>
  <c r="I156" i="5"/>
  <c r="I157" i="5"/>
  <c r="I158" i="5"/>
  <c r="I159" i="5"/>
  <c r="I160" i="5"/>
  <c r="I161" i="5"/>
  <c r="I162" i="5"/>
  <c r="I163" i="5"/>
  <c r="I164" i="5"/>
  <c r="I165" i="5"/>
  <c r="I166" i="5"/>
  <c r="I167" i="5"/>
  <c r="I168" i="5"/>
  <c r="I169" i="5"/>
  <c r="I170" i="5"/>
  <c r="I171" i="5"/>
  <c r="I172" i="5"/>
  <c r="I173" i="5"/>
  <c r="F3" i="6"/>
  <c r="D3" i="6"/>
  <c r="F3" i="3"/>
  <c r="D3" i="3"/>
  <c r="Q128" i="5" l="1"/>
  <c r="Q25" i="5"/>
  <c r="Q26" i="5"/>
  <c r="Q139" i="5"/>
  <c r="Q116" i="5"/>
  <c r="Q124" i="5"/>
  <c r="M174" i="5"/>
  <c r="K174" i="5" s="1"/>
  <c r="M26" i="5"/>
  <c r="M139" i="5"/>
  <c r="I25" i="5"/>
  <c r="I116" i="5"/>
  <c r="I124" i="5"/>
  <c r="I128" i="5"/>
  <c r="B3" i="6"/>
  <c r="B3" i="3"/>
  <c r="I174" i="5" l="1"/>
  <c r="G174" i="5" s="1"/>
  <c r="Q174" i="5"/>
  <c r="O174" i="5" s="1"/>
</calcChain>
</file>

<file path=xl/sharedStrings.xml><?xml version="1.0" encoding="utf-8"?>
<sst xmlns="http://schemas.openxmlformats.org/spreadsheetml/2006/main" count="911" uniqueCount="585">
  <si>
    <t>Tabbladen A4 karton 23-gaats 5-delig assorti</t>
  </si>
  <si>
    <t>Liniaal 30cm hout met metalen inleg</t>
  </si>
  <si>
    <t xml:space="preserve">Whiteboardmarker ronde punt zwart </t>
  </si>
  <si>
    <t>Lamineerhoezen A4 80 micron</t>
  </si>
  <si>
    <t>Potlood 6-kantig HB</t>
  </si>
  <si>
    <t>Plakstift 40 gram</t>
  </si>
  <si>
    <t>Kladblok 12x20cm ongelinieerd</t>
  </si>
  <si>
    <t xml:space="preserve">Kleurpotlood 6-kantig assorti </t>
  </si>
  <si>
    <t xml:space="preserve">Potlood 3-kantig HB </t>
  </si>
  <si>
    <t>Plakstift 20 gram</t>
  </si>
  <si>
    <t>Lamineerhoezen A4 125 micron</t>
  </si>
  <si>
    <t>Lamineerhoezen A3 80 micron</t>
  </si>
  <si>
    <t>Kopieerpapier 80gr A4 wit</t>
  </si>
  <si>
    <t>Chamotte klei wit/wit bakkend</t>
  </si>
  <si>
    <t>Plakstift Pritt 22 gram</t>
  </si>
  <si>
    <t xml:space="preserve">Rapid Hechttang / Niettang Classic 1 (24/6-24/8) </t>
  </si>
  <si>
    <t xml:space="preserve">Hoed/ Hoofdstroken 290 grams 7x70cm; 10 of meer kleuren assorti </t>
  </si>
  <si>
    <t xml:space="preserve">Plakband breedte 15mm lengte 33 meter </t>
  </si>
  <si>
    <t>Rollerpen blauw</t>
  </si>
  <si>
    <t>Bouwmat 100x150cm blauw</t>
  </si>
  <si>
    <t>Plakstift Pritt 43 gram</t>
  </si>
  <si>
    <t>Snelhechtersmap PP A4 blauw</t>
  </si>
  <si>
    <t>Ringband interieur 23-gaats 35 lijnen</t>
  </si>
  <si>
    <t>Plakband breedte 15mm lengte 10 meter</t>
  </si>
  <si>
    <t>Crealltherm Klei junior blauw</t>
  </si>
  <si>
    <t xml:space="preserve">Kid K'nex 78830 Transportset 183-delig incl. 6 bouwkaarten  </t>
  </si>
  <si>
    <t xml:space="preserve">Plakkaatverf wit </t>
  </si>
  <si>
    <t>Snelhechtersmap PP A4 rood</t>
  </si>
  <si>
    <t>Marker permanent ronde punt zwart (puntdikte 1-2,5mm)</t>
  </si>
  <si>
    <t>Snelhechtersmap PP A4 geel</t>
  </si>
  <si>
    <t>Lamineerhoezen A3 125 micron</t>
  </si>
  <si>
    <t>Plakkaatverf lichtgeel</t>
  </si>
  <si>
    <t>Crealltherm Klei junior rood</t>
  </si>
  <si>
    <t>Plakkaatverf zwart</t>
  </si>
  <si>
    <t>Vouwbladen 120 grams 20x20cm 12 kleuren assorti</t>
  </si>
  <si>
    <t xml:space="preserve">Fineliner 0,3-0,4mm zwart </t>
  </si>
  <si>
    <t>Potloodslijper metaal 1-gaats</t>
  </si>
  <si>
    <t xml:space="preserve">Tekenpapier 120 grams circa 25x32cm wit </t>
  </si>
  <si>
    <t>Snelhechtersmap PP A4 groen</t>
  </si>
  <si>
    <t>Foambal Ø 19-21cm</t>
  </si>
  <si>
    <t>Kleurpotlood 6-kantig geel</t>
  </si>
  <si>
    <t>Snelhechtersmap PP A4 oranje</t>
  </si>
  <si>
    <t>Gekleurd papier 120-130 grams A4 kleuren assorti</t>
  </si>
  <si>
    <t>Kleurpotlood 6-kantig donkerblauw</t>
  </si>
  <si>
    <t>Creall Klei Super Soft blauw</t>
  </si>
  <si>
    <t>Viltstift 2-2,6mm 10 kleuren assorti</t>
  </si>
  <si>
    <t>Stabilo Easy Rollerpen 0,5mm blauw rechtshandig</t>
  </si>
  <si>
    <t xml:space="preserve">Schneider Slider Edge XB Balpen blauw </t>
  </si>
  <si>
    <t>Whiteboardmarker ronde punt rood</t>
  </si>
  <si>
    <t xml:space="preserve">Lamy ABC Vulpen penpunt A rood </t>
  </si>
  <si>
    <t>Vlechtrepen 10-12 kleuren assorti</t>
  </si>
  <si>
    <t>Lego Education 45002 technische machines</t>
  </si>
  <si>
    <t>Crealltherm Klei junior groen</t>
  </si>
  <si>
    <t>Plakkaatverf donkerblauw</t>
  </si>
  <si>
    <t>Talens Wasco Waskrijt assorti</t>
  </si>
  <si>
    <t>Plakkaatverf zilver</t>
  </si>
  <si>
    <t>Vouwbladen 120 grams 16x16cm 12 kleuren assorti</t>
  </si>
  <si>
    <t>Kleurpotlood 6-kantig roze</t>
  </si>
  <si>
    <t>Kralenplankje vierkant hout</t>
  </si>
  <si>
    <t>Kleurpotlood 6-kantig donkergroen</t>
  </si>
  <si>
    <t>Lijmflacon 100-115ml leeg</t>
  </si>
  <si>
    <t>Kleurpotlood 6-kantig violet</t>
  </si>
  <si>
    <t>Kopieerpapier 120 grams A4 wit</t>
  </si>
  <si>
    <t xml:space="preserve">Tekenpapier 120 grams circa 23x33cm hemelsblauw </t>
  </si>
  <si>
    <t>Edding 360 Whiteboardmarker ronde punt blauw</t>
  </si>
  <si>
    <t>Potloodslijper ton- of bekermodel kunststof 2-gaats</t>
  </si>
  <si>
    <t>BIC Kids Visacolor XL Viltstift assorti</t>
  </si>
  <si>
    <t>Waskrijt assorti</t>
  </si>
  <si>
    <t xml:space="preserve">Kopieerpapier 120gr A4 zwart </t>
  </si>
  <si>
    <t>Scotch magic tape 810</t>
  </si>
  <si>
    <t xml:space="preserve">Kopieerpapier 80gr A4 wit </t>
  </si>
  <si>
    <t>Edding 360 Whiteboardmarker ronde punt zwart</t>
  </si>
  <si>
    <t>Plakkaatverf donkergroen</t>
  </si>
  <si>
    <t>Crêpepapier 50x250cm &gt;10= kleuren assorti</t>
  </si>
  <si>
    <t xml:space="preserve">Balpen blauw </t>
  </si>
  <si>
    <t>Liniaal 30cm transparant</t>
  </si>
  <si>
    <t>Balpen rood</t>
  </si>
  <si>
    <t>Nietjes 24/6 verkoperd</t>
  </si>
  <si>
    <t>BIC Cristal Balpen groen</t>
  </si>
  <si>
    <t>Tekstmarkeerstift schrijfdikte 1/5mm geel</t>
  </si>
  <si>
    <t>BIC Cristal Balpen rood</t>
  </si>
  <si>
    <t>BIC M10 Balpen zwart</t>
  </si>
  <si>
    <t>Paperclips 30mm rond model verzinkt</t>
  </si>
  <si>
    <t>Lijmkwastje kunststof circa 10cm</t>
  </si>
  <si>
    <t>Aktemap/ Dossiermap karton met 3 stofkleppen rood</t>
  </si>
  <si>
    <t>Aktemap/ Dossiermap karton met 3 stofkleppen blauw</t>
  </si>
  <si>
    <t>BIC Cristal Balpen zwart</t>
  </si>
  <si>
    <t>Crêpepapier 50x250cm rood</t>
  </si>
  <si>
    <t>Crêpepapier 50x250cm wit</t>
  </si>
  <si>
    <t>Crêpepapier 50x250cm geel</t>
  </si>
  <si>
    <t>Crêpepapier 50x250cm lichtblauw</t>
  </si>
  <si>
    <t>Crêpepapier 50x250cm lichtgroen</t>
  </si>
  <si>
    <t xml:space="preserve">Lijm waterbasis </t>
  </si>
  <si>
    <t>Aktemap/ Dossiermap karton met 3 stofkleppen geel</t>
  </si>
  <si>
    <t xml:space="preserve">Fineliner 0,3-0,4mm groen </t>
  </si>
  <si>
    <t xml:space="preserve">Fineliner 0,3-0,4mm blauw </t>
  </si>
  <si>
    <t xml:space="preserve">Fineliner 0,3-0,4mm rood </t>
  </si>
  <si>
    <t>Lijm wit waterbasis</t>
  </si>
  <si>
    <t>BIC M10 Balpen groen</t>
  </si>
  <si>
    <t>BIC Cristal Balpen blauw</t>
  </si>
  <si>
    <t>BIC M10 Balpen blauw</t>
  </si>
  <si>
    <t>BIC M10 Balpen rood</t>
  </si>
  <si>
    <t>Marker permanent ronde punt blauw (puntdikte 1-2,5mm)</t>
  </si>
  <si>
    <t>Marker permanent ronde punt groen (puntdikte 1-2,5mm)</t>
  </si>
  <si>
    <t>Marker permanent ronde punt rood (puntdikte 1-2,5mm)</t>
  </si>
  <si>
    <t>Showtassen PP 23-rings A4</t>
  </si>
  <si>
    <t>Viltstift Driekantig 10 kleuren assorti</t>
  </si>
  <si>
    <t>Verwijzing</t>
  </si>
  <si>
    <t>Toelichting</t>
  </si>
  <si>
    <t>Algemeen</t>
  </si>
  <si>
    <t xml:space="preserve">De in dit werkblad gehanteerde begrippen zijn in overeenstemming met die uit de Uitnodiging tot Inschrijving en geschreven met een begin hoofdletter. Voor een omschrijving van deze begrippen en definities wordt verwezen naar de Uitnodiging tot Inschrijving.
 </t>
  </si>
  <si>
    <t xml:space="preserve">De opgegeven producten en eventuele alternatieven dienen volledig te voldoen aan het gestelde in de Uitnodiging tot Inschrijving. Indien hierbij wordt geconstateerd dat de verstrekte gegevens onjuist, onwaar of onvolledig zijn, heeft Aanbestedende Dienst het recht om de Inschrijver uit te sluiten van deelname aan deze aanbesteding dan wel het recht om de gesloten Raamovereenkomst met onmiddellijke ingang te ontbinden.
</t>
  </si>
  <si>
    <t xml:space="preserve"> Korting Methodes Folio</t>
  </si>
  <si>
    <t>Korting Methodes Digitaal</t>
  </si>
  <si>
    <t>Nettoprijzen Schoolbenodigdheden + Ontwikkelingsmateriaal</t>
  </si>
  <si>
    <t>Alternatieven</t>
  </si>
  <si>
    <t>Niet in assortiment</t>
  </si>
  <si>
    <t>Staffel Kortingspercentages Methodes (folio)</t>
  </si>
  <si>
    <t>Terug naar toelichting</t>
  </si>
  <si>
    <t>Gemiddelde korting</t>
  </si>
  <si>
    <t>Artikel omschrijving</t>
  </si>
  <si>
    <t>Alternatief of gewijzigde verpakkingseenheid</t>
  </si>
  <si>
    <t>Door Inschrijver op te geven korting</t>
  </si>
  <si>
    <t>Verpakkingseenheid</t>
  </si>
  <si>
    <t>per stuk</t>
  </si>
  <si>
    <t>12 stuks</t>
  </si>
  <si>
    <t>25 stuks</t>
  </si>
  <si>
    <t>10 kilo</t>
  </si>
  <si>
    <t>1750 gram</t>
  </si>
  <si>
    <t>2 kilo</t>
  </si>
  <si>
    <t>100 vouw</t>
  </si>
  <si>
    <t>vouw</t>
  </si>
  <si>
    <t>500 vel</t>
  </si>
  <si>
    <t>100 vel</t>
  </si>
  <si>
    <t>100ml</t>
  </si>
  <si>
    <t>100 stuks</t>
  </si>
  <si>
    <t>250 vel</t>
  </si>
  <si>
    <t>set</t>
  </si>
  <si>
    <t>blok à 200 vel</t>
  </si>
  <si>
    <t>144 stuks</t>
  </si>
  <si>
    <t>200 pak à 500 vel</t>
  </si>
  <si>
    <t>1000 stuks</t>
  </si>
  <si>
    <t xml:space="preserve">box </t>
  </si>
  <si>
    <t>24 stuks</t>
  </si>
  <si>
    <t>10 rol</t>
  </si>
  <si>
    <t>1000ml</t>
  </si>
  <si>
    <t>72 stuks</t>
  </si>
  <si>
    <t>10 stuks</t>
  </si>
  <si>
    <t>rol</t>
  </si>
  <si>
    <t>4 stuks</t>
  </si>
  <si>
    <t>480 vel</t>
  </si>
  <si>
    <t xml:space="preserve">Nettolijst Schoolbenodigdheden en
Ontwikkelingsmateriaal </t>
  </si>
  <si>
    <r>
      <t xml:space="preserve">P3
</t>
    </r>
    <r>
      <rPr>
        <b/>
        <sz val="11"/>
        <color theme="2"/>
        <rFont val="Calibri"/>
        <family val="2"/>
        <scheme val="minor"/>
      </rPr>
      <t>OPOA</t>
    </r>
  </si>
  <si>
    <r>
      <t xml:space="preserve">P2
</t>
    </r>
    <r>
      <rPr>
        <b/>
        <sz val="11"/>
        <color theme="2"/>
        <rFont val="Calibri"/>
        <family val="2"/>
        <scheme val="minor"/>
      </rPr>
      <t>WadA</t>
    </r>
  </si>
  <si>
    <r>
      <t xml:space="preserve">P1
</t>
    </r>
    <r>
      <rPr>
        <b/>
        <sz val="11"/>
        <color theme="2"/>
        <rFont val="Calibri"/>
        <family val="2"/>
        <scheme val="minor"/>
      </rPr>
      <t>SKOA</t>
    </r>
  </si>
  <si>
    <t>Brutoprijs per eenheid Inschrijver</t>
  </si>
  <si>
    <t>Kortings-percentage</t>
  </si>
  <si>
    <t>Totaal # * (BP - korting)</t>
  </si>
  <si>
    <t>Merk</t>
  </si>
  <si>
    <t>Staffel Kortingspercentages Methodes (licenties)</t>
  </si>
  <si>
    <t>Huismerk</t>
  </si>
  <si>
    <t>Aantallen 2020</t>
  </si>
  <si>
    <r>
      <t xml:space="preserve">Dit werkblad bevat meerdere tabbladen, berekeningen en functies. Indien u gebruik wenst te maken van de gegevens uit dit werkblad raden wij u aan te werken met een kopie. De bladen zijn niet beveiligd om u in gelegenheid te stellen uw eigen berekeningen in een kopie te hanteren. </t>
    </r>
    <r>
      <rPr>
        <b/>
        <sz val="11"/>
        <color theme="1"/>
        <rFont val="Calibri"/>
        <family val="2"/>
        <scheme val="minor"/>
      </rPr>
      <t>Echter in het up te laden document dient de Inschrijver slechts de gevraagde cellen in te vullen en verder geen wijzigingen aan te brengen in gegevens of formules, zulks op risico van het ter zijde leggen door Aanbestedende Dienst van de Inschrijving._x000D_</t>
    </r>
    <r>
      <rPr>
        <sz val="11"/>
        <color theme="1"/>
        <rFont val="Calibri"/>
        <family val="2"/>
        <scheme val="minor"/>
      </rPr>
      <t xml:space="preserve">
</t>
    </r>
  </si>
  <si>
    <t xml:space="preserve">De opgegeven prijzen en kortingen zijn conform het gestelde in de Uitnodiging tot Inschrijving waaronder het Programma van Eisen en de Nota's van Inlichtingen . 
</t>
  </si>
  <si>
    <r>
      <rPr>
        <b/>
        <sz val="11"/>
        <color theme="1"/>
        <rFont val="Calibri"/>
        <family val="2"/>
        <scheme val="minor"/>
      </rPr>
      <t>In de groene cel in dit tabblad dient één kortingspercentage per perceel te worden ingevuld.</t>
    </r>
    <r>
      <rPr>
        <sz val="11"/>
        <color theme="1"/>
        <rFont val="Calibri"/>
        <family val="2"/>
        <scheme val="minor"/>
      </rPr>
      <t xml:space="preserve"> Negatieve korting mag niet worden gebruikt. Zulks op straffe van het terzijde leggen van de Inschrijving. Het opgegeven percentage vormt de korting op de brutoverkoopprijs van de uitgevers. De opgegeven percentages worden beoordeeld als beschreven in de Uitnodiging tot Inschrijving.
</t>
    </r>
  </si>
  <si>
    <t>Papermate</t>
  </si>
  <si>
    <t xml:space="preserve">Whiteboardmarker ronde punt blauw </t>
  </si>
  <si>
    <t>Whiteboardmarker ronde punt groen</t>
  </si>
  <si>
    <t>Papermate Flexgrip balpen blauw (potloodmodel)</t>
  </si>
  <si>
    <t>Papermate Flexgrip balpen blauw (drukknopmodel)</t>
  </si>
  <si>
    <t>Heutink</t>
  </si>
  <si>
    <t xml:space="preserve">de Rolf groep </t>
  </si>
  <si>
    <t>850.0573</t>
  </si>
  <si>
    <t>106.5950</t>
  </si>
  <si>
    <t>850.0572</t>
  </si>
  <si>
    <t>850.0575</t>
  </si>
  <si>
    <t>850.0574</t>
  </si>
  <si>
    <t>850.0535</t>
  </si>
  <si>
    <t>850.0542</t>
  </si>
  <si>
    <t>045041</t>
  </si>
  <si>
    <t>080029</t>
  </si>
  <si>
    <t>025045</t>
  </si>
  <si>
    <t>024070</t>
  </si>
  <si>
    <t>106.4835</t>
  </si>
  <si>
    <t>106.4812</t>
  </si>
  <si>
    <t>850.0745</t>
  </si>
  <si>
    <t>121.4397</t>
  </si>
  <si>
    <t>121.4396</t>
  </si>
  <si>
    <t>105.5697</t>
  </si>
  <si>
    <t>850.0993</t>
  </si>
  <si>
    <t>850.0990</t>
  </si>
  <si>
    <t>081061</t>
  </si>
  <si>
    <t>081060</t>
  </si>
  <si>
    <t>061065</t>
  </si>
  <si>
    <t>080058</t>
  </si>
  <si>
    <t>105.9277</t>
  </si>
  <si>
    <t>080023</t>
  </si>
  <si>
    <t>Viltstift dikke punt &gt;= 5mm 10 kleuren assorti</t>
  </si>
  <si>
    <t>105.3601</t>
  </si>
  <si>
    <t>165020</t>
  </si>
  <si>
    <t>165021</t>
  </si>
  <si>
    <t>025082</t>
  </si>
  <si>
    <t>080111</t>
  </si>
  <si>
    <t>045046</t>
  </si>
  <si>
    <t>045049</t>
  </si>
  <si>
    <t>841.4917</t>
  </si>
  <si>
    <t>841.4910</t>
  </si>
  <si>
    <t>841.4903</t>
  </si>
  <si>
    <t>025238</t>
  </si>
  <si>
    <t>106.3547</t>
  </si>
  <si>
    <t>Potloodslijper dubbel kunststof / metaal</t>
  </si>
  <si>
    <t>165022</t>
  </si>
  <si>
    <t>850.0992</t>
  </si>
  <si>
    <t>850.0991</t>
  </si>
  <si>
    <t>061007</t>
  </si>
  <si>
    <t>061001</t>
  </si>
  <si>
    <t>061014</t>
  </si>
  <si>
    <t>061005</t>
  </si>
  <si>
    <t>061008</t>
  </si>
  <si>
    <t>105.0104</t>
  </si>
  <si>
    <t>Kleurpotlood 3-kantig lichtgroen</t>
  </si>
  <si>
    <t>061258</t>
  </si>
  <si>
    <t>105.6069</t>
  </si>
  <si>
    <t xml:space="preserve">Kleurpotlood 3-kantig rood </t>
  </si>
  <si>
    <t>061253</t>
  </si>
  <si>
    <t>105.6059</t>
  </si>
  <si>
    <t>Kleurpotlood 3-kantig lichtblauw</t>
  </si>
  <si>
    <t>061255</t>
  </si>
  <si>
    <t>105.6063</t>
  </si>
  <si>
    <t>Kleurpotlood 3-kantig oranje</t>
  </si>
  <si>
    <t>061251</t>
  </si>
  <si>
    <t>105.6055</t>
  </si>
  <si>
    <t>Kleurpotlood 3-kantig roze</t>
  </si>
  <si>
    <t>061261</t>
  </si>
  <si>
    <t>105.6050</t>
  </si>
  <si>
    <t xml:space="preserve">Kleurpotlood 3-kantig bruin </t>
  </si>
  <si>
    <t>061254</t>
  </si>
  <si>
    <t>105.6061</t>
  </si>
  <si>
    <t>Kleurpotlood 3-kantig donkerblauw</t>
  </si>
  <si>
    <t>061256</t>
  </si>
  <si>
    <t>105.6065</t>
  </si>
  <si>
    <t xml:space="preserve">Kleurpotlood 3-kantig donkergroen </t>
  </si>
  <si>
    <t>061259</t>
  </si>
  <si>
    <t>105.6071</t>
  </si>
  <si>
    <t>Kleurpotlood 3-kantig geel</t>
  </si>
  <si>
    <t>061250</t>
  </si>
  <si>
    <t>105.6057</t>
  </si>
  <si>
    <t>Kleurpotlood 3-kantig wit</t>
  </si>
  <si>
    <t>061260</t>
  </si>
  <si>
    <t>105.6051</t>
  </si>
  <si>
    <t>Onbekend</t>
  </si>
  <si>
    <t>Kleurpotlood 3-kantig paars</t>
  </si>
  <si>
    <t>105.6067</t>
  </si>
  <si>
    <t>Kleurpotlood 3-kantig zwart</t>
  </si>
  <si>
    <t>105.6053</t>
  </si>
  <si>
    <t>Kleurpotlood 3-kantig blauw</t>
  </si>
  <si>
    <t>061257</t>
  </si>
  <si>
    <t>061252</t>
  </si>
  <si>
    <t>080183</t>
  </si>
  <si>
    <t>841.7341</t>
  </si>
  <si>
    <t>841.7339</t>
  </si>
  <si>
    <t>080184</t>
  </si>
  <si>
    <t>080182</t>
  </si>
  <si>
    <t>841.7333</t>
  </si>
  <si>
    <t>841.7335</t>
  </si>
  <si>
    <t>841.7337</t>
  </si>
  <si>
    <t>080181</t>
  </si>
  <si>
    <t>080180</t>
  </si>
  <si>
    <t>083106</t>
  </si>
  <si>
    <t>112.2209</t>
  </si>
  <si>
    <t>083109</t>
  </si>
  <si>
    <t>083115</t>
  </si>
  <si>
    <t>083104</t>
  </si>
  <si>
    <t>083112</t>
  </si>
  <si>
    <t>083103</t>
  </si>
  <si>
    <t>112.2216</t>
  </si>
  <si>
    <t>112.2285</t>
  </si>
  <si>
    <t>112.5116</t>
  </si>
  <si>
    <t>112.5117</t>
  </si>
  <si>
    <t>083107</t>
  </si>
  <si>
    <t>112.2258</t>
  </si>
  <si>
    <t>Crêpepapier 50x250cm (licht)roze</t>
  </si>
  <si>
    <t>Crêpepapier 50x250cm oranje</t>
  </si>
  <si>
    <t>083105</t>
  </si>
  <si>
    <t>112.2202</t>
  </si>
  <si>
    <t>Crêpepapier 50x250cm paars</t>
  </si>
  <si>
    <t>083111</t>
  </si>
  <si>
    <t>112.2223</t>
  </si>
  <si>
    <t>Crêpepapier 50x250cm zwart</t>
  </si>
  <si>
    <t>Crêpepapier 50x250cm bruin</t>
  </si>
  <si>
    <t>112.2244</t>
  </si>
  <si>
    <t>Crêpepapier 50x250cm zilver</t>
  </si>
  <si>
    <t>Crêpepapier 50x250cm goud</t>
  </si>
  <si>
    <t>112.5153</t>
  </si>
  <si>
    <t>112.5154</t>
  </si>
  <si>
    <t>112.2265</t>
  </si>
  <si>
    <t>112.2230</t>
  </si>
  <si>
    <t>083114</t>
  </si>
  <si>
    <t>083171</t>
  </si>
  <si>
    <t>083172</t>
  </si>
  <si>
    <t>083108</t>
  </si>
  <si>
    <t>080008</t>
  </si>
  <si>
    <t>BIC</t>
  </si>
  <si>
    <t>Creall</t>
  </si>
  <si>
    <t>105.4900</t>
  </si>
  <si>
    <t>Kleurpotlood 6-kantig assorti BIC kids evolution</t>
  </si>
  <si>
    <t>061320</t>
  </si>
  <si>
    <t>105.3270</t>
  </si>
  <si>
    <t>045031</t>
  </si>
  <si>
    <t>045032</t>
  </si>
  <si>
    <t>045033</t>
  </si>
  <si>
    <t>045034</t>
  </si>
  <si>
    <t>850.0597</t>
  </si>
  <si>
    <t>850.0540</t>
  </si>
  <si>
    <t>850.0596</t>
  </si>
  <si>
    <t>850.0598</t>
  </si>
  <si>
    <t>045024</t>
  </si>
  <si>
    <t>850.0592</t>
  </si>
  <si>
    <t>850.0593</t>
  </si>
  <si>
    <t>850.0595</t>
  </si>
  <si>
    <t>045025</t>
  </si>
  <si>
    <t>045023</t>
  </si>
  <si>
    <t>045022</t>
  </si>
  <si>
    <t>061112</t>
  </si>
  <si>
    <t>105.5696</t>
  </si>
  <si>
    <t>801.4280</t>
  </si>
  <si>
    <t>028003</t>
  </si>
  <si>
    <t>122.4478</t>
  </si>
  <si>
    <t>082014</t>
  </si>
  <si>
    <t>841.7160</t>
  </si>
  <si>
    <t>080079</t>
  </si>
  <si>
    <t>106.4653</t>
  </si>
  <si>
    <t>025055</t>
  </si>
  <si>
    <t>105.6432</t>
  </si>
  <si>
    <t>061240</t>
  </si>
  <si>
    <t>165023</t>
  </si>
  <si>
    <t>080113</t>
  </si>
  <si>
    <t>841.7172</t>
  </si>
  <si>
    <t>121.4438</t>
  </si>
  <si>
    <t>121.4442</t>
  </si>
  <si>
    <t>081066</t>
  </si>
  <si>
    <t>081067</t>
  </si>
  <si>
    <t>Pritt</t>
  </si>
  <si>
    <t>075004</t>
  </si>
  <si>
    <t>121.4677</t>
  </si>
  <si>
    <t>121.4679</t>
  </si>
  <si>
    <t>Nietjes 24/6 gegalvaniseerd</t>
  </si>
  <si>
    <t>025060</t>
  </si>
  <si>
    <t>025015</t>
  </si>
  <si>
    <t>Novus</t>
  </si>
  <si>
    <t>807.4670</t>
  </si>
  <si>
    <t>807.3257</t>
  </si>
  <si>
    <t>804.0072</t>
  </si>
  <si>
    <t>024054</t>
  </si>
  <si>
    <t>Memoblaadjes ca. 76x76mm  zelfklevend geel</t>
  </si>
  <si>
    <t>105.9285</t>
  </si>
  <si>
    <t>105.9292</t>
  </si>
  <si>
    <t>105.9295</t>
  </si>
  <si>
    <t>105.9299</t>
  </si>
  <si>
    <t>139002</t>
  </si>
  <si>
    <t>139003</t>
  </si>
  <si>
    <t>139004</t>
  </si>
  <si>
    <t>139005</t>
  </si>
  <si>
    <t>804.4671</t>
  </si>
  <si>
    <t>025037</t>
  </si>
  <si>
    <t>016001</t>
  </si>
  <si>
    <t>121.4421</t>
  </si>
  <si>
    <t>016008</t>
  </si>
  <si>
    <t>809.1536</t>
  </si>
  <si>
    <t>809.1543</t>
  </si>
  <si>
    <t>809.1557</t>
  </si>
  <si>
    <t>809.1550</t>
  </si>
  <si>
    <t>080333</t>
  </si>
  <si>
    <t>080334</t>
  </si>
  <si>
    <t>080335</t>
  </si>
  <si>
    <t>080336</t>
  </si>
  <si>
    <t>028005</t>
  </si>
  <si>
    <t>028131</t>
  </si>
  <si>
    <t>830.4560</t>
  </si>
  <si>
    <t>830.4559</t>
  </si>
  <si>
    <t>101.5763</t>
  </si>
  <si>
    <t>Plakkaatverf (licht)rood</t>
  </si>
  <si>
    <t>101.5760</t>
  </si>
  <si>
    <t>101.5766</t>
  </si>
  <si>
    <t>Plakkaatverf (licht)groen</t>
  </si>
  <si>
    <t>101.5767</t>
  </si>
  <si>
    <t>Plakkaatverf (licht)blauw</t>
  </si>
  <si>
    <t>101.5764</t>
  </si>
  <si>
    <t>101.5777</t>
  </si>
  <si>
    <t>Plakkaatverf (licht)bruin</t>
  </si>
  <si>
    <t>Plakkaatverf oranje</t>
  </si>
  <si>
    <t>101.5788</t>
  </si>
  <si>
    <t>101.5761</t>
  </si>
  <si>
    <t>101.5770</t>
  </si>
  <si>
    <t>101.5769</t>
  </si>
  <si>
    <t>062031</t>
  </si>
  <si>
    <t>062601</t>
  </si>
  <si>
    <t>062603</t>
  </si>
  <si>
    <t>062610</t>
  </si>
  <si>
    <t>062611</t>
  </si>
  <si>
    <t>062615</t>
  </si>
  <si>
    <t>062616</t>
  </si>
  <si>
    <t>062621</t>
  </si>
  <si>
    <t>062628</t>
  </si>
  <si>
    <t>062620</t>
  </si>
  <si>
    <t>062645</t>
  </si>
  <si>
    <t>010028</t>
  </si>
  <si>
    <t>Cahiers 24-28 lijnen assorti</t>
  </si>
  <si>
    <t>820.2060</t>
  </si>
  <si>
    <t>820.0028</t>
  </si>
  <si>
    <t>Cahiers 24 lijnen dieren</t>
  </si>
  <si>
    <t>012001</t>
  </si>
  <si>
    <t>820.0032</t>
  </si>
  <si>
    <t>012070</t>
  </si>
  <si>
    <t>820.0036</t>
  </si>
  <si>
    <t>Cijfercahiers commerciaal dierenpatronen</t>
  </si>
  <si>
    <t>Cijfercahiers commerciaal robots</t>
  </si>
  <si>
    <t>012004</t>
  </si>
  <si>
    <t>045042</t>
  </si>
  <si>
    <t>024062</t>
  </si>
  <si>
    <t>024025</t>
  </si>
  <si>
    <t>012096</t>
  </si>
  <si>
    <t xml:space="preserve">Cahier A4 ruit 10mm </t>
  </si>
  <si>
    <t>820.0062</t>
  </si>
  <si>
    <t>165011</t>
  </si>
  <si>
    <t>Edding</t>
  </si>
  <si>
    <t>850.2851</t>
  </si>
  <si>
    <t>850.2853</t>
  </si>
  <si>
    <t>165010</t>
  </si>
  <si>
    <t>080030</t>
  </si>
  <si>
    <t>080028</t>
  </si>
  <si>
    <t>080027</t>
  </si>
  <si>
    <t>124.4924</t>
  </si>
  <si>
    <t>030062</t>
  </si>
  <si>
    <t>Creall Klei Super Soft geel</t>
  </si>
  <si>
    <t>030063</t>
  </si>
  <si>
    <t>124.4923</t>
  </si>
  <si>
    <t>124.4905</t>
  </si>
  <si>
    <t>124.4908</t>
  </si>
  <si>
    <t>124.4907</t>
  </si>
  <si>
    <t>046075</t>
  </si>
  <si>
    <t>124.4894</t>
  </si>
  <si>
    <t>301.1219</t>
  </si>
  <si>
    <t>009145</t>
  </si>
  <si>
    <t>Bouwmat 100x150cm rood</t>
  </si>
  <si>
    <t>009146</t>
  </si>
  <si>
    <t>301.1218</t>
  </si>
  <si>
    <t>038035</t>
  </si>
  <si>
    <t>306.1556</t>
  </si>
  <si>
    <t>750305</t>
  </si>
  <si>
    <t>111.8975</t>
  </si>
  <si>
    <t>081013</t>
  </si>
  <si>
    <t>Hobbylijm Tesa</t>
  </si>
  <si>
    <t>Tesa</t>
  </si>
  <si>
    <t>121.4411</t>
  </si>
  <si>
    <t>075080</t>
  </si>
  <si>
    <t>028068</t>
  </si>
  <si>
    <t>114.5872</t>
  </si>
  <si>
    <t>098039</t>
  </si>
  <si>
    <t>K'nex</t>
  </si>
  <si>
    <t>301.2460</t>
  </si>
  <si>
    <t>Kinderschaar rechtshandig lengte 12-13cm</t>
  </si>
  <si>
    <t>076124</t>
  </si>
  <si>
    <t>127.4681</t>
  </si>
  <si>
    <t>111.7656</t>
  </si>
  <si>
    <t>028122</t>
  </si>
  <si>
    <t>120318</t>
  </si>
  <si>
    <t>111.7671</t>
  </si>
  <si>
    <t>830.4591</t>
  </si>
  <si>
    <t>028311</t>
  </si>
  <si>
    <t>Kopieerpapier 80gr A4 middengroen</t>
  </si>
  <si>
    <t>220.2919</t>
  </si>
  <si>
    <t>095024</t>
  </si>
  <si>
    <t>850.8379</t>
  </si>
  <si>
    <t>060095</t>
  </si>
  <si>
    <t>Lamy</t>
  </si>
  <si>
    <t>Lego</t>
  </si>
  <si>
    <t xml:space="preserve">Kleuter kruiwagen kunststof </t>
  </si>
  <si>
    <t>522373</t>
  </si>
  <si>
    <t>420.1704</t>
  </si>
  <si>
    <t>090039</t>
  </si>
  <si>
    <t>310.5002</t>
  </si>
  <si>
    <t>Lego Education 45027 Letters</t>
  </si>
  <si>
    <t>090819</t>
  </si>
  <si>
    <t>310.9853</t>
  </si>
  <si>
    <t>Lego Education 45029 Dieren</t>
  </si>
  <si>
    <t>090820</t>
  </si>
  <si>
    <t>310.9856</t>
  </si>
  <si>
    <t>122.4298</t>
  </si>
  <si>
    <t>Papermate Flexgrip balpen rood (drukknopmodel)</t>
  </si>
  <si>
    <t>850.0749</t>
  </si>
  <si>
    <t>Perforator Novus B216</t>
  </si>
  <si>
    <t>02592</t>
  </si>
  <si>
    <t>804.0017</t>
  </si>
  <si>
    <t xml:space="preserve">Potloodslijpmachine elektrisch meergaats 220V </t>
  </si>
  <si>
    <t>035063</t>
  </si>
  <si>
    <t>106.4742</t>
  </si>
  <si>
    <t>Ringband A4 23-rings blauw</t>
  </si>
  <si>
    <t xml:space="preserve">Ringband A4 23-rings rood </t>
  </si>
  <si>
    <t>841.6744</t>
  </si>
  <si>
    <t>841.6752</t>
  </si>
  <si>
    <t>080091</t>
  </si>
  <si>
    <t>080094</t>
  </si>
  <si>
    <t>807.4795</t>
  </si>
  <si>
    <t>Rapid</t>
  </si>
  <si>
    <t>Schneider</t>
  </si>
  <si>
    <t>031004</t>
  </si>
  <si>
    <t>025333</t>
  </si>
  <si>
    <t>809.0012</t>
  </si>
  <si>
    <t>Rekenmachine 8-cijferig solar</t>
  </si>
  <si>
    <t>841.6947</t>
  </si>
  <si>
    <t>080195</t>
  </si>
  <si>
    <t>022800</t>
  </si>
  <si>
    <t>383.0707</t>
  </si>
  <si>
    <t>Robot Bee-Bot (los)</t>
  </si>
  <si>
    <t>080204</t>
  </si>
  <si>
    <t>Bee Bot</t>
  </si>
  <si>
    <t>850.8516</t>
  </si>
  <si>
    <t>850.0972</t>
  </si>
  <si>
    <t>045082</t>
  </si>
  <si>
    <t>850.0977</t>
  </si>
  <si>
    <t>Schneider balpen tops medium blauw</t>
  </si>
  <si>
    <t>Stabilo</t>
  </si>
  <si>
    <t>121.5960</t>
  </si>
  <si>
    <t>3M Scotch</t>
  </si>
  <si>
    <t>075075</t>
  </si>
  <si>
    <t>Talens</t>
  </si>
  <si>
    <t>850.8520</t>
  </si>
  <si>
    <t>045110</t>
  </si>
  <si>
    <t>080031</t>
  </si>
  <si>
    <t xml:space="preserve">Stabilo Tekstmarkeerstiften assorti </t>
  </si>
  <si>
    <t>105.9170</t>
  </si>
  <si>
    <t>Staedtler</t>
  </si>
  <si>
    <t xml:space="preserve">Staedtler Tekstmarkeerstiften assorti </t>
  </si>
  <si>
    <t>010002</t>
  </si>
  <si>
    <t>105.4878</t>
  </si>
  <si>
    <t>114.5004</t>
  </si>
  <si>
    <t>114.5005</t>
  </si>
  <si>
    <t>084037</t>
  </si>
  <si>
    <t>084038</t>
  </si>
  <si>
    <t>040034</t>
  </si>
  <si>
    <t>105.8952</t>
  </si>
  <si>
    <t xml:space="preserve">Talens Panda Oliepastel assorti </t>
  </si>
  <si>
    <t>105.4858</t>
  </si>
  <si>
    <t>080026</t>
  </si>
  <si>
    <t>105.9199</t>
  </si>
  <si>
    <t>111.8006</t>
  </si>
  <si>
    <t>111.8020</t>
  </si>
  <si>
    <t>120505</t>
  </si>
  <si>
    <t>Tekenpapier 120 grams circa 23x33cm (kanarie)geel</t>
  </si>
  <si>
    <t>120507</t>
  </si>
  <si>
    <t>120508</t>
  </si>
  <si>
    <t>120032</t>
  </si>
  <si>
    <t>111.5610</t>
  </si>
  <si>
    <t>111.8005</t>
  </si>
  <si>
    <t>Tekenpapier 120 grams circa 23x33cm marineblauw / diepblauw</t>
  </si>
  <si>
    <t>blok a 100 stuk</t>
  </si>
  <si>
    <t>101.5765</t>
  </si>
  <si>
    <t>040032</t>
  </si>
  <si>
    <t>105.3501</t>
  </si>
  <si>
    <t>Viltstift puntdikte tussen 2 en 4mm 12 kleuren assorti</t>
  </si>
  <si>
    <t>080066</t>
  </si>
  <si>
    <t>061047</t>
  </si>
  <si>
    <t>Steadtler</t>
  </si>
  <si>
    <t>045048</t>
  </si>
  <si>
    <t>105.3600</t>
  </si>
  <si>
    <t>20 stuks</t>
  </si>
  <si>
    <t>480 stuks</t>
  </si>
  <si>
    <t>114.5029</t>
  </si>
  <si>
    <t>084008</t>
  </si>
  <si>
    <t>vrije keus</t>
  </si>
  <si>
    <r>
      <t xml:space="preserve">In dit werkblad wordt op het </t>
    </r>
    <r>
      <rPr>
        <i/>
        <sz val="11"/>
        <color theme="1"/>
        <rFont val="Calibri"/>
        <family val="2"/>
        <scheme val="minor"/>
      </rPr>
      <t>tabblad 3. Nettoprijslijst SB+OM</t>
    </r>
    <r>
      <rPr>
        <sz val="11"/>
        <color theme="1"/>
        <rFont val="Calibri"/>
        <family val="2"/>
        <scheme val="minor"/>
      </rPr>
      <t xml:space="preserve"> gebruik gemaakt van artikelnummers van totaalleveranciers voor het onderwijs te weten Heutink en de Rolf groep. Het is geenszins de bedoeling van de Aanbestedende Dienst om hierbij andere dan deze twee leveranciers uit te sluiten, dan wel deze twee partijen een voordeel te bieden ten opzichte van de rest van de markt. Echter de markt van totaalleveranciers voor het onderwijs kan in de ogen van de Aanbestedende Dienst worden beschouwd als een duopolie van eerdergenoemde twee leveranciers. Bovendien zijn het ook de huidige leveranciers van de Scholen waardoor deze informatie eenvoudig was te achterhalen. </t>
    </r>
    <r>
      <rPr>
        <b/>
        <sz val="11"/>
        <color theme="1"/>
        <rFont val="Calibri"/>
        <family val="2"/>
        <scheme val="minor"/>
      </rPr>
      <t xml:space="preserve">
</t>
    </r>
  </si>
  <si>
    <t>Totaal</t>
  </si>
  <si>
    <t>Niet in assortiment / niet leverbaar</t>
  </si>
  <si>
    <r>
      <t xml:space="preserve">De artikelen op tabblad 3 kunnen worden beschouwd als normaal verkrijgbaar in de branche. Ter voorkoming van verstoring van het level playing field biedt de Aanbestedende Dienst Inschrijvers de mogelijkheid om, daar waar door Inschrijver niet hetzelfde product kan worden aangeboden - vanwege verschil in formaat of materiaal-, een alternatief aan te bieden. Van Inschrijver wordt verwacht dat dit alternatief zo dicht mogelijk blijft bij het gevraagde product. In kolom K dient de Inschrijver de productbeschrijving van het alternatief in te vullen. Indien in deze kolom K iets wordt ingevuld, kleurt het betreffende product in kolom A geel.
</t>
    </r>
    <r>
      <rPr>
        <b/>
        <sz val="11"/>
        <color theme="1"/>
        <rFont val="Calibri"/>
        <family val="2"/>
        <scheme val="minor"/>
      </rPr>
      <t xml:space="preserve">
Mocht het totaal aantal alternatieven (geel in kolom A) groter zijn 17 (=10%), dan wordt de Inschrijving ter zijde gelegd en afgewezen.
Indien de </t>
    </r>
    <r>
      <rPr>
        <b/>
        <u/>
        <sz val="11"/>
        <color theme="1"/>
        <rFont val="Calibri"/>
        <family val="2"/>
        <scheme val="minor"/>
      </rPr>
      <t>verpakkingseenheid</t>
    </r>
    <r>
      <rPr>
        <b/>
        <sz val="11"/>
        <color theme="1"/>
        <rFont val="Calibri"/>
        <family val="2"/>
        <scheme val="minor"/>
      </rPr>
      <t xml:space="preserve"> niet overeenkomt dient de Inschrijver de prijs naar rato aan te passen aan de gevraagde verpakkingseenheid. Een alternatieve verpakkingseenheid hoeft niet te worden aangemerkt als alternatief. 
</t>
    </r>
  </si>
  <si>
    <r>
      <t xml:space="preserve">Indien een artikel niet bekend is bij Inschrijver of niet verkrijgbaar, dan dient Inschrijver in kolom L aan te geven dat het product niet kan worden geleverd. Indien in deze kolom L iets wordt ingevuld, kleurt het betreffende product in kolom A rood. De Aanbestedende Dienst is in dat geval vrij om de betreffende artikelen elders aan te schaffen. 
</t>
    </r>
    <r>
      <rPr>
        <b/>
        <sz val="11"/>
        <color theme="1"/>
        <rFont val="Calibri"/>
        <family val="2"/>
        <scheme val="minor"/>
      </rPr>
      <t xml:space="preserve">Mocht het totaal aantal artikelen dat niet door Inschrijver kan worden geleverd (rood in kolom A) groter zijn dan 9 (=5%), dan wordt de Inschrijving ter zijde gelegd en afgewezen.
</t>
    </r>
  </si>
  <si>
    <r>
      <t xml:space="preserve">Aan de aantallen uit dit werkblad kunnen geen conclusies worden verbonden, noch rechten of afnamegaranties worden ontleend. De aantallen in kolom E van </t>
    </r>
    <r>
      <rPr>
        <i/>
        <sz val="11"/>
        <color theme="1"/>
        <rFont val="Calibri"/>
        <family val="2"/>
        <scheme val="minor"/>
      </rPr>
      <t>tabblad 3. Nettoprijslijst SB+OM</t>
    </r>
    <r>
      <rPr>
        <sz val="11"/>
        <color theme="1"/>
        <rFont val="Calibri"/>
        <family val="2"/>
        <scheme val="minor"/>
      </rPr>
      <t xml:space="preserve"> zijn de totalen van alle drie de stichtingen. Deze aantallen vormen de grondslag voor de prijsbeoordeling. Bij een aantal artikelen staan geen aantallen vermeld. Dit zijn artikelen die mogelijk in de toekomst door een School kunnen worden afgenomen. 
</t>
    </r>
  </si>
  <si>
    <t xml:space="preserve">Bij het indienen van de prijsopgave dient de Inschrijver per artikel van de nettolijst de brutoprijs (als standaard in de webshop van de Opdrachtnemer vermeld) op te geven en een kortingspercentage. Dit leidt tot een nettoprijs per artikel. Daarbij geldt tevens dat de daar ingevulde kortingen ook gelden voor de overige producten van hetzelfde (huis)merk. Bijvoorbeeld: er wordt een korting gegeven van 10% op de markeerstiften geel van Stabilo. Dan geldt deze korting ook op de overige producten van Stabilo.
</t>
  </si>
  <si>
    <t>Perceel 1</t>
  </si>
  <si>
    <t>SKOA</t>
  </si>
  <si>
    <t>Perceel 2</t>
  </si>
  <si>
    <t>WadA</t>
  </si>
  <si>
    <t>Perceel 3</t>
  </si>
  <si>
    <t>OPOA</t>
  </si>
  <si>
    <r>
      <rPr>
        <b/>
        <sz val="11"/>
        <color theme="1"/>
        <rFont val="Calibri"/>
        <family val="2"/>
        <scheme val="minor"/>
      </rPr>
      <t>In de groene cellen in dit tabblad dienen zowel de brutoprijzen als kortingspercentages per perceel te worden ingevuld.</t>
    </r>
    <r>
      <rPr>
        <sz val="11"/>
        <color theme="1"/>
        <rFont val="Calibri"/>
        <family val="2"/>
        <scheme val="minor"/>
      </rPr>
      <t xml:space="preserve"> Negatieve bedragen of kortingpercentages mogen niet worden gebruikt. Zulks op straffe van het terzijde leggen van de Inschrijving. Het opgegeven percentage is de korting op de brutoverkoopprijs van de producten van hetzelfde merk van de inschrijvers (dus ook voor het huismerk).
De nettoprijzen worden automatisch bij elkaar opgeteld en vormen de te beoordelen Totaalprijs. Een en ander conform  het gestelde in de Uitnodiging tot Inschrijving.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</si>
</sst>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_ ;_ * \-#,##0_ ;_ * &quot;-&quot;??_ ;_ @_ "/>
    <numFmt numFmtId="165" formatCode="0.0000"/>
  </numFmts>
  <fonts count="33" x14ac:knownFonts="1">
    <font>
      <sz val="11"/>
      <color theme="1"/>
      <name val="Calibri Ligh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u/>
      <sz val="10"/>
      <color theme="10"/>
      <name val="Arial"/>
      <family val="2"/>
    </font>
    <font>
      <sz val="10"/>
      <name val="Arial"/>
      <family val="2"/>
    </font>
    <font>
      <sz val="10"/>
      <name val="Arial"/>
      <family val="2"/>
    </font>
    <font>
      <b/>
      <sz val="16"/>
      <name val="Arial"/>
      <family val="2"/>
    </font>
    <font>
      <sz val="14"/>
      <color theme="1"/>
      <name val="Calibri Light"/>
      <family val="2"/>
    </font>
    <font>
      <b/>
      <sz val="16"/>
      <color indexed="63"/>
      <name val="Calibri"/>
      <family val="2"/>
      <scheme val="minor"/>
    </font>
    <font>
      <b/>
      <sz val="18"/>
      <color theme="2"/>
      <name val="Calibri"/>
      <family val="2"/>
      <scheme val="minor"/>
    </font>
    <font>
      <sz val="14"/>
      <color indexed="63"/>
      <name val="Calibri"/>
      <family val="2"/>
      <scheme val="minor"/>
    </font>
    <font>
      <u/>
      <sz val="11"/>
      <color theme="10"/>
      <name val="Calibri Light"/>
      <family val="2"/>
    </font>
    <font>
      <b/>
      <sz val="11"/>
      <color theme="2"/>
      <name val="Calibri"/>
      <family val="2"/>
      <scheme val="minor"/>
    </font>
    <font>
      <b/>
      <sz val="11"/>
      <color theme="0"/>
      <name val="Calibri"/>
      <family val="2"/>
      <scheme val="minor"/>
    </font>
    <font>
      <b/>
      <sz val="11"/>
      <color theme="1"/>
      <name val="Calibri"/>
      <family val="2"/>
      <scheme val="minor"/>
    </font>
    <font>
      <b/>
      <sz val="18"/>
      <color theme="0"/>
      <name val="Calibri"/>
      <family val="2"/>
      <scheme val="minor"/>
    </font>
    <font>
      <sz val="14"/>
      <color theme="1"/>
      <name val="Calibri"/>
      <family val="2"/>
      <scheme val="minor"/>
    </font>
    <font>
      <u/>
      <sz val="14"/>
      <color theme="0"/>
      <name val="Calibri"/>
      <family val="2"/>
      <scheme val="minor"/>
    </font>
    <font>
      <u/>
      <sz val="14"/>
      <name val="Calibri"/>
      <family val="2"/>
      <scheme val="minor"/>
    </font>
    <font>
      <b/>
      <sz val="10"/>
      <color theme="0"/>
      <name val="Calibri"/>
      <family val="2"/>
      <scheme val="minor"/>
    </font>
    <font>
      <sz val="10"/>
      <name val="Calibri"/>
      <family val="2"/>
      <scheme val="minor"/>
    </font>
    <font>
      <u/>
      <sz val="10"/>
      <color theme="10"/>
      <name val="Calibri"/>
      <family val="2"/>
      <scheme val="minor"/>
    </font>
    <font>
      <b/>
      <sz val="16"/>
      <color theme="0"/>
      <name val="Calibri"/>
      <family val="2"/>
      <scheme val="minor"/>
    </font>
    <font>
      <b/>
      <sz val="10"/>
      <color indexed="63"/>
      <name val="Calibri"/>
      <family val="2"/>
      <scheme val="minor"/>
    </font>
    <font>
      <sz val="11"/>
      <name val="Calibri"/>
      <family val="2"/>
      <scheme val="minor"/>
    </font>
    <font>
      <b/>
      <u/>
      <sz val="11"/>
      <color theme="1"/>
      <name val="Calibri"/>
      <family val="2"/>
      <scheme val="minor"/>
    </font>
    <font>
      <sz val="8"/>
      <name val="Calibri Light"/>
      <family val="2"/>
    </font>
    <font>
      <i/>
      <sz val="11"/>
      <color theme="1"/>
      <name val="Calibri"/>
      <family val="2"/>
      <scheme val="minor"/>
    </font>
    <font>
      <sz val="14"/>
      <name val="Calibri"/>
      <family val="2"/>
      <scheme val="minor"/>
    </font>
  </fonts>
  <fills count="21">
    <fill>
      <patternFill patternType="none"/>
    </fill>
    <fill>
      <patternFill patternType="gray125"/>
    </fill>
    <fill>
      <patternFill patternType="solid">
        <fgColor theme="4"/>
        <bgColor indexed="64"/>
      </patternFill>
    </fill>
    <fill>
      <patternFill patternType="solid">
        <fgColor theme="6" tint="0.89999084444715716"/>
        <bgColor indexed="64"/>
      </patternFill>
    </fill>
    <fill>
      <patternFill patternType="solid">
        <fgColor theme="5"/>
        <bgColor indexed="64"/>
      </patternFill>
    </fill>
    <fill>
      <patternFill patternType="solid">
        <fgColor theme="6"/>
        <bgColor indexed="64"/>
      </patternFill>
    </fill>
    <fill>
      <patternFill patternType="solid">
        <fgColor rgb="FFC1FFE6"/>
        <bgColor indexed="64"/>
      </patternFill>
    </fill>
    <fill>
      <patternFill patternType="solid">
        <fgColor rgb="FFFFFF00"/>
        <bgColor indexed="64"/>
      </patternFill>
    </fill>
    <fill>
      <patternFill patternType="solid">
        <fgColor rgb="FF00FF99"/>
        <bgColor indexed="64"/>
      </patternFill>
    </fill>
    <fill>
      <patternFill patternType="solid">
        <fgColor rgb="FFFFC000"/>
        <bgColor indexed="64"/>
      </patternFill>
    </fill>
    <fill>
      <patternFill patternType="solid">
        <fgColor theme="4" tint="0.79998168889431442"/>
        <bgColor indexed="64"/>
      </patternFill>
    </fill>
    <fill>
      <patternFill patternType="solid">
        <fgColor theme="3"/>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6" tint="-0.499984740745262"/>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5" tint="0.89999084444715716"/>
        <bgColor indexed="64"/>
      </patternFill>
    </fill>
    <fill>
      <patternFill patternType="solid">
        <fgColor theme="4" tint="-0.249977111117893"/>
        <bgColor indexed="64"/>
      </patternFill>
    </fill>
    <fill>
      <patternFill patternType="solid">
        <fgColor rgb="FFF5CAC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s>
  <cellStyleXfs count="8">
    <xf numFmtId="0" fontId="0" fillId="0" borderId="0"/>
    <xf numFmtId="0" fontId="6" fillId="0" borderId="0"/>
    <xf numFmtId="0" fontId="7" fillId="0" borderId="0" applyNumberFormat="0" applyFill="0" applyBorder="0" applyAlignment="0" applyProtection="0"/>
    <xf numFmtId="0" fontId="8" fillId="0" borderId="0"/>
    <xf numFmtId="9" fontId="9"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0" fontId="15" fillId="0" borderId="0" applyNumberFormat="0" applyFill="0" applyBorder="0" applyAlignment="0" applyProtection="0"/>
  </cellStyleXfs>
  <cellXfs count="123">
    <xf numFmtId="0" fontId="0" fillId="0" borderId="0" xfId="0"/>
    <xf numFmtId="0" fontId="8" fillId="0" borderId="0" xfId="3"/>
    <xf numFmtId="9" fontId="11" fillId="8" borderId="1" xfId="4" applyFont="1" applyFill="1" applyBorder="1"/>
    <xf numFmtId="9" fontId="10" fillId="9" borderId="1" xfId="3" applyNumberFormat="1" applyFont="1" applyFill="1" applyBorder="1"/>
    <xf numFmtId="0" fontId="13" fillId="11" borderId="2" xfId="3" applyFont="1" applyFill="1" applyBorder="1" applyAlignment="1">
      <alignment vertical="center"/>
    </xf>
    <xf numFmtId="0" fontId="13" fillId="0" borderId="0" xfId="3" applyFont="1" applyFill="1" applyBorder="1" applyAlignment="1">
      <alignment horizontal="center" vertical="center" wrapText="1"/>
    </xf>
    <xf numFmtId="9" fontId="11" fillId="0" borderId="0" xfId="4" applyFont="1" applyFill="1" applyBorder="1"/>
    <xf numFmtId="9" fontId="10" fillId="0" borderId="0" xfId="3" applyNumberFormat="1" applyFont="1" applyFill="1" applyBorder="1"/>
    <xf numFmtId="0" fontId="8" fillId="0" borderId="0" xfId="3" applyFill="1" applyBorder="1"/>
    <xf numFmtId="49" fontId="14" fillId="3" borderId="10" xfId="3" applyNumberFormat="1" applyFont="1" applyFill="1" applyBorder="1"/>
    <xf numFmtId="49" fontId="12" fillId="9" borderId="2" xfId="3" applyNumberFormat="1" applyFont="1" applyFill="1" applyBorder="1" applyAlignment="1">
      <alignment horizontal="right"/>
    </xf>
    <xf numFmtId="0" fontId="13" fillId="12" borderId="1" xfId="3" applyFont="1" applyFill="1" applyBorder="1" applyAlignment="1">
      <alignment horizontal="center" vertical="center" wrapText="1"/>
    </xf>
    <xf numFmtId="0" fontId="13" fillId="13" borderId="1" xfId="3" applyFont="1" applyFill="1" applyBorder="1" applyAlignment="1">
      <alignment horizontal="center" vertical="center" wrapText="1"/>
    </xf>
    <xf numFmtId="0" fontId="13" fillId="14" borderId="3" xfId="3" applyFont="1" applyFill="1" applyBorder="1" applyAlignment="1">
      <alignment horizontal="center" vertical="center" wrapText="1"/>
    </xf>
    <xf numFmtId="0" fontId="19" fillId="16" borderId="1" xfId="1" applyFont="1" applyFill="1" applyBorder="1"/>
    <xf numFmtId="0" fontId="5" fillId="0" borderId="0" xfId="1" applyFont="1"/>
    <xf numFmtId="0" fontId="20" fillId="17" borderId="1" xfId="1" applyFont="1" applyFill="1" applyBorder="1" applyAlignment="1">
      <alignment horizontal="left" vertical="center" wrapText="1"/>
    </xf>
    <xf numFmtId="0" fontId="21" fillId="2" borderId="1" xfId="2" applyFont="1" applyFill="1" applyBorder="1" applyAlignment="1">
      <alignment horizontal="left" vertical="center" wrapText="1"/>
    </xf>
    <xf numFmtId="0" fontId="21" fillId="4" borderId="0" xfId="2" applyFont="1" applyFill="1" applyAlignment="1">
      <alignment horizontal="left" vertical="center" wrapText="1"/>
    </xf>
    <xf numFmtId="0" fontId="21" fillId="5" borderId="0" xfId="7" applyFont="1" applyFill="1" applyAlignment="1">
      <alignment horizontal="left" vertical="center" wrapText="1"/>
    </xf>
    <xf numFmtId="0" fontId="22" fillId="6" borderId="1" xfId="7" applyFont="1" applyFill="1" applyBorder="1" applyAlignment="1">
      <alignment horizontal="left" vertical="center" wrapText="1"/>
    </xf>
    <xf numFmtId="0" fontId="24" fillId="0" borderId="0" xfId="3" applyFont="1"/>
    <xf numFmtId="49" fontId="27" fillId="15" borderId="12" xfId="3" applyNumberFormat="1" applyFont="1" applyFill="1" applyBorder="1" applyAlignment="1">
      <alignment wrapText="1"/>
    </xf>
    <xf numFmtId="49" fontId="27" fillId="15" borderId="4" xfId="3" applyNumberFormat="1" applyFont="1" applyFill="1" applyBorder="1" applyAlignment="1">
      <alignment wrapText="1"/>
    </xf>
    <xf numFmtId="49" fontId="27" fillId="10" borderId="2" xfId="3" applyNumberFormat="1" applyFont="1" applyFill="1" applyBorder="1" applyAlignment="1">
      <alignment vertical="top" wrapText="1"/>
    </xf>
    <xf numFmtId="0" fontId="5" fillId="0" borderId="3" xfId="3" applyFont="1" applyBorder="1" applyAlignment="1"/>
    <xf numFmtId="164" fontId="5" fillId="0" borderId="1" xfId="5" applyNumberFormat="1" applyFont="1" applyBorder="1"/>
    <xf numFmtId="164" fontId="5" fillId="0" borderId="3" xfId="5" applyNumberFormat="1" applyFont="1" applyBorder="1"/>
    <xf numFmtId="44" fontId="24" fillId="8" borderId="3" xfId="6" applyFont="1" applyFill="1" applyBorder="1"/>
    <xf numFmtId="9" fontId="24" fillId="8" borderId="3" xfId="6" applyNumberFormat="1" applyFont="1" applyFill="1" applyBorder="1"/>
    <xf numFmtId="44" fontId="24" fillId="8" borderId="14" xfId="6" applyFont="1" applyFill="1" applyBorder="1"/>
    <xf numFmtId="0" fontId="5" fillId="0" borderId="3" xfId="3" applyFont="1" applyBorder="1"/>
    <xf numFmtId="165" fontId="24" fillId="0" borderId="0" xfId="3" applyNumberFormat="1" applyFont="1"/>
    <xf numFmtId="0" fontId="28" fillId="0" borderId="3" xfId="3" applyFont="1" applyBorder="1"/>
    <xf numFmtId="164" fontId="28" fillId="0" borderId="1" xfId="5" applyNumberFormat="1" applyFont="1" applyBorder="1"/>
    <xf numFmtId="164" fontId="28" fillId="0" borderId="3" xfId="5" applyNumberFormat="1" applyFont="1" applyBorder="1"/>
    <xf numFmtId="0" fontId="5" fillId="0" borderId="1" xfId="1" applyFont="1" applyBorder="1" applyAlignment="1">
      <alignment wrapText="1"/>
    </xf>
    <xf numFmtId="49" fontId="23" fillId="18" borderId="1" xfId="3" applyNumberFormat="1" applyFont="1" applyFill="1" applyBorder="1" applyAlignment="1">
      <alignment vertical="top" wrapText="1"/>
    </xf>
    <xf numFmtId="0" fontId="24" fillId="19" borderId="1" xfId="3" applyFont="1" applyFill="1" applyBorder="1"/>
    <xf numFmtId="44" fontId="24" fillId="8" borderId="14" xfId="6" applyNumberFormat="1" applyFont="1" applyFill="1" applyBorder="1"/>
    <xf numFmtId="49" fontId="24" fillId="0" borderId="0" xfId="3" applyNumberFormat="1" applyFont="1"/>
    <xf numFmtId="49" fontId="5" fillId="0" borderId="3" xfId="3" applyNumberFormat="1" applyFont="1" applyBorder="1" applyAlignment="1">
      <alignment horizontal="right"/>
    </xf>
    <xf numFmtId="49" fontId="28" fillId="0" borderId="3" xfId="3" applyNumberFormat="1" applyFont="1" applyBorder="1" applyAlignment="1">
      <alignment horizontal="right"/>
    </xf>
    <xf numFmtId="49" fontId="5" fillId="0" borderId="14" xfId="3" applyNumberFormat="1" applyFont="1" applyFill="1" applyBorder="1" applyAlignment="1">
      <alignment horizontal="right"/>
    </xf>
    <xf numFmtId="49" fontId="5" fillId="0" borderId="1" xfId="3" applyNumberFormat="1" applyFont="1" applyFill="1" applyBorder="1" applyAlignment="1">
      <alignment horizontal="right"/>
    </xf>
    <xf numFmtId="0" fontId="5" fillId="0" borderId="1" xfId="3" applyFont="1" applyFill="1" applyBorder="1"/>
    <xf numFmtId="164" fontId="5" fillId="0" borderId="1" xfId="5" quotePrefix="1" applyNumberFormat="1" applyFont="1" applyBorder="1"/>
    <xf numFmtId="164" fontId="4" fillId="0" borderId="1" xfId="5" applyNumberFormat="1" applyFont="1" applyBorder="1"/>
    <xf numFmtId="49" fontId="4" fillId="0" borderId="3" xfId="3" applyNumberFormat="1" applyFont="1" applyBorder="1" applyAlignment="1">
      <alignment horizontal="right"/>
    </xf>
    <xf numFmtId="164" fontId="4" fillId="0" borderId="3" xfId="5" applyNumberFormat="1" applyFont="1" applyBorder="1"/>
    <xf numFmtId="0" fontId="5" fillId="0" borderId="3" xfId="3" applyFont="1" applyFill="1" applyBorder="1"/>
    <xf numFmtId="49" fontId="5" fillId="0" borderId="3" xfId="3" applyNumberFormat="1" applyFont="1" applyFill="1" applyBorder="1" applyAlignment="1">
      <alignment horizontal="right"/>
    </xf>
    <xf numFmtId="49" fontId="4" fillId="0" borderId="3" xfId="3" applyNumberFormat="1" applyFont="1" applyFill="1" applyBorder="1" applyAlignment="1">
      <alignment horizontal="right"/>
    </xf>
    <xf numFmtId="0" fontId="4" fillId="0" borderId="3" xfId="3" applyFont="1" applyBorder="1"/>
    <xf numFmtId="0" fontId="28" fillId="0" borderId="3" xfId="3" applyFont="1" applyFill="1" applyBorder="1"/>
    <xf numFmtId="0" fontId="3" fillId="0" borderId="3" xfId="3" applyFont="1" applyBorder="1"/>
    <xf numFmtId="49" fontId="3" fillId="0" borderId="3" xfId="3" applyNumberFormat="1" applyFont="1" applyBorder="1" applyAlignment="1">
      <alignment horizontal="right"/>
    </xf>
    <xf numFmtId="0" fontId="3" fillId="0" borderId="3" xfId="3" applyFont="1" applyFill="1" applyBorder="1"/>
    <xf numFmtId="164" fontId="3" fillId="0" borderId="3" xfId="5" applyNumberFormat="1" applyFont="1" applyBorder="1"/>
    <xf numFmtId="0" fontId="3" fillId="0" borderId="6" xfId="0" applyNumberFormat="1" applyFont="1" applyFill="1" applyBorder="1" applyAlignment="1" applyProtection="1"/>
    <xf numFmtId="0" fontId="3" fillId="0" borderId="6" xfId="0" applyNumberFormat="1" applyFont="1" applyFill="1" applyBorder="1" applyAlignment="1" applyProtection="1">
      <alignment horizontal="right"/>
    </xf>
    <xf numFmtId="0" fontId="3" fillId="0" borderId="13" xfId="0" applyNumberFormat="1" applyFont="1" applyFill="1" applyBorder="1" applyAlignment="1" applyProtection="1"/>
    <xf numFmtId="0" fontId="3" fillId="0" borderId="13" xfId="0" applyNumberFormat="1" applyFont="1" applyBorder="1"/>
    <xf numFmtId="0" fontId="3" fillId="0" borderId="7" xfId="0" applyNumberFormat="1" applyFont="1" applyBorder="1"/>
    <xf numFmtId="44" fontId="24" fillId="8" borderId="6" xfId="0" applyNumberFormat="1" applyFont="1" applyFill="1" applyBorder="1"/>
    <xf numFmtId="44" fontId="32" fillId="9" borderId="7" xfId="0" applyNumberFormat="1" applyFont="1" applyFill="1" applyBorder="1"/>
    <xf numFmtId="0" fontId="20" fillId="19" borderId="1" xfId="1" applyFont="1" applyFill="1" applyBorder="1" applyAlignment="1">
      <alignment horizontal="left" vertical="center" wrapText="1"/>
    </xf>
    <xf numFmtId="0" fontId="2" fillId="0" borderId="1" xfId="1" applyFont="1" applyBorder="1" applyAlignment="1">
      <alignment wrapText="1"/>
    </xf>
    <xf numFmtId="0" fontId="17" fillId="12" borderId="0" xfId="3" applyFont="1" applyFill="1" applyBorder="1" applyAlignment="1">
      <alignment horizontal="center" vertical="top"/>
    </xf>
    <xf numFmtId="0" fontId="24" fillId="20" borderId="0" xfId="3" applyFont="1" applyFill="1" applyBorder="1"/>
    <xf numFmtId="49" fontId="27" fillId="20" borderId="0" xfId="3" applyNumberFormat="1" applyFont="1" applyFill="1" applyBorder="1" applyAlignment="1">
      <alignment wrapText="1"/>
    </xf>
    <xf numFmtId="49" fontId="27" fillId="15" borderId="1" xfId="3" applyNumberFormat="1" applyFont="1" applyFill="1" applyBorder="1" applyAlignment="1">
      <alignment wrapText="1"/>
    </xf>
    <xf numFmtId="0" fontId="24" fillId="6" borderId="1" xfId="3" applyFont="1" applyFill="1" applyBorder="1"/>
    <xf numFmtId="0" fontId="7" fillId="7" borderId="1" xfId="2" applyFill="1" applyBorder="1" applyAlignment="1">
      <alignment horizontal="center" vertical="center" wrapText="1"/>
    </xf>
    <xf numFmtId="0" fontId="13" fillId="11" borderId="5" xfId="3" applyFont="1" applyFill="1" applyBorder="1" applyAlignment="1">
      <alignment horizontal="center" vertical="center" wrapText="1"/>
    </xf>
    <xf numFmtId="0" fontId="13" fillId="11" borderId="6" xfId="3" applyFont="1" applyFill="1" applyBorder="1" applyAlignment="1">
      <alignment horizontal="center" vertical="center" wrapText="1"/>
    </xf>
    <xf numFmtId="0" fontId="13" fillId="11" borderId="6" xfId="3" applyFont="1" applyFill="1" applyBorder="1" applyAlignment="1">
      <alignment horizontal="center" vertical="center"/>
    </xf>
    <xf numFmtId="0" fontId="13" fillId="11" borderId="7" xfId="3" applyFont="1" applyFill="1" applyBorder="1" applyAlignment="1">
      <alignment horizontal="center" vertical="center"/>
    </xf>
    <xf numFmtId="0" fontId="13" fillId="11" borderId="8" xfId="3" applyFont="1" applyFill="1" applyBorder="1" applyAlignment="1">
      <alignment horizontal="center" vertical="center"/>
    </xf>
    <xf numFmtId="0" fontId="13" fillId="11" borderId="0" xfId="3" applyFont="1" applyFill="1" applyBorder="1" applyAlignment="1">
      <alignment horizontal="center" vertical="center"/>
    </xf>
    <xf numFmtId="0" fontId="13" fillId="11" borderId="9" xfId="3" applyFont="1" applyFill="1" applyBorder="1" applyAlignment="1">
      <alignment horizontal="center" vertical="center"/>
    </xf>
    <xf numFmtId="0" fontId="13" fillId="11" borderId="10" xfId="3" applyFont="1" applyFill="1" applyBorder="1" applyAlignment="1">
      <alignment horizontal="center" vertical="center"/>
    </xf>
    <xf numFmtId="0" fontId="13" fillId="11" borderId="11" xfId="3" applyFont="1" applyFill="1" applyBorder="1" applyAlignment="1">
      <alignment horizontal="center" vertical="center"/>
    </xf>
    <xf numFmtId="0" fontId="13" fillId="11" borderId="12" xfId="3" applyFont="1" applyFill="1" applyBorder="1" applyAlignment="1">
      <alignment horizontal="center" vertical="center"/>
    </xf>
    <xf numFmtId="0" fontId="25" fillId="7" borderId="1" xfId="2" applyFont="1" applyFill="1" applyBorder="1" applyAlignment="1">
      <alignment horizontal="center" vertical="center" wrapText="1"/>
    </xf>
    <xf numFmtId="0" fontId="19" fillId="12" borderId="6" xfId="3" applyFont="1" applyFill="1" applyBorder="1" applyAlignment="1">
      <alignment horizontal="center" vertical="center"/>
    </xf>
    <xf numFmtId="0" fontId="19" fillId="12" borderId="0" xfId="3" applyFont="1" applyFill="1" applyBorder="1" applyAlignment="1">
      <alignment horizontal="center" vertical="center"/>
    </xf>
    <xf numFmtId="0" fontId="26" fillId="12" borderId="8" xfId="3" applyFont="1" applyFill="1" applyBorder="1" applyAlignment="1">
      <alignment horizontal="center" vertical="center"/>
    </xf>
    <xf numFmtId="0" fontId="26" fillId="12" borderId="9" xfId="3" applyFont="1" applyFill="1" applyBorder="1" applyAlignment="1">
      <alignment horizontal="center" vertical="center"/>
    </xf>
    <xf numFmtId="0" fontId="19" fillId="12" borderId="5" xfId="3" applyFont="1" applyFill="1" applyBorder="1" applyAlignment="1">
      <alignment horizontal="center" vertical="center"/>
    </xf>
    <xf numFmtId="0" fontId="19" fillId="12" borderId="7" xfId="3" applyFont="1" applyFill="1" applyBorder="1" applyAlignment="1">
      <alignment horizontal="center" vertical="center"/>
    </xf>
    <xf numFmtId="0" fontId="19" fillId="12" borderId="8" xfId="3" applyFont="1" applyFill="1" applyBorder="1" applyAlignment="1">
      <alignment horizontal="center" vertical="center"/>
    </xf>
    <xf numFmtId="0" fontId="19" fillId="12" borderId="9" xfId="3" applyFont="1" applyFill="1" applyBorder="1" applyAlignment="1">
      <alignment horizontal="center" vertical="center"/>
    </xf>
    <xf numFmtId="0" fontId="19" fillId="13" borderId="5" xfId="3" applyFont="1" applyFill="1" applyBorder="1" applyAlignment="1">
      <alignment horizontal="center" vertical="center"/>
    </xf>
    <xf numFmtId="0" fontId="19" fillId="13" borderId="7" xfId="3" applyFont="1" applyFill="1" applyBorder="1" applyAlignment="1">
      <alignment horizontal="center" vertical="center"/>
    </xf>
    <xf numFmtId="0" fontId="19" fillId="13" borderId="8" xfId="3" applyFont="1" applyFill="1" applyBorder="1" applyAlignment="1">
      <alignment horizontal="center" vertical="center"/>
    </xf>
    <xf numFmtId="0" fontId="19" fillId="13" borderId="9" xfId="3" applyFont="1" applyFill="1" applyBorder="1" applyAlignment="1">
      <alignment horizontal="center" vertical="center"/>
    </xf>
    <xf numFmtId="0" fontId="26" fillId="13" borderId="8" xfId="3" applyFont="1" applyFill="1" applyBorder="1" applyAlignment="1">
      <alignment horizontal="center" vertical="center"/>
    </xf>
    <xf numFmtId="0" fontId="26" fillId="13" borderId="9" xfId="3" applyFont="1" applyFill="1" applyBorder="1" applyAlignment="1">
      <alignment horizontal="center" vertical="center"/>
    </xf>
    <xf numFmtId="44" fontId="24" fillId="8" borderId="6" xfId="6" applyFont="1" applyFill="1" applyBorder="1"/>
    <xf numFmtId="0" fontId="19" fillId="14" borderId="5" xfId="3" applyFont="1" applyFill="1" applyBorder="1" applyAlignment="1">
      <alignment horizontal="center" vertical="center"/>
    </xf>
    <xf numFmtId="0" fontId="19" fillId="14" borderId="7" xfId="3" applyFont="1" applyFill="1" applyBorder="1" applyAlignment="1">
      <alignment horizontal="center" vertical="center"/>
    </xf>
    <xf numFmtId="0" fontId="19" fillId="14" borderId="8" xfId="3" applyFont="1" applyFill="1" applyBorder="1" applyAlignment="1">
      <alignment horizontal="center" vertical="center"/>
    </xf>
    <xf numFmtId="0" fontId="19" fillId="14" borderId="9" xfId="3" applyFont="1" applyFill="1" applyBorder="1" applyAlignment="1">
      <alignment horizontal="center" vertical="center"/>
    </xf>
    <xf numFmtId="0" fontId="26" fillId="14" borderId="8" xfId="3" applyFont="1" applyFill="1" applyBorder="1" applyAlignment="1">
      <alignment horizontal="center" vertical="center"/>
    </xf>
    <xf numFmtId="0" fontId="26" fillId="14" borderId="9" xfId="3" applyFont="1" applyFill="1" applyBorder="1" applyAlignment="1">
      <alignment horizontal="center" vertical="center"/>
    </xf>
    <xf numFmtId="0" fontId="19" fillId="14" borderId="6" xfId="3" applyFont="1" applyFill="1" applyBorder="1" applyAlignment="1">
      <alignment horizontal="center" vertical="center"/>
    </xf>
    <xf numFmtId="0" fontId="19" fillId="14" borderId="0" xfId="3" applyFont="1" applyFill="1" applyBorder="1" applyAlignment="1">
      <alignment horizontal="center" vertical="center"/>
    </xf>
    <xf numFmtId="0" fontId="17" fillId="14" borderId="0" xfId="3" applyFont="1" applyFill="1" applyBorder="1" applyAlignment="1">
      <alignment horizontal="center" vertical="top"/>
    </xf>
    <xf numFmtId="0" fontId="19" fillId="13" borderId="6" xfId="3" applyFont="1" applyFill="1" applyBorder="1" applyAlignment="1">
      <alignment horizontal="center" vertical="center"/>
    </xf>
    <xf numFmtId="0" fontId="19" fillId="13" borderId="0" xfId="3" applyFont="1" applyFill="1" applyBorder="1" applyAlignment="1">
      <alignment horizontal="center" vertical="center"/>
    </xf>
    <xf numFmtId="0" fontId="17" fillId="13" borderId="0" xfId="3" applyFont="1" applyFill="1" applyBorder="1" applyAlignment="1">
      <alignment horizontal="center" vertical="top"/>
    </xf>
    <xf numFmtId="49" fontId="27" fillId="10" borderId="10" xfId="3" applyNumberFormat="1" applyFont="1" applyFill="1" applyBorder="1" applyAlignment="1">
      <alignment vertical="top" wrapText="1"/>
    </xf>
    <xf numFmtId="0" fontId="24" fillId="0" borderId="0" xfId="3" applyFont="1" applyFill="1" applyBorder="1"/>
    <xf numFmtId="49" fontId="27" fillId="0" borderId="0" xfId="3" applyNumberFormat="1" applyFont="1" applyFill="1" applyBorder="1" applyAlignment="1">
      <alignment wrapText="1"/>
    </xf>
    <xf numFmtId="9" fontId="24" fillId="8" borderId="1" xfId="6" applyNumberFormat="1" applyFont="1" applyFill="1" applyBorder="1"/>
    <xf numFmtId="44" fontId="24" fillId="8" borderId="2" xfId="6" applyFont="1" applyFill="1" applyBorder="1"/>
    <xf numFmtId="44" fontId="24" fillId="8" borderId="2" xfId="6" applyNumberFormat="1" applyFont="1" applyFill="1" applyBorder="1"/>
    <xf numFmtId="44" fontId="24" fillId="8" borderId="5" xfId="0" applyNumberFormat="1" applyFont="1" applyFill="1" applyBorder="1"/>
    <xf numFmtId="44" fontId="24" fillId="8" borderId="1" xfId="6" applyFont="1" applyFill="1" applyBorder="1"/>
    <xf numFmtId="44" fontId="32" fillId="9" borderId="1" xfId="0" applyNumberFormat="1" applyFont="1" applyFill="1" applyBorder="1"/>
    <xf numFmtId="0" fontId="24" fillId="0" borderId="5" xfId="0" applyNumberFormat="1" applyFont="1" applyFill="1" applyBorder="1"/>
    <xf numFmtId="0" fontId="1" fillId="0" borderId="1" xfId="1" applyFont="1" applyBorder="1" applyAlignment="1">
      <alignment wrapText="1"/>
    </xf>
  </cellXfs>
  <cellStyles count="8">
    <cellStyle name="Hyperlink" xfId="7" builtinId="8"/>
    <cellStyle name="Hyperlink 2" xfId="2" xr:uid="{FCB4056A-6D11-4491-87FF-0CD5CD75BC3C}"/>
    <cellStyle name="Komma 2" xfId="5" xr:uid="{8EAB9487-8943-4484-ABC5-5996B47F0C06}"/>
    <cellStyle name="Procent 2" xfId="4" xr:uid="{99CA77F6-C2CD-4996-9E20-851CBD8CB672}"/>
    <cellStyle name="Standaard" xfId="0" builtinId="0"/>
    <cellStyle name="Standaard 2" xfId="1" xr:uid="{630BC20A-D5F9-42CB-99A9-2877D2E0DCD6}"/>
    <cellStyle name="Standaard 3" xfId="3" xr:uid="{A8FD3ECF-B742-48AF-B666-6BF53B3EC38D}"/>
    <cellStyle name="Valuta 2" xfId="6" xr:uid="{8FA54DC3-5515-4542-A04B-24C75D75BC16}"/>
  </cellStyles>
  <dxfs count="45">
    <dxf>
      <font>
        <b val="0"/>
        <i val="0"/>
        <strike val="0"/>
        <condense val="0"/>
        <extend val="0"/>
        <outline val="0"/>
        <shadow val="0"/>
        <u val="none"/>
        <vertAlign val="baseline"/>
        <sz val="10"/>
        <color auto="1"/>
        <name val="Calibri"/>
        <family val="2"/>
        <scheme val="minor"/>
      </font>
      <numFmt numFmtId="13" formatCode="0%"/>
      <fill>
        <patternFill patternType="solid">
          <fgColor indexed="64"/>
          <bgColor rgb="FF00FF99"/>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numFmt numFmtId="13" formatCode="0%"/>
      <fill>
        <patternFill patternType="solid">
          <fgColor indexed="64"/>
          <bgColor rgb="FF00FF99"/>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numFmt numFmtId="0" formatCode="General"/>
      <fill>
        <patternFill patternType="none">
          <fgColor indexed="64"/>
          <bgColor indexed="65"/>
        </patternFill>
      </fill>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auto="1"/>
        <name val="Calibri"/>
        <family val="2"/>
        <scheme val="minor"/>
      </font>
      <numFmt numFmtId="34" formatCode="_ &quot;€&quot;\ * #,##0.00_ ;_ &quot;€&quot;\ * \-#,##0.00_ ;_ &quot;€&quot;\ * &quot;-&quot;??_ ;_ @_ "/>
      <fill>
        <patternFill patternType="solid">
          <fgColor indexed="64"/>
          <bgColor rgb="FF00FF99"/>
        </patternFill>
      </fill>
      <border diagonalUp="0" diagonalDown="0" outline="0">
        <left/>
        <right/>
        <top style="thin">
          <color indexed="64"/>
        </top>
        <bottom/>
      </border>
    </dxf>
    <dxf>
      <font>
        <b val="0"/>
        <i val="0"/>
        <strike val="0"/>
        <condense val="0"/>
        <extend val="0"/>
        <outline val="0"/>
        <shadow val="0"/>
        <u val="none"/>
        <vertAlign val="baseline"/>
        <sz val="14"/>
        <color auto="1"/>
        <name val="Calibri"/>
        <family val="2"/>
        <scheme val="minor"/>
      </font>
      <numFmt numFmtId="34" formatCode="_ &quot;€&quot;\ * #,##0.00_ ;_ &quot;€&quot;\ * \-#,##0.00_ ;_ &quot;€&quot;\ * &quot;-&quot;??_ ;_ @_ "/>
      <fill>
        <patternFill patternType="solid">
          <fgColor indexed="64"/>
          <bgColor rgb="FFFFC000"/>
        </patternFill>
      </fill>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0" formatCode="General"/>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0" formatCode="Genera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right"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1"/>
        <color theme="1"/>
        <name val="Calibri"/>
        <family val="2"/>
        <scheme val="minor"/>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Calibri"/>
        <family val="2"/>
        <scheme val="minor"/>
      </font>
      <numFmt numFmtId="34" formatCode="_ &quot;€&quot;\ * #,##0.00_ ;_ &quot;€&quot;\ * \-#,##0.00_ ;_ &quot;€&quot;\ * &quot;-&quot;??_ ;_ @_ "/>
      <fill>
        <patternFill patternType="solid">
          <fgColor indexed="64"/>
          <bgColor rgb="FF00FF99"/>
        </patternFill>
      </fill>
      <border diagonalUp="0" diagonalDown="0" outline="0">
        <left/>
        <right/>
        <top style="thin">
          <color indexed="64"/>
        </top>
        <bottom/>
      </border>
    </dxf>
    <dxf>
      <font>
        <b val="0"/>
        <i val="0"/>
        <strike val="0"/>
        <condense val="0"/>
        <extend val="0"/>
        <outline val="0"/>
        <shadow val="0"/>
        <u val="none"/>
        <vertAlign val="baseline"/>
        <sz val="10"/>
        <color auto="1"/>
        <name val="Calibri"/>
        <family val="2"/>
        <scheme val="minor"/>
      </font>
      <numFmt numFmtId="0" formatCode="General"/>
      <fill>
        <patternFill patternType="solid">
          <fgColor indexed="64"/>
          <bgColor rgb="FF00FF99"/>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4"/>
        <color auto="1"/>
        <name val="Calibri"/>
        <family val="2"/>
        <scheme val="minor"/>
      </font>
      <numFmt numFmtId="34" formatCode="_ &quot;€&quot;\ * #,##0.00_ ;_ &quot;€&quot;\ * \-#,##0.00_ ;_ &quot;€&quot;\ * &quot;-&quot;??_ ;_ @_ "/>
      <fill>
        <patternFill patternType="solid">
          <fgColor indexed="64"/>
          <bgColor rgb="FFFFC00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34" formatCode="_ &quot;€&quot;\ * #,##0.00_ ;_ &quot;€&quot;\ * \-#,##0.00_ ;_ &quot;€&quot;\ * &quot;-&quot;??_ ;_ @_ "/>
      <fill>
        <patternFill patternType="solid">
          <fgColor indexed="64"/>
          <bgColor rgb="FF00FF99"/>
        </patternFill>
      </fill>
      <border diagonalUp="0" diagonalDown="0" outline="0">
        <left style="thin">
          <color indexed="64"/>
        </left>
        <right/>
        <top style="thin">
          <color indexed="64"/>
        </top>
        <bottom/>
      </border>
    </dxf>
    <dxf>
      <font>
        <b val="0"/>
        <i val="0"/>
        <strike val="0"/>
        <condense val="0"/>
        <extend val="0"/>
        <outline val="0"/>
        <shadow val="0"/>
        <u val="none"/>
        <vertAlign val="baseline"/>
        <sz val="10"/>
        <color auto="1"/>
        <name val="Calibri"/>
        <family val="2"/>
        <scheme val="minor"/>
      </font>
      <numFmt numFmtId="0" formatCode="General"/>
      <fill>
        <patternFill patternType="solid">
          <fgColor indexed="64"/>
          <bgColor rgb="FF00FF99"/>
        </patternFill>
      </fill>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4"/>
        <color auto="1"/>
        <name val="Calibri"/>
        <family val="2"/>
        <scheme val="minor"/>
      </font>
      <numFmt numFmtId="34" formatCode="_ &quot;€&quot;\ * #,##0.00_ ;_ &quot;€&quot;\ * \-#,##0.00_ ;_ &quot;€&quot;\ * &quot;-&quot;??_ ;_ @_ "/>
      <fill>
        <patternFill patternType="solid">
          <fgColor indexed="64"/>
          <bgColor rgb="FFFFC000"/>
        </patternFill>
      </fill>
      <border diagonalUp="0" diagonalDown="0" outline="0">
        <left/>
        <right style="thin">
          <color indexed="64"/>
        </right>
        <top style="thin">
          <color indexed="64"/>
        </top>
        <bottom/>
      </border>
    </dxf>
    <dxf>
      <font>
        <b val="0"/>
        <i val="0"/>
        <strike val="0"/>
        <condense val="0"/>
        <extend val="0"/>
        <outline val="0"/>
        <shadow val="0"/>
        <u val="none"/>
        <vertAlign val="baseline"/>
        <sz val="10"/>
        <color auto="1"/>
        <name val="Calibri"/>
        <family val="2"/>
        <scheme val="minor"/>
      </font>
      <fill>
        <patternFill patternType="solid">
          <fgColor indexed="64"/>
          <bgColor rgb="FF00FF99"/>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fill>
        <patternFill patternType="solid">
          <fgColor indexed="64"/>
          <bgColor rgb="FF00FF99"/>
        </patternFill>
      </fill>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auto="1"/>
        <name val="Calibri"/>
        <family val="2"/>
        <scheme val="minor"/>
      </font>
      <fill>
        <patternFill patternType="solid">
          <fgColor indexed="64"/>
          <bgColor rgb="FF00FF99"/>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ill>
        <patternFill>
          <bgColor rgb="FFFFFF00"/>
        </patternFill>
      </fill>
    </dxf>
    <dxf>
      <fill>
        <patternFill>
          <bgColor rgb="FFFF0000"/>
        </patternFill>
      </fill>
    </dxf>
    <dxf>
      <font>
        <b val="0"/>
        <i val="0"/>
        <strike val="0"/>
        <condense val="0"/>
        <extend val="0"/>
        <outline val="0"/>
        <shadow val="0"/>
        <u val="none"/>
        <vertAlign val="baseline"/>
        <sz val="10"/>
        <color auto="1"/>
        <name val="Calibri"/>
        <family val="2"/>
        <scheme val="minor"/>
      </font>
      <fill>
        <patternFill patternType="solid">
          <fgColor indexed="64"/>
          <bgColor rgb="FF00FF99"/>
        </patternFill>
      </fill>
      <border diagonalUp="0" diagonalDown="0">
        <left/>
        <right/>
        <top style="thin">
          <color indexed="64"/>
        </top>
        <bottom style="thin">
          <color indexed="64"/>
        </bottom>
        <vertical/>
        <horizontal/>
      </border>
    </dxf>
    <dxf>
      <border outline="0">
        <top style="thin">
          <color indexed="64"/>
        </top>
      </border>
    </dxf>
    <dxf>
      <border outline="0">
        <bottom style="thin">
          <color indexed="64"/>
        </bottom>
      </border>
    </dxf>
    <dxf>
      <border outline="0">
        <right style="thin">
          <color indexed="64"/>
        </right>
        <bottom style="thin">
          <color indexed="64"/>
        </bottom>
      </border>
    </dxf>
    <dxf>
      <font>
        <b val="0"/>
        <i val="0"/>
        <strike val="0"/>
        <condense val="0"/>
        <extend val="0"/>
        <outline val="0"/>
        <shadow val="0"/>
        <u val="none"/>
        <vertAlign val="baseline"/>
        <sz val="10"/>
        <color auto="1"/>
        <name val="Calibri"/>
        <family val="2"/>
        <scheme val="minor"/>
      </font>
      <numFmt numFmtId="34" formatCode="_ &quot;€&quot;\ * #,##0.00_ ;_ &quot;€&quot;\ * \-#,##0.00_ ;_ &quot;€&quot;\ * &quot;-&quot;??_ ;_ @_ "/>
      <fill>
        <patternFill patternType="solid">
          <fgColor indexed="64"/>
          <bgColor rgb="FF00FF99"/>
        </patternFill>
      </fill>
      <border diagonalUp="0" diagonalDown="0" outline="0">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numFmt numFmtId="13" formatCode="0%"/>
      <fill>
        <patternFill patternType="solid">
          <fgColor indexed="64"/>
          <bgColor rgb="FF00FF99"/>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solid">
          <fgColor indexed="64"/>
          <bgColor rgb="FF00FF99"/>
        </patternFill>
      </fill>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 #,##0_ ;_ * \-#,##0_ ;_ * &quot;-&quot;??_ ;_ @_ "/>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164" formatCode="_ * #,##0_ ;_ * \-#,##0_ ;_ * &quot;-&quot;??_ ;_ @_ "/>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numFmt numFmtId="30" formatCode="@"/>
      <alignment horizontal="right" vertical="bottom" textRotation="0" wrapText="0"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Calibri"/>
        <family val="2"/>
        <scheme val="minor"/>
      </font>
      <numFmt numFmtId="30" formatCode="@"/>
      <alignment horizontal="right" vertical="bottom" textRotation="0" wrapText="0" indent="0"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bottom style="thin">
          <color indexed="64"/>
        </bottom>
      </border>
    </dxf>
    <dxf>
      <font>
        <strike val="0"/>
        <outline val="0"/>
        <shadow val="0"/>
        <vertAlign val="baseline"/>
        <name val="Calibri"/>
        <family val="2"/>
        <scheme val="minor"/>
      </font>
    </dxf>
    <dxf>
      <border outline="0">
        <bottom style="thin">
          <color indexed="64"/>
        </bottom>
      </border>
    </dxf>
    <dxf>
      <font>
        <b/>
        <i val="0"/>
        <strike val="0"/>
        <condense val="0"/>
        <extend val="0"/>
        <outline val="0"/>
        <shadow val="0"/>
        <u val="none"/>
        <vertAlign val="baseline"/>
        <sz val="10"/>
        <color indexed="63"/>
        <name val="Calibri"/>
        <family val="2"/>
        <scheme val="minor"/>
      </font>
      <numFmt numFmtId="30" formatCode="@"/>
      <fill>
        <patternFill patternType="solid">
          <fgColor indexed="64"/>
          <bgColor theme="6" tint="0.79998168889431442"/>
        </patternFill>
      </fill>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5CA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33A82C5-DBF8-463A-8702-5767E2D80E84}" name="Tabel1" displayName="Tabel1" ref="A4:I174" totalsRowCount="1" headerRowDxfId="44" dataDxfId="42" headerRowBorderDxfId="43" tableBorderDxfId="41" totalsRowBorderDxfId="40" headerRowCellStyle="Standaard 3">
  <tableColumns count="9">
    <tableColumn id="1" xr3:uid="{47472D9E-ECDF-4F4F-A584-D7EDD8DA249B}" name="Artikel omschrijving" totalsRowLabel="Totaal" dataDxfId="39" totalsRowDxfId="10" dataCellStyle="Standaard 3"/>
    <tableColumn id="9" xr3:uid="{3ECFE00A-4473-48F9-8E87-C12F5BEE0E82}" name="de Rolf groep " dataDxfId="38" totalsRowDxfId="9" dataCellStyle="Standaard 3"/>
    <tableColumn id="8" xr3:uid="{AC8CA3ED-A454-4B61-9A84-6D017780F03D}" name="Heutink" dataDxfId="37" totalsRowDxfId="8" dataCellStyle="Standaard 3"/>
    <tableColumn id="7" xr3:uid="{DBDC3EC5-42DB-4359-9E6E-B2026052199A}" name="Merk" dataDxfId="36" totalsRowDxfId="7" dataCellStyle="Standaard 3"/>
    <tableColumn id="2" xr3:uid="{FF63842F-923B-4D57-80A0-CB1797DDBB2E}" name="Aantallen 2020" dataDxfId="35" totalsRowDxfId="6" dataCellStyle="Komma 2"/>
    <tableColumn id="3" xr3:uid="{DAE3C1E2-087D-4BE9-87A0-22963A00AE3C}" name="Verpakkingseenheid" dataDxfId="34" totalsRowDxfId="5" dataCellStyle="Komma 2"/>
    <tableColumn id="4" xr3:uid="{333D76EC-181B-46D2-9525-D9AEB6CA5FE8}" name="Brutoprijs per eenheid Inschrijver" totalsRowFunction="custom" dataDxfId="33" totalsRowDxfId="4" dataCellStyle="Valuta 2">
      <totalsRowFormula>Tabel1[[#Totals],[Totaal '# * (BP - korting)]]</totalsRowFormula>
    </tableColumn>
    <tableColumn id="5" xr3:uid="{6CBDE7BD-8C93-406E-B35C-FDCEE8FA1679}" name="Kortings-percentage" dataDxfId="32" totalsRowDxfId="2" dataCellStyle="Valuta 2"/>
    <tableColumn id="6" xr3:uid="{F16CA061-E5C0-466B-96EC-3CA3AF7D1AFC}" name="Totaal # * (BP - korting)" totalsRowFunction="sum" dataDxfId="31" totalsRowDxfId="3" dataCellStyle="Valuta 2">
      <calculatedColumnFormula>E5*(G5-(G5*H5))</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146BF48-464C-4F59-A9F5-014CAF9843CD}" name="Tabel2" displayName="Tabel2" ref="K4:M174" totalsRowCount="1" headerRowBorderDxfId="29" tableBorderDxfId="30" totalsRowBorderDxfId="28">
  <autoFilter ref="K4:M173" xr:uid="{4146BF48-464C-4F59-A9F5-014CAF9843CD}"/>
  <tableColumns count="3">
    <tableColumn id="1" xr3:uid="{DD9F20CB-5291-4F10-AA15-337D4B0B0AAE}" name="Brutoprijs per eenheid Inschrijver" totalsRowFunction="custom" dataDxfId="17" totalsRowDxfId="13" dataCellStyle="Valuta 2">
      <totalsRowFormula>Tabel2[[#Totals],[Totaal '# * (BP - korting)]]</totalsRowFormula>
    </tableColumn>
    <tableColumn id="2" xr3:uid="{4B2FF742-FD68-429F-9431-39007832F5EC}" name="Kortings-percentage" dataDxfId="1" totalsRowDxfId="12" dataCellStyle="Valuta 2"/>
    <tableColumn id="3" xr3:uid="{95B35B03-9DAE-4008-B259-26A1B4150458}" name="Totaal # * (BP - korting)" totalsRowFunction="sum" dataDxfId="27" totalsRowDxfId="11" dataCellStyle="Valuta 2">
      <calculatedColumnFormula>E5*(K5-(K5*L5))</calculatedColumnFormula>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228B038-547A-48FB-A078-318B824A8113}" name="Tabel24" displayName="Tabel24" ref="O4:Q174" totalsRowCount="1" headerRowDxfId="19" totalsRowDxfId="18" headerRowBorderDxfId="23" tableBorderDxfId="24" totalsRowBorderDxfId="22">
  <autoFilter ref="O4:Q173" xr:uid="{B228B038-547A-48FB-A078-318B824A8113}"/>
  <tableColumns count="3">
    <tableColumn id="1" xr3:uid="{0EC6FBAD-631C-48D5-B04F-861517D24695}" name="Brutoprijs per eenheid Inschrijver" totalsRowFunction="custom" dataDxfId="21" totalsRowDxfId="16" dataCellStyle="Valuta 2">
      <totalsRowFormula>Tabel24[[#Totals],[Totaal '# * (BP - korting)]]</totalsRowFormula>
    </tableColumn>
    <tableColumn id="2" xr3:uid="{3B37C44D-FF9B-4C2F-9480-8D43FFBB7082}" name="Kortings-percentage" dataDxfId="0" totalsRowDxfId="15" dataCellStyle="Valuta 2"/>
    <tableColumn id="3" xr3:uid="{0C7EA576-AE86-4366-9BC6-45768444C27A}" name="Totaal # * (BP - korting)" totalsRowFunction="sum" dataDxfId="20" totalsRowDxfId="14" dataCellStyle="Valuta 2">
      <calculatedColumnFormula>I5*(O5-(O5*P5))</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Ingenion">
      <a:dk1>
        <a:srgbClr val="000B2A"/>
      </a:dk1>
      <a:lt1>
        <a:srgbClr val="FFFFFF"/>
      </a:lt1>
      <a:dk2>
        <a:srgbClr val="7F7F7F"/>
      </a:dk2>
      <a:lt2>
        <a:srgbClr val="FFFFFF"/>
      </a:lt2>
      <a:accent1>
        <a:srgbClr val="009EE3"/>
      </a:accent1>
      <a:accent2>
        <a:srgbClr val="000927"/>
      </a:accent2>
      <a:accent3>
        <a:srgbClr val="0074AD"/>
      </a:accent3>
      <a:accent4>
        <a:srgbClr val="FFFFFF"/>
      </a:accent4>
      <a:accent5>
        <a:srgbClr val="FFFFFF"/>
      </a:accent5>
      <a:accent6>
        <a:srgbClr val="FFFFFF"/>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1B586-67E0-4180-8372-B017F9D7418F}">
  <dimension ref="A1:B13"/>
  <sheetViews>
    <sheetView showGridLines="0" tabSelected="1" topLeftCell="A7" zoomScaleNormal="100" workbookViewId="0">
      <selection activeCell="B11" sqref="B11"/>
    </sheetView>
  </sheetViews>
  <sheetFormatPr defaultColWidth="8.90625" defaultRowHeight="14.5" x14ac:dyDescent="0.35"/>
  <cols>
    <col min="1" max="1" width="34.81640625" style="15" customWidth="1"/>
    <col min="2" max="2" width="134.6328125" style="15" customWidth="1"/>
    <col min="3" max="4" width="9.08984375" style="15" customWidth="1"/>
    <col min="5" max="16384" width="8.90625" style="15"/>
  </cols>
  <sheetData>
    <row r="1" spans="1:2" ht="23.5" x14ac:dyDescent="0.55000000000000004">
      <c r="A1" s="14" t="s">
        <v>107</v>
      </c>
      <c r="B1" s="14" t="s">
        <v>108</v>
      </c>
    </row>
    <row r="2" spans="1:2" ht="72.5" x14ac:dyDescent="0.35">
      <c r="A2" s="16" t="s">
        <v>109</v>
      </c>
      <c r="B2" s="36" t="s">
        <v>162</v>
      </c>
    </row>
    <row r="3" spans="1:2" ht="88.5" customHeight="1" x14ac:dyDescent="0.35">
      <c r="A3" s="16" t="s">
        <v>109</v>
      </c>
      <c r="B3" s="67" t="s">
        <v>571</v>
      </c>
    </row>
    <row r="4" spans="1:2" ht="72.5" x14ac:dyDescent="0.35">
      <c r="A4" s="16" t="s">
        <v>109</v>
      </c>
      <c r="B4" s="67" t="s">
        <v>577</v>
      </c>
    </row>
    <row r="5" spans="1:2" ht="43.5" x14ac:dyDescent="0.35">
      <c r="A5" s="16" t="s">
        <v>109</v>
      </c>
      <c r="B5" s="36" t="s">
        <v>110</v>
      </c>
    </row>
    <row r="6" spans="1:2" ht="43.5" x14ac:dyDescent="0.35">
      <c r="A6" s="16" t="s">
        <v>109</v>
      </c>
      <c r="B6" s="36" t="s">
        <v>163</v>
      </c>
    </row>
    <row r="7" spans="1:2" ht="58" x14ac:dyDescent="0.35">
      <c r="A7" s="16" t="s">
        <v>109</v>
      </c>
      <c r="B7" s="67" t="s">
        <v>576</v>
      </c>
    </row>
    <row r="8" spans="1:2" ht="58" x14ac:dyDescent="0.35">
      <c r="A8" s="16" t="s">
        <v>109</v>
      </c>
      <c r="B8" s="36" t="s">
        <v>111</v>
      </c>
    </row>
    <row r="9" spans="1:2" ht="58" x14ac:dyDescent="0.35">
      <c r="A9" s="17" t="s">
        <v>112</v>
      </c>
      <c r="B9" s="36" t="s">
        <v>164</v>
      </c>
    </row>
    <row r="10" spans="1:2" ht="58" x14ac:dyDescent="0.35">
      <c r="A10" s="18" t="s">
        <v>113</v>
      </c>
      <c r="B10" s="36" t="s">
        <v>164</v>
      </c>
    </row>
    <row r="11" spans="1:2" ht="87" x14ac:dyDescent="0.35">
      <c r="A11" s="19" t="s">
        <v>114</v>
      </c>
      <c r="B11" s="122" t="s">
        <v>584</v>
      </c>
    </row>
    <row r="12" spans="1:2" ht="159.5" x14ac:dyDescent="0.35">
      <c r="A12" s="20" t="s">
        <v>115</v>
      </c>
      <c r="B12" s="67" t="s">
        <v>574</v>
      </c>
    </row>
    <row r="13" spans="1:2" ht="100" customHeight="1" x14ac:dyDescent="0.35">
      <c r="A13" s="66" t="s">
        <v>116</v>
      </c>
      <c r="B13" s="67" t="s">
        <v>575</v>
      </c>
    </row>
  </sheetData>
  <hyperlinks>
    <hyperlink ref="A9" location="'1. Korting MF'!B2" display=" Korting Methodes Folio" xr:uid="{4D48EEDF-DACB-4387-804A-F646B09773BC}"/>
    <hyperlink ref="A10" location="'2. Korting MD'!B2" display="Korting Methodes Digitaal" xr:uid="{E2553D99-85B2-4038-AA80-919CD3770414}"/>
    <hyperlink ref="A11" location="'3. Nettoprijslijst SB+OM'!D5" display="Nettoprijzen Schoolbenodigdheden + Ontwikkelingsmateriaal" xr:uid="{B4BCEDE8-FD78-4BD9-8CB9-EA0DB04748D6}"/>
    <hyperlink ref="A12" location="'3. Nettoprijslijst SB+OM'!P5" display="Alternatieven" xr:uid="{49602E43-5D1F-4264-991B-E7B34A9FD6EF}"/>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E4B22-EFC6-4A0B-A825-893A863B1592}">
  <sheetPr>
    <tabColor theme="4"/>
  </sheetPr>
  <dimension ref="A1:H3"/>
  <sheetViews>
    <sheetView showGridLines="0" workbookViewId="0"/>
  </sheetViews>
  <sheetFormatPr defaultColWidth="8.90625" defaultRowHeight="12.5" x14ac:dyDescent="0.25"/>
  <cols>
    <col min="1" max="1" width="64.90625" style="1" bestFit="1" customWidth="1"/>
    <col min="2" max="2" width="10.81640625" style="1" customWidth="1"/>
    <col min="3" max="3" width="1.81640625" style="8" customWidth="1"/>
    <col min="4" max="4" width="10.81640625" style="1" customWidth="1"/>
    <col min="5" max="5" width="1.81640625" style="8" customWidth="1"/>
    <col min="6" max="6" width="10.81640625" style="1" customWidth="1"/>
    <col min="7" max="7" width="1.81640625" style="8" customWidth="1"/>
    <col min="8" max="16384" width="8.90625" style="1"/>
  </cols>
  <sheetData>
    <row r="1" spans="1:8" ht="38" x14ac:dyDescent="0.25">
      <c r="A1" s="4" t="s">
        <v>117</v>
      </c>
      <c r="B1" s="11" t="s">
        <v>154</v>
      </c>
      <c r="C1" s="5"/>
      <c r="D1" s="12" t="s">
        <v>153</v>
      </c>
      <c r="E1" s="5"/>
      <c r="F1" s="13" t="s">
        <v>152</v>
      </c>
      <c r="G1" s="5"/>
      <c r="H1" s="73" t="s">
        <v>118</v>
      </c>
    </row>
    <row r="2" spans="1:8" ht="18.5" x14ac:dyDescent="0.45">
      <c r="A2" s="9" t="s">
        <v>122</v>
      </c>
      <c r="B2" s="2">
        <v>0</v>
      </c>
      <c r="C2" s="6"/>
      <c r="D2" s="2">
        <v>0</v>
      </c>
      <c r="E2" s="6"/>
      <c r="F2" s="2">
        <v>0</v>
      </c>
      <c r="G2" s="6"/>
      <c r="H2" s="73"/>
    </row>
    <row r="3" spans="1:8" ht="21" x14ac:dyDescent="0.5">
      <c r="A3" s="10" t="s">
        <v>119</v>
      </c>
      <c r="B3" s="3">
        <f>AVERAGE(B2:B2)</f>
        <v>0</v>
      </c>
      <c r="C3" s="7"/>
      <c r="D3" s="3">
        <f t="shared" ref="D3:F3" si="0">AVERAGE(D2:D2)</f>
        <v>0</v>
      </c>
      <c r="E3" s="7"/>
      <c r="F3" s="3">
        <f t="shared" si="0"/>
        <v>0</v>
      </c>
      <c r="G3" s="7"/>
    </row>
  </sheetData>
  <mergeCells count="1">
    <mergeCell ref="H1:H2"/>
  </mergeCells>
  <hyperlinks>
    <hyperlink ref="H1:H2" location="Toelichting!A1" display="Terug naar toelichting" xr:uid="{622F7F36-1BFE-4878-87C7-2793CAC79244}"/>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7166A-4C67-40DD-87B5-538E34FD71CC}">
  <sheetPr>
    <tabColor theme="5"/>
  </sheetPr>
  <dimension ref="A1:H3"/>
  <sheetViews>
    <sheetView showGridLines="0" workbookViewId="0">
      <selection activeCell="D1" sqref="D1"/>
    </sheetView>
  </sheetViews>
  <sheetFormatPr defaultColWidth="8.90625" defaultRowHeight="12.5" x14ac:dyDescent="0.25"/>
  <cols>
    <col min="1" max="1" width="68.90625" style="1" bestFit="1" customWidth="1"/>
    <col min="2" max="2" width="10.81640625" style="1" customWidth="1"/>
    <col min="3" max="3" width="1.81640625" style="8" customWidth="1"/>
    <col min="4" max="4" width="10.81640625" style="1" customWidth="1"/>
    <col min="5" max="5" width="1.81640625" style="8" customWidth="1"/>
    <col min="6" max="6" width="10.81640625" style="1" customWidth="1"/>
    <col min="7" max="7" width="1.81640625" style="8" customWidth="1"/>
    <col min="8" max="16384" width="8.90625" style="1"/>
  </cols>
  <sheetData>
    <row r="1" spans="1:8" ht="38" x14ac:dyDescent="0.25">
      <c r="A1" s="4" t="s">
        <v>159</v>
      </c>
      <c r="B1" s="11" t="s">
        <v>154</v>
      </c>
      <c r="C1" s="5"/>
      <c r="D1" s="12" t="s">
        <v>153</v>
      </c>
      <c r="E1" s="5"/>
      <c r="F1" s="13" t="s">
        <v>152</v>
      </c>
      <c r="G1" s="5"/>
      <c r="H1" s="73" t="s">
        <v>118</v>
      </c>
    </row>
    <row r="2" spans="1:8" ht="18.5" x14ac:dyDescent="0.45">
      <c r="A2" s="9" t="s">
        <v>122</v>
      </c>
      <c r="B2" s="2">
        <v>0</v>
      </c>
      <c r="C2" s="6"/>
      <c r="D2" s="2">
        <v>0</v>
      </c>
      <c r="E2" s="6"/>
      <c r="F2" s="2">
        <v>0</v>
      </c>
      <c r="G2" s="6"/>
      <c r="H2" s="73"/>
    </row>
    <row r="3" spans="1:8" ht="21" x14ac:dyDescent="0.5">
      <c r="A3" s="10" t="s">
        <v>119</v>
      </c>
      <c r="B3" s="3">
        <f>AVERAGE(B2:B2)</f>
        <v>0</v>
      </c>
      <c r="C3" s="7"/>
      <c r="D3" s="3">
        <f t="shared" ref="D3:F3" si="0">AVERAGE(D2:D2)</f>
        <v>0</v>
      </c>
      <c r="E3" s="7"/>
      <c r="F3" s="3">
        <f t="shared" si="0"/>
        <v>0</v>
      </c>
      <c r="G3" s="7"/>
    </row>
  </sheetData>
  <mergeCells count="1">
    <mergeCell ref="H1:H2"/>
  </mergeCells>
  <hyperlinks>
    <hyperlink ref="H1:H2" location="Toelichting!A1" display="Terug naar toelichting" xr:uid="{3E4D0F17-975C-43E8-B8DA-063D4AA033AA}"/>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7A5B1-6E23-4A5D-834B-0A5FCFCAA6CD}">
  <sheetPr>
    <tabColor theme="6"/>
  </sheetPr>
  <dimension ref="A1:V174"/>
  <sheetViews>
    <sheetView showGridLines="0" zoomScaleNormal="100" workbookViewId="0">
      <pane xSplit="6" ySplit="4" topLeftCell="G5" activePane="bottomRight" state="frozen"/>
      <selection pane="topRight" activeCell="D1" sqref="D1"/>
      <selection pane="bottomLeft" activeCell="A5" sqref="A5"/>
      <selection pane="bottomRight" activeCell="G5" sqref="G5"/>
    </sheetView>
  </sheetViews>
  <sheetFormatPr defaultColWidth="8.90625" defaultRowHeight="13" x14ac:dyDescent="0.3"/>
  <cols>
    <col min="1" max="1" width="55.54296875" style="21" customWidth="1"/>
    <col min="2" max="3" width="10.6328125" style="40" customWidth="1"/>
    <col min="4" max="4" width="12.54296875" style="21" customWidth="1"/>
    <col min="5" max="5" width="10.90625" style="21" customWidth="1"/>
    <col min="6" max="6" width="13.1796875" style="21" customWidth="1"/>
    <col min="7" max="7" width="18.1796875" style="21" customWidth="1"/>
    <col min="8" max="8" width="10.6328125" style="21" customWidth="1"/>
    <col min="9" max="9" width="22.90625" style="21" hidden="1" customWidth="1"/>
    <col min="10" max="10" width="2.6328125" style="69" customWidth="1"/>
    <col min="11" max="11" width="18.1796875" style="69" customWidth="1"/>
    <col min="12" max="12" width="10.6328125" style="69" customWidth="1"/>
    <col min="13" max="13" width="19.90625" style="69" hidden="1" customWidth="1"/>
    <col min="14" max="14" width="2.6328125" style="69" customWidth="1"/>
    <col min="15" max="15" width="18.1796875" style="69" customWidth="1"/>
    <col min="16" max="16" width="10.6328125" style="69" customWidth="1"/>
    <col min="17" max="17" width="19.90625" style="69" hidden="1" customWidth="1"/>
    <col min="18" max="18" width="2.6328125" style="113" customWidth="1"/>
    <col min="19" max="19" width="50.81640625" style="21" customWidth="1"/>
    <col min="20" max="20" width="15.08984375" style="21" customWidth="1"/>
    <col min="21" max="21" width="3.81640625" style="21" customWidth="1"/>
    <col min="22" max="22" width="50.81640625" style="21" customWidth="1"/>
    <col min="23" max="23" width="10.81640625" style="21" customWidth="1"/>
    <col min="24" max="24" width="3.81640625" style="21" customWidth="1"/>
    <col min="25" max="16384" width="8.90625" style="21"/>
  </cols>
  <sheetData>
    <row r="1" spans="1:20" ht="30.9" customHeight="1" x14ac:dyDescent="0.3">
      <c r="A1" s="74" t="s">
        <v>151</v>
      </c>
      <c r="B1" s="75"/>
      <c r="C1" s="75"/>
      <c r="D1" s="75"/>
      <c r="E1" s="76"/>
      <c r="F1" s="77"/>
      <c r="G1" s="89" t="s">
        <v>578</v>
      </c>
      <c r="H1" s="90"/>
      <c r="I1" s="85"/>
      <c r="K1" s="93" t="s">
        <v>580</v>
      </c>
      <c r="L1" s="94"/>
      <c r="M1" s="109"/>
      <c r="O1" s="100" t="s">
        <v>582</v>
      </c>
      <c r="P1" s="101"/>
      <c r="Q1" s="106"/>
      <c r="T1" s="84" t="s">
        <v>118</v>
      </c>
    </row>
    <row r="2" spans="1:20" ht="23.5" customHeight="1" x14ac:dyDescent="0.3">
      <c r="A2" s="78"/>
      <c r="B2" s="79"/>
      <c r="C2" s="79"/>
      <c r="D2" s="79"/>
      <c r="E2" s="79"/>
      <c r="F2" s="80"/>
      <c r="G2" s="91"/>
      <c r="H2" s="92"/>
      <c r="I2" s="86"/>
      <c r="K2" s="95"/>
      <c r="L2" s="96"/>
      <c r="M2" s="110"/>
      <c r="O2" s="102"/>
      <c r="P2" s="103"/>
      <c r="Q2" s="107"/>
      <c r="T2" s="84"/>
    </row>
    <row r="3" spans="1:20" ht="23.4" customHeight="1" x14ac:dyDescent="0.3">
      <c r="A3" s="81"/>
      <c r="B3" s="82"/>
      <c r="C3" s="82"/>
      <c r="D3" s="82"/>
      <c r="E3" s="82"/>
      <c r="F3" s="83"/>
      <c r="G3" s="87" t="s">
        <v>579</v>
      </c>
      <c r="H3" s="88"/>
      <c r="I3" s="68"/>
      <c r="K3" s="97" t="s">
        <v>581</v>
      </c>
      <c r="L3" s="98"/>
      <c r="M3" s="111"/>
      <c r="O3" s="104" t="s">
        <v>583</v>
      </c>
      <c r="P3" s="105"/>
      <c r="Q3" s="108"/>
    </row>
    <row r="4" spans="1:20" ht="27.65" customHeight="1" x14ac:dyDescent="0.3">
      <c r="A4" s="22" t="s">
        <v>120</v>
      </c>
      <c r="B4" s="22" t="s">
        <v>171</v>
      </c>
      <c r="C4" s="22" t="s">
        <v>170</v>
      </c>
      <c r="D4" s="22" t="s">
        <v>158</v>
      </c>
      <c r="E4" s="23" t="s">
        <v>161</v>
      </c>
      <c r="F4" s="23" t="s">
        <v>123</v>
      </c>
      <c r="G4" s="71" t="s">
        <v>155</v>
      </c>
      <c r="H4" s="71" t="s">
        <v>156</v>
      </c>
      <c r="I4" s="24" t="s">
        <v>157</v>
      </c>
      <c r="J4" s="70"/>
      <c r="K4" s="71" t="s">
        <v>155</v>
      </c>
      <c r="L4" s="71" t="s">
        <v>156</v>
      </c>
      <c r="M4" s="24" t="s">
        <v>157</v>
      </c>
      <c r="N4" s="70"/>
      <c r="O4" s="22" t="s">
        <v>155</v>
      </c>
      <c r="P4" s="23" t="s">
        <v>156</v>
      </c>
      <c r="Q4" s="112" t="s">
        <v>157</v>
      </c>
      <c r="R4" s="114"/>
      <c r="S4" s="71" t="s">
        <v>121</v>
      </c>
      <c r="T4" s="37" t="s">
        <v>573</v>
      </c>
    </row>
    <row r="5" spans="1:20" ht="14.5" x14ac:dyDescent="0.35">
      <c r="A5" s="25" t="s">
        <v>85</v>
      </c>
      <c r="B5" s="41" t="s">
        <v>205</v>
      </c>
      <c r="C5" s="41" t="s">
        <v>182</v>
      </c>
      <c r="D5" s="25" t="s">
        <v>160</v>
      </c>
      <c r="E5" s="26">
        <v>1080</v>
      </c>
      <c r="F5" s="27" t="s">
        <v>124</v>
      </c>
      <c r="G5" s="28">
        <v>0</v>
      </c>
      <c r="H5" s="29">
        <v>0</v>
      </c>
      <c r="I5" s="30">
        <f t="shared" ref="I5:I55" si="0">E5*(G5-(G5*H5))</f>
        <v>0</v>
      </c>
      <c r="K5" s="119">
        <v>0</v>
      </c>
      <c r="L5" s="115">
        <v>0</v>
      </c>
      <c r="M5" s="30">
        <f>E5*(K5-(K5*L5))</f>
        <v>0</v>
      </c>
      <c r="O5" s="28">
        <v>0</v>
      </c>
      <c r="P5" s="115">
        <v>0</v>
      </c>
      <c r="Q5" s="116">
        <f>E5*(O5-(O5*P5))</f>
        <v>0</v>
      </c>
      <c r="S5" s="72"/>
      <c r="T5" s="38"/>
    </row>
    <row r="6" spans="1:20" ht="14.5" x14ac:dyDescent="0.35">
      <c r="A6" s="33" t="s">
        <v>93</v>
      </c>
      <c r="B6" s="42" t="s">
        <v>206</v>
      </c>
      <c r="C6" s="41" t="s">
        <v>419</v>
      </c>
      <c r="D6" s="31" t="s">
        <v>160</v>
      </c>
      <c r="E6" s="26">
        <v>200</v>
      </c>
      <c r="F6" s="27" t="s">
        <v>124</v>
      </c>
      <c r="G6" s="28">
        <v>0</v>
      </c>
      <c r="H6" s="29">
        <v>0</v>
      </c>
      <c r="I6" s="30">
        <f t="shared" si="0"/>
        <v>0</v>
      </c>
      <c r="K6" s="119">
        <v>0</v>
      </c>
      <c r="L6" s="115">
        <v>0</v>
      </c>
      <c r="M6" s="30">
        <f>E6*(K6-(K6*L6))</f>
        <v>0</v>
      </c>
      <c r="O6" s="28">
        <v>0</v>
      </c>
      <c r="P6" s="115">
        <v>0</v>
      </c>
      <c r="Q6" s="116">
        <f>E6*(O6-(O6*P6))</f>
        <v>0</v>
      </c>
      <c r="S6" s="72"/>
      <c r="T6" s="38"/>
    </row>
    <row r="7" spans="1:20" ht="14.5" x14ac:dyDescent="0.35">
      <c r="A7" s="33" t="s">
        <v>84</v>
      </c>
      <c r="B7" s="42" t="s">
        <v>207</v>
      </c>
      <c r="C7" s="41" t="s">
        <v>420</v>
      </c>
      <c r="D7" s="31" t="s">
        <v>160</v>
      </c>
      <c r="E7" s="26">
        <v>30</v>
      </c>
      <c r="F7" s="27" t="s">
        <v>124</v>
      </c>
      <c r="G7" s="28">
        <v>0</v>
      </c>
      <c r="H7" s="29">
        <v>0</v>
      </c>
      <c r="I7" s="30">
        <f t="shared" si="0"/>
        <v>0</v>
      </c>
      <c r="K7" s="119">
        <v>0</v>
      </c>
      <c r="L7" s="115">
        <v>0</v>
      </c>
      <c r="M7" s="30">
        <f>E7*(K7-(K7*L7))</f>
        <v>0</v>
      </c>
      <c r="O7" s="28">
        <v>0</v>
      </c>
      <c r="P7" s="115">
        <v>0</v>
      </c>
      <c r="Q7" s="116">
        <f>E7*(O7-(O7*P7))</f>
        <v>0</v>
      </c>
      <c r="S7" s="72"/>
      <c r="T7" s="38"/>
    </row>
    <row r="8" spans="1:20" ht="14.5" x14ac:dyDescent="0.35">
      <c r="A8" s="31" t="s">
        <v>74</v>
      </c>
      <c r="B8" s="41" t="s">
        <v>177</v>
      </c>
      <c r="C8" s="41" t="s">
        <v>179</v>
      </c>
      <c r="D8" s="31" t="s">
        <v>160</v>
      </c>
      <c r="E8" s="26">
        <v>350</v>
      </c>
      <c r="F8" s="27" t="s">
        <v>124</v>
      </c>
      <c r="G8" s="28">
        <v>0</v>
      </c>
      <c r="H8" s="29">
        <v>0</v>
      </c>
      <c r="I8" s="30">
        <f t="shared" si="0"/>
        <v>0</v>
      </c>
      <c r="K8" s="119">
        <v>0</v>
      </c>
      <c r="L8" s="115">
        <v>0</v>
      </c>
      <c r="M8" s="30">
        <f>E8*(K8-(K8*L8))</f>
        <v>0</v>
      </c>
      <c r="O8" s="28">
        <v>0</v>
      </c>
      <c r="P8" s="115">
        <v>0</v>
      </c>
      <c r="Q8" s="116">
        <f>E8*(O8-(O8*P8))</f>
        <v>0</v>
      </c>
      <c r="S8" s="72"/>
      <c r="T8" s="38"/>
    </row>
    <row r="9" spans="1:20" ht="14.5" x14ac:dyDescent="0.35">
      <c r="A9" s="33" t="s">
        <v>76</v>
      </c>
      <c r="B9" s="41" t="s">
        <v>178</v>
      </c>
      <c r="C9" s="41" t="s">
        <v>418</v>
      </c>
      <c r="D9" s="55" t="s">
        <v>160</v>
      </c>
      <c r="E9" s="26">
        <v>48</v>
      </c>
      <c r="F9" s="27" t="s">
        <v>124</v>
      </c>
      <c r="G9" s="28">
        <v>0</v>
      </c>
      <c r="H9" s="29">
        <v>0</v>
      </c>
      <c r="I9" s="30">
        <f t="shared" si="0"/>
        <v>0</v>
      </c>
      <c r="K9" s="119">
        <v>0</v>
      </c>
      <c r="L9" s="115">
        <v>0</v>
      </c>
      <c r="M9" s="30">
        <f>E9*(K9-(K9*L9))</f>
        <v>0</v>
      </c>
      <c r="O9" s="28">
        <v>0</v>
      </c>
      <c r="P9" s="115">
        <v>0</v>
      </c>
      <c r="Q9" s="116">
        <f>E9*(O9-(O9*P9))</f>
        <v>0</v>
      </c>
      <c r="S9" s="72"/>
      <c r="T9" s="38"/>
    </row>
    <row r="10" spans="1:20" ht="14.5" x14ac:dyDescent="0.35">
      <c r="A10" s="31" t="s">
        <v>99</v>
      </c>
      <c r="B10" s="41" t="s">
        <v>317</v>
      </c>
      <c r="C10" s="41" t="s">
        <v>322</v>
      </c>
      <c r="D10" s="31" t="s">
        <v>302</v>
      </c>
      <c r="E10" s="26">
        <v>48</v>
      </c>
      <c r="F10" s="27" t="s">
        <v>124</v>
      </c>
      <c r="G10" s="28">
        <v>0</v>
      </c>
      <c r="H10" s="29">
        <v>0</v>
      </c>
      <c r="I10" s="30">
        <f t="shared" si="0"/>
        <v>0</v>
      </c>
      <c r="K10" s="119">
        <v>0</v>
      </c>
      <c r="L10" s="115">
        <v>0</v>
      </c>
      <c r="M10" s="30">
        <f>E10*(K10-(K10*L10))</f>
        <v>0</v>
      </c>
      <c r="O10" s="28">
        <v>0</v>
      </c>
      <c r="P10" s="115">
        <v>0</v>
      </c>
      <c r="Q10" s="116">
        <f>E10*(O10-(O10*P10))</f>
        <v>0</v>
      </c>
      <c r="S10" s="72"/>
      <c r="T10" s="38"/>
    </row>
    <row r="11" spans="1:20" ht="14.5" x14ac:dyDescent="0.35">
      <c r="A11" s="31" t="s">
        <v>78</v>
      </c>
      <c r="B11" s="41" t="s">
        <v>319</v>
      </c>
      <c r="C11" s="41" t="s">
        <v>316</v>
      </c>
      <c r="D11" s="31" t="s">
        <v>302</v>
      </c>
      <c r="E11" s="26">
        <v>50</v>
      </c>
      <c r="F11" s="27" t="s">
        <v>124</v>
      </c>
      <c r="G11" s="28">
        <v>0</v>
      </c>
      <c r="H11" s="29">
        <v>0</v>
      </c>
      <c r="I11" s="30">
        <f t="shared" si="0"/>
        <v>0</v>
      </c>
      <c r="K11" s="119">
        <v>0</v>
      </c>
      <c r="L11" s="115">
        <v>0</v>
      </c>
      <c r="M11" s="30">
        <f>E11*(K11-(K11*L11))</f>
        <v>0</v>
      </c>
      <c r="O11" s="28">
        <v>0</v>
      </c>
      <c r="P11" s="115">
        <v>0</v>
      </c>
      <c r="Q11" s="116">
        <f>E11*(O11-(O11*P11))</f>
        <v>0</v>
      </c>
      <c r="S11" s="72"/>
      <c r="T11" s="38"/>
    </row>
    <row r="12" spans="1:20" ht="14.5" x14ac:dyDescent="0.35">
      <c r="A12" s="31" t="s">
        <v>80</v>
      </c>
      <c r="B12" s="41" t="s">
        <v>318</v>
      </c>
      <c r="C12" s="41" t="s">
        <v>321</v>
      </c>
      <c r="D12" s="31" t="s">
        <v>302</v>
      </c>
      <c r="E12" s="26">
        <v>25</v>
      </c>
      <c r="F12" s="27" t="s">
        <v>124</v>
      </c>
      <c r="G12" s="28">
        <v>0</v>
      </c>
      <c r="H12" s="29">
        <v>0</v>
      </c>
      <c r="I12" s="30">
        <f t="shared" si="0"/>
        <v>0</v>
      </c>
      <c r="K12" s="119">
        <v>0</v>
      </c>
      <c r="L12" s="115">
        <v>0</v>
      </c>
      <c r="M12" s="30">
        <f>E12*(K12-(K12*L12))</f>
        <v>0</v>
      </c>
      <c r="O12" s="28">
        <v>0</v>
      </c>
      <c r="P12" s="115">
        <v>0</v>
      </c>
      <c r="Q12" s="116">
        <f>E12*(O12-(O12*P12))</f>
        <v>0</v>
      </c>
      <c r="S12" s="72"/>
      <c r="T12" s="38"/>
    </row>
    <row r="13" spans="1:20" ht="14.5" x14ac:dyDescent="0.35">
      <c r="A13" s="31" t="s">
        <v>86</v>
      </c>
      <c r="B13" s="41" t="s">
        <v>250</v>
      </c>
      <c r="C13" s="41" t="s">
        <v>320</v>
      </c>
      <c r="D13" s="31" t="s">
        <v>302</v>
      </c>
      <c r="E13" s="26">
        <v>25</v>
      </c>
      <c r="F13" s="27" t="s">
        <v>124</v>
      </c>
      <c r="G13" s="28">
        <v>0</v>
      </c>
      <c r="H13" s="29">
        <v>0</v>
      </c>
      <c r="I13" s="30">
        <f t="shared" si="0"/>
        <v>0</v>
      </c>
      <c r="K13" s="119">
        <v>0</v>
      </c>
      <c r="L13" s="115">
        <v>0</v>
      </c>
      <c r="M13" s="30">
        <f>E13*(K13-(K13*L13))</f>
        <v>0</v>
      </c>
      <c r="O13" s="28">
        <v>0</v>
      </c>
      <c r="P13" s="115">
        <v>0</v>
      </c>
      <c r="Q13" s="116">
        <f>E13*(O13-(O13*P13))</f>
        <v>0</v>
      </c>
      <c r="S13" s="72"/>
      <c r="T13" s="38"/>
    </row>
    <row r="14" spans="1:20" ht="14.5" x14ac:dyDescent="0.35">
      <c r="A14" s="31" t="s">
        <v>66</v>
      </c>
      <c r="B14" s="41" t="s">
        <v>304</v>
      </c>
      <c r="C14" s="41" t="s">
        <v>301</v>
      </c>
      <c r="D14" s="31" t="s">
        <v>302</v>
      </c>
      <c r="E14" s="26">
        <v>5</v>
      </c>
      <c r="F14" s="27" t="s">
        <v>125</v>
      </c>
      <c r="G14" s="28">
        <v>0</v>
      </c>
      <c r="H14" s="29">
        <v>0</v>
      </c>
      <c r="I14" s="30">
        <f t="shared" si="0"/>
        <v>0</v>
      </c>
      <c r="K14" s="119">
        <v>0</v>
      </c>
      <c r="L14" s="115">
        <v>0</v>
      </c>
      <c r="M14" s="30">
        <f>E14*(K14-(K14*L14))</f>
        <v>0</v>
      </c>
      <c r="O14" s="28">
        <v>0</v>
      </c>
      <c r="P14" s="115">
        <v>0</v>
      </c>
      <c r="Q14" s="116">
        <f>E14*(O14-(O14*P14))</f>
        <v>0</v>
      </c>
      <c r="S14" s="72"/>
      <c r="T14" s="38"/>
    </row>
    <row r="15" spans="1:20" ht="14.5" x14ac:dyDescent="0.35">
      <c r="A15" s="31" t="s">
        <v>100</v>
      </c>
      <c r="B15" s="41" t="s">
        <v>312</v>
      </c>
      <c r="C15" s="41" t="s">
        <v>308</v>
      </c>
      <c r="D15" s="31" t="s">
        <v>302</v>
      </c>
      <c r="E15" s="26">
        <v>50</v>
      </c>
      <c r="F15" s="27" t="s">
        <v>124</v>
      </c>
      <c r="G15" s="28">
        <v>0</v>
      </c>
      <c r="H15" s="29">
        <v>0</v>
      </c>
      <c r="I15" s="30">
        <f t="shared" si="0"/>
        <v>0</v>
      </c>
      <c r="K15" s="119">
        <v>0</v>
      </c>
      <c r="L15" s="115">
        <v>0</v>
      </c>
      <c r="M15" s="30">
        <f>E15*(K15-(K15*L15))</f>
        <v>0</v>
      </c>
      <c r="O15" s="28">
        <v>0</v>
      </c>
      <c r="P15" s="115">
        <v>0</v>
      </c>
      <c r="Q15" s="116">
        <f>E15*(O15-(O15*P15))</f>
        <v>0</v>
      </c>
      <c r="S15" s="72"/>
      <c r="T15" s="38"/>
    </row>
    <row r="16" spans="1:20" ht="14.5" x14ac:dyDescent="0.35">
      <c r="A16" s="31" t="s">
        <v>98</v>
      </c>
      <c r="B16" s="41" t="s">
        <v>315</v>
      </c>
      <c r="C16" s="41" t="s">
        <v>311</v>
      </c>
      <c r="D16" s="31" t="s">
        <v>302</v>
      </c>
      <c r="E16" s="26">
        <v>100</v>
      </c>
      <c r="F16" s="27" t="s">
        <v>124</v>
      </c>
      <c r="G16" s="28">
        <v>0</v>
      </c>
      <c r="H16" s="29">
        <v>0</v>
      </c>
      <c r="I16" s="30">
        <f t="shared" si="0"/>
        <v>0</v>
      </c>
      <c r="K16" s="119">
        <v>0</v>
      </c>
      <c r="L16" s="115">
        <v>0</v>
      </c>
      <c r="M16" s="30">
        <f>E16*(K16-(K16*L16))</f>
        <v>0</v>
      </c>
      <c r="O16" s="28">
        <v>0</v>
      </c>
      <c r="P16" s="115">
        <v>0</v>
      </c>
      <c r="Q16" s="116">
        <f>E16*(O16-(O16*P16))</f>
        <v>0</v>
      </c>
      <c r="S16" s="72"/>
      <c r="T16" s="38"/>
    </row>
    <row r="17" spans="1:22" ht="14.5" x14ac:dyDescent="0.35">
      <c r="A17" s="31" t="s">
        <v>101</v>
      </c>
      <c r="B17" s="41" t="s">
        <v>313</v>
      </c>
      <c r="C17" s="41" t="s">
        <v>309</v>
      </c>
      <c r="D17" s="31" t="s">
        <v>302</v>
      </c>
      <c r="E17" s="26">
        <v>25</v>
      </c>
      <c r="F17" s="27" t="s">
        <v>124</v>
      </c>
      <c r="G17" s="28">
        <v>0</v>
      </c>
      <c r="H17" s="29">
        <v>0</v>
      </c>
      <c r="I17" s="30">
        <f t="shared" si="0"/>
        <v>0</v>
      </c>
      <c r="K17" s="119">
        <v>0</v>
      </c>
      <c r="L17" s="115">
        <v>0</v>
      </c>
      <c r="M17" s="30">
        <f>E17*(K17-(K17*L17))</f>
        <v>0</v>
      </c>
      <c r="O17" s="28">
        <v>0</v>
      </c>
      <c r="P17" s="115">
        <v>0</v>
      </c>
      <c r="Q17" s="116">
        <f>E17*(O17-(O17*P17))</f>
        <v>0</v>
      </c>
      <c r="S17" s="72"/>
      <c r="T17" s="38"/>
    </row>
    <row r="18" spans="1:22" ht="14.5" x14ac:dyDescent="0.35">
      <c r="A18" s="31" t="s">
        <v>81</v>
      </c>
      <c r="B18" s="41" t="s">
        <v>314</v>
      </c>
      <c r="C18" s="41" t="s">
        <v>310</v>
      </c>
      <c r="D18" s="31" t="s">
        <v>302</v>
      </c>
      <c r="E18" s="26">
        <v>50</v>
      </c>
      <c r="F18" s="27" t="s">
        <v>124</v>
      </c>
      <c r="G18" s="28">
        <v>0</v>
      </c>
      <c r="H18" s="29">
        <v>0</v>
      </c>
      <c r="I18" s="30">
        <f t="shared" si="0"/>
        <v>0</v>
      </c>
      <c r="K18" s="119">
        <v>0</v>
      </c>
      <c r="L18" s="115">
        <v>0</v>
      </c>
      <c r="M18" s="30">
        <f>E18*(K18-(K18*L18))</f>
        <v>0</v>
      </c>
      <c r="O18" s="28">
        <v>0</v>
      </c>
      <c r="P18" s="115">
        <v>0</v>
      </c>
      <c r="Q18" s="116">
        <f>E18*(O18-(O18*P18))</f>
        <v>0</v>
      </c>
      <c r="S18" s="72"/>
      <c r="T18" s="38"/>
    </row>
    <row r="19" spans="1:22" ht="14.5" x14ac:dyDescent="0.35">
      <c r="A19" s="33" t="s">
        <v>19</v>
      </c>
      <c r="B19" s="41" t="s">
        <v>442</v>
      </c>
      <c r="C19" s="41" t="s">
        <v>443</v>
      </c>
      <c r="D19" s="31" t="s">
        <v>160</v>
      </c>
      <c r="E19" s="26">
        <v>2</v>
      </c>
      <c r="F19" s="27" t="s">
        <v>124</v>
      </c>
      <c r="G19" s="28">
        <v>0</v>
      </c>
      <c r="H19" s="29">
        <v>0</v>
      </c>
      <c r="I19" s="30">
        <f t="shared" si="0"/>
        <v>0</v>
      </c>
      <c r="K19" s="119">
        <v>0</v>
      </c>
      <c r="L19" s="115">
        <v>0</v>
      </c>
      <c r="M19" s="30">
        <f>E19*(K19-(K19*L19))</f>
        <v>0</v>
      </c>
      <c r="O19" s="28">
        <v>0</v>
      </c>
      <c r="P19" s="115">
        <v>0</v>
      </c>
      <c r="Q19" s="116">
        <f>E19*(O19-(O19*P19))</f>
        <v>0</v>
      </c>
      <c r="S19" s="72"/>
      <c r="T19" s="38"/>
      <c r="V19" s="32"/>
    </row>
    <row r="20" spans="1:22" ht="14.5" x14ac:dyDescent="0.35">
      <c r="A20" s="33" t="s">
        <v>444</v>
      </c>
      <c r="B20" s="41" t="s">
        <v>446</v>
      </c>
      <c r="C20" s="41" t="s">
        <v>445</v>
      </c>
      <c r="D20" s="31" t="s">
        <v>160</v>
      </c>
      <c r="E20" s="26">
        <v>2</v>
      </c>
      <c r="F20" s="27" t="s">
        <v>124</v>
      </c>
      <c r="G20" s="28">
        <v>0</v>
      </c>
      <c r="H20" s="29">
        <v>0</v>
      </c>
      <c r="I20" s="30">
        <f t="shared" si="0"/>
        <v>0</v>
      </c>
      <c r="K20" s="119">
        <v>0</v>
      </c>
      <c r="L20" s="115">
        <v>0</v>
      </c>
      <c r="M20" s="30">
        <f>E20*(K20-(K20*L20))</f>
        <v>0</v>
      </c>
      <c r="O20" s="28">
        <v>0</v>
      </c>
      <c r="P20" s="115">
        <v>0</v>
      </c>
      <c r="Q20" s="116">
        <f>E20*(O20-(O20*P20))</f>
        <v>0</v>
      </c>
      <c r="S20" s="72"/>
      <c r="T20" s="38"/>
    </row>
    <row r="21" spans="1:22" ht="14.5" x14ac:dyDescent="0.35">
      <c r="A21" s="33" t="s">
        <v>422</v>
      </c>
      <c r="B21" s="41" t="s">
        <v>423</v>
      </c>
      <c r="C21" s="41" t="s">
        <v>421</v>
      </c>
      <c r="D21" s="31" t="s">
        <v>160</v>
      </c>
      <c r="E21" s="26">
        <v>21</v>
      </c>
      <c r="F21" s="27" t="s">
        <v>126</v>
      </c>
      <c r="G21" s="28">
        <v>0</v>
      </c>
      <c r="H21" s="29">
        <v>0</v>
      </c>
      <c r="I21" s="30">
        <f t="shared" si="0"/>
        <v>0</v>
      </c>
      <c r="K21" s="119">
        <v>0</v>
      </c>
      <c r="L21" s="115">
        <v>0</v>
      </c>
      <c r="M21" s="30">
        <f>E21*(K21-(K21*L21))</f>
        <v>0</v>
      </c>
      <c r="O21" s="28">
        <v>0</v>
      </c>
      <c r="P21" s="115">
        <v>0</v>
      </c>
      <c r="Q21" s="116">
        <f>E21*(O21-(O21*P21))</f>
        <v>0</v>
      </c>
      <c r="S21" s="72"/>
      <c r="T21" s="38"/>
    </row>
    <row r="22" spans="1:22" ht="14.5" x14ac:dyDescent="0.35">
      <c r="A22" s="33" t="s">
        <v>407</v>
      </c>
      <c r="B22" s="41" t="s">
        <v>408</v>
      </c>
      <c r="C22" s="41" t="s">
        <v>406</v>
      </c>
      <c r="D22" s="31" t="s">
        <v>160</v>
      </c>
      <c r="E22" s="26">
        <v>172</v>
      </c>
      <c r="F22" s="27" t="s">
        <v>126</v>
      </c>
      <c r="G22" s="28">
        <v>0</v>
      </c>
      <c r="H22" s="29">
        <v>0</v>
      </c>
      <c r="I22" s="30">
        <f t="shared" si="0"/>
        <v>0</v>
      </c>
      <c r="K22" s="119">
        <v>0</v>
      </c>
      <c r="L22" s="115">
        <v>0</v>
      </c>
      <c r="M22" s="30">
        <f>E22*(K22-(K22*L22))</f>
        <v>0</v>
      </c>
      <c r="O22" s="28">
        <v>0</v>
      </c>
      <c r="P22" s="115">
        <v>0</v>
      </c>
      <c r="Q22" s="116">
        <f>E22*(O22-(O22*P22))</f>
        <v>0</v>
      </c>
      <c r="S22" s="72"/>
      <c r="T22" s="38"/>
    </row>
    <row r="23" spans="1:22" ht="14.5" x14ac:dyDescent="0.35">
      <c r="A23" s="33" t="s">
        <v>410</v>
      </c>
      <c r="B23" s="41" t="s">
        <v>409</v>
      </c>
      <c r="C23" s="41" t="s">
        <v>411</v>
      </c>
      <c r="D23" s="31" t="s">
        <v>160</v>
      </c>
      <c r="E23" s="47">
        <v>95</v>
      </c>
      <c r="F23" s="27" t="s">
        <v>126</v>
      </c>
      <c r="G23" s="28">
        <v>0</v>
      </c>
      <c r="H23" s="29">
        <v>0</v>
      </c>
      <c r="I23" s="30">
        <f t="shared" si="0"/>
        <v>0</v>
      </c>
      <c r="K23" s="119">
        <v>0</v>
      </c>
      <c r="L23" s="115">
        <v>0</v>
      </c>
      <c r="M23" s="30">
        <f>E23*(K23-(K23*L23))</f>
        <v>0</v>
      </c>
      <c r="O23" s="28">
        <v>0</v>
      </c>
      <c r="P23" s="115">
        <v>0</v>
      </c>
      <c r="Q23" s="116">
        <f>E23*(O23-(O23*P23))</f>
        <v>0</v>
      </c>
      <c r="S23" s="72"/>
      <c r="T23" s="38"/>
    </row>
    <row r="24" spans="1:22" ht="14.5" x14ac:dyDescent="0.35">
      <c r="A24" s="33" t="s">
        <v>13</v>
      </c>
      <c r="B24" s="41" t="s">
        <v>441</v>
      </c>
      <c r="C24" s="41" t="s">
        <v>440</v>
      </c>
      <c r="D24" s="55" t="s">
        <v>570</v>
      </c>
      <c r="E24" s="26">
        <v>25</v>
      </c>
      <c r="F24" s="27" t="s">
        <v>127</v>
      </c>
      <c r="G24" s="28">
        <v>0</v>
      </c>
      <c r="H24" s="29">
        <v>0</v>
      </c>
      <c r="I24" s="30">
        <f t="shared" si="0"/>
        <v>0</v>
      </c>
      <c r="K24" s="119">
        <v>0</v>
      </c>
      <c r="L24" s="115">
        <v>0</v>
      </c>
      <c r="M24" s="30">
        <f>E24*(K24-(K24*L24))</f>
        <v>0</v>
      </c>
      <c r="O24" s="28">
        <v>0</v>
      </c>
      <c r="P24" s="115">
        <v>0</v>
      </c>
      <c r="Q24" s="116">
        <f>E24*(O24-(O24*P24))</f>
        <v>0</v>
      </c>
      <c r="S24" s="72"/>
      <c r="T24" s="38"/>
    </row>
    <row r="25" spans="1:22" ht="14.5" x14ac:dyDescent="0.35">
      <c r="A25" s="33" t="s">
        <v>415</v>
      </c>
      <c r="B25" s="41" t="s">
        <v>412</v>
      </c>
      <c r="C25" s="41" t="s">
        <v>413</v>
      </c>
      <c r="D25" s="31" t="s">
        <v>160</v>
      </c>
      <c r="E25" s="26">
        <f>27+55</f>
        <v>82</v>
      </c>
      <c r="F25" s="27" t="s">
        <v>126</v>
      </c>
      <c r="G25" s="28">
        <v>0</v>
      </c>
      <c r="H25" s="29">
        <v>0</v>
      </c>
      <c r="I25" s="30">
        <f t="shared" si="0"/>
        <v>0</v>
      </c>
      <c r="K25" s="119">
        <v>0</v>
      </c>
      <c r="L25" s="115">
        <v>0</v>
      </c>
      <c r="M25" s="30">
        <f>E25*(K25-(K25*L25))</f>
        <v>0</v>
      </c>
      <c r="O25" s="28">
        <v>0</v>
      </c>
      <c r="P25" s="115">
        <v>0</v>
      </c>
      <c r="Q25" s="116">
        <f>E25*(O25-(O25*P25))</f>
        <v>0</v>
      </c>
      <c r="S25" s="72"/>
      <c r="T25" s="38"/>
    </row>
    <row r="26" spans="1:22" ht="14.5" x14ac:dyDescent="0.35">
      <c r="A26" s="33" t="s">
        <v>416</v>
      </c>
      <c r="B26" s="41" t="s">
        <v>414</v>
      </c>
      <c r="C26" s="41" t="s">
        <v>417</v>
      </c>
      <c r="D26" s="31" t="s">
        <v>160</v>
      </c>
      <c r="E26" s="26">
        <f>44+75</f>
        <v>119</v>
      </c>
      <c r="F26" s="27" t="s">
        <v>126</v>
      </c>
      <c r="G26" s="28">
        <v>0</v>
      </c>
      <c r="H26" s="29">
        <v>0</v>
      </c>
      <c r="I26" s="30">
        <f t="shared" si="0"/>
        <v>0</v>
      </c>
      <c r="K26" s="119">
        <v>0</v>
      </c>
      <c r="L26" s="115">
        <v>0</v>
      </c>
      <c r="M26" s="30">
        <f>E26*(K26-(K26*L26))</f>
        <v>0</v>
      </c>
      <c r="O26" s="28">
        <v>0</v>
      </c>
      <c r="P26" s="115">
        <v>0</v>
      </c>
      <c r="Q26" s="116">
        <f>E26*(O26-(O26*P26))</f>
        <v>0</v>
      </c>
      <c r="S26" s="72"/>
      <c r="T26" s="38"/>
    </row>
    <row r="27" spans="1:22" ht="14.5" x14ac:dyDescent="0.35">
      <c r="A27" s="33" t="s">
        <v>44</v>
      </c>
      <c r="B27" s="41" t="s">
        <v>432</v>
      </c>
      <c r="C27" s="41" t="s">
        <v>433</v>
      </c>
      <c r="D27" s="31" t="s">
        <v>303</v>
      </c>
      <c r="E27" s="26">
        <v>12</v>
      </c>
      <c r="F27" s="27" t="s">
        <v>128</v>
      </c>
      <c r="G27" s="28">
        <v>0</v>
      </c>
      <c r="H27" s="29">
        <v>0</v>
      </c>
      <c r="I27" s="30">
        <f t="shared" si="0"/>
        <v>0</v>
      </c>
      <c r="K27" s="119">
        <v>0</v>
      </c>
      <c r="L27" s="115">
        <v>0</v>
      </c>
      <c r="M27" s="30">
        <f>E27*(K27-(K27*L27))</f>
        <v>0</v>
      </c>
      <c r="O27" s="28">
        <v>0</v>
      </c>
      <c r="P27" s="115">
        <v>0</v>
      </c>
      <c r="Q27" s="116">
        <f>E27*(O27-(O27*P27))</f>
        <v>0</v>
      </c>
      <c r="S27" s="72"/>
      <c r="T27" s="38"/>
    </row>
    <row r="28" spans="1:22" ht="14.5" x14ac:dyDescent="0.35">
      <c r="A28" s="33" t="s">
        <v>434</v>
      </c>
      <c r="B28" s="41" t="s">
        <v>436</v>
      </c>
      <c r="C28" s="41" t="s">
        <v>435</v>
      </c>
      <c r="D28" s="31" t="s">
        <v>303</v>
      </c>
      <c r="E28" s="26">
        <v>13</v>
      </c>
      <c r="F28" s="27" t="s">
        <v>128</v>
      </c>
      <c r="G28" s="28">
        <v>0</v>
      </c>
      <c r="H28" s="29">
        <v>0</v>
      </c>
      <c r="I28" s="30">
        <f t="shared" si="0"/>
        <v>0</v>
      </c>
      <c r="K28" s="119">
        <v>0</v>
      </c>
      <c r="L28" s="115">
        <v>0</v>
      </c>
      <c r="M28" s="30">
        <f>E28*(K28-(K28*L28))</f>
        <v>0</v>
      </c>
      <c r="O28" s="28">
        <v>0</v>
      </c>
      <c r="P28" s="115">
        <v>0</v>
      </c>
      <c r="Q28" s="116">
        <f>E28*(O28-(O28*P28))</f>
        <v>0</v>
      </c>
      <c r="S28" s="72"/>
      <c r="T28" s="38"/>
    </row>
    <row r="29" spans="1:22" ht="14.5" x14ac:dyDescent="0.35">
      <c r="A29" s="33" t="s">
        <v>24</v>
      </c>
      <c r="B29" s="41" t="s">
        <v>437</v>
      </c>
      <c r="C29" s="41" t="s">
        <v>250</v>
      </c>
      <c r="D29" s="31" t="s">
        <v>303</v>
      </c>
      <c r="E29" s="26">
        <v>7</v>
      </c>
      <c r="F29" s="27" t="s">
        <v>129</v>
      </c>
      <c r="G29" s="28">
        <v>0</v>
      </c>
      <c r="H29" s="29">
        <v>0</v>
      </c>
      <c r="I29" s="30">
        <f t="shared" si="0"/>
        <v>0</v>
      </c>
      <c r="K29" s="119">
        <v>0</v>
      </c>
      <c r="L29" s="115">
        <v>0</v>
      </c>
      <c r="M29" s="30">
        <f>E29*(K29-(K29*L29))</f>
        <v>0</v>
      </c>
      <c r="O29" s="28">
        <v>0</v>
      </c>
      <c r="P29" s="115">
        <v>0</v>
      </c>
      <c r="Q29" s="116">
        <f>E29*(O29-(O29*P29))</f>
        <v>0</v>
      </c>
      <c r="S29" s="72"/>
      <c r="T29" s="38"/>
    </row>
    <row r="30" spans="1:22" ht="14.5" x14ac:dyDescent="0.35">
      <c r="A30" s="33" t="s">
        <v>52</v>
      </c>
      <c r="B30" s="41" t="s">
        <v>438</v>
      </c>
      <c r="C30" s="41" t="s">
        <v>250</v>
      </c>
      <c r="D30" s="31" t="s">
        <v>303</v>
      </c>
      <c r="E30" s="26">
        <v>1</v>
      </c>
      <c r="F30" s="27" t="s">
        <v>129</v>
      </c>
      <c r="G30" s="28">
        <v>0</v>
      </c>
      <c r="H30" s="29">
        <v>0</v>
      </c>
      <c r="I30" s="30">
        <f t="shared" si="0"/>
        <v>0</v>
      </c>
      <c r="K30" s="119">
        <v>0</v>
      </c>
      <c r="L30" s="115">
        <v>0</v>
      </c>
      <c r="M30" s="30">
        <f>E30*(K30-(K30*L30))</f>
        <v>0</v>
      </c>
      <c r="O30" s="28">
        <v>0</v>
      </c>
      <c r="P30" s="115">
        <v>0</v>
      </c>
      <c r="Q30" s="116">
        <f>E30*(O30-(O30*P30))</f>
        <v>0</v>
      </c>
      <c r="S30" s="72"/>
      <c r="T30" s="38"/>
    </row>
    <row r="31" spans="1:22" ht="14.5" x14ac:dyDescent="0.35">
      <c r="A31" s="33" t="s">
        <v>32</v>
      </c>
      <c r="B31" s="41" t="s">
        <v>439</v>
      </c>
      <c r="C31" s="41" t="s">
        <v>250</v>
      </c>
      <c r="D31" s="31" t="s">
        <v>303</v>
      </c>
      <c r="E31" s="26">
        <v>2</v>
      </c>
      <c r="F31" s="27" t="s">
        <v>129</v>
      </c>
      <c r="G31" s="28">
        <v>0</v>
      </c>
      <c r="H31" s="29">
        <v>0</v>
      </c>
      <c r="I31" s="30">
        <f t="shared" si="0"/>
        <v>0</v>
      </c>
      <c r="K31" s="119">
        <v>0</v>
      </c>
      <c r="L31" s="115">
        <v>0</v>
      </c>
      <c r="M31" s="30">
        <f>E31*(K31-(K31*L31))</f>
        <v>0</v>
      </c>
      <c r="O31" s="28">
        <v>0</v>
      </c>
      <c r="P31" s="115">
        <v>0</v>
      </c>
      <c r="Q31" s="116">
        <f>E31*(O31-(O31*P31))</f>
        <v>0</v>
      </c>
      <c r="S31" s="72"/>
      <c r="T31" s="38"/>
    </row>
    <row r="32" spans="1:22" ht="14.5" x14ac:dyDescent="0.35">
      <c r="A32" s="31" t="s">
        <v>73</v>
      </c>
      <c r="B32" s="41" t="s">
        <v>276</v>
      </c>
      <c r="C32" s="41" t="s">
        <v>271</v>
      </c>
      <c r="D32" s="31" t="s">
        <v>160</v>
      </c>
      <c r="E32" s="26">
        <v>4</v>
      </c>
      <c r="F32" s="27" t="s">
        <v>130</v>
      </c>
      <c r="G32" s="28">
        <v>0</v>
      </c>
      <c r="H32" s="29">
        <v>0</v>
      </c>
      <c r="I32" s="30">
        <f t="shared" si="0"/>
        <v>0</v>
      </c>
      <c r="K32" s="119">
        <v>0</v>
      </c>
      <c r="L32" s="115">
        <v>0</v>
      </c>
      <c r="M32" s="30">
        <f>E32*(K32-(K32*L32))</f>
        <v>0</v>
      </c>
      <c r="O32" s="28">
        <v>0</v>
      </c>
      <c r="P32" s="115">
        <v>0</v>
      </c>
      <c r="Q32" s="116">
        <f>E32*(O32-(O32*P32))</f>
        <v>0</v>
      </c>
      <c r="S32" s="72"/>
      <c r="T32" s="38"/>
    </row>
    <row r="33" spans="1:20" ht="14.5" x14ac:dyDescent="0.35">
      <c r="A33" s="31" t="s">
        <v>288</v>
      </c>
      <c r="B33" s="41" t="s">
        <v>296</v>
      </c>
      <c r="C33" s="41" t="s">
        <v>297</v>
      </c>
      <c r="D33" s="31" t="s">
        <v>160</v>
      </c>
      <c r="E33" s="26">
        <v>20</v>
      </c>
      <c r="F33" s="27" t="s">
        <v>131</v>
      </c>
      <c r="G33" s="28">
        <v>0</v>
      </c>
      <c r="H33" s="29">
        <v>0</v>
      </c>
      <c r="I33" s="30">
        <f t="shared" si="0"/>
        <v>0</v>
      </c>
      <c r="K33" s="119">
        <v>0</v>
      </c>
      <c r="L33" s="115">
        <v>0</v>
      </c>
      <c r="M33" s="30">
        <f>E33*(K33-(K33*L33))</f>
        <v>0</v>
      </c>
      <c r="O33" s="28">
        <v>0</v>
      </c>
      <c r="P33" s="115">
        <v>0</v>
      </c>
      <c r="Q33" s="116">
        <f>E33*(O33-(O33*P33))</f>
        <v>0</v>
      </c>
      <c r="S33" s="72"/>
      <c r="T33" s="38"/>
    </row>
    <row r="34" spans="1:20" ht="14.5" x14ac:dyDescent="0.35">
      <c r="A34" s="31" t="s">
        <v>289</v>
      </c>
      <c r="B34" s="41" t="s">
        <v>295</v>
      </c>
      <c r="C34" s="41" t="s">
        <v>300</v>
      </c>
      <c r="D34" s="31" t="s">
        <v>160</v>
      </c>
      <c r="E34" s="26">
        <v>10</v>
      </c>
      <c r="F34" s="27" t="s">
        <v>131</v>
      </c>
      <c r="G34" s="28">
        <v>0</v>
      </c>
      <c r="H34" s="29">
        <v>0</v>
      </c>
      <c r="I34" s="30">
        <f t="shared" si="0"/>
        <v>0</v>
      </c>
      <c r="K34" s="119">
        <v>0</v>
      </c>
      <c r="L34" s="115">
        <v>0</v>
      </c>
      <c r="M34" s="30">
        <f>E34*(K34-(K34*L34))</f>
        <v>0</v>
      </c>
      <c r="O34" s="28">
        <v>0</v>
      </c>
      <c r="P34" s="115">
        <v>0</v>
      </c>
      <c r="Q34" s="116">
        <f>E34*(O34-(O34*P34))</f>
        <v>0</v>
      </c>
      <c r="S34" s="72"/>
      <c r="T34" s="38"/>
    </row>
    <row r="35" spans="1:20" ht="14.5" x14ac:dyDescent="0.35">
      <c r="A35" s="31" t="s">
        <v>291</v>
      </c>
      <c r="B35" s="41" t="s">
        <v>293</v>
      </c>
      <c r="C35" s="41" t="s">
        <v>299</v>
      </c>
      <c r="D35" s="31" t="s">
        <v>160</v>
      </c>
      <c r="E35" s="26">
        <v>5</v>
      </c>
      <c r="F35" s="27" t="s">
        <v>131</v>
      </c>
      <c r="G35" s="28">
        <v>0</v>
      </c>
      <c r="H35" s="29">
        <v>0</v>
      </c>
      <c r="I35" s="30">
        <f t="shared" si="0"/>
        <v>0</v>
      </c>
      <c r="K35" s="119">
        <v>0</v>
      </c>
      <c r="L35" s="115">
        <v>0</v>
      </c>
      <c r="M35" s="30">
        <f>E35*(K35-(K35*L35))</f>
        <v>0</v>
      </c>
      <c r="O35" s="28">
        <v>0</v>
      </c>
      <c r="P35" s="115">
        <v>0</v>
      </c>
      <c r="Q35" s="116">
        <f>E35*(O35-(O35*P35))</f>
        <v>0</v>
      </c>
      <c r="S35" s="72"/>
      <c r="T35" s="38"/>
    </row>
    <row r="36" spans="1:20" ht="14.5" x14ac:dyDescent="0.35">
      <c r="A36" s="31" t="s">
        <v>292</v>
      </c>
      <c r="B36" s="41" t="s">
        <v>294</v>
      </c>
      <c r="C36" s="41" t="s">
        <v>298</v>
      </c>
      <c r="D36" s="31" t="s">
        <v>160</v>
      </c>
      <c r="E36" s="26">
        <v>5</v>
      </c>
      <c r="F36" s="27" t="s">
        <v>131</v>
      </c>
      <c r="G36" s="28">
        <v>0</v>
      </c>
      <c r="H36" s="29">
        <v>0</v>
      </c>
      <c r="I36" s="30">
        <f t="shared" si="0"/>
        <v>0</v>
      </c>
      <c r="K36" s="119">
        <v>0</v>
      </c>
      <c r="L36" s="115">
        <v>0</v>
      </c>
      <c r="M36" s="30">
        <f>E36*(K36-(K36*L36))</f>
        <v>0</v>
      </c>
      <c r="O36" s="28">
        <v>0</v>
      </c>
      <c r="P36" s="115">
        <v>0</v>
      </c>
      <c r="Q36" s="116">
        <f>E36*(O36-(O36*P36))</f>
        <v>0</v>
      </c>
      <c r="S36" s="72"/>
      <c r="T36" s="38"/>
    </row>
    <row r="37" spans="1:20" ht="14.5" x14ac:dyDescent="0.35">
      <c r="A37" s="31" t="s">
        <v>89</v>
      </c>
      <c r="B37" s="41" t="s">
        <v>275</v>
      </c>
      <c r="C37" s="41" t="s">
        <v>272</v>
      </c>
      <c r="D37" s="31" t="s">
        <v>160</v>
      </c>
      <c r="E37" s="26">
        <v>57</v>
      </c>
      <c r="F37" s="27" t="s">
        <v>131</v>
      </c>
      <c r="G37" s="28">
        <v>0</v>
      </c>
      <c r="H37" s="29">
        <v>0</v>
      </c>
      <c r="I37" s="30">
        <f t="shared" si="0"/>
        <v>0</v>
      </c>
      <c r="K37" s="119">
        <v>0</v>
      </c>
      <c r="L37" s="115">
        <v>0</v>
      </c>
      <c r="M37" s="30">
        <f>E37*(K37-(K37*L37))</f>
        <v>0</v>
      </c>
      <c r="O37" s="28">
        <v>0</v>
      </c>
      <c r="P37" s="115">
        <v>0</v>
      </c>
      <c r="Q37" s="116">
        <f>E37*(O37-(O37*P37))</f>
        <v>0</v>
      </c>
      <c r="S37" s="72"/>
      <c r="T37" s="38"/>
    </row>
    <row r="38" spans="1:20" ht="14.5" x14ac:dyDescent="0.35">
      <c r="A38" s="31" t="s">
        <v>281</v>
      </c>
      <c r="B38" s="41" t="s">
        <v>280</v>
      </c>
      <c r="C38" s="41" t="s">
        <v>279</v>
      </c>
      <c r="D38" s="31" t="s">
        <v>160</v>
      </c>
      <c r="E38" s="26">
        <v>57</v>
      </c>
      <c r="F38" s="27" t="s">
        <v>131</v>
      </c>
      <c r="G38" s="28">
        <v>0</v>
      </c>
      <c r="H38" s="29">
        <v>0</v>
      </c>
      <c r="I38" s="30">
        <f t="shared" ref="I38:I40" si="1">E38*(G38-(G38*H38))</f>
        <v>0</v>
      </c>
      <c r="K38" s="119">
        <v>0</v>
      </c>
      <c r="L38" s="115">
        <v>0</v>
      </c>
      <c r="M38" s="30">
        <f>E38*(K38-(K38*L38))</f>
        <v>0</v>
      </c>
      <c r="O38" s="28">
        <v>0</v>
      </c>
      <c r="P38" s="115">
        <v>0</v>
      </c>
      <c r="Q38" s="116">
        <f>E38*(O38-(O38*P38))</f>
        <v>0</v>
      </c>
      <c r="S38" s="72"/>
      <c r="T38" s="38"/>
    </row>
    <row r="39" spans="1:20" ht="14.5" x14ac:dyDescent="0.35">
      <c r="A39" s="31" t="s">
        <v>282</v>
      </c>
      <c r="B39" s="41" t="s">
        <v>284</v>
      </c>
      <c r="C39" s="41" t="s">
        <v>283</v>
      </c>
      <c r="D39" s="31" t="s">
        <v>160</v>
      </c>
      <c r="E39" s="26">
        <v>20</v>
      </c>
      <c r="F39" s="27" t="s">
        <v>131</v>
      </c>
      <c r="G39" s="28">
        <v>0</v>
      </c>
      <c r="H39" s="29">
        <v>0</v>
      </c>
      <c r="I39" s="30">
        <f t="shared" si="1"/>
        <v>0</v>
      </c>
      <c r="K39" s="119">
        <v>0</v>
      </c>
      <c r="L39" s="115">
        <v>0</v>
      </c>
      <c r="M39" s="30">
        <f>E39*(K39-(K39*L39))</f>
        <v>0</v>
      </c>
      <c r="O39" s="28">
        <v>0</v>
      </c>
      <c r="P39" s="115">
        <v>0</v>
      </c>
      <c r="Q39" s="116">
        <f>E39*(O39-(O39*P39))</f>
        <v>0</v>
      </c>
      <c r="S39" s="72"/>
      <c r="T39" s="38"/>
    </row>
    <row r="40" spans="1:20" ht="14.5" x14ac:dyDescent="0.35">
      <c r="A40" s="31" t="s">
        <v>285</v>
      </c>
      <c r="B40" s="41" t="s">
        <v>287</v>
      </c>
      <c r="C40" s="41" t="s">
        <v>286</v>
      </c>
      <c r="D40" s="31" t="s">
        <v>160</v>
      </c>
      <c r="E40" s="26">
        <v>10</v>
      </c>
      <c r="F40" s="27" t="s">
        <v>131</v>
      </c>
      <c r="G40" s="28">
        <v>0</v>
      </c>
      <c r="H40" s="29">
        <v>0</v>
      </c>
      <c r="I40" s="30">
        <f t="shared" si="1"/>
        <v>0</v>
      </c>
      <c r="K40" s="119">
        <v>0</v>
      </c>
      <c r="L40" s="115">
        <v>0</v>
      </c>
      <c r="M40" s="30">
        <f>E40*(K40-(K40*L40))</f>
        <v>0</v>
      </c>
      <c r="O40" s="28">
        <v>0</v>
      </c>
      <c r="P40" s="115">
        <v>0</v>
      </c>
      <c r="Q40" s="116">
        <f>E40*(O40-(O40*P40))</f>
        <v>0</v>
      </c>
      <c r="S40" s="72"/>
      <c r="T40" s="38"/>
    </row>
    <row r="41" spans="1:20" ht="14.5" x14ac:dyDescent="0.35">
      <c r="A41" s="31" t="s">
        <v>90</v>
      </c>
      <c r="B41" s="41" t="s">
        <v>277</v>
      </c>
      <c r="C41" s="41" t="s">
        <v>270</v>
      </c>
      <c r="D41" s="31" t="s">
        <v>160</v>
      </c>
      <c r="E41" s="26">
        <v>37</v>
      </c>
      <c r="F41" s="27" t="s">
        <v>131</v>
      </c>
      <c r="G41" s="28">
        <v>0</v>
      </c>
      <c r="H41" s="29">
        <v>0</v>
      </c>
      <c r="I41" s="30">
        <f t="shared" si="0"/>
        <v>0</v>
      </c>
      <c r="K41" s="119">
        <v>0</v>
      </c>
      <c r="L41" s="115">
        <v>0</v>
      </c>
      <c r="M41" s="30">
        <f>E41*(K41-(K41*L41))</f>
        <v>0</v>
      </c>
      <c r="O41" s="28">
        <v>0</v>
      </c>
      <c r="P41" s="115">
        <v>0</v>
      </c>
      <c r="Q41" s="116">
        <f>E41*(O41-(O41*P41))</f>
        <v>0</v>
      </c>
      <c r="S41" s="72"/>
      <c r="T41" s="38"/>
    </row>
    <row r="42" spans="1:20" ht="14.5" x14ac:dyDescent="0.35">
      <c r="A42" s="31" t="s">
        <v>91</v>
      </c>
      <c r="B42" s="41" t="s">
        <v>278</v>
      </c>
      <c r="C42" s="41" t="s">
        <v>273</v>
      </c>
      <c r="D42" s="31" t="s">
        <v>160</v>
      </c>
      <c r="E42" s="26">
        <v>35</v>
      </c>
      <c r="F42" s="27" t="s">
        <v>131</v>
      </c>
      <c r="G42" s="28">
        <v>0</v>
      </c>
      <c r="H42" s="29">
        <v>0</v>
      </c>
      <c r="I42" s="30">
        <f t="shared" si="0"/>
        <v>0</v>
      </c>
      <c r="K42" s="119">
        <v>0</v>
      </c>
      <c r="L42" s="115">
        <v>0</v>
      </c>
      <c r="M42" s="30">
        <f>E42*(K42-(K42*L42))</f>
        <v>0</v>
      </c>
      <c r="O42" s="28">
        <v>0</v>
      </c>
      <c r="P42" s="115">
        <v>0</v>
      </c>
      <c r="Q42" s="116">
        <f>E42*(O42-(O42*P42))</f>
        <v>0</v>
      </c>
      <c r="S42" s="72"/>
      <c r="T42" s="38"/>
    </row>
    <row r="43" spans="1:20" ht="14.5" x14ac:dyDescent="0.35">
      <c r="A43" s="31" t="s">
        <v>87</v>
      </c>
      <c r="B43" s="41" t="s">
        <v>269</v>
      </c>
      <c r="C43" s="41" t="s">
        <v>268</v>
      </c>
      <c r="D43" s="31" t="s">
        <v>160</v>
      </c>
      <c r="E43" s="26">
        <v>125</v>
      </c>
      <c r="F43" s="27" t="s">
        <v>131</v>
      </c>
      <c r="G43" s="28">
        <v>0</v>
      </c>
      <c r="H43" s="29">
        <v>0</v>
      </c>
      <c r="I43" s="30">
        <f t="shared" si="0"/>
        <v>0</v>
      </c>
      <c r="K43" s="119">
        <v>0</v>
      </c>
      <c r="L43" s="115">
        <v>0</v>
      </c>
      <c r="M43" s="30">
        <f>E43*(K43-(K43*L43))</f>
        <v>0</v>
      </c>
      <c r="O43" s="28">
        <v>0</v>
      </c>
      <c r="P43" s="115">
        <v>0</v>
      </c>
      <c r="Q43" s="116">
        <f>E43*(O43-(O43*P43))</f>
        <v>0</v>
      </c>
      <c r="S43" s="72"/>
      <c r="T43" s="38"/>
    </row>
    <row r="44" spans="1:20" ht="14.5" x14ac:dyDescent="0.35">
      <c r="A44" s="31" t="s">
        <v>88</v>
      </c>
      <c r="B44" s="41" t="s">
        <v>290</v>
      </c>
      <c r="C44" s="41" t="s">
        <v>274</v>
      </c>
      <c r="D44" s="31" t="s">
        <v>160</v>
      </c>
      <c r="E44" s="26">
        <v>5</v>
      </c>
      <c r="F44" s="27" t="s">
        <v>131</v>
      </c>
      <c r="G44" s="28">
        <v>0</v>
      </c>
      <c r="H44" s="29">
        <v>0</v>
      </c>
      <c r="I44" s="30">
        <f t="shared" si="0"/>
        <v>0</v>
      </c>
      <c r="K44" s="119">
        <v>0</v>
      </c>
      <c r="L44" s="115">
        <v>0</v>
      </c>
      <c r="M44" s="30">
        <f>E44*(K44-(K44*L44))</f>
        <v>0</v>
      </c>
      <c r="O44" s="28">
        <v>0</v>
      </c>
      <c r="P44" s="115">
        <v>0</v>
      </c>
      <c r="Q44" s="116">
        <f>E44*(O44-(O44*P44))</f>
        <v>0</v>
      </c>
      <c r="S44" s="72"/>
      <c r="T44" s="38"/>
    </row>
    <row r="45" spans="1:20" ht="14.5" x14ac:dyDescent="0.35">
      <c r="A45" s="33" t="s">
        <v>64</v>
      </c>
      <c r="B45" s="41" t="s">
        <v>426</v>
      </c>
      <c r="C45" s="41" t="s">
        <v>424</v>
      </c>
      <c r="D45" s="31" t="s">
        <v>425</v>
      </c>
      <c r="E45" s="26">
        <v>10</v>
      </c>
      <c r="F45" s="27" t="s">
        <v>124</v>
      </c>
      <c r="G45" s="28">
        <v>0</v>
      </c>
      <c r="H45" s="29">
        <v>0</v>
      </c>
      <c r="I45" s="30">
        <f t="shared" si="0"/>
        <v>0</v>
      </c>
      <c r="K45" s="119">
        <v>0</v>
      </c>
      <c r="L45" s="115">
        <v>0</v>
      </c>
      <c r="M45" s="30">
        <f>E45*(K45-(K45*L45))</f>
        <v>0</v>
      </c>
      <c r="O45" s="28">
        <v>0</v>
      </c>
      <c r="P45" s="115">
        <v>0</v>
      </c>
      <c r="Q45" s="116">
        <f>E45*(O45-(O45*P45))</f>
        <v>0</v>
      </c>
      <c r="S45" s="72"/>
      <c r="T45" s="38"/>
    </row>
    <row r="46" spans="1:20" ht="14.5" x14ac:dyDescent="0.35">
      <c r="A46" s="33" t="s">
        <v>71</v>
      </c>
      <c r="B46" s="41" t="s">
        <v>427</v>
      </c>
      <c r="C46" s="41" t="s">
        <v>428</v>
      </c>
      <c r="D46" s="31" t="s">
        <v>425</v>
      </c>
      <c r="E46" s="26">
        <v>10</v>
      </c>
      <c r="F46" s="27" t="s">
        <v>124</v>
      </c>
      <c r="G46" s="28">
        <v>0</v>
      </c>
      <c r="H46" s="29">
        <v>0</v>
      </c>
      <c r="I46" s="30">
        <f t="shared" si="0"/>
        <v>0</v>
      </c>
      <c r="K46" s="119">
        <v>0</v>
      </c>
      <c r="L46" s="115">
        <v>0</v>
      </c>
      <c r="M46" s="30">
        <f>E46*(K46-(K46*L46))</f>
        <v>0</v>
      </c>
      <c r="O46" s="28">
        <v>0</v>
      </c>
      <c r="P46" s="115">
        <v>0</v>
      </c>
      <c r="Q46" s="116">
        <f>E46*(O46-(O46*P46))</f>
        <v>0</v>
      </c>
      <c r="S46" s="72"/>
      <c r="T46" s="38"/>
    </row>
    <row r="47" spans="1:20" ht="14.5" x14ac:dyDescent="0.35">
      <c r="A47" s="33" t="s">
        <v>95</v>
      </c>
      <c r="B47" s="41" t="s">
        <v>174</v>
      </c>
      <c r="C47" s="42" t="s">
        <v>429</v>
      </c>
      <c r="D47" s="33" t="s">
        <v>160</v>
      </c>
      <c r="E47" s="34">
        <v>110</v>
      </c>
      <c r="F47" s="35" t="s">
        <v>124</v>
      </c>
      <c r="G47" s="28">
        <v>0</v>
      </c>
      <c r="H47" s="29">
        <v>0</v>
      </c>
      <c r="I47" s="30">
        <f t="shared" si="0"/>
        <v>0</v>
      </c>
      <c r="K47" s="119">
        <v>0</v>
      </c>
      <c r="L47" s="115">
        <v>0</v>
      </c>
      <c r="M47" s="30">
        <f>E47*(K47-(K47*L47))</f>
        <v>0</v>
      </c>
      <c r="O47" s="28">
        <v>0</v>
      </c>
      <c r="P47" s="115">
        <v>0</v>
      </c>
      <c r="Q47" s="116">
        <f>E47*(O47-(O47*P47))</f>
        <v>0</v>
      </c>
      <c r="S47" s="72"/>
      <c r="T47" s="38"/>
    </row>
    <row r="48" spans="1:20" ht="14.5" x14ac:dyDescent="0.35">
      <c r="A48" s="33" t="s">
        <v>94</v>
      </c>
      <c r="B48" s="41" t="s">
        <v>175</v>
      </c>
      <c r="C48" s="41" t="s">
        <v>430</v>
      </c>
      <c r="D48" s="33" t="s">
        <v>160</v>
      </c>
      <c r="E48" s="26">
        <v>170</v>
      </c>
      <c r="F48" s="27" t="s">
        <v>124</v>
      </c>
      <c r="G48" s="28">
        <v>0</v>
      </c>
      <c r="H48" s="29">
        <v>0</v>
      </c>
      <c r="I48" s="30">
        <f t="shared" si="0"/>
        <v>0</v>
      </c>
      <c r="K48" s="119">
        <v>0</v>
      </c>
      <c r="L48" s="115">
        <v>0</v>
      </c>
      <c r="M48" s="30">
        <f>E48*(K48-(K48*L48))</f>
        <v>0</v>
      </c>
      <c r="O48" s="28">
        <v>0</v>
      </c>
      <c r="P48" s="115">
        <v>0</v>
      </c>
      <c r="Q48" s="116">
        <f>E48*(O48-(O48*P48))</f>
        <v>0</v>
      </c>
      <c r="S48" s="72"/>
      <c r="T48" s="38"/>
    </row>
    <row r="49" spans="1:20" ht="14.5" x14ac:dyDescent="0.35">
      <c r="A49" s="33" t="s">
        <v>96</v>
      </c>
      <c r="B49" s="41" t="s">
        <v>176</v>
      </c>
      <c r="C49" s="41" t="s">
        <v>431</v>
      </c>
      <c r="D49" s="33" t="s">
        <v>160</v>
      </c>
      <c r="E49" s="26">
        <v>50</v>
      </c>
      <c r="F49" s="27" t="s">
        <v>124</v>
      </c>
      <c r="G49" s="28">
        <v>0</v>
      </c>
      <c r="H49" s="29">
        <v>0</v>
      </c>
      <c r="I49" s="30">
        <f t="shared" si="0"/>
        <v>0</v>
      </c>
      <c r="K49" s="119">
        <v>0</v>
      </c>
      <c r="L49" s="115">
        <v>0</v>
      </c>
      <c r="M49" s="30">
        <f>E49*(K49-(K49*L49))</f>
        <v>0</v>
      </c>
      <c r="O49" s="28">
        <v>0</v>
      </c>
      <c r="P49" s="115">
        <v>0</v>
      </c>
      <c r="Q49" s="116">
        <f>E49*(O49-(O49*P49))</f>
        <v>0</v>
      </c>
      <c r="S49" s="72"/>
      <c r="T49" s="38"/>
    </row>
    <row r="50" spans="1:20" ht="14.5" x14ac:dyDescent="0.35">
      <c r="A50" s="33" t="s">
        <v>35</v>
      </c>
      <c r="B50" s="41" t="s">
        <v>172</v>
      </c>
      <c r="C50" s="41" t="s">
        <v>180</v>
      </c>
      <c r="D50" s="31" t="s">
        <v>160</v>
      </c>
      <c r="E50" s="26">
        <v>264</v>
      </c>
      <c r="F50" s="27" t="s">
        <v>124</v>
      </c>
      <c r="G50" s="28">
        <v>0</v>
      </c>
      <c r="H50" s="29">
        <v>0</v>
      </c>
      <c r="I50" s="30">
        <f t="shared" si="0"/>
        <v>0</v>
      </c>
      <c r="K50" s="119">
        <v>0</v>
      </c>
      <c r="L50" s="115">
        <v>0</v>
      </c>
      <c r="M50" s="30">
        <f>E50*(K50-(K50*L50))</f>
        <v>0</v>
      </c>
      <c r="O50" s="28">
        <v>0</v>
      </c>
      <c r="P50" s="115">
        <v>0</v>
      </c>
      <c r="Q50" s="116">
        <f>E50*(O50-(O50*P50))</f>
        <v>0</v>
      </c>
      <c r="S50" s="72"/>
      <c r="T50" s="38"/>
    </row>
    <row r="51" spans="1:20" ht="14.5" x14ac:dyDescent="0.35">
      <c r="A51" s="33" t="s">
        <v>39</v>
      </c>
      <c r="B51" s="41" t="s">
        <v>448</v>
      </c>
      <c r="C51" s="41" t="s">
        <v>447</v>
      </c>
      <c r="D51" s="55" t="s">
        <v>160</v>
      </c>
      <c r="E51" s="26">
        <v>5</v>
      </c>
      <c r="F51" s="27" t="s">
        <v>124</v>
      </c>
      <c r="G51" s="28">
        <v>0</v>
      </c>
      <c r="H51" s="29">
        <v>0</v>
      </c>
      <c r="I51" s="30">
        <f t="shared" si="0"/>
        <v>0</v>
      </c>
      <c r="K51" s="119">
        <v>0</v>
      </c>
      <c r="L51" s="115">
        <v>0</v>
      </c>
      <c r="M51" s="30">
        <f>E51*(K51-(K51*L51))</f>
        <v>0</v>
      </c>
      <c r="O51" s="28">
        <v>0</v>
      </c>
      <c r="P51" s="115">
        <v>0</v>
      </c>
      <c r="Q51" s="116">
        <f>E51*(O51-(O51*P51))</f>
        <v>0</v>
      </c>
      <c r="S51" s="72"/>
      <c r="T51" s="38"/>
    </row>
    <row r="52" spans="1:20" ht="14.5" x14ac:dyDescent="0.35">
      <c r="A52" s="33" t="s">
        <v>42</v>
      </c>
      <c r="B52" s="41" t="s">
        <v>450</v>
      </c>
      <c r="C52" s="41" t="s">
        <v>449</v>
      </c>
      <c r="D52" s="55" t="s">
        <v>570</v>
      </c>
      <c r="E52" s="26">
        <v>12</v>
      </c>
      <c r="F52" s="27" t="s">
        <v>132</v>
      </c>
      <c r="G52" s="28">
        <v>0</v>
      </c>
      <c r="H52" s="29">
        <v>0</v>
      </c>
      <c r="I52" s="30">
        <f t="shared" si="0"/>
        <v>0</v>
      </c>
      <c r="K52" s="119">
        <v>0</v>
      </c>
      <c r="L52" s="115">
        <v>0</v>
      </c>
      <c r="M52" s="30">
        <f>E52*(K52-(K52*L52))</f>
        <v>0</v>
      </c>
      <c r="O52" s="28">
        <v>0</v>
      </c>
      <c r="P52" s="115">
        <v>0</v>
      </c>
      <c r="Q52" s="116">
        <f>E52*(O52-(O52*P52))</f>
        <v>0</v>
      </c>
      <c r="S52" s="72"/>
      <c r="T52" s="38"/>
    </row>
    <row r="53" spans="1:20" ht="14.5" x14ac:dyDescent="0.35">
      <c r="A53" s="33" t="s">
        <v>452</v>
      </c>
      <c r="B53" s="41" t="s">
        <v>454</v>
      </c>
      <c r="C53" s="41" t="s">
        <v>455</v>
      </c>
      <c r="D53" s="31" t="s">
        <v>453</v>
      </c>
      <c r="E53" s="26">
        <v>19</v>
      </c>
      <c r="F53" s="27" t="s">
        <v>128</v>
      </c>
      <c r="G53" s="28">
        <v>0</v>
      </c>
      <c r="H53" s="29">
        <v>0</v>
      </c>
      <c r="I53" s="30">
        <f t="shared" si="0"/>
        <v>0</v>
      </c>
      <c r="K53" s="119">
        <v>0</v>
      </c>
      <c r="L53" s="115">
        <v>0</v>
      </c>
      <c r="M53" s="30">
        <f>E53*(K53-(K53*L53))</f>
        <v>0</v>
      </c>
      <c r="O53" s="28">
        <v>0</v>
      </c>
      <c r="P53" s="115">
        <v>0</v>
      </c>
      <c r="Q53" s="116">
        <f>E53*(O53-(O53*P53))</f>
        <v>0</v>
      </c>
      <c r="S53" s="72"/>
      <c r="T53" s="38"/>
    </row>
    <row r="54" spans="1:20" ht="14.5" x14ac:dyDescent="0.35">
      <c r="A54" s="33" t="s">
        <v>16</v>
      </c>
      <c r="B54" s="42" t="s">
        <v>457</v>
      </c>
      <c r="C54" s="42" t="s">
        <v>456</v>
      </c>
      <c r="D54" s="33" t="s">
        <v>570</v>
      </c>
      <c r="E54" s="34">
        <v>13</v>
      </c>
      <c r="F54" s="35" t="s">
        <v>135</v>
      </c>
      <c r="G54" s="28">
        <v>0</v>
      </c>
      <c r="H54" s="29">
        <v>0</v>
      </c>
      <c r="I54" s="30">
        <f t="shared" si="0"/>
        <v>0</v>
      </c>
      <c r="K54" s="119">
        <v>0</v>
      </c>
      <c r="L54" s="115">
        <v>0</v>
      </c>
      <c r="M54" s="30">
        <f>E54*(K54-(K54*L54))</f>
        <v>0</v>
      </c>
      <c r="O54" s="28">
        <v>0</v>
      </c>
      <c r="P54" s="115">
        <v>0</v>
      </c>
      <c r="Q54" s="116">
        <f>E54*(O54-(O54*P54))</f>
        <v>0</v>
      </c>
      <c r="S54" s="72"/>
      <c r="T54" s="38"/>
    </row>
    <row r="55" spans="1:20" ht="14.5" x14ac:dyDescent="0.35">
      <c r="A55" s="33" t="s">
        <v>25</v>
      </c>
      <c r="B55" s="41" t="s">
        <v>460</v>
      </c>
      <c r="C55" s="41" t="s">
        <v>458</v>
      </c>
      <c r="D55" s="31" t="s">
        <v>459</v>
      </c>
      <c r="E55" s="26">
        <v>11</v>
      </c>
      <c r="F55" s="27" t="s">
        <v>137</v>
      </c>
      <c r="G55" s="28">
        <v>0</v>
      </c>
      <c r="H55" s="29">
        <v>0</v>
      </c>
      <c r="I55" s="30">
        <f t="shared" si="0"/>
        <v>0</v>
      </c>
      <c r="K55" s="119">
        <v>0</v>
      </c>
      <c r="L55" s="115">
        <v>0</v>
      </c>
      <c r="M55" s="30">
        <f>E55*(K55-(K55*L55))</f>
        <v>0</v>
      </c>
      <c r="O55" s="28">
        <v>0</v>
      </c>
      <c r="P55" s="115">
        <v>0</v>
      </c>
      <c r="Q55" s="116">
        <f>E55*(O55-(O55*P55))</f>
        <v>0</v>
      </c>
      <c r="S55" s="72"/>
      <c r="T55" s="38"/>
    </row>
    <row r="56" spans="1:20" ht="14.5" x14ac:dyDescent="0.35">
      <c r="A56" s="31" t="s">
        <v>461</v>
      </c>
      <c r="B56" s="41" t="s">
        <v>463</v>
      </c>
      <c r="C56" s="41" t="s">
        <v>462</v>
      </c>
      <c r="D56" s="55" t="s">
        <v>570</v>
      </c>
      <c r="E56" s="26">
        <v>180</v>
      </c>
      <c r="F56" s="27" t="s">
        <v>124</v>
      </c>
      <c r="G56" s="28">
        <v>0</v>
      </c>
      <c r="H56" s="29">
        <v>0</v>
      </c>
      <c r="I56" s="30">
        <f t="shared" ref="I56:I105" si="2">E56*(G56-(G56*H56))</f>
        <v>0</v>
      </c>
      <c r="K56" s="119">
        <v>0</v>
      </c>
      <c r="L56" s="115">
        <v>0</v>
      </c>
      <c r="M56" s="30">
        <f>E56*(K56-(K56*L56))</f>
        <v>0</v>
      </c>
      <c r="O56" s="28">
        <v>0</v>
      </c>
      <c r="P56" s="115">
        <v>0</v>
      </c>
      <c r="Q56" s="116">
        <f>E56*(O56-(O56*P56))</f>
        <v>0</v>
      </c>
      <c r="S56" s="72"/>
      <c r="T56" s="38"/>
    </row>
    <row r="57" spans="1:20" ht="14.5" x14ac:dyDescent="0.35">
      <c r="A57" s="33" t="s">
        <v>6</v>
      </c>
      <c r="B57" s="42" t="s">
        <v>325</v>
      </c>
      <c r="C57" s="42" t="s">
        <v>326</v>
      </c>
      <c r="D57" s="33" t="s">
        <v>160</v>
      </c>
      <c r="E57" s="34">
        <v>447</v>
      </c>
      <c r="F57" s="35" t="s">
        <v>138</v>
      </c>
      <c r="G57" s="28">
        <v>0</v>
      </c>
      <c r="H57" s="29">
        <v>0</v>
      </c>
      <c r="I57" s="30">
        <f t="shared" si="2"/>
        <v>0</v>
      </c>
      <c r="K57" s="119">
        <v>0</v>
      </c>
      <c r="L57" s="115">
        <v>0</v>
      </c>
      <c r="M57" s="30">
        <f>E57*(K57-(K57*L57))</f>
        <v>0</v>
      </c>
      <c r="O57" s="28">
        <v>0</v>
      </c>
      <c r="P57" s="115">
        <v>0</v>
      </c>
      <c r="Q57" s="116">
        <f>E57*(O57-(O57*P57))</f>
        <v>0</v>
      </c>
      <c r="S57" s="72"/>
      <c r="T57" s="38"/>
    </row>
    <row r="58" spans="1:20" ht="14.5" x14ac:dyDescent="0.35">
      <c r="A58" s="31" t="s">
        <v>305</v>
      </c>
      <c r="B58" s="41" t="s">
        <v>307</v>
      </c>
      <c r="C58" s="41" t="s">
        <v>306</v>
      </c>
      <c r="D58" s="31" t="s">
        <v>302</v>
      </c>
      <c r="E58" s="26">
        <v>5</v>
      </c>
      <c r="F58" s="27" t="s">
        <v>125</v>
      </c>
      <c r="G58" s="28">
        <v>0</v>
      </c>
      <c r="H58" s="29">
        <v>0</v>
      </c>
      <c r="I58" s="30">
        <f t="shared" si="2"/>
        <v>0</v>
      </c>
      <c r="K58" s="119">
        <v>0</v>
      </c>
      <c r="L58" s="115">
        <v>0</v>
      </c>
      <c r="M58" s="30">
        <f>E58*(K58-(K58*L58))</f>
        <v>0</v>
      </c>
      <c r="O58" s="28">
        <v>0</v>
      </c>
      <c r="P58" s="115">
        <v>0</v>
      </c>
      <c r="Q58" s="116">
        <f>E58*(O58-(O58*P58))</f>
        <v>0</v>
      </c>
      <c r="S58" s="72"/>
      <c r="T58" s="38"/>
    </row>
    <row r="59" spans="1:20" ht="14.5" x14ac:dyDescent="0.35">
      <c r="A59" s="31" t="s">
        <v>7</v>
      </c>
      <c r="B59" s="41" t="s">
        <v>219</v>
      </c>
      <c r="C59" s="56" t="s">
        <v>562</v>
      </c>
      <c r="D59" s="55" t="s">
        <v>563</v>
      </c>
      <c r="E59" s="26">
        <v>5</v>
      </c>
      <c r="F59" s="27" t="s">
        <v>139</v>
      </c>
      <c r="G59" s="28">
        <v>0</v>
      </c>
      <c r="H59" s="29">
        <v>0</v>
      </c>
      <c r="I59" s="30">
        <f t="shared" si="2"/>
        <v>0</v>
      </c>
      <c r="K59" s="119">
        <v>0</v>
      </c>
      <c r="L59" s="115">
        <v>0</v>
      </c>
      <c r="M59" s="30">
        <f>E59*(K59-(K59*L59))</f>
        <v>0</v>
      </c>
      <c r="O59" s="28">
        <v>0</v>
      </c>
      <c r="P59" s="115">
        <v>0</v>
      </c>
      <c r="Q59" s="116">
        <f>E59*(O59-(O59*P59))</f>
        <v>0</v>
      </c>
      <c r="S59" s="72"/>
      <c r="T59" s="38"/>
    </row>
    <row r="60" spans="1:20" ht="14.5" x14ac:dyDescent="0.35">
      <c r="A60" s="31" t="s">
        <v>7</v>
      </c>
      <c r="B60" s="41" t="s">
        <v>324</v>
      </c>
      <c r="C60" s="41" t="s">
        <v>323</v>
      </c>
      <c r="D60" s="31" t="s">
        <v>160</v>
      </c>
      <c r="E60" s="26">
        <v>484</v>
      </c>
      <c r="F60" s="27" t="s">
        <v>125</v>
      </c>
      <c r="G60" s="28">
        <v>0</v>
      </c>
      <c r="H60" s="29">
        <v>0</v>
      </c>
      <c r="I60" s="30">
        <f t="shared" si="2"/>
        <v>0</v>
      </c>
      <c r="K60" s="119">
        <v>0</v>
      </c>
      <c r="L60" s="115">
        <v>0</v>
      </c>
      <c r="M60" s="30">
        <f>E60*(K60-(K60*L60))</f>
        <v>0</v>
      </c>
      <c r="O60" s="28">
        <v>0</v>
      </c>
      <c r="P60" s="115">
        <v>0</v>
      </c>
      <c r="Q60" s="116">
        <f>E60*(O60-(O60*P60))</f>
        <v>0</v>
      </c>
      <c r="S60" s="72"/>
      <c r="T60" s="38"/>
    </row>
    <row r="61" spans="1:20" ht="14.5" x14ac:dyDescent="0.35">
      <c r="A61" s="31" t="s">
        <v>43</v>
      </c>
      <c r="B61" s="41" t="s">
        <v>250</v>
      </c>
      <c r="C61" s="41" t="s">
        <v>214</v>
      </c>
      <c r="D61" s="31" t="s">
        <v>160</v>
      </c>
      <c r="E61" s="26">
        <v>46</v>
      </c>
      <c r="F61" s="27" t="s">
        <v>125</v>
      </c>
      <c r="G61" s="28">
        <v>0</v>
      </c>
      <c r="H61" s="29">
        <v>0</v>
      </c>
      <c r="I61" s="30">
        <f t="shared" si="2"/>
        <v>0</v>
      </c>
      <c r="K61" s="119">
        <v>0</v>
      </c>
      <c r="L61" s="115">
        <v>0</v>
      </c>
      <c r="M61" s="30">
        <f>E61*(K61-(K61*L61))</f>
        <v>0</v>
      </c>
      <c r="O61" s="28">
        <v>0</v>
      </c>
      <c r="P61" s="115">
        <v>0</v>
      </c>
      <c r="Q61" s="116">
        <f>E61*(O61-(O61*P61))</f>
        <v>0</v>
      </c>
      <c r="S61" s="72"/>
      <c r="T61" s="38"/>
    </row>
    <row r="62" spans="1:20" ht="14.5" x14ac:dyDescent="0.35">
      <c r="A62" s="31" t="s">
        <v>244</v>
      </c>
      <c r="B62" s="41" t="s">
        <v>246</v>
      </c>
      <c r="C62" s="41" t="s">
        <v>245</v>
      </c>
      <c r="D62" s="31" t="s">
        <v>160</v>
      </c>
      <c r="E62" s="26">
        <v>28</v>
      </c>
      <c r="F62" s="27" t="s">
        <v>125</v>
      </c>
      <c r="G62" s="28">
        <v>0</v>
      </c>
      <c r="H62" s="29">
        <v>0</v>
      </c>
      <c r="I62" s="30">
        <f t="shared" si="2"/>
        <v>0</v>
      </c>
      <c r="K62" s="119">
        <v>0</v>
      </c>
      <c r="L62" s="115">
        <v>0</v>
      </c>
      <c r="M62" s="30">
        <f>E62*(K62-(K62*L62))</f>
        <v>0</v>
      </c>
      <c r="O62" s="28">
        <v>0</v>
      </c>
      <c r="P62" s="115">
        <v>0</v>
      </c>
      <c r="Q62" s="116">
        <f>E62*(O62-(O62*P62))</f>
        <v>0</v>
      </c>
      <c r="S62" s="72"/>
      <c r="T62" s="38"/>
    </row>
    <row r="63" spans="1:20" ht="14.5" x14ac:dyDescent="0.35">
      <c r="A63" s="31" t="s">
        <v>59</v>
      </c>
      <c r="B63" s="41" t="s">
        <v>250</v>
      </c>
      <c r="C63" s="41" t="s">
        <v>217</v>
      </c>
      <c r="D63" s="31" t="s">
        <v>160</v>
      </c>
      <c r="E63" s="26">
        <v>40</v>
      </c>
      <c r="F63" s="27" t="s">
        <v>125</v>
      </c>
      <c r="G63" s="28">
        <v>0</v>
      </c>
      <c r="H63" s="29">
        <v>0</v>
      </c>
      <c r="I63" s="30">
        <f t="shared" si="2"/>
        <v>0</v>
      </c>
      <c r="K63" s="119">
        <v>0</v>
      </c>
      <c r="L63" s="115">
        <v>0</v>
      </c>
      <c r="M63" s="30">
        <f>E63*(K63-(K63*L63))</f>
        <v>0</v>
      </c>
      <c r="O63" s="28">
        <v>0</v>
      </c>
      <c r="P63" s="115">
        <v>0</v>
      </c>
      <c r="Q63" s="116">
        <f>E63*(O63-(O63*P63))</f>
        <v>0</v>
      </c>
      <c r="S63" s="72"/>
      <c r="T63" s="38"/>
    </row>
    <row r="64" spans="1:20" ht="14.5" x14ac:dyDescent="0.35">
      <c r="A64" s="31" t="s">
        <v>40</v>
      </c>
      <c r="B64" s="41" t="s">
        <v>250</v>
      </c>
      <c r="C64" s="41" t="s">
        <v>215</v>
      </c>
      <c r="D64" s="31" t="s">
        <v>160</v>
      </c>
      <c r="E64" s="26">
        <v>44</v>
      </c>
      <c r="F64" s="27" t="s">
        <v>125</v>
      </c>
      <c r="G64" s="28">
        <v>0</v>
      </c>
      <c r="H64" s="29">
        <v>0</v>
      </c>
      <c r="I64" s="30">
        <f t="shared" si="2"/>
        <v>0</v>
      </c>
      <c r="K64" s="119">
        <v>0</v>
      </c>
      <c r="L64" s="115">
        <v>0</v>
      </c>
      <c r="M64" s="30">
        <f>E64*(K64-(K64*L64))</f>
        <v>0</v>
      </c>
      <c r="O64" s="28">
        <v>0</v>
      </c>
      <c r="P64" s="115">
        <v>0</v>
      </c>
      <c r="Q64" s="116">
        <f>E64*(O64-(O64*P64))</f>
        <v>0</v>
      </c>
      <c r="S64" s="72"/>
      <c r="T64" s="38"/>
    </row>
    <row r="65" spans="1:20" ht="14.5" x14ac:dyDescent="0.35">
      <c r="A65" s="31" t="s">
        <v>241</v>
      </c>
      <c r="B65" s="41" t="s">
        <v>243</v>
      </c>
      <c r="C65" s="41" t="s">
        <v>242</v>
      </c>
      <c r="D65" s="31" t="s">
        <v>160</v>
      </c>
      <c r="E65" s="26">
        <v>28</v>
      </c>
      <c r="F65" s="27" t="s">
        <v>125</v>
      </c>
      <c r="G65" s="28">
        <v>0</v>
      </c>
      <c r="H65" s="29">
        <v>0</v>
      </c>
      <c r="I65" s="30">
        <f t="shared" si="2"/>
        <v>0</v>
      </c>
      <c r="K65" s="119">
        <v>0</v>
      </c>
      <c r="L65" s="115">
        <v>0</v>
      </c>
      <c r="M65" s="30">
        <f>E65*(K65-(K65*L65))</f>
        <v>0</v>
      </c>
      <c r="O65" s="28">
        <v>0</v>
      </c>
      <c r="P65" s="115">
        <v>0</v>
      </c>
      <c r="Q65" s="116">
        <f>E65*(O65-(O65*P65))</f>
        <v>0</v>
      </c>
      <c r="S65" s="72"/>
      <c r="T65" s="38"/>
    </row>
    <row r="66" spans="1:20" ht="14.5" x14ac:dyDescent="0.35">
      <c r="A66" s="31" t="s">
        <v>226</v>
      </c>
      <c r="B66" s="41" t="s">
        <v>228</v>
      </c>
      <c r="C66" s="41" t="s">
        <v>227</v>
      </c>
      <c r="D66" s="31" t="s">
        <v>160</v>
      </c>
      <c r="E66" s="26">
        <v>17</v>
      </c>
      <c r="F66" s="27" t="s">
        <v>125</v>
      </c>
      <c r="G66" s="28">
        <v>0</v>
      </c>
      <c r="H66" s="29">
        <v>0</v>
      </c>
      <c r="I66" s="30">
        <f t="shared" si="2"/>
        <v>0</v>
      </c>
      <c r="K66" s="119">
        <v>0</v>
      </c>
      <c r="L66" s="115">
        <v>0</v>
      </c>
      <c r="M66" s="30">
        <f>E66*(K66-(K66*L66))</f>
        <v>0</v>
      </c>
      <c r="O66" s="28">
        <v>0</v>
      </c>
      <c r="P66" s="115">
        <v>0</v>
      </c>
      <c r="Q66" s="116">
        <f>E66*(O66-(O66*P66))</f>
        <v>0</v>
      </c>
      <c r="S66" s="72"/>
      <c r="T66" s="38"/>
    </row>
    <row r="67" spans="1:20" ht="14.5" x14ac:dyDescent="0.35">
      <c r="A67" s="33" t="s">
        <v>235</v>
      </c>
      <c r="B67" s="42" t="s">
        <v>237</v>
      </c>
      <c r="C67" s="42" t="s">
        <v>236</v>
      </c>
      <c r="D67" s="33" t="s">
        <v>160</v>
      </c>
      <c r="E67" s="34">
        <v>28</v>
      </c>
      <c r="F67" s="35" t="s">
        <v>125</v>
      </c>
      <c r="G67" s="28">
        <v>0</v>
      </c>
      <c r="H67" s="29">
        <v>0</v>
      </c>
      <c r="I67" s="30">
        <f t="shared" si="2"/>
        <v>0</v>
      </c>
      <c r="K67" s="119">
        <v>0</v>
      </c>
      <c r="L67" s="115">
        <v>0</v>
      </c>
      <c r="M67" s="30">
        <f>E67*(K67-(K67*L67))</f>
        <v>0</v>
      </c>
      <c r="O67" s="28">
        <v>0</v>
      </c>
      <c r="P67" s="115">
        <v>0</v>
      </c>
      <c r="Q67" s="116">
        <f>E67*(O67-(O67*P67))</f>
        <v>0</v>
      </c>
      <c r="S67" s="72"/>
      <c r="T67" s="38"/>
    </row>
    <row r="68" spans="1:20" ht="14.5" x14ac:dyDescent="0.35">
      <c r="A68" s="33" t="s">
        <v>251</v>
      </c>
      <c r="B68" s="43" t="s">
        <v>252</v>
      </c>
      <c r="C68" s="44" t="s">
        <v>256</v>
      </c>
      <c r="D68" s="45" t="s">
        <v>160</v>
      </c>
      <c r="E68" s="26">
        <v>15</v>
      </c>
      <c r="F68" s="27" t="s">
        <v>125</v>
      </c>
      <c r="G68" s="28">
        <v>0</v>
      </c>
      <c r="H68" s="29">
        <v>0</v>
      </c>
      <c r="I68" s="30">
        <f t="shared" ref="I68:I75" si="3">E68*(G68-(G68*H68))</f>
        <v>0</v>
      </c>
      <c r="K68" s="119">
        <v>0</v>
      </c>
      <c r="L68" s="115">
        <v>0</v>
      </c>
      <c r="M68" s="30">
        <f>E68*(K68-(K68*L68))</f>
        <v>0</v>
      </c>
      <c r="O68" s="28">
        <v>0</v>
      </c>
      <c r="P68" s="115">
        <v>0</v>
      </c>
      <c r="Q68" s="116">
        <f>E68*(O68-(O68*P68))</f>
        <v>0</v>
      </c>
      <c r="S68" s="72"/>
      <c r="T68" s="38"/>
    </row>
    <row r="69" spans="1:20" ht="14.5" x14ac:dyDescent="0.35">
      <c r="A69" s="33" t="s">
        <v>253</v>
      </c>
      <c r="B69" s="43" t="s">
        <v>254</v>
      </c>
      <c r="C69" s="44" t="s">
        <v>257</v>
      </c>
      <c r="D69" s="45" t="s">
        <v>160</v>
      </c>
      <c r="E69" s="26">
        <v>14</v>
      </c>
      <c r="F69" s="35" t="s">
        <v>125</v>
      </c>
      <c r="G69" s="28">
        <v>0</v>
      </c>
      <c r="H69" s="29">
        <v>0</v>
      </c>
      <c r="I69" s="30">
        <f t="shared" si="3"/>
        <v>0</v>
      </c>
      <c r="K69" s="119">
        <v>0</v>
      </c>
      <c r="L69" s="115">
        <v>0</v>
      </c>
      <c r="M69" s="30">
        <f>E69*(K69-(K69*L69))</f>
        <v>0</v>
      </c>
      <c r="O69" s="28">
        <v>0</v>
      </c>
      <c r="P69" s="115">
        <v>0</v>
      </c>
      <c r="Q69" s="116">
        <f>E69*(O69-(O69*P69))</f>
        <v>0</v>
      </c>
      <c r="S69" s="72"/>
      <c r="T69" s="38"/>
    </row>
    <row r="70" spans="1:20" ht="14.5" x14ac:dyDescent="0.35">
      <c r="A70" s="31" t="s">
        <v>255</v>
      </c>
      <c r="B70" s="43" t="s">
        <v>228</v>
      </c>
      <c r="C70" s="44" t="s">
        <v>250</v>
      </c>
      <c r="D70" s="45" t="s">
        <v>160</v>
      </c>
      <c r="E70" s="26">
        <v>17</v>
      </c>
      <c r="F70" s="27" t="s">
        <v>125</v>
      </c>
      <c r="G70" s="28">
        <v>0</v>
      </c>
      <c r="H70" s="29">
        <v>0</v>
      </c>
      <c r="I70" s="30">
        <f t="shared" si="3"/>
        <v>0</v>
      </c>
      <c r="K70" s="119">
        <v>0</v>
      </c>
      <c r="L70" s="115">
        <v>0</v>
      </c>
      <c r="M70" s="30">
        <f>E70*(K70-(K70*L70))</f>
        <v>0</v>
      </c>
      <c r="O70" s="28">
        <v>0</v>
      </c>
      <c r="P70" s="115">
        <v>0</v>
      </c>
      <c r="Q70" s="116">
        <f>E70*(O70-(O70*P70))</f>
        <v>0</v>
      </c>
      <c r="S70" s="72"/>
      <c r="T70" s="38"/>
    </row>
    <row r="71" spans="1:20" ht="14.5" x14ac:dyDescent="0.35">
      <c r="A71" s="33" t="s">
        <v>220</v>
      </c>
      <c r="B71" s="42" t="s">
        <v>222</v>
      </c>
      <c r="C71" s="42" t="s">
        <v>221</v>
      </c>
      <c r="D71" s="33" t="s">
        <v>160</v>
      </c>
      <c r="E71" s="34">
        <v>79</v>
      </c>
      <c r="F71" s="35" t="s">
        <v>125</v>
      </c>
      <c r="G71" s="28">
        <v>0</v>
      </c>
      <c r="H71" s="29">
        <v>0</v>
      </c>
      <c r="I71" s="30">
        <f t="shared" si="3"/>
        <v>0</v>
      </c>
      <c r="K71" s="119">
        <v>0</v>
      </c>
      <c r="L71" s="115">
        <v>0</v>
      </c>
      <c r="M71" s="30">
        <f>E71*(K71-(K71*L71))</f>
        <v>0</v>
      </c>
      <c r="O71" s="28">
        <v>0</v>
      </c>
      <c r="P71" s="115">
        <v>0</v>
      </c>
      <c r="Q71" s="116">
        <f>E71*(O71-(O71*P71))</f>
        <v>0</v>
      </c>
      <c r="S71" s="72"/>
      <c r="T71" s="38"/>
    </row>
    <row r="72" spans="1:20" ht="14.5" x14ac:dyDescent="0.35">
      <c r="A72" s="31" t="s">
        <v>223</v>
      </c>
      <c r="B72" s="41" t="s">
        <v>225</v>
      </c>
      <c r="C72" s="41" t="s">
        <v>224</v>
      </c>
      <c r="D72" s="31" t="s">
        <v>160</v>
      </c>
      <c r="E72" s="26">
        <v>58</v>
      </c>
      <c r="F72" s="27" t="s">
        <v>125</v>
      </c>
      <c r="G72" s="28">
        <v>0</v>
      </c>
      <c r="H72" s="29">
        <v>0</v>
      </c>
      <c r="I72" s="30">
        <f t="shared" si="3"/>
        <v>0</v>
      </c>
      <c r="K72" s="119">
        <v>0</v>
      </c>
      <c r="L72" s="115">
        <v>0</v>
      </c>
      <c r="M72" s="30">
        <f>E72*(K72-(K72*L72))</f>
        <v>0</v>
      </c>
      <c r="O72" s="28">
        <v>0</v>
      </c>
      <c r="P72" s="115">
        <v>0</v>
      </c>
      <c r="Q72" s="116">
        <f>E72*(O72-(O72*P72))</f>
        <v>0</v>
      </c>
      <c r="S72" s="72"/>
      <c r="T72" s="38"/>
    </row>
    <row r="73" spans="1:20" ht="14.5" x14ac:dyDescent="0.35">
      <c r="A73" s="31" t="s">
        <v>229</v>
      </c>
      <c r="B73" s="41" t="s">
        <v>231</v>
      </c>
      <c r="C73" s="41" t="s">
        <v>230</v>
      </c>
      <c r="D73" s="31" t="s">
        <v>160</v>
      </c>
      <c r="E73" s="26">
        <v>32</v>
      </c>
      <c r="F73" s="27" t="s">
        <v>125</v>
      </c>
      <c r="G73" s="28">
        <v>0</v>
      </c>
      <c r="H73" s="29">
        <v>0</v>
      </c>
      <c r="I73" s="30">
        <f t="shared" si="3"/>
        <v>0</v>
      </c>
      <c r="K73" s="119">
        <v>0</v>
      </c>
      <c r="L73" s="115">
        <v>0</v>
      </c>
      <c r="M73" s="30">
        <f>E73*(K73-(K73*L73))</f>
        <v>0</v>
      </c>
      <c r="O73" s="28">
        <v>0</v>
      </c>
      <c r="P73" s="115">
        <v>0</v>
      </c>
      <c r="Q73" s="116">
        <f>E73*(O73-(O73*P73))</f>
        <v>0</v>
      </c>
      <c r="S73" s="72"/>
      <c r="T73" s="38"/>
    </row>
    <row r="74" spans="1:20" ht="14.5" x14ac:dyDescent="0.35">
      <c r="A74" s="31" t="s">
        <v>232</v>
      </c>
      <c r="B74" s="43" t="s">
        <v>234</v>
      </c>
      <c r="C74" s="44" t="s">
        <v>233</v>
      </c>
      <c r="D74" s="45" t="s">
        <v>160</v>
      </c>
      <c r="E74" s="26">
        <v>35</v>
      </c>
      <c r="F74" s="27" t="s">
        <v>125</v>
      </c>
      <c r="G74" s="28">
        <v>0</v>
      </c>
      <c r="H74" s="29">
        <v>0</v>
      </c>
      <c r="I74" s="30">
        <f t="shared" si="3"/>
        <v>0</v>
      </c>
      <c r="K74" s="119">
        <v>0</v>
      </c>
      <c r="L74" s="115">
        <v>0</v>
      </c>
      <c r="M74" s="30">
        <f>E74*(K74-(K74*L74))</f>
        <v>0</v>
      </c>
      <c r="O74" s="28">
        <v>0</v>
      </c>
      <c r="P74" s="115">
        <v>0</v>
      </c>
      <c r="Q74" s="116">
        <f>E74*(O74-(O74*P74))</f>
        <v>0</v>
      </c>
      <c r="S74" s="72"/>
      <c r="T74" s="38"/>
    </row>
    <row r="75" spans="1:20" ht="14.5" x14ac:dyDescent="0.35">
      <c r="A75" s="31" t="s">
        <v>238</v>
      </c>
      <c r="B75" s="43" t="s">
        <v>240</v>
      </c>
      <c r="C75" s="44" t="s">
        <v>239</v>
      </c>
      <c r="D75" s="45" t="s">
        <v>160</v>
      </c>
      <c r="E75" s="26">
        <v>32</v>
      </c>
      <c r="F75" s="27" t="s">
        <v>125</v>
      </c>
      <c r="G75" s="28">
        <v>0</v>
      </c>
      <c r="H75" s="29">
        <v>0</v>
      </c>
      <c r="I75" s="30">
        <f t="shared" si="3"/>
        <v>0</v>
      </c>
      <c r="K75" s="119">
        <v>0</v>
      </c>
      <c r="L75" s="115">
        <v>0</v>
      </c>
      <c r="M75" s="30">
        <f>E75*(K75-(K75*L75))</f>
        <v>0</v>
      </c>
      <c r="O75" s="28">
        <v>0</v>
      </c>
      <c r="P75" s="115">
        <v>0</v>
      </c>
      <c r="Q75" s="116">
        <f>E75*(O75-(O75*P75))</f>
        <v>0</v>
      </c>
      <c r="S75" s="72"/>
      <c r="T75" s="38"/>
    </row>
    <row r="76" spans="1:20" ht="14.5" x14ac:dyDescent="0.35">
      <c r="A76" s="31" t="s">
        <v>57</v>
      </c>
      <c r="B76" s="41" t="s">
        <v>250</v>
      </c>
      <c r="C76" s="41" t="s">
        <v>216</v>
      </c>
      <c r="D76" s="31" t="s">
        <v>160</v>
      </c>
      <c r="E76" s="26">
        <v>41</v>
      </c>
      <c r="F76" s="27" t="s">
        <v>125</v>
      </c>
      <c r="G76" s="28">
        <v>0</v>
      </c>
      <c r="H76" s="29">
        <v>0</v>
      </c>
      <c r="I76" s="30">
        <f t="shared" si="2"/>
        <v>0</v>
      </c>
      <c r="K76" s="119">
        <v>0</v>
      </c>
      <c r="L76" s="115">
        <v>0</v>
      </c>
      <c r="M76" s="30">
        <f>E76*(K76-(K76*L76))</f>
        <v>0</v>
      </c>
      <c r="O76" s="28">
        <v>0</v>
      </c>
      <c r="P76" s="115">
        <v>0</v>
      </c>
      <c r="Q76" s="116">
        <f>E76*(O76-(O76*P76))</f>
        <v>0</v>
      </c>
      <c r="S76" s="72"/>
      <c r="T76" s="38"/>
    </row>
    <row r="77" spans="1:20" ht="14.5" x14ac:dyDescent="0.35">
      <c r="A77" s="31" t="s">
        <v>61</v>
      </c>
      <c r="B77" s="41" t="s">
        <v>250</v>
      </c>
      <c r="C77" s="41" t="s">
        <v>218</v>
      </c>
      <c r="D77" s="31" t="s">
        <v>160</v>
      </c>
      <c r="E77" s="26">
        <v>40</v>
      </c>
      <c r="F77" s="27" t="s">
        <v>125</v>
      </c>
      <c r="G77" s="28">
        <v>0</v>
      </c>
      <c r="H77" s="29">
        <v>0</v>
      </c>
      <c r="I77" s="30">
        <f t="shared" si="2"/>
        <v>0</v>
      </c>
      <c r="K77" s="119">
        <v>0</v>
      </c>
      <c r="L77" s="115">
        <v>0</v>
      </c>
      <c r="M77" s="30">
        <f>E77*(K77-(K77*L77))</f>
        <v>0</v>
      </c>
      <c r="O77" s="28">
        <v>0</v>
      </c>
      <c r="P77" s="115">
        <v>0</v>
      </c>
      <c r="Q77" s="116">
        <f>E77*(O77-(O77*P77))</f>
        <v>0</v>
      </c>
      <c r="S77" s="72"/>
      <c r="T77" s="38"/>
    </row>
    <row r="78" spans="1:20" ht="14.5" x14ac:dyDescent="0.35">
      <c r="A78" s="31" t="s">
        <v>247</v>
      </c>
      <c r="B78" s="41" t="s">
        <v>249</v>
      </c>
      <c r="C78" s="41" t="s">
        <v>248</v>
      </c>
      <c r="D78" s="31" t="s">
        <v>160</v>
      </c>
      <c r="E78" s="26">
        <v>19</v>
      </c>
      <c r="F78" s="27" t="s">
        <v>125</v>
      </c>
      <c r="G78" s="28">
        <v>0</v>
      </c>
      <c r="H78" s="29">
        <v>0</v>
      </c>
      <c r="I78" s="30">
        <f t="shared" si="2"/>
        <v>0</v>
      </c>
      <c r="K78" s="119">
        <v>0</v>
      </c>
      <c r="L78" s="115">
        <v>0</v>
      </c>
      <c r="M78" s="30">
        <f>E78*(K78-(K78*L78))</f>
        <v>0</v>
      </c>
      <c r="O78" s="28">
        <v>0</v>
      </c>
      <c r="P78" s="115">
        <v>0</v>
      </c>
      <c r="Q78" s="116">
        <f>E78*(O78-(O78*P78))</f>
        <v>0</v>
      </c>
      <c r="S78" s="72"/>
      <c r="T78" s="38"/>
    </row>
    <row r="79" spans="1:20" ht="14.5" x14ac:dyDescent="0.35">
      <c r="A79" s="33" t="s">
        <v>62</v>
      </c>
      <c r="B79" s="41" t="s">
        <v>464</v>
      </c>
      <c r="C79" s="41" t="s">
        <v>465</v>
      </c>
      <c r="D79" s="55" t="s">
        <v>570</v>
      </c>
      <c r="E79" s="26">
        <v>5</v>
      </c>
      <c r="F79" s="27" t="s">
        <v>136</v>
      </c>
      <c r="G79" s="28">
        <v>0</v>
      </c>
      <c r="H79" s="29">
        <v>0</v>
      </c>
      <c r="I79" s="30">
        <f t="shared" si="2"/>
        <v>0</v>
      </c>
      <c r="K79" s="119">
        <v>0</v>
      </c>
      <c r="L79" s="115">
        <v>0</v>
      </c>
      <c r="M79" s="30">
        <f>E79*(K79-(K79*L79))</f>
        <v>0</v>
      </c>
      <c r="O79" s="28">
        <v>0</v>
      </c>
      <c r="P79" s="115">
        <v>0</v>
      </c>
      <c r="Q79" s="116">
        <f>E79*(O79-(O79*P79))</f>
        <v>0</v>
      </c>
      <c r="S79" s="72"/>
      <c r="T79" s="38"/>
    </row>
    <row r="80" spans="1:20" ht="14.5" x14ac:dyDescent="0.35">
      <c r="A80" s="33" t="s">
        <v>68</v>
      </c>
      <c r="B80" s="41" t="s">
        <v>467</v>
      </c>
      <c r="C80" s="41" t="s">
        <v>466</v>
      </c>
      <c r="D80" s="55" t="s">
        <v>570</v>
      </c>
      <c r="E80" s="26">
        <v>5</v>
      </c>
      <c r="F80" s="27" t="s">
        <v>136</v>
      </c>
      <c r="G80" s="28">
        <v>0</v>
      </c>
      <c r="H80" s="29">
        <v>0</v>
      </c>
      <c r="I80" s="30">
        <f t="shared" si="2"/>
        <v>0</v>
      </c>
      <c r="K80" s="119">
        <v>0</v>
      </c>
      <c r="L80" s="115">
        <v>0</v>
      </c>
      <c r="M80" s="30">
        <f>E80*(K80-(K80*L80))</f>
        <v>0</v>
      </c>
      <c r="O80" s="28">
        <v>0</v>
      </c>
      <c r="P80" s="115">
        <v>0</v>
      </c>
      <c r="Q80" s="116">
        <f>E80*(O80-(O80*P80))</f>
        <v>0</v>
      </c>
      <c r="S80" s="72"/>
      <c r="T80" s="38"/>
    </row>
    <row r="81" spans="1:20" ht="14.5" x14ac:dyDescent="0.35">
      <c r="A81" s="33" t="s">
        <v>470</v>
      </c>
      <c r="B81" s="41" t="s">
        <v>468</v>
      </c>
      <c r="C81" s="41" t="s">
        <v>469</v>
      </c>
      <c r="D81" s="55" t="s">
        <v>570</v>
      </c>
      <c r="E81" s="26">
        <v>2</v>
      </c>
      <c r="F81" s="27" t="s">
        <v>132</v>
      </c>
      <c r="G81" s="28">
        <v>0</v>
      </c>
      <c r="H81" s="29">
        <v>0</v>
      </c>
      <c r="I81" s="30">
        <f t="shared" si="2"/>
        <v>0</v>
      </c>
      <c r="K81" s="119">
        <v>0</v>
      </c>
      <c r="L81" s="115">
        <v>0</v>
      </c>
      <c r="M81" s="30">
        <f>E81*(K81-(K81*L81))</f>
        <v>0</v>
      </c>
      <c r="O81" s="28">
        <v>0</v>
      </c>
      <c r="P81" s="115">
        <v>0</v>
      </c>
      <c r="Q81" s="116">
        <f>E81*(O81-(O81*P81))</f>
        <v>0</v>
      </c>
      <c r="S81" s="72"/>
      <c r="T81" s="38"/>
    </row>
    <row r="82" spans="1:20" ht="14.5" x14ac:dyDescent="0.35">
      <c r="A82" s="33" t="s">
        <v>12</v>
      </c>
      <c r="B82" s="42" t="s">
        <v>378</v>
      </c>
      <c r="C82" s="42" t="s">
        <v>377</v>
      </c>
      <c r="D82" s="33" t="s">
        <v>160</v>
      </c>
      <c r="E82" s="34">
        <v>0</v>
      </c>
      <c r="F82" s="35" t="s">
        <v>132</v>
      </c>
      <c r="G82" s="28">
        <v>0</v>
      </c>
      <c r="H82" s="29">
        <v>0</v>
      </c>
      <c r="I82" s="30">
        <f t="shared" si="2"/>
        <v>0</v>
      </c>
      <c r="K82" s="119">
        <v>0</v>
      </c>
      <c r="L82" s="115">
        <v>0</v>
      </c>
      <c r="M82" s="30">
        <f>E82*(K82-(K82*L82))</f>
        <v>0</v>
      </c>
      <c r="O82" s="28">
        <v>0</v>
      </c>
      <c r="P82" s="115">
        <v>0</v>
      </c>
      <c r="Q82" s="116">
        <f>E82*(O82-(O82*P82))</f>
        <v>0</v>
      </c>
      <c r="S82" s="72"/>
      <c r="T82" s="38"/>
    </row>
    <row r="83" spans="1:20" ht="14.5" x14ac:dyDescent="0.35">
      <c r="A83" s="33" t="s">
        <v>70</v>
      </c>
      <c r="B83" s="41" t="s">
        <v>379</v>
      </c>
      <c r="C83" s="41" t="s">
        <v>376</v>
      </c>
      <c r="D83" s="33" t="s">
        <v>160</v>
      </c>
      <c r="E83" s="26">
        <v>0</v>
      </c>
      <c r="F83" s="27" t="s">
        <v>140</v>
      </c>
      <c r="G83" s="28">
        <v>0</v>
      </c>
      <c r="H83" s="29">
        <v>0</v>
      </c>
      <c r="I83" s="30">
        <f t="shared" si="2"/>
        <v>0</v>
      </c>
      <c r="K83" s="119">
        <v>0</v>
      </c>
      <c r="L83" s="115">
        <v>0</v>
      </c>
      <c r="M83" s="30">
        <f>E83*(K83-(K83*L83))</f>
        <v>0</v>
      </c>
      <c r="O83" s="28">
        <v>0</v>
      </c>
      <c r="P83" s="115">
        <v>0</v>
      </c>
      <c r="Q83" s="116">
        <f>E83*(O83-(O83*P83))</f>
        <v>0</v>
      </c>
      <c r="S83" s="72"/>
      <c r="T83" s="38"/>
    </row>
    <row r="84" spans="1:20" ht="14.5" x14ac:dyDescent="0.35">
      <c r="A84" s="33" t="s">
        <v>58</v>
      </c>
      <c r="B84" s="41" t="s">
        <v>471</v>
      </c>
      <c r="C84" s="44" t="s">
        <v>472</v>
      </c>
      <c r="D84" s="55" t="s">
        <v>570</v>
      </c>
      <c r="E84" s="26">
        <v>25</v>
      </c>
      <c r="F84" s="27" t="s">
        <v>124</v>
      </c>
      <c r="G84" s="28">
        <v>0</v>
      </c>
      <c r="H84" s="29">
        <v>0</v>
      </c>
      <c r="I84" s="30">
        <f t="shared" si="2"/>
        <v>0</v>
      </c>
      <c r="K84" s="119">
        <v>0</v>
      </c>
      <c r="L84" s="115">
        <v>0</v>
      </c>
      <c r="M84" s="30">
        <f>E84*(K84-(K84*L84))</f>
        <v>0</v>
      </c>
      <c r="O84" s="28">
        <v>0</v>
      </c>
      <c r="P84" s="115">
        <v>0</v>
      </c>
      <c r="Q84" s="116">
        <f>E84*(O84-(O84*P84))</f>
        <v>0</v>
      </c>
      <c r="S84" s="72"/>
      <c r="T84" s="38"/>
    </row>
    <row r="85" spans="1:20" ht="14.5" x14ac:dyDescent="0.35">
      <c r="A85" s="33" t="s">
        <v>477</v>
      </c>
      <c r="B85" s="41" t="s">
        <v>479</v>
      </c>
      <c r="C85" s="41" t="s">
        <v>478</v>
      </c>
      <c r="D85" s="55" t="s">
        <v>570</v>
      </c>
      <c r="E85" s="26">
        <v>0</v>
      </c>
      <c r="F85" s="27" t="s">
        <v>124</v>
      </c>
      <c r="G85" s="28">
        <v>0</v>
      </c>
      <c r="H85" s="29">
        <v>0</v>
      </c>
      <c r="I85" s="30">
        <f t="shared" si="2"/>
        <v>0</v>
      </c>
      <c r="K85" s="119">
        <v>0</v>
      </c>
      <c r="L85" s="115">
        <v>0</v>
      </c>
      <c r="M85" s="30">
        <f>E85*(K85-(K85*L85))</f>
        <v>0</v>
      </c>
      <c r="O85" s="28">
        <v>0</v>
      </c>
      <c r="P85" s="115">
        <v>0</v>
      </c>
      <c r="Q85" s="116">
        <f>E85*(O85-(O85*P85))</f>
        <v>0</v>
      </c>
      <c r="S85" s="72"/>
      <c r="T85" s="38"/>
    </row>
    <row r="86" spans="1:20" ht="14.5" x14ac:dyDescent="0.35">
      <c r="A86" s="33" t="s">
        <v>30</v>
      </c>
      <c r="B86" s="41" t="s">
        <v>370</v>
      </c>
      <c r="C86" s="41" t="s">
        <v>375</v>
      </c>
      <c r="D86" s="31" t="s">
        <v>160</v>
      </c>
      <c r="E86" s="26">
        <v>7</v>
      </c>
      <c r="F86" s="27" t="s">
        <v>135</v>
      </c>
      <c r="G86" s="28">
        <v>0</v>
      </c>
      <c r="H86" s="29">
        <v>0</v>
      </c>
      <c r="I86" s="30">
        <f t="shared" si="2"/>
        <v>0</v>
      </c>
      <c r="K86" s="119">
        <v>0</v>
      </c>
      <c r="L86" s="115">
        <v>0</v>
      </c>
      <c r="M86" s="30">
        <f>E86*(K86-(K86*L86))</f>
        <v>0</v>
      </c>
      <c r="O86" s="28">
        <v>0</v>
      </c>
      <c r="P86" s="115">
        <v>0</v>
      </c>
      <c r="Q86" s="116">
        <f>E86*(O86-(O86*P86))</f>
        <v>0</v>
      </c>
      <c r="S86" s="72"/>
      <c r="T86" s="38"/>
    </row>
    <row r="87" spans="1:20" ht="14.5" x14ac:dyDescent="0.35">
      <c r="A87" s="33" t="s">
        <v>11</v>
      </c>
      <c r="B87" s="42" t="s">
        <v>371</v>
      </c>
      <c r="C87" s="42" t="s">
        <v>374</v>
      </c>
      <c r="D87" s="31" t="s">
        <v>160</v>
      </c>
      <c r="E87" s="34">
        <v>14</v>
      </c>
      <c r="F87" s="35" t="s">
        <v>135</v>
      </c>
      <c r="G87" s="28">
        <v>0</v>
      </c>
      <c r="H87" s="29">
        <v>0</v>
      </c>
      <c r="I87" s="30">
        <f t="shared" si="2"/>
        <v>0</v>
      </c>
      <c r="K87" s="119">
        <v>0</v>
      </c>
      <c r="L87" s="115">
        <v>0</v>
      </c>
      <c r="M87" s="30">
        <f>E87*(K87-(K87*L87))</f>
        <v>0</v>
      </c>
      <c r="O87" s="28">
        <v>0</v>
      </c>
      <c r="P87" s="115">
        <v>0</v>
      </c>
      <c r="Q87" s="116">
        <f>E87*(O87-(O87*P87))</f>
        <v>0</v>
      </c>
      <c r="S87" s="72"/>
      <c r="T87" s="38"/>
    </row>
    <row r="88" spans="1:20" ht="14.5" x14ac:dyDescent="0.35">
      <c r="A88" s="33" t="s">
        <v>10</v>
      </c>
      <c r="B88" s="42" t="s">
        <v>369</v>
      </c>
      <c r="C88" s="42" t="s">
        <v>373</v>
      </c>
      <c r="D88" s="31" t="s">
        <v>160</v>
      </c>
      <c r="E88" s="34">
        <v>14</v>
      </c>
      <c r="F88" s="35" t="s">
        <v>135</v>
      </c>
      <c r="G88" s="28">
        <v>0</v>
      </c>
      <c r="H88" s="29">
        <v>0</v>
      </c>
      <c r="I88" s="30">
        <f t="shared" si="2"/>
        <v>0</v>
      </c>
      <c r="K88" s="119">
        <v>0</v>
      </c>
      <c r="L88" s="115">
        <v>0</v>
      </c>
      <c r="M88" s="30">
        <f>E88*(K88-(K88*L88))</f>
        <v>0</v>
      </c>
      <c r="O88" s="28">
        <v>0</v>
      </c>
      <c r="P88" s="115">
        <v>0</v>
      </c>
      <c r="Q88" s="116">
        <f>E88*(O88-(O88*P88))</f>
        <v>0</v>
      </c>
      <c r="S88" s="72"/>
      <c r="T88" s="38"/>
    </row>
    <row r="89" spans="1:20" ht="14.5" x14ac:dyDescent="0.35">
      <c r="A89" s="33" t="s">
        <v>3</v>
      </c>
      <c r="B89" s="41" t="s">
        <v>368</v>
      </c>
      <c r="C89" s="41" t="s">
        <v>372</v>
      </c>
      <c r="D89" s="31" t="s">
        <v>160</v>
      </c>
      <c r="E89" s="26">
        <v>31</v>
      </c>
      <c r="F89" s="27" t="s">
        <v>135</v>
      </c>
      <c r="G89" s="28">
        <v>0</v>
      </c>
      <c r="H89" s="29">
        <v>0</v>
      </c>
      <c r="I89" s="30">
        <f t="shared" si="2"/>
        <v>0</v>
      </c>
      <c r="K89" s="119">
        <v>0</v>
      </c>
      <c r="L89" s="115">
        <v>0</v>
      </c>
      <c r="M89" s="30">
        <f>E89*(K89-(K89*L89))</f>
        <v>0</v>
      </c>
      <c r="O89" s="28">
        <v>0</v>
      </c>
      <c r="P89" s="115">
        <v>0</v>
      </c>
      <c r="Q89" s="116">
        <f>E89*(O89-(O89*P89))</f>
        <v>0</v>
      </c>
      <c r="S89" s="72"/>
      <c r="T89" s="38"/>
    </row>
    <row r="90" spans="1:20" ht="14.5" x14ac:dyDescent="0.35">
      <c r="A90" s="33" t="s">
        <v>49</v>
      </c>
      <c r="B90" s="41" t="s">
        <v>473</v>
      </c>
      <c r="C90" s="41" t="s">
        <v>474</v>
      </c>
      <c r="D90" s="31" t="s">
        <v>475</v>
      </c>
      <c r="E90" s="26">
        <v>67</v>
      </c>
      <c r="F90" s="27" t="s">
        <v>124</v>
      </c>
      <c r="G90" s="28">
        <v>0</v>
      </c>
      <c r="H90" s="29">
        <v>0</v>
      </c>
      <c r="I90" s="30">
        <f t="shared" si="2"/>
        <v>0</v>
      </c>
      <c r="K90" s="119">
        <v>0</v>
      </c>
      <c r="L90" s="115">
        <v>0</v>
      </c>
      <c r="M90" s="30">
        <f>E90*(K90-(K90*L90))</f>
        <v>0</v>
      </c>
      <c r="O90" s="28">
        <v>0</v>
      </c>
      <c r="P90" s="115">
        <v>0</v>
      </c>
      <c r="Q90" s="116">
        <f>E90*(O90-(O90*P90))</f>
        <v>0</v>
      </c>
      <c r="S90" s="72"/>
      <c r="T90" s="38"/>
    </row>
    <row r="91" spans="1:20" ht="14.5" x14ac:dyDescent="0.35">
      <c r="A91" s="33" t="s">
        <v>51</v>
      </c>
      <c r="B91" s="41" t="s">
        <v>481</v>
      </c>
      <c r="C91" s="41" t="s">
        <v>480</v>
      </c>
      <c r="D91" s="31" t="s">
        <v>476</v>
      </c>
      <c r="E91" s="26">
        <v>4</v>
      </c>
      <c r="F91" s="27" t="s">
        <v>137</v>
      </c>
      <c r="G91" s="28">
        <v>0</v>
      </c>
      <c r="H91" s="29">
        <v>0</v>
      </c>
      <c r="I91" s="30">
        <f t="shared" si="2"/>
        <v>0</v>
      </c>
      <c r="K91" s="119">
        <v>0</v>
      </c>
      <c r="L91" s="115">
        <v>0</v>
      </c>
      <c r="M91" s="30">
        <f>E91*(K91-(K91*L91))</f>
        <v>0</v>
      </c>
      <c r="O91" s="28">
        <v>0</v>
      </c>
      <c r="P91" s="115">
        <v>0</v>
      </c>
      <c r="Q91" s="116">
        <f>E91*(O91-(O91*P91))</f>
        <v>0</v>
      </c>
      <c r="S91" s="72"/>
      <c r="T91" s="38"/>
    </row>
    <row r="92" spans="1:20" ht="14.5" x14ac:dyDescent="0.35">
      <c r="A92" s="33" t="s">
        <v>482</v>
      </c>
      <c r="B92" s="41" t="s">
        <v>484</v>
      </c>
      <c r="C92" s="41" t="s">
        <v>483</v>
      </c>
      <c r="D92" s="31" t="s">
        <v>476</v>
      </c>
      <c r="E92" s="26">
        <v>3</v>
      </c>
      <c r="F92" s="27" t="s">
        <v>124</v>
      </c>
      <c r="G92" s="28">
        <v>0</v>
      </c>
      <c r="H92" s="29">
        <v>0</v>
      </c>
      <c r="I92" s="30">
        <f t="shared" si="2"/>
        <v>0</v>
      </c>
      <c r="K92" s="119">
        <v>0</v>
      </c>
      <c r="L92" s="115">
        <v>0</v>
      </c>
      <c r="M92" s="30">
        <f>E92*(K92-(K92*L92))</f>
        <v>0</v>
      </c>
      <c r="O92" s="28">
        <v>0</v>
      </c>
      <c r="P92" s="115">
        <v>0</v>
      </c>
      <c r="Q92" s="116">
        <f>E92*(O92-(O92*P92))</f>
        <v>0</v>
      </c>
      <c r="S92" s="72"/>
      <c r="T92" s="38"/>
    </row>
    <row r="93" spans="1:20" ht="14.5" x14ac:dyDescent="0.35">
      <c r="A93" s="33" t="s">
        <v>485</v>
      </c>
      <c r="B93" s="41" t="s">
        <v>487</v>
      </c>
      <c r="C93" s="41" t="s">
        <v>486</v>
      </c>
      <c r="D93" s="31" t="s">
        <v>476</v>
      </c>
      <c r="E93" s="26">
        <v>5</v>
      </c>
      <c r="F93" s="27" t="s">
        <v>142</v>
      </c>
      <c r="G93" s="28">
        <v>0</v>
      </c>
      <c r="H93" s="29">
        <v>0</v>
      </c>
      <c r="I93" s="30">
        <f t="shared" si="2"/>
        <v>0</v>
      </c>
      <c r="K93" s="119">
        <v>0</v>
      </c>
      <c r="L93" s="115">
        <v>0</v>
      </c>
      <c r="M93" s="30">
        <f>E93*(K93-(K93*L93))</f>
        <v>0</v>
      </c>
      <c r="O93" s="28">
        <v>0</v>
      </c>
      <c r="P93" s="115">
        <v>0</v>
      </c>
      <c r="Q93" s="116">
        <f>E93*(O93-(O93*P93))</f>
        <v>0</v>
      </c>
      <c r="S93" s="72"/>
      <c r="T93" s="38"/>
    </row>
    <row r="94" spans="1:20" ht="14.5" x14ac:dyDescent="0.35">
      <c r="A94" s="33" t="s">
        <v>92</v>
      </c>
      <c r="B94" s="42" t="s">
        <v>366</v>
      </c>
      <c r="C94" s="42" t="s">
        <v>367</v>
      </c>
      <c r="D94" s="33" t="s">
        <v>570</v>
      </c>
      <c r="E94" s="34">
        <v>78</v>
      </c>
      <c r="F94" s="35" t="s">
        <v>134</v>
      </c>
      <c r="G94" s="28">
        <v>0</v>
      </c>
      <c r="H94" s="29">
        <v>0</v>
      </c>
      <c r="I94" s="30">
        <f t="shared" si="2"/>
        <v>0</v>
      </c>
      <c r="K94" s="119">
        <v>0</v>
      </c>
      <c r="L94" s="115">
        <v>0</v>
      </c>
      <c r="M94" s="30">
        <f>E94*(K94-(K94*L94))</f>
        <v>0</v>
      </c>
      <c r="O94" s="28">
        <v>0</v>
      </c>
      <c r="P94" s="115">
        <v>0</v>
      </c>
      <c r="Q94" s="116">
        <f>E94*(O94-(O94*P94))</f>
        <v>0</v>
      </c>
      <c r="S94" s="72"/>
      <c r="T94" s="38"/>
    </row>
    <row r="95" spans="1:20" ht="14.5" x14ac:dyDescent="0.35">
      <c r="A95" s="33" t="s">
        <v>97</v>
      </c>
      <c r="B95" s="42" t="s">
        <v>250</v>
      </c>
      <c r="C95" s="42" t="s">
        <v>365</v>
      </c>
      <c r="D95" s="33" t="s">
        <v>570</v>
      </c>
      <c r="E95" s="34">
        <v>15</v>
      </c>
      <c r="F95" s="35" t="s">
        <v>134</v>
      </c>
      <c r="G95" s="28">
        <v>0</v>
      </c>
      <c r="H95" s="29">
        <v>0</v>
      </c>
      <c r="I95" s="30">
        <f t="shared" si="2"/>
        <v>0</v>
      </c>
      <c r="K95" s="119">
        <v>0</v>
      </c>
      <c r="L95" s="115">
        <v>0</v>
      </c>
      <c r="M95" s="30">
        <f>E95*(K95-(K95*L95))</f>
        <v>0</v>
      </c>
      <c r="O95" s="28">
        <v>0</v>
      </c>
      <c r="P95" s="115">
        <v>0</v>
      </c>
      <c r="Q95" s="116">
        <f>E95*(O95-(O95*P95))</f>
        <v>0</v>
      </c>
      <c r="S95" s="72"/>
      <c r="T95" s="38"/>
    </row>
    <row r="96" spans="1:20" ht="14.5" x14ac:dyDescent="0.35">
      <c r="A96" s="33" t="s">
        <v>60</v>
      </c>
      <c r="B96" s="41" t="s">
        <v>488</v>
      </c>
      <c r="C96" s="41" t="s">
        <v>451</v>
      </c>
      <c r="D96" s="33" t="s">
        <v>570</v>
      </c>
      <c r="E96" s="26">
        <v>3</v>
      </c>
      <c r="F96" s="27" t="s">
        <v>143</v>
      </c>
      <c r="G96" s="28">
        <v>0</v>
      </c>
      <c r="H96" s="29">
        <v>0</v>
      </c>
      <c r="I96" s="30">
        <f t="shared" si="2"/>
        <v>0</v>
      </c>
      <c r="K96" s="119">
        <v>0</v>
      </c>
      <c r="L96" s="115">
        <v>0</v>
      </c>
      <c r="M96" s="30">
        <f>E96*(K96-(K96*L96))</f>
        <v>0</v>
      </c>
      <c r="O96" s="28">
        <v>0</v>
      </c>
      <c r="P96" s="115">
        <v>0</v>
      </c>
      <c r="Q96" s="116">
        <f>E96*(O96-(O96*P96))</f>
        <v>0</v>
      </c>
      <c r="S96" s="72"/>
      <c r="T96" s="38"/>
    </row>
    <row r="97" spans="1:20" ht="14.5" x14ac:dyDescent="0.35">
      <c r="A97" s="33" t="s">
        <v>83</v>
      </c>
      <c r="B97" s="41" t="s">
        <v>327</v>
      </c>
      <c r="C97" s="41" t="s">
        <v>328</v>
      </c>
      <c r="D97" s="31" t="s">
        <v>160</v>
      </c>
      <c r="E97" s="26">
        <v>342</v>
      </c>
      <c r="F97" s="27" t="s">
        <v>124</v>
      </c>
      <c r="G97" s="28">
        <v>0</v>
      </c>
      <c r="H97" s="29">
        <v>0</v>
      </c>
      <c r="I97" s="30">
        <f t="shared" si="2"/>
        <v>0</v>
      </c>
      <c r="K97" s="119">
        <v>0</v>
      </c>
      <c r="L97" s="115">
        <v>0</v>
      </c>
      <c r="M97" s="30">
        <f>E97*(K97-(K97*L97))</f>
        <v>0</v>
      </c>
      <c r="O97" s="28">
        <v>0</v>
      </c>
      <c r="P97" s="115">
        <v>0</v>
      </c>
      <c r="Q97" s="116">
        <f>E97*(O97-(O97*P97))</f>
        <v>0</v>
      </c>
      <c r="S97" s="72"/>
      <c r="T97" s="38"/>
    </row>
    <row r="98" spans="1:20" ht="14.5" x14ac:dyDescent="0.35">
      <c r="A98" s="31" t="s">
        <v>1</v>
      </c>
      <c r="B98" s="41" t="s">
        <v>184</v>
      </c>
      <c r="C98" s="41" t="s">
        <v>202</v>
      </c>
      <c r="D98" s="31" t="s">
        <v>160</v>
      </c>
      <c r="E98" s="26">
        <v>80</v>
      </c>
      <c r="F98" s="27" t="s">
        <v>124</v>
      </c>
      <c r="G98" s="28">
        <v>0</v>
      </c>
      <c r="H98" s="29">
        <v>0</v>
      </c>
      <c r="I98" s="30">
        <f t="shared" si="2"/>
        <v>0</v>
      </c>
      <c r="K98" s="119">
        <v>0</v>
      </c>
      <c r="L98" s="115">
        <v>0</v>
      </c>
      <c r="M98" s="30">
        <f>E98*(K98-(K98*L98))</f>
        <v>0</v>
      </c>
      <c r="O98" s="28">
        <v>0</v>
      </c>
      <c r="P98" s="115">
        <v>0</v>
      </c>
      <c r="Q98" s="116">
        <f>E98*(O98-(O98*P98))</f>
        <v>0</v>
      </c>
      <c r="S98" s="72"/>
      <c r="T98" s="38"/>
    </row>
    <row r="99" spans="1:20" ht="14.5" x14ac:dyDescent="0.35">
      <c r="A99" s="31" t="s">
        <v>75</v>
      </c>
      <c r="B99" s="41" t="s">
        <v>183</v>
      </c>
      <c r="C99" s="41" t="s">
        <v>201</v>
      </c>
      <c r="D99" s="31" t="s">
        <v>160</v>
      </c>
      <c r="E99" s="26">
        <v>360</v>
      </c>
      <c r="F99" s="27" t="s">
        <v>124</v>
      </c>
      <c r="G99" s="28">
        <v>0</v>
      </c>
      <c r="H99" s="29">
        <v>0</v>
      </c>
      <c r="I99" s="30">
        <f t="shared" si="2"/>
        <v>0</v>
      </c>
      <c r="K99" s="119">
        <v>0</v>
      </c>
      <c r="L99" s="115">
        <v>0</v>
      </c>
      <c r="M99" s="30">
        <f>E99*(K99-(K99*L99))</f>
        <v>0</v>
      </c>
      <c r="O99" s="28">
        <v>0</v>
      </c>
      <c r="P99" s="115">
        <v>0</v>
      </c>
      <c r="Q99" s="116">
        <f>E99*(O99-(O99*P99))</f>
        <v>0</v>
      </c>
      <c r="S99" s="72"/>
      <c r="T99" s="38"/>
    </row>
    <row r="100" spans="1:20" ht="14.5" x14ac:dyDescent="0.35">
      <c r="A100" s="33" t="s">
        <v>102</v>
      </c>
      <c r="B100" s="41" t="s">
        <v>357</v>
      </c>
      <c r="C100" s="41" t="s">
        <v>360</v>
      </c>
      <c r="D100" s="31" t="s">
        <v>160</v>
      </c>
      <c r="E100" s="26">
        <v>62</v>
      </c>
      <c r="F100" s="27" t="s">
        <v>124</v>
      </c>
      <c r="G100" s="28">
        <v>0</v>
      </c>
      <c r="H100" s="29">
        <v>0</v>
      </c>
      <c r="I100" s="30">
        <f t="shared" si="2"/>
        <v>0</v>
      </c>
      <c r="K100" s="119">
        <v>0</v>
      </c>
      <c r="L100" s="115">
        <v>0</v>
      </c>
      <c r="M100" s="30">
        <f>E100*(K100-(K100*L100))</f>
        <v>0</v>
      </c>
      <c r="O100" s="28">
        <v>0</v>
      </c>
      <c r="P100" s="115">
        <v>0</v>
      </c>
      <c r="Q100" s="116">
        <f>E100*(O100-(O100*P100))</f>
        <v>0</v>
      </c>
      <c r="S100" s="72"/>
      <c r="T100" s="38"/>
    </row>
    <row r="101" spans="1:20" ht="14.5" x14ac:dyDescent="0.35">
      <c r="A101" s="33" t="s">
        <v>103</v>
      </c>
      <c r="B101" s="41" t="s">
        <v>358</v>
      </c>
      <c r="C101" s="41" t="s">
        <v>361</v>
      </c>
      <c r="D101" s="31" t="s">
        <v>160</v>
      </c>
      <c r="E101" s="26">
        <v>64</v>
      </c>
      <c r="F101" s="27" t="s">
        <v>124</v>
      </c>
      <c r="G101" s="28">
        <v>0</v>
      </c>
      <c r="H101" s="29">
        <v>0</v>
      </c>
      <c r="I101" s="30">
        <f t="shared" si="2"/>
        <v>0</v>
      </c>
      <c r="K101" s="119">
        <v>0</v>
      </c>
      <c r="L101" s="115">
        <v>0</v>
      </c>
      <c r="M101" s="30">
        <f>E101*(K101-(K101*L101))</f>
        <v>0</v>
      </c>
      <c r="O101" s="28">
        <v>0</v>
      </c>
      <c r="P101" s="115">
        <v>0</v>
      </c>
      <c r="Q101" s="116">
        <f>E101*(O101-(O101*P101))</f>
        <v>0</v>
      </c>
      <c r="S101" s="72"/>
      <c r="T101" s="38"/>
    </row>
    <row r="102" spans="1:20" ht="14.5" x14ac:dyDescent="0.35">
      <c r="A102" s="33" t="s">
        <v>104</v>
      </c>
      <c r="B102" s="41" t="s">
        <v>355</v>
      </c>
      <c r="C102" s="41" t="s">
        <v>362</v>
      </c>
      <c r="D102" s="31" t="s">
        <v>160</v>
      </c>
      <c r="E102" s="26">
        <v>52</v>
      </c>
      <c r="F102" s="27" t="s">
        <v>124</v>
      </c>
      <c r="G102" s="28">
        <v>0</v>
      </c>
      <c r="H102" s="29">
        <v>0</v>
      </c>
      <c r="I102" s="30">
        <f t="shared" si="2"/>
        <v>0</v>
      </c>
      <c r="K102" s="119">
        <v>0</v>
      </c>
      <c r="L102" s="115">
        <v>0</v>
      </c>
      <c r="M102" s="30">
        <f>E102*(K102-(K102*L102))</f>
        <v>0</v>
      </c>
      <c r="O102" s="28">
        <v>0</v>
      </c>
      <c r="P102" s="115">
        <v>0</v>
      </c>
      <c r="Q102" s="116">
        <f>E102*(O102-(O102*P102))</f>
        <v>0</v>
      </c>
      <c r="S102" s="72"/>
      <c r="T102" s="38"/>
    </row>
    <row r="103" spans="1:20" ht="14.5" x14ac:dyDescent="0.35">
      <c r="A103" s="33" t="s">
        <v>28</v>
      </c>
      <c r="B103" s="41" t="s">
        <v>356</v>
      </c>
      <c r="C103" s="41" t="s">
        <v>359</v>
      </c>
      <c r="D103" s="31" t="s">
        <v>160</v>
      </c>
      <c r="E103" s="26">
        <v>61</v>
      </c>
      <c r="F103" s="27" t="s">
        <v>124</v>
      </c>
      <c r="G103" s="28">
        <v>0</v>
      </c>
      <c r="H103" s="29">
        <v>0</v>
      </c>
      <c r="I103" s="30">
        <f t="shared" si="2"/>
        <v>0</v>
      </c>
      <c r="K103" s="119">
        <v>0</v>
      </c>
      <c r="L103" s="115">
        <v>0</v>
      </c>
      <c r="M103" s="30">
        <f>E103*(K103-(K103*L103))</f>
        <v>0</v>
      </c>
      <c r="O103" s="28">
        <v>0</v>
      </c>
      <c r="P103" s="115">
        <v>0</v>
      </c>
      <c r="Q103" s="116">
        <f>E103*(O103-(O103*P103))</f>
        <v>0</v>
      </c>
      <c r="S103" s="72"/>
      <c r="T103" s="38"/>
    </row>
    <row r="104" spans="1:20" ht="14.5" x14ac:dyDescent="0.35">
      <c r="A104" s="33" t="s">
        <v>354</v>
      </c>
      <c r="B104" s="41" t="s">
        <v>352</v>
      </c>
      <c r="C104" s="41" t="s">
        <v>353</v>
      </c>
      <c r="D104" s="31" t="s">
        <v>160</v>
      </c>
      <c r="E104" s="26">
        <v>88</v>
      </c>
      <c r="F104" s="49" t="s">
        <v>556</v>
      </c>
      <c r="G104" s="28">
        <v>0</v>
      </c>
      <c r="H104" s="29">
        <v>0</v>
      </c>
      <c r="I104" s="30">
        <f t="shared" si="2"/>
        <v>0</v>
      </c>
      <c r="K104" s="119">
        <v>0</v>
      </c>
      <c r="L104" s="115">
        <v>0</v>
      </c>
      <c r="M104" s="30">
        <f>E104*(K104-(K104*L104))</f>
        <v>0</v>
      </c>
      <c r="O104" s="28">
        <v>0</v>
      </c>
      <c r="P104" s="115">
        <v>0</v>
      </c>
      <c r="Q104" s="116">
        <f>E104*(O104-(O104*P104))</f>
        <v>0</v>
      </c>
      <c r="S104" s="72"/>
      <c r="T104" s="38"/>
    </row>
    <row r="105" spans="1:20" ht="14.5" x14ac:dyDescent="0.35">
      <c r="A105" s="33" t="s">
        <v>346</v>
      </c>
      <c r="B105" s="42" t="s">
        <v>351</v>
      </c>
      <c r="C105" s="42" t="s">
        <v>347</v>
      </c>
      <c r="D105" s="33" t="s">
        <v>349</v>
      </c>
      <c r="E105" s="34">
        <v>32</v>
      </c>
      <c r="F105" s="35" t="s">
        <v>141</v>
      </c>
      <c r="G105" s="28">
        <v>0</v>
      </c>
      <c r="H105" s="29">
        <v>0</v>
      </c>
      <c r="I105" s="30">
        <f t="shared" si="2"/>
        <v>0</v>
      </c>
      <c r="K105" s="119">
        <v>0</v>
      </c>
      <c r="L105" s="115">
        <v>0</v>
      </c>
      <c r="M105" s="30">
        <f>E105*(K105-(K105*L105))</f>
        <v>0</v>
      </c>
      <c r="O105" s="28">
        <v>0</v>
      </c>
      <c r="P105" s="115">
        <v>0</v>
      </c>
      <c r="Q105" s="116">
        <f>E105*(O105-(O105*P105))</f>
        <v>0</v>
      </c>
      <c r="S105" s="72"/>
      <c r="T105" s="38"/>
    </row>
    <row r="106" spans="1:20" ht="14.5" x14ac:dyDescent="0.35">
      <c r="A106" s="33" t="s">
        <v>77</v>
      </c>
      <c r="B106" s="42" t="s">
        <v>350</v>
      </c>
      <c r="C106" s="42" t="s">
        <v>348</v>
      </c>
      <c r="D106" s="33" t="s">
        <v>160</v>
      </c>
      <c r="E106" s="34">
        <v>124</v>
      </c>
      <c r="F106" s="35" t="s">
        <v>141</v>
      </c>
      <c r="G106" s="28">
        <v>0</v>
      </c>
      <c r="H106" s="29">
        <v>0</v>
      </c>
      <c r="I106" s="30">
        <f t="shared" ref="I106:I152" si="4">E106*(G106-(G106*H106))</f>
        <v>0</v>
      </c>
      <c r="K106" s="119">
        <v>0</v>
      </c>
      <c r="L106" s="115">
        <v>0</v>
      </c>
      <c r="M106" s="30">
        <f>E106*(K106-(K106*L106))</f>
        <v>0</v>
      </c>
      <c r="O106" s="28">
        <v>0</v>
      </c>
      <c r="P106" s="115">
        <v>0</v>
      </c>
      <c r="Q106" s="116">
        <f>E106*(O106-(O106*P106))</f>
        <v>0</v>
      </c>
      <c r="S106" s="72"/>
      <c r="T106" s="38"/>
    </row>
    <row r="107" spans="1:20" ht="14.5" x14ac:dyDescent="0.35">
      <c r="A107" s="33" t="s">
        <v>82</v>
      </c>
      <c r="B107" s="42" t="s">
        <v>363</v>
      </c>
      <c r="C107" s="42" t="s">
        <v>364</v>
      </c>
      <c r="D107" s="33" t="s">
        <v>160</v>
      </c>
      <c r="E107" s="34">
        <v>87</v>
      </c>
      <c r="F107" s="35" t="s">
        <v>135</v>
      </c>
      <c r="G107" s="28">
        <v>0</v>
      </c>
      <c r="H107" s="29">
        <v>0</v>
      </c>
      <c r="I107" s="30">
        <f t="shared" si="4"/>
        <v>0</v>
      </c>
      <c r="K107" s="119">
        <v>0</v>
      </c>
      <c r="L107" s="115">
        <v>0</v>
      </c>
      <c r="M107" s="30">
        <f>E107*(K107-(K107*L107))</f>
        <v>0</v>
      </c>
      <c r="O107" s="28">
        <v>0</v>
      </c>
      <c r="P107" s="115">
        <v>0</v>
      </c>
      <c r="Q107" s="116">
        <f>E107*(O107-(O107*P107))</f>
        <v>0</v>
      </c>
      <c r="S107" s="72"/>
      <c r="T107" s="38"/>
    </row>
    <row r="108" spans="1:20" ht="14.5" x14ac:dyDescent="0.35">
      <c r="A108" s="50" t="s">
        <v>168</v>
      </c>
      <c r="B108" s="52" t="s">
        <v>250</v>
      </c>
      <c r="C108" s="51" t="s">
        <v>203</v>
      </c>
      <c r="D108" s="50" t="s">
        <v>165</v>
      </c>
      <c r="E108" s="26">
        <v>546</v>
      </c>
      <c r="F108" s="27" t="s">
        <v>124</v>
      </c>
      <c r="G108" s="28">
        <v>0</v>
      </c>
      <c r="H108" s="29">
        <v>0</v>
      </c>
      <c r="I108" s="30">
        <f t="shared" si="4"/>
        <v>0</v>
      </c>
      <c r="K108" s="119">
        <v>0</v>
      </c>
      <c r="L108" s="115">
        <v>0</v>
      </c>
      <c r="M108" s="30">
        <f>E108*(K108-(K108*L108))</f>
        <v>0</v>
      </c>
      <c r="O108" s="28">
        <v>0</v>
      </c>
      <c r="P108" s="115">
        <v>0</v>
      </c>
      <c r="Q108" s="116">
        <f>E108*(O108-(O108*P108))</f>
        <v>0</v>
      </c>
      <c r="S108" s="72"/>
      <c r="T108" s="38"/>
    </row>
    <row r="109" spans="1:20" ht="14.5" x14ac:dyDescent="0.35">
      <c r="A109" s="57" t="s">
        <v>169</v>
      </c>
      <c r="B109" s="51" t="s">
        <v>185</v>
      </c>
      <c r="C109" s="51" t="s">
        <v>204</v>
      </c>
      <c r="D109" s="50" t="s">
        <v>165</v>
      </c>
      <c r="E109" s="26">
        <v>220</v>
      </c>
      <c r="F109" s="27" t="s">
        <v>124</v>
      </c>
      <c r="G109" s="28">
        <v>0</v>
      </c>
      <c r="H109" s="29">
        <v>0</v>
      </c>
      <c r="I109" s="39">
        <f>E109*(G109-(G109*H109))</f>
        <v>0</v>
      </c>
      <c r="K109" s="119">
        <v>0</v>
      </c>
      <c r="L109" s="115">
        <v>0</v>
      </c>
      <c r="M109" s="39">
        <f>E109*(K109-(K109*L109))</f>
        <v>0</v>
      </c>
      <c r="O109" s="28">
        <v>0</v>
      </c>
      <c r="P109" s="115">
        <v>0</v>
      </c>
      <c r="Q109" s="117">
        <f>E109*(O109-(O109*P109))</f>
        <v>0</v>
      </c>
      <c r="S109" s="72"/>
      <c r="T109" s="38"/>
    </row>
    <row r="110" spans="1:20" ht="14.5" x14ac:dyDescent="0.35">
      <c r="A110" s="31" t="s">
        <v>489</v>
      </c>
      <c r="B110" s="41" t="s">
        <v>490</v>
      </c>
      <c r="C110" s="56" t="s">
        <v>564</v>
      </c>
      <c r="D110" s="31" t="s">
        <v>165</v>
      </c>
      <c r="E110" s="26">
        <v>50</v>
      </c>
      <c r="F110" s="27" t="s">
        <v>124</v>
      </c>
      <c r="G110" s="28">
        <v>0</v>
      </c>
      <c r="H110" s="29">
        <v>0</v>
      </c>
      <c r="I110" s="30">
        <f t="shared" si="4"/>
        <v>0</v>
      </c>
      <c r="K110" s="119">
        <v>0</v>
      </c>
      <c r="L110" s="115">
        <v>0</v>
      </c>
      <c r="M110" s="30">
        <f>E110*(K110-(K110*L110))</f>
        <v>0</v>
      </c>
      <c r="O110" s="28">
        <v>0</v>
      </c>
      <c r="P110" s="115">
        <v>0</v>
      </c>
      <c r="Q110" s="116">
        <f>E110*(O110-(O110*P110))</f>
        <v>0</v>
      </c>
      <c r="S110" s="72"/>
      <c r="T110" s="38"/>
    </row>
    <row r="111" spans="1:20" ht="14.5" x14ac:dyDescent="0.35">
      <c r="A111" s="33" t="s">
        <v>491</v>
      </c>
      <c r="B111" s="41" t="s">
        <v>493</v>
      </c>
      <c r="C111" s="41" t="s">
        <v>492</v>
      </c>
      <c r="D111" s="31" t="s">
        <v>349</v>
      </c>
      <c r="E111" s="26">
        <v>12</v>
      </c>
      <c r="F111" s="27" t="s">
        <v>124</v>
      </c>
      <c r="G111" s="28">
        <v>0</v>
      </c>
      <c r="H111" s="29">
        <v>0</v>
      </c>
      <c r="I111" s="30">
        <f t="shared" si="4"/>
        <v>0</v>
      </c>
      <c r="K111" s="119">
        <v>0</v>
      </c>
      <c r="L111" s="115">
        <v>0</v>
      </c>
      <c r="M111" s="30">
        <f>E111*(K111-(K111*L111))</f>
        <v>0</v>
      </c>
      <c r="O111" s="28">
        <v>0</v>
      </c>
      <c r="P111" s="115">
        <v>0</v>
      </c>
      <c r="Q111" s="116">
        <f>E111*(O111-(O111*P111))</f>
        <v>0</v>
      </c>
      <c r="S111" s="72"/>
      <c r="T111" s="38"/>
    </row>
    <row r="112" spans="1:20" ht="14.5" x14ac:dyDescent="0.35">
      <c r="A112" s="33" t="s">
        <v>23</v>
      </c>
      <c r="B112" s="42" t="s">
        <v>345</v>
      </c>
      <c r="C112" s="42" t="s">
        <v>250</v>
      </c>
      <c r="D112" s="33" t="s">
        <v>160</v>
      </c>
      <c r="E112" s="34">
        <v>12</v>
      </c>
      <c r="F112" s="35" t="s">
        <v>144</v>
      </c>
      <c r="G112" s="28">
        <v>0</v>
      </c>
      <c r="H112" s="29">
        <v>0</v>
      </c>
      <c r="I112" s="30">
        <f t="shared" si="4"/>
        <v>0</v>
      </c>
      <c r="K112" s="119">
        <v>0</v>
      </c>
      <c r="L112" s="115">
        <v>0</v>
      </c>
      <c r="M112" s="30">
        <f>E112*(K112-(K112*L112))</f>
        <v>0</v>
      </c>
      <c r="O112" s="28">
        <v>0</v>
      </c>
      <c r="P112" s="115">
        <v>0</v>
      </c>
      <c r="Q112" s="116">
        <f>E112*(O112-(O112*P112))</f>
        <v>0</v>
      </c>
      <c r="S112" s="72"/>
      <c r="T112" s="38"/>
    </row>
    <row r="113" spans="1:20" ht="14.5" x14ac:dyDescent="0.35">
      <c r="A113" s="33" t="s">
        <v>17</v>
      </c>
      <c r="B113" s="41" t="s">
        <v>344</v>
      </c>
      <c r="C113" s="41" t="s">
        <v>343</v>
      </c>
      <c r="D113" s="31" t="s">
        <v>160</v>
      </c>
      <c r="E113" s="26">
        <v>54</v>
      </c>
      <c r="F113" s="27" t="s">
        <v>144</v>
      </c>
      <c r="G113" s="28">
        <v>0</v>
      </c>
      <c r="H113" s="29">
        <v>0</v>
      </c>
      <c r="I113" s="30">
        <f t="shared" si="4"/>
        <v>0</v>
      </c>
      <c r="K113" s="119">
        <v>0</v>
      </c>
      <c r="L113" s="115">
        <v>0</v>
      </c>
      <c r="M113" s="30">
        <f>E113*(K113-(K113*L113))</f>
        <v>0</v>
      </c>
      <c r="O113" s="28">
        <v>0</v>
      </c>
      <c r="P113" s="115">
        <v>0</v>
      </c>
      <c r="Q113" s="116">
        <f>E113*(O113-(O113*P113))</f>
        <v>0</v>
      </c>
      <c r="S113" s="72"/>
      <c r="T113" s="38"/>
    </row>
    <row r="114" spans="1:20" ht="14.5" x14ac:dyDescent="0.35">
      <c r="A114" s="33" t="s">
        <v>386</v>
      </c>
      <c r="B114" s="48" t="s">
        <v>557</v>
      </c>
      <c r="C114" s="41" t="s">
        <v>404</v>
      </c>
      <c r="D114" s="31" t="s">
        <v>160</v>
      </c>
      <c r="E114" s="26">
        <v>45</v>
      </c>
      <c r="F114" s="27" t="s">
        <v>145</v>
      </c>
      <c r="G114" s="28">
        <v>0</v>
      </c>
      <c r="H114" s="29">
        <v>0</v>
      </c>
      <c r="I114" s="30">
        <f t="shared" si="4"/>
        <v>0</v>
      </c>
      <c r="K114" s="119">
        <v>0</v>
      </c>
      <c r="L114" s="115">
        <v>0</v>
      </c>
      <c r="M114" s="30">
        <f>E114*(K114-(K114*L114))</f>
        <v>0</v>
      </c>
      <c r="O114" s="28">
        <v>0</v>
      </c>
      <c r="P114" s="115">
        <v>0</v>
      </c>
      <c r="Q114" s="116">
        <f>E114*(O114-(O114*P114))</f>
        <v>0</v>
      </c>
      <c r="S114" s="72"/>
      <c r="T114" s="38"/>
    </row>
    <row r="115" spans="1:20" ht="14.5" x14ac:dyDescent="0.35">
      <c r="A115" s="33" t="s">
        <v>389</v>
      </c>
      <c r="B115" s="41" t="s">
        <v>388</v>
      </c>
      <c r="C115" s="41" t="s">
        <v>403</v>
      </c>
      <c r="D115" s="31" t="s">
        <v>160</v>
      </c>
      <c r="E115" s="26">
        <v>21</v>
      </c>
      <c r="F115" s="27" t="s">
        <v>145</v>
      </c>
      <c r="G115" s="28">
        <v>0</v>
      </c>
      <c r="H115" s="29">
        <v>0</v>
      </c>
      <c r="I115" s="30">
        <f t="shared" si="4"/>
        <v>0</v>
      </c>
      <c r="K115" s="119">
        <v>0</v>
      </c>
      <c r="L115" s="115">
        <v>0</v>
      </c>
      <c r="M115" s="30">
        <f>E115*(K115-(K115*L115))</f>
        <v>0</v>
      </c>
      <c r="O115" s="28">
        <v>0</v>
      </c>
      <c r="P115" s="115">
        <v>0</v>
      </c>
      <c r="Q115" s="116">
        <f>E115*(O115-(O115*P115))</f>
        <v>0</v>
      </c>
      <c r="S115" s="72"/>
      <c r="T115" s="38"/>
    </row>
    <row r="116" spans="1:20" ht="14.5" x14ac:dyDescent="0.35">
      <c r="A116" s="33" t="s">
        <v>53</v>
      </c>
      <c r="B116" s="41" t="s">
        <v>387</v>
      </c>
      <c r="C116" s="41" t="s">
        <v>402</v>
      </c>
      <c r="D116" s="31" t="s">
        <v>160</v>
      </c>
      <c r="E116" s="26">
        <f>SUM(7+6)</f>
        <v>13</v>
      </c>
      <c r="F116" s="27" t="s">
        <v>145</v>
      </c>
      <c r="G116" s="28">
        <v>0</v>
      </c>
      <c r="H116" s="29">
        <v>0</v>
      </c>
      <c r="I116" s="30">
        <f t="shared" si="4"/>
        <v>0</v>
      </c>
      <c r="K116" s="119">
        <v>0</v>
      </c>
      <c r="L116" s="115">
        <v>0</v>
      </c>
      <c r="M116" s="30">
        <f>E116*(K116-(K116*L116))</f>
        <v>0</v>
      </c>
      <c r="O116" s="28">
        <v>0</v>
      </c>
      <c r="P116" s="115">
        <v>0</v>
      </c>
      <c r="Q116" s="116">
        <f>E116*(O116-(O116*P116))</f>
        <v>0</v>
      </c>
      <c r="S116" s="72"/>
      <c r="T116" s="38"/>
    </row>
    <row r="117" spans="1:20" ht="14.5" x14ac:dyDescent="0.35">
      <c r="A117" s="33" t="s">
        <v>72</v>
      </c>
      <c r="B117" s="41" t="s">
        <v>383</v>
      </c>
      <c r="C117" s="41" t="s">
        <v>401</v>
      </c>
      <c r="D117" s="31" t="s">
        <v>160</v>
      </c>
      <c r="E117" s="26">
        <v>10</v>
      </c>
      <c r="F117" s="27" t="s">
        <v>145</v>
      </c>
      <c r="G117" s="28">
        <v>0</v>
      </c>
      <c r="H117" s="29">
        <v>0</v>
      </c>
      <c r="I117" s="30">
        <f t="shared" si="4"/>
        <v>0</v>
      </c>
      <c r="K117" s="119">
        <v>0</v>
      </c>
      <c r="L117" s="115">
        <v>0</v>
      </c>
      <c r="M117" s="30">
        <f>E117*(K117-(K117*L117))</f>
        <v>0</v>
      </c>
      <c r="O117" s="28">
        <v>0</v>
      </c>
      <c r="P117" s="115">
        <v>0</v>
      </c>
      <c r="Q117" s="116">
        <f>E117*(O117-(O117*P117))</f>
        <v>0</v>
      </c>
      <c r="S117" s="72"/>
      <c r="T117" s="38"/>
    </row>
    <row r="118" spans="1:20" ht="14.5" x14ac:dyDescent="0.35">
      <c r="A118" s="33" t="s">
        <v>384</v>
      </c>
      <c r="B118" s="42" t="s">
        <v>385</v>
      </c>
      <c r="C118" s="42" t="s">
        <v>400</v>
      </c>
      <c r="D118" s="31" t="s">
        <v>160</v>
      </c>
      <c r="E118" s="34">
        <v>5</v>
      </c>
      <c r="F118" s="35" t="s">
        <v>145</v>
      </c>
      <c r="G118" s="28">
        <v>0</v>
      </c>
      <c r="H118" s="29">
        <v>0</v>
      </c>
      <c r="I118" s="30">
        <f t="shared" si="4"/>
        <v>0</v>
      </c>
      <c r="K118" s="119">
        <v>0</v>
      </c>
      <c r="L118" s="115">
        <v>0</v>
      </c>
      <c r="M118" s="30">
        <f>E118*(K118-(K118*L118))</f>
        <v>0</v>
      </c>
      <c r="O118" s="28">
        <v>0</v>
      </c>
      <c r="P118" s="115">
        <v>0</v>
      </c>
      <c r="Q118" s="116">
        <f>E118*(O118-(O118*P118))</f>
        <v>0</v>
      </c>
      <c r="S118" s="72"/>
      <c r="T118" s="38"/>
    </row>
    <row r="119" spans="1:20" ht="14.5" x14ac:dyDescent="0.35">
      <c r="A119" s="33" t="s">
        <v>31</v>
      </c>
      <c r="B119" s="42" t="s">
        <v>382</v>
      </c>
      <c r="C119" s="42" t="s">
        <v>397</v>
      </c>
      <c r="D119" s="45" t="s">
        <v>160</v>
      </c>
      <c r="E119" s="34">
        <v>33</v>
      </c>
      <c r="F119" s="35" t="s">
        <v>145</v>
      </c>
      <c r="G119" s="28">
        <v>0</v>
      </c>
      <c r="H119" s="29">
        <v>0</v>
      </c>
      <c r="I119" s="30">
        <f t="shared" si="4"/>
        <v>0</v>
      </c>
      <c r="K119" s="119">
        <v>0</v>
      </c>
      <c r="L119" s="115">
        <v>0</v>
      </c>
      <c r="M119" s="30">
        <f>E119*(K119-(K119*L119))</f>
        <v>0</v>
      </c>
      <c r="O119" s="28">
        <v>0</v>
      </c>
      <c r="P119" s="115">
        <v>0</v>
      </c>
      <c r="Q119" s="116">
        <f>E119*(O119-(O119*P119))</f>
        <v>0</v>
      </c>
      <c r="S119" s="72"/>
      <c r="T119" s="38"/>
    </row>
    <row r="120" spans="1:20" ht="14.5" x14ac:dyDescent="0.35">
      <c r="A120" s="33" t="s">
        <v>390</v>
      </c>
      <c r="B120" s="41" t="s">
        <v>394</v>
      </c>
      <c r="C120" s="41" t="s">
        <v>398</v>
      </c>
      <c r="D120" s="45" t="s">
        <v>160</v>
      </c>
      <c r="E120" s="26">
        <v>6</v>
      </c>
      <c r="F120" s="27" t="s">
        <v>145</v>
      </c>
      <c r="G120" s="28">
        <v>0</v>
      </c>
      <c r="H120" s="29">
        <v>0</v>
      </c>
      <c r="I120" s="30">
        <f t="shared" si="4"/>
        <v>0</v>
      </c>
      <c r="K120" s="119">
        <v>0</v>
      </c>
      <c r="L120" s="115">
        <v>0</v>
      </c>
      <c r="M120" s="30">
        <f>E120*(K120-(K120*L120))</f>
        <v>0</v>
      </c>
      <c r="O120" s="28">
        <v>0</v>
      </c>
      <c r="P120" s="115">
        <v>0</v>
      </c>
      <c r="Q120" s="116">
        <f>E120*(O120-(O120*P120))</f>
        <v>0</v>
      </c>
      <c r="S120" s="72"/>
      <c r="T120" s="38"/>
    </row>
    <row r="121" spans="1:20" ht="14.5" x14ac:dyDescent="0.35">
      <c r="A121" s="33" t="s">
        <v>381</v>
      </c>
      <c r="B121" s="41" t="s">
        <v>380</v>
      </c>
      <c r="C121" s="41" t="s">
        <v>399</v>
      </c>
      <c r="D121" s="45" t="s">
        <v>160</v>
      </c>
      <c r="E121" s="26">
        <v>8</v>
      </c>
      <c r="F121" s="27" t="s">
        <v>145</v>
      </c>
      <c r="G121" s="28">
        <v>0</v>
      </c>
      <c r="H121" s="29">
        <v>0</v>
      </c>
      <c r="I121" s="30">
        <f t="shared" si="4"/>
        <v>0</v>
      </c>
      <c r="K121" s="119">
        <v>0</v>
      </c>
      <c r="L121" s="115">
        <v>0</v>
      </c>
      <c r="M121" s="30">
        <f>E121*(K121-(K121*L121))</f>
        <v>0</v>
      </c>
      <c r="O121" s="28">
        <v>0</v>
      </c>
      <c r="P121" s="115">
        <v>0</v>
      </c>
      <c r="Q121" s="116">
        <f>E121*(O121-(O121*P121))</f>
        <v>0</v>
      </c>
      <c r="S121" s="72"/>
      <c r="T121" s="38"/>
    </row>
    <row r="122" spans="1:20" ht="14.5" x14ac:dyDescent="0.35">
      <c r="A122" s="33" t="s">
        <v>26</v>
      </c>
      <c r="B122" s="42" t="s">
        <v>392</v>
      </c>
      <c r="C122" s="42" t="s">
        <v>396</v>
      </c>
      <c r="D122" s="45" t="s">
        <v>160</v>
      </c>
      <c r="E122" s="34">
        <v>10</v>
      </c>
      <c r="F122" s="35" t="s">
        <v>145</v>
      </c>
      <c r="G122" s="28">
        <v>0</v>
      </c>
      <c r="H122" s="29">
        <v>0</v>
      </c>
      <c r="I122" s="30">
        <f t="shared" si="4"/>
        <v>0</v>
      </c>
      <c r="K122" s="119">
        <v>0</v>
      </c>
      <c r="L122" s="115">
        <v>0</v>
      </c>
      <c r="M122" s="30">
        <f>E122*(K122-(K122*L122))</f>
        <v>0</v>
      </c>
      <c r="O122" s="28">
        <v>0</v>
      </c>
      <c r="P122" s="115">
        <v>0</v>
      </c>
      <c r="Q122" s="116">
        <f>E122*(O122-(O122*P122))</f>
        <v>0</v>
      </c>
      <c r="S122" s="72"/>
      <c r="T122" s="38"/>
    </row>
    <row r="123" spans="1:20" ht="14.5" x14ac:dyDescent="0.35">
      <c r="A123" s="33" t="s">
        <v>55</v>
      </c>
      <c r="B123" s="48" t="s">
        <v>391</v>
      </c>
      <c r="C123" s="41" t="s">
        <v>395</v>
      </c>
      <c r="D123" s="45" t="s">
        <v>160</v>
      </c>
      <c r="E123" s="26">
        <v>5</v>
      </c>
      <c r="F123" s="27" t="s">
        <v>145</v>
      </c>
      <c r="G123" s="28">
        <v>0</v>
      </c>
      <c r="H123" s="29">
        <v>0</v>
      </c>
      <c r="I123" s="30">
        <f t="shared" si="4"/>
        <v>0</v>
      </c>
      <c r="K123" s="119">
        <v>0</v>
      </c>
      <c r="L123" s="115">
        <v>0</v>
      </c>
      <c r="M123" s="30">
        <f>E123*(K123-(K123*L123))</f>
        <v>0</v>
      </c>
      <c r="O123" s="28">
        <v>0</v>
      </c>
      <c r="P123" s="115">
        <v>0</v>
      </c>
      <c r="Q123" s="116">
        <f>E123*(O123-(O123*P123))</f>
        <v>0</v>
      </c>
      <c r="S123" s="72"/>
      <c r="T123" s="38"/>
    </row>
    <row r="124" spans="1:20" ht="14.5" x14ac:dyDescent="0.35">
      <c r="A124" s="33" t="s">
        <v>33</v>
      </c>
      <c r="B124" s="41" t="s">
        <v>393</v>
      </c>
      <c r="C124" s="41" t="s">
        <v>405</v>
      </c>
      <c r="D124" s="31" t="s">
        <v>160</v>
      </c>
      <c r="E124" s="26">
        <f>SUM(35+8)</f>
        <v>43</v>
      </c>
      <c r="F124" s="27" t="s">
        <v>145</v>
      </c>
      <c r="G124" s="28">
        <v>0</v>
      </c>
      <c r="H124" s="29">
        <v>0</v>
      </c>
      <c r="I124" s="30">
        <f t="shared" si="4"/>
        <v>0</v>
      </c>
      <c r="K124" s="119">
        <v>0</v>
      </c>
      <c r="L124" s="115">
        <v>0</v>
      </c>
      <c r="M124" s="30">
        <f>E124*(K124-(K124*L124))</f>
        <v>0</v>
      </c>
      <c r="O124" s="28">
        <v>0</v>
      </c>
      <c r="P124" s="115">
        <v>0</v>
      </c>
      <c r="Q124" s="116">
        <f>E124*(O124-(O124*P124))</f>
        <v>0</v>
      </c>
      <c r="S124" s="72"/>
      <c r="T124" s="38"/>
    </row>
    <row r="125" spans="1:20" ht="14.5" x14ac:dyDescent="0.35">
      <c r="A125" s="31" t="s">
        <v>9</v>
      </c>
      <c r="B125" s="41" t="s">
        <v>187</v>
      </c>
      <c r="C125" s="41" t="s">
        <v>192</v>
      </c>
      <c r="D125" s="31" t="s">
        <v>160</v>
      </c>
      <c r="E125" s="26">
        <v>704</v>
      </c>
      <c r="F125" s="27" t="s">
        <v>124</v>
      </c>
      <c r="G125" s="28">
        <v>0</v>
      </c>
      <c r="H125" s="29">
        <v>0</v>
      </c>
      <c r="I125" s="30">
        <f t="shared" si="4"/>
        <v>0</v>
      </c>
      <c r="K125" s="119">
        <v>0</v>
      </c>
      <c r="L125" s="115">
        <v>0</v>
      </c>
      <c r="M125" s="30">
        <f>E125*(K125-(K125*L125))</f>
        <v>0</v>
      </c>
      <c r="O125" s="28">
        <v>0</v>
      </c>
      <c r="P125" s="115">
        <v>0</v>
      </c>
      <c r="Q125" s="116">
        <f>E125*(O125-(O125*P125))</f>
        <v>0</v>
      </c>
      <c r="S125" s="72"/>
      <c r="T125" s="38"/>
    </row>
    <row r="126" spans="1:20" ht="14.5" x14ac:dyDescent="0.35">
      <c r="A126" s="33" t="s">
        <v>5</v>
      </c>
      <c r="B126" s="42" t="s">
        <v>186</v>
      </c>
      <c r="C126" s="42" t="s">
        <v>191</v>
      </c>
      <c r="D126" s="33" t="s">
        <v>160</v>
      </c>
      <c r="E126" s="34">
        <v>1869</v>
      </c>
      <c r="F126" s="35" t="s">
        <v>124</v>
      </c>
      <c r="G126" s="28">
        <v>0</v>
      </c>
      <c r="H126" s="29">
        <v>0</v>
      </c>
      <c r="I126" s="30">
        <f t="shared" si="4"/>
        <v>0</v>
      </c>
      <c r="K126" s="119">
        <v>0</v>
      </c>
      <c r="L126" s="115">
        <v>0</v>
      </c>
      <c r="M126" s="30">
        <f>E126*(K126-(K126*L126))</f>
        <v>0</v>
      </c>
      <c r="O126" s="28">
        <v>0</v>
      </c>
      <c r="P126" s="115">
        <v>0</v>
      </c>
      <c r="Q126" s="116">
        <f>E126*(O126-(O126*P126))</f>
        <v>0</v>
      </c>
      <c r="S126" s="72"/>
      <c r="T126" s="38"/>
    </row>
    <row r="127" spans="1:20" ht="14.5" x14ac:dyDescent="0.35">
      <c r="A127" s="33" t="s">
        <v>14</v>
      </c>
      <c r="B127" s="42" t="s">
        <v>338</v>
      </c>
      <c r="C127" s="42" t="s">
        <v>340</v>
      </c>
      <c r="D127" s="33" t="s">
        <v>342</v>
      </c>
      <c r="E127" s="34">
        <v>24</v>
      </c>
      <c r="F127" s="35" t="s">
        <v>124</v>
      </c>
      <c r="G127" s="28">
        <v>0</v>
      </c>
      <c r="H127" s="29">
        <v>0</v>
      </c>
      <c r="I127" s="30">
        <f t="shared" si="4"/>
        <v>0</v>
      </c>
      <c r="K127" s="119">
        <v>0</v>
      </c>
      <c r="L127" s="115">
        <v>0</v>
      </c>
      <c r="M127" s="30">
        <f>E127*(K127-(K127*L127))</f>
        <v>0</v>
      </c>
      <c r="O127" s="28">
        <v>0</v>
      </c>
      <c r="P127" s="115">
        <v>0</v>
      </c>
      <c r="Q127" s="116">
        <f>E127*(O127-(O127*P127))</f>
        <v>0</v>
      </c>
      <c r="S127" s="72"/>
      <c r="T127" s="38"/>
    </row>
    <row r="128" spans="1:20" ht="14.5" x14ac:dyDescent="0.35">
      <c r="A128" s="33" t="s">
        <v>20</v>
      </c>
      <c r="B128" s="41" t="s">
        <v>339</v>
      </c>
      <c r="C128" s="41" t="s">
        <v>341</v>
      </c>
      <c r="D128" s="31" t="s">
        <v>342</v>
      </c>
      <c r="E128" s="26">
        <f>SUM(88+30)</f>
        <v>118</v>
      </c>
      <c r="F128" s="27" t="s">
        <v>124</v>
      </c>
      <c r="G128" s="28">
        <v>0</v>
      </c>
      <c r="H128" s="29">
        <v>0</v>
      </c>
      <c r="I128" s="30">
        <f t="shared" si="4"/>
        <v>0</v>
      </c>
      <c r="K128" s="119">
        <v>0</v>
      </c>
      <c r="L128" s="115">
        <v>0</v>
      </c>
      <c r="M128" s="30">
        <f>E128*(K128-(K128*L128))</f>
        <v>0</v>
      </c>
      <c r="O128" s="28">
        <v>0</v>
      </c>
      <c r="P128" s="115">
        <v>0</v>
      </c>
      <c r="Q128" s="116">
        <f>E128*(O128-(O128*P128))</f>
        <v>0</v>
      </c>
      <c r="S128" s="72"/>
      <c r="T128" s="38"/>
    </row>
    <row r="129" spans="1:20" ht="14.5" x14ac:dyDescent="0.35">
      <c r="A129" s="33" t="s">
        <v>8</v>
      </c>
      <c r="B129" s="42" t="s">
        <v>333</v>
      </c>
      <c r="C129" s="42" t="s">
        <v>334</v>
      </c>
      <c r="D129" s="33" t="s">
        <v>160</v>
      </c>
      <c r="E129" s="34">
        <v>100</v>
      </c>
      <c r="F129" s="35" t="s">
        <v>146</v>
      </c>
      <c r="G129" s="28">
        <v>0</v>
      </c>
      <c r="H129" s="29">
        <v>0</v>
      </c>
      <c r="I129" s="30">
        <f t="shared" si="4"/>
        <v>0</v>
      </c>
      <c r="K129" s="119">
        <v>0</v>
      </c>
      <c r="L129" s="115">
        <v>0</v>
      </c>
      <c r="M129" s="30">
        <f>E129*(K129-(K129*L129))</f>
        <v>0</v>
      </c>
      <c r="O129" s="28">
        <v>0</v>
      </c>
      <c r="P129" s="115">
        <v>0</v>
      </c>
      <c r="Q129" s="116">
        <f>E129*(O129-(O129*P129))</f>
        <v>0</v>
      </c>
      <c r="S129" s="72"/>
      <c r="T129" s="38"/>
    </row>
    <row r="130" spans="1:20" ht="14.5" x14ac:dyDescent="0.35">
      <c r="A130" s="31" t="s">
        <v>4</v>
      </c>
      <c r="B130" s="41" t="s">
        <v>188</v>
      </c>
      <c r="C130" s="41" t="s">
        <v>193</v>
      </c>
      <c r="D130" s="31" t="s">
        <v>160</v>
      </c>
      <c r="E130" s="26">
        <v>382</v>
      </c>
      <c r="F130" s="27" t="s">
        <v>125</v>
      </c>
      <c r="G130" s="28">
        <v>0</v>
      </c>
      <c r="H130" s="29">
        <v>0</v>
      </c>
      <c r="I130" s="30">
        <f t="shared" si="4"/>
        <v>0</v>
      </c>
      <c r="K130" s="119">
        <v>0</v>
      </c>
      <c r="L130" s="115">
        <v>0</v>
      </c>
      <c r="M130" s="30">
        <f>E130*(K130-(K130*L130))</f>
        <v>0</v>
      </c>
      <c r="O130" s="28">
        <v>0</v>
      </c>
      <c r="P130" s="115">
        <v>0</v>
      </c>
      <c r="Q130" s="116">
        <f>E130*(O130-(O130*P130))</f>
        <v>0</v>
      </c>
      <c r="S130" s="72"/>
      <c r="T130" s="38"/>
    </row>
    <row r="131" spans="1:20" ht="14.5" x14ac:dyDescent="0.35">
      <c r="A131" s="31" t="s">
        <v>210</v>
      </c>
      <c r="B131" s="41" t="s">
        <v>209</v>
      </c>
      <c r="C131" s="41" t="s">
        <v>208</v>
      </c>
      <c r="D131" s="31" t="s">
        <v>160</v>
      </c>
      <c r="E131" s="26">
        <v>163</v>
      </c>
      <c r="F131" s="27" t="s">
        <v>124</v>
      </c>
      <c r="G131" s="28">
        <v>0</v>
      </c>
      <c r="H131" s="29">
        <v>0</v>
      </c>
      <c r="I131" s="30">
        <f t="shared" si="4"/>
        <v>0</v>
      </c>
      <c r="K131" s="119">
        <v>0</v>
      </c>
      <c r="L131" s="115">
        <v>0</v>
      </c>
      <c r="M131" s="30">
        <f>E131*(K131-(K131*L131))</f>
        <v>0</v>
      </c>
      <c r="O131" s="28">
        <v>0</v>
      </c>
      <c r="P131" s="115">
        <v>0</v>
      </c>
      <c r="Q131" s="116">
        <f>E131*(O131-(O131*P131))</f>
        <v>0</v>
      </c>
      <c r="S131" s="72"/>
      <c r="T131" s="38"/>
    </row>
    <row r="132" spans="1:20" ht="14.5" x14ac:dyDescent="0.35">
      <c r="A132" s="31" t="s">
        <v>36</v>
      </c>
      <c r="B132" s="41" t="s">
        <v>173</v>
      </c>
      <c r="C132" s="41" t="s">
        <v>181</v>
      </c>
      <c r="D132" s="31" t="s">
        <v>160</v>
      </c>
      <c r="E132" s="26">
        <v>220</v>
      </c>
      <c r="F132" s="27" t="s">
        <v>124</v>
      </c>
      <c r="G132" s="28">
        <v>0</v>
      </c>
      <c r="H132" s="29">
        <v>0</v>
      </c>
      <c r="I132" s="30">
        <f t="shared" si="4"/>
        <v>0</v>
      </c>
      <c r="K132" s="119">
        <v>0</v>
      </c>
      <c r="L132" s="115">
        <v>0</v>
      </c>
      <c r="M132" s="30">
        <f>E132*(K132-(K132*L132))</f>
        <v>0</v>
      </c>
      <c r="O132" s="28">
        <v>0</v>
      </c>
      <c r="P132" s="115">
        <v>0</v>
      </c>
      <c r="Q132" s="116">
        <f>E132*(O132-(O132*P132))</f>
        <v>0</v>
      </c>
      <c r="S132" s="72"/>
      <c r="T132" s="38"/>
    </row>
    <row r="133" spans="1:20" ht="14.5" x14ac:dyDescent="0.35">
      <c r="A133" s="33" t="s">
        <v>65</v>
      </c>
      <c r="B133" s="42" t="s">
        <v>331</v>
      </c>
      <c r="C133" s="42" t="s">
        <v>332</v>
      </c>
      <c r="D133" s="33" t="s">
        <v>160</v>
      </c>
      <c r="E133" s="34">
        <v>162</v>
      </c>
      <c r="F133" s="35" t="s">
        <v>124</v>
      </c>
      <c r="G133" s="28">
        <v>0</v>
      </c>
      <c r="H133" s="29">
        <v>0</v>
      </c>
      <c r="I133" s="30">
        <f t="shared" si="4"/>
        <v>0</v>
      </c>
      <c r="K133" s="119">
        <v>0</v>
      </c>
      <c r="L133" s="115">
        <v>0</v>
      </c>
      <c r="M133" s="30">
        <f>E133*(K133-(K133*L133))</f>
        <v>0</v>
      </c>
      <c r="O133" s="28">
        <v>0</v>
      </c>
      <c r="P133" s="115">
        <v>0</v>
      </c>
      <c r="Q133" s="116">
        <f>E133*(O133-(O133*P133))</f>
        <v>0</v>
      </c>
      <c r="S133" s="72"/>
      <c r="T133" s="38"/>
    </row>
    <row r="134" spans="1:20" ht="14.5" x14ac:dyDescent="0.35">
      <c r="A134" s="31" t="s">
        <v>494</v>
      </c>
      <c r="B134" s="41" t="s">
        <v>496</v>
      </c>
      <c r="C134" s="41" t="s">
        <v>495</v>
      </c>
      <c r="D134" s="55" t="s">
        <v>570</v>
      </c>
      <c r="E134" s="26">
        <v>1</v>
      </c>
      <c r="F134" s="27" t="s">
        <v>124</v>
      </c>
      <c r="G134" s="28">
        <v>0</v>
      </c>
      <c r="H134" s="29">
        <v>0</v>
      </c>
      <c r="I134" s="30">
        <f t="shared" si="4"/>
        <v>0</v>
      </c>
      <c r="K134" s="119">
        <v>0</v>
      </c>
      <c r="L134" s="115">
        <v>0</v>
      </c>
      <c r="M134" s="30">
        <f>E134*(K134-(K134*L134))</f>
        <v>0</v>
      </c>
      <c r="O134" s="28">
        <v>0</v>
      </c>
      <c r="P134" s="115">
        <v>0</v>
      </c>
      <c r="Q134" s="116">
        <f>E134*(O134-(O134*P134))</f>
        <v>0</v>
      </c>
      <c r="S134" s="72"/>
      <c r="T134" s="38"/>
    </row>
    <row r="135" spans="1:20" ht="14.5" x14ac:dyDescent="0.35">
      <c r="A135" s="31" t="s">
        <v>15</v>
      </c>
      <c r="B135" s="41" t="s">
        <v>503</v>
      </c>
      <c r="C135" s="41" t="s">
        <v>506</v>
      </c>
      <c r="D135" s="31" t="s">
        <v>504</v>
      </c>
      <c r="E135" s="26">
        <v>3</v>
      </c>
      <c r="F135" s="27" t="s">
        <v>124</v>
      </c>
      <c r="G135" s="28">
        <v>0</v>
      </c>
      <c r="H135" s="29">
        <v>0</v>
      </c>
      <c r="I135" s="30">
        <f t="shared" si="4"/>
        <v>0</v>
      </c>
      <c r="K135" s="119">
        <v>0</v>
      </c>
      <c r="L135" s="115">
        <v>0</v>
      </c>
      <c r="M135" s="30">
        <f>E135*(K135-(K135*L135))</f>
        <v>0</v>
      </c>
      <c r="O135" s="28">
        <v>0</v>
      </c>
      <c r="P135" s="115">
        <v>0</v>
      </c>
      <c r="Q135" s="116">
        <f>E135*(O135-(O135*P135))</f>
        <v>0</v>
      </c>
      <c r="S135" s="72"/>
      <c r="T135" s="38"/>
    </row>
    <row r="136" spans="1:20" ht="14.5" x14ac:dyDescent="0.35">
      <c r="A136" s="33" t="s">
        <v>509</v>
      </c>
      <c r="B136" s="41" t="s">
        <v>508</v>
      </c>
      <c r="C136" s="41" t="s">
        <v>507</v>
      </c>
      <c r="D136" s="55" t="s">
        <v>570</v>
      </c>
      <c r="E136" s="26">
        <v>0</v>
      </c>
      <c r="F136" s="27" t="s">
        <v>124</v>
      </c>
      <c r="G136" s="28">
        <v>0</v>
      </c>
      <c r="H136" s="29">
        <v>0</v>
      </c>
      <c r="I136" s="30">
        <f t="shared" si="4"/>
        <v>0</v>
      </c>
      <c r="K136" s="119">
        <v>0</v>
      </c>
      <c r="L136" s="115">
        <v>0</v>
      </c>
      <c r="M136" s="30">
        <f>E136*(K136-(K136*L136))</f>
        <v>0</v>
      </c>
      <c r="O136" s="28">
        <v>0</v>
      </c>
      <c r="P136" s="115">
        <v>0</v>
      </c>
      <c r="Q136" s="116">
        <f>E136*(O136-(O136*P136))</f>
        <v>0</v>
      </c>
      <c r="S136" s="72"/>
      <c r="T136" s="38"/>
    </row>
    <row r="137" spans="1:20" ht="14.5" x14ac:dyDescent="0.35">
      <c r="A137" s="33" t="s">
        <v>497</v>
      </c>
      <c r="B137" s="41" t="s">
        <v>500</v>
      </c>
      <c r="C137" s="41" t="s">
        <v>502</v>
      </c>
      <c r="D137" s="31" t="s">
        <v>160</v>
      </c>
      <c r="E137" s="26">
        <v>0</v>
      </c>
      <c r="F137" s="27" t="s">
        <v>124</v>
      </c>
      <c r="G137" s="28">
        <v>0</v>
      </c>
      <c r="H137" s="29">
        <v>0</v>
      </c>
      <c r="I137" s="30">
        <f t="shared" si="4"/>
        <v>0</v>
      </c>
      <c r="K137" s="119">
        <v>0</v>
      </c>
      <c r="L137" s="115">
        <v>0</v>
      </c>
      <c r="M137" s="30">
        <f>E137*(K137-(K137*L137))</f>
        <v>0</v>
      </c>
      <c r="O137" s="28">
        <v>0</v>
      </c>
      <c r="P137" s="115">
        <v>0</v>
      </c>
      <c r="Q137" s="116">
        <f>E137*(O137-(O137*P137))</f>
        <v>0</v>
      </c>
      <c r="S137" s="72"/>
      <c r="T137" s="38"/>
    </row>
    <row r="138" spans="1:20" ht="14.5" x14ac:dyDescent="0.35">
      <c r="A138" s="33" t="s">
        <v>498</v>
      </c>
      <c r="B138" s="41" t="s">
        <v>499</v>
      </c>
      <c r="C138" s="41" t="s">
        <v>501</v>
      </c>
      <c r="D138" s="31" t="s">
        <v>160</v>
      </c>
      <c r="E138" s="26">
        <v>0</v>
      </c>
      <c r="F138" s="27" t="s">
        <v>124</v>
      </c>
      <c r="G138" s="28">
        <v>0</v>
      </c>
      <c r="H138" s="29">
        <v>0</v>
      </c>
      <c r="I138" s="30">
        <f t="shared" si="4"/>
        <v>0</v>
      </c>
      <c r="K138" s="119">
        <v>0</v>
      </c>
      <c r="L138" s="115">
        <v>0</v>
      </c>
      <c r="M138" s="30">
        <f>E138*(K138-(K138*L138))</f>
        <v>0</v>
      </c>
      <c r="O138" s="28">
        <v>0</v>
      </c>
      <c r="P138" s="115">
        <v>0</v>
      </c>
      <c r="Q138" s="116">
        <f>E138*(O138-(O138*P138))</f>
        <v>0</v>
      </c>
      <c r="S138" s="72"/>
      <c r="T138" s="38"/>
    </row>
    <row r="139" spans="1:20" ht="14.5" x14ac:dyDescent="0.35">
      <c r="A139" s="33" t="s">
        <v>22</v>
      </c>
      <c r="B139" s="41" t="s">
        <v>510</v>
      </c>
      <c r="C139" s="41" t="s">
        <v>511</v>
      </c>
      <c r="D139" s="31" t="s">
        <v>160</v>
      </c>
      <c r="E139" s="26">
        <f>SUM(48+7)</f>
        <v>55</v>
      </c>
      <c r="F139" s="27" t="s">
        <v>133</v>
      </c>
      <c r="G139" s="28">
        <v>0</v>
      </c>
      <c r="H139" s="29">
        <v>0</v>
      </c>
      <c r="I139" s="30">
        <f t="shared" si="4"/>
        <v>0</v>
      </c>
      <c r="K139" s="119">
        <v>0</v>
      </c>
      <c r="L139" s="115">
        <v>0</v>
      </c>
      <c r="M139" s="30">
        <f>E139*(K139-(K139*L139))</f>
        <v>0</v>
      </c>
      <c r="O139" s="28">
        <v>0</v>
      </c>
      <c r="P139" s="115">
        <v>0</v>
      </c>
      <c r="Q139" s="116">
        <f>E139*(O139-(O139*P139))</f>
        <v>0</v>
      </c>
      <c r="S139" s="72"/>
      <c r="T139" s="38"/>
    </row>
    <row r="140" spans="1:20" ht="14.5" x14ac:dyDescent="0.35">
      <c r="A140" s="33" t="s">
        <v>514</v>
      </c>
      <c r="B140" s="41" t="s">
        <v>513</v>
      </c>
      <c r="C140" s="41" t="s">
        <v>512</v>
      </c>
      <c r="D140" s="31" t="s">
        <v>516</v>
      </c>
      <c r="E140" s="26">
        <v>0</v>
      </c>
      <c r="F140" s="27" t="s">
        <v>124</v>
      </c>
      <c r="G140" s="28">
        <v>0</v>
      </c>
      <c r="H140" s="29">
        <v>0</v>
      </c>
      <c r="I140" s="30">
        <f t="shared" si="4"/>
        <v>0</v>
      </c>
      <c r="K140" s="119">
        <v>0</v>
      </c>
      <c r="L140" s="115">
        <v>0</v>
      </c>
      <c r="M140" s="30">
        <f>E140*(K140-(K140*L140))</f>
        <v>0</v>
      </c>
      <c r="O140" s="28">
        <v>0</v>
      </c>
      <c r="P140" s="115">
        <v>0</v>
      </c>
      <c r="Q140" s="116">
        <f>E140*(O140-(O140*P140))</f>
        <v>0</v>
      </c>
      <c r="S140" s="72"/>
      <c r="T140" s="38"/>
    </row>
    <row r="141" spans="1:20" ht="14.5" x14ac:dyDescent="0.35">
      <c r="A141" s="31" t="s">
        <v>18</v>
      </c>
      <c r="B141" s="41" t="s">
        <v>517</v>
      </c>
      <c r="C141" s="41" t="s">
        <v>515</v>
      </c>
      <c r="D141" s="31" t="s">
        <v>160</v>
      </c>
      <c r="E141" s="26">
        <v>0</v>
      </c>
      <c r="F141" s="27" t="s">
        <v>147</v>
      </c>
      <c r="G141" s="28">
        <v>0</v>
      </c>
      <c r="H141" s="29">
        <v>0</v>
      </c>
      <c r="I141" s="30">
        <f t="shared" si="4"/>
        <v>0</v>
      </c>
      <c r="K141" s="119">
        <v>0</v>
      </c>
      <c r="L141" s="115">
        <v>0</v>
      </c>
      <c r="M141" s="30">
        <f>E141*(K141-(K141*L141))</f>
        <v>0</v>
      </c>
      <c r="O141" s="28">
        <v>0</v>
      </c>
      <c r="P141" s="115">
        <v>0</v>
      </c>
      <c r="Q141" s="116">
        <f>E141*(O141-(O141*P141))</f>
        <v>0</v>
      </c>
      <c r="S141" s="72"/>
      <c r="T141" s="38"/>
    </row>
    <row r="142" spans="1:20" ht="14.5" x14ac:dyDescent="0.35">
      <c r="A142" s="31" t="s">
        <v>521</v>
      </c>
      <c r="B142" s="41" t="s">
        <v>520</v>
      </c>
      <c r="C142" s="56" t="s">
        <v>250</v>
      </c>
      <c r="D142" s="31" t="s">
        <v>505</v>
      </c>
      <c r="E142" s="26">
        <v>20</v>
      </c>
      <c r="F142" s="27" t="s">
        <v>124</v>
      </c>
      <c r="G142" s="28">
        <v>0</v>
      </c>
      <c r="H142" s="29">
        <v>0</v>
      </c>
      <c r="I142" s="30">
        <f t="shared" si="4"/>
        <v>0</v>
      </c>
      <c r="K142" s="119">
        <v>0</v>
      </c>
      <c r="L142" s="115">
        <v>0</v>
      </c>
      <c r="M142" s="30">
        <f>E142*(K142-(K142*L142))</f>
        <v>0</v>
      </c>
      <c r="O142" s="28">
        <v>0</v>
      </c>
      <c r="P142" s="115">
        <v>0</v>
      </c>
      <c r="Q142" s="116">
        <f>E142*(O142-(O142*P142))</f>
        <v>0</v>
      </c>
      <c r="S142" s="72"/>
      <c r="T142" s="38"/>
    </row>
    <row r="143" spans="1:20" ht="14.5" x14ac:dyDescent="0.35">
      <c r="A143" s="31" t="s">
        <v>47</v>
      </c>
      <c r="B143" s="41" t="s">
        <v>518</v>
      </c>
      <c r="C143" s="41" t="s">
        <v>519</v>
      </c>
      <c r="D143" s="31" t="s">
        <v>505</v>
      </c>
      <c r="E143" s="26">
        <v>9</v>
      </c>
      <c r="F143" s="27" t="s">
        <v>147</v>
      </c>
      <c r="G143" s="28">
        <v>0</v>
      </c>
      <c r="H143" s="29">
        <v>0</v>
      </c>
      <c r="I143" s="30">
        <f t="shared" si="4"/>
        <v>0</v>
      </c>
      <c r="K143" s="119">
        <v>0</v>
      </c>
      <c r="L143" s="115">
        <v>0</v>
      </c>
      <c r="M143" s="30">
        <f>E143*(K143-(K143*L143))</f>
        <v>0</v>
      </c>
      <c r="O143" s="28">
        <v>0</v>
      </c>
      <c r="P143" s="115">
        <v>0</v>
      </c>
      <c r="Q143" s="116">
        <f>E143*(O143-(O143*P143))</f>
        <v>0</v>
      </c>
      <c r="S143" s="72"/>
      <c r="T143" s="38"/>
    </row>
    <row r="144" spans="1:20" ht="14.5" x14ac:dyDescent="0.35">
      <c r="A144" s="31" t="s">
        <v>69</v>
      </c>
      <c r="B144" s="41" t="s">
        <v>523</v>
      </c>
      <c r="C144" s="41" t="s">
        <v>525</v>
      </c>
      <c r="D144" s="31" t="s">
        <v>524</v>
      </c>
      <c r="E144" s="26">
        <v>31</v>
      </c>
      <c r="F144" s="27" t="s">
        <v>148</v>
      </c>
      <c r="G144" s="28">
        <v>0</v>
      </c>
      <c r="H144" s="29">
        <v>0</v>
      </c>
      <c r="I144" s="30">
        <f t="shared" si="4"/>
        <v>0</v>
      </c>
      <c r="K144" s="119">
        <v>0</v>
      </c>
      <c r="L144" s="115">
        <v>0</v>
      </c>
      <c r="M144" s="30">
        <f>E144*(K144-(K144*L144))</f>
        <v>0</v>
      </c>
      <c r="O144" s="28">
        <v>0</v>
      </c>
      <c r="P144" s="115">
        <v>0</v>
      </c>
      <c r="Q144" s="116">
        <f>E144*(O144-(O144*P144))</f>
        <v>0</v>
      </c>
      <c r="S144" s="72"/>
      <c r="T144" s="38"/>
    </row>
    <row r="145" spans="1:20" ht="14.5" x14ac:dyDescent="0.35">
      <c r="A145" s="33" t="s">
        <v>105</v>
      </c>
      <c r="B145" s="41" t="s">
        <v>337</v>
      </c>
      <c r="C145" s="41" t="s">
        <v>336</v>
      </c>
      <c r="D145" s="31" t="s">
        <v>160</v>
      </c>
      <c r="E145" s="26">
        <v>12</v>
      </c>
      <c r="F145" s="27" t="s">
        <v>135</v>
      </c>
      <c r="G145" s="28">
        <v>0</v>
      </c>
      <c r="H145" s="29">
        <v>0</v>
      </c>
      <c r="I145" s="30">
        <f t="shared" si="4"/>
        <v>0</v>
      </c>
      <c r="K145" s="119">
        <v>0</v>
      </c>
      <c r="L145" s="115">
        <v>0</v>
      </c>
      <c r="M145" s="30">
        <f>E145*(K145-(K145*L145))</f>
        <v>0</v>
      </c>
      <c r="O145" s="28">
        <v>0</v>
      </c>
      <c r="P145" s="115">
        <v>0</v>
      </c>
      <c r="Q145" s="116">
        <f>E145*(O145-(O145*P145))</f>
        <v>0</v>
      </c>
      <c r="S145" s="72"/>
      <c r="T145" s="38"/>
    </row>
    <row r="146" spans="1:20" ht="14.5" x14ac:dyDescent="0.35">
      <c r="A146" s="31" t="s">
        <v>21</v>
      </c>
      <c r="B146" s="41" t="s">
        <v>260</v>
      </c>
      <c r="C146" s="41" t="s">
        <v>261</v>
      </c>
      <c r="D146" s="31" t="s">
        <v>160</v>
      </c>
      <c r="E146" s="26">
        <v>89</v>
      </c>
      <c r="F146" s="27" t="s">
        <v>147</v>
      </c>
      <c r="G146" s="28">
        <v>0</v>
      </c>
      <c r="H146" s="29">
        <v>0</v>
      </c>
      <c r="I146" s="30">
        <f t="shared" si="4"/>
        <v>0</v>
      </c>
      <c r="K146" s="119">
        <v>0</v>
      </c>
      <c r="L146" s="115">
        <v>0</v>
      </c>
      <c r="M146" s="30">
        <f>E146*(K146-(K146*L146))</f>
        <v>0</v>
      </c>
      <c r="O146" s="28">
        <v>0</v>
      </c>
      <c r="P146" s="115">
        <v>0</v>
      </c>
      <c r="Q146" s="116">
        <f>E146*(O146-(O146*P146))</f>
        <v>0</v>
      </c>
      <c r="S146" s="72"/>
      <c r="T146" s="38"/>
    </row>
    <row r="147" spans="1:20" ht="14.5" x14ac:dyDescent="0.35">
      <c r="A147" s="31" t="s">
        <v>29</v>
      </c>
      <c r="B147" s="41" t="s">
        <v>264</v>
      </c>
      <c r="C147" s="41" t="s">
        <v>267</v>
      </c>
      <c r="D147" s="31" t="s">
        <v>160</v>
      </c>
      <c r="E147" s="26">
        <v>5</v>
      </c>
      <c r="F147" s="27" t="s">
        <v>147</v>
      </c>
      <c r="G147" s="28">
        <v>0</v>
      </c>
      <c r="H147" s="29">
        <v>0</v>
      </c>
      <c r="I147" s="30">
        <f t="shared" si="4"/>
        <v>0</v>
      </c>
      <c r="K147" s="119">
        <v>0</v>
      </c>
      <c r="L147" s="115">
        <v>0</v>
      </c>
      <c r="M147" s="30">
        <f>E147*(K147-(K147*L147))</f>
        <v>0</v>
      </c>
      <c r="O147" s="28">
        <v>0</v>
      </c>
      <c r="P147" s="115">
        <v>0</v>
      </c>
      <c r="Q147" s="116">
        <f>E147*(O147-(O147*P147))</f>
        <v>0</v>
      </c>
      <c r="S147" s="72"/>
      <c r="T147" s="38"/>
    </row>
    <row r="148" spans="1:20" ht="14.5" x14ac:dyDescent="0.35">
      <c r="A148" s="31" t="s">
        <v>38</v>
      </c>
      <c r="B148" s="41" t="s">
        <v>259</v>
      </c>
      <c r="C148" s="41" t="s">
        <v>258</v>
      </c>
      <c r="D148" s="31" t="s">
        <v>160</v>
      </c>
      <c r="E148" s="26">
        <v>6</v>
      </c>
      <c r="F148" s="27" t="s">
        <v>147</v>
      </c>
      <c r="G148" s="28">
        <v>0</v>
      </c>
      <c r="H148" s="29">
        <v>0</v>
      </c>
      <c r="I148" s="30">
        <f t="shared" si="4"/>
        <v>0</v>
      </c>
      <c r="K148" s="119">
        <v>0</v>
      </c>
      <c r="L148" s="115">
        <v>0</v>
      </c>
      <c r="M148" s="30">
        <f>E148*(K148-(K148*L148))</f>
        <v>0</v>
      </c>
      <c r="O148" s="28">
        <v>0</v>
      </c>
      <c r="P148" s="115">
        <v>0</v>
      </c>
      <c r="Q148" s="116">
        <f>E148*(O148-(O148*P148))</f>
        <v>0</v>
      </c>
      <c r="S148" s="72"/>
      <c r="T148" s="38"/>
    </row>
    <row r="149" spans="1:20" ht="14.5" x14ac:dyDescent="0.35">
      <c r="A149" s="31" t="s">
        <v>41</v>
      </c>
      <c r="B149" s="41" t="s">
        <v>265</v>
      </c>
      <c r="C149" s="41" t="s">
        <v>266</v>
      </c>
      <c r="D149" s="31" t="s">
        <v>160</v>
      </c>
      <c r="E149" s="26">
        <v>5</v>
      </c>
      <c r="F149" s="27" t="s">
        <v>147</v>
      </c>
      <c r="G149" s="28">
        <v>0</v>
      </c>
      <c r="H149" s="29">
        <v>0</v>
      </c>
      <c r="I149" s="30">
        <f t="shared" si="4"/>
        <v>0</v>
      </c>
      <c r="K149" s="119">
        <v>0</v>
      </c>
      <c r="L149" s="115">
        <v>0</v>
      </c>
      <c r="M149" s="30">
        <f>E149*(K149-(K149*L149))</f>
        <v>0</v>
      </c>
      <c r="O149" s="28">
        <v>0</v>
      </c>
      <c r="P149" s="115">
        <v>0</v>
      </c>
      <c r="Q149" s="116">
        <f>E149*(O149-(O149*P149))</f>
        <v>0</v>
      </c>
      <c r="S149" s="72"/>
      <c r="T149" s="38"/>
    </row>
    <row r="150" spans="1:20" ht="14.5" x14ac:dyDescent="0.35">
      <c r="A150" s="31" t="s">
        <v>27</v>
      </c>
      <c r="B150" s="41" t="s">
        <v>263</v>
      </c>
      <c r="C150" s="41" t="s">
        <v>262</v>
      </c>
      <c r="D150" s="31" t="s">
        <v>160</v>
      </c>
      <c r="E150" s="26">
        <v>49</v>
      </c>
      <c r="F150" s="27" t="s">
        <v>147</v>
      </c>
      <c r="G150" s="28">
        <v>0</v>
      </c>
      <c r="H150" s="29">
        <v>0</v>
      </c>
      <c r="I150" s="30">
        <f t="shared" si="4"/>
        <v>0</v>
      </c>
      <c r="K150" s="119">
        <v>0</v>
      </c>
      <c r="L150" s="115">
        <v>0</v>
      </c>
      <c r="M150" s="30">
        <f>E150*(K150-(K150*L150))</f>
        <v>0</v>
      </c>
      <c r="O150" s="28">
        <v>0</v>
      </c>
      <c r="P150" s="115">
        <v>0</v>
      </c>
      <c r="Q150" s="116">
        <f>E150*(O150-(O150*P150))</f>
        <v>0</v>
      </c>
      <c r="S150" s="72"/>
      <c r="T150" s="38"/>
    </row>
    <row r="151" spans="1:20" ht="14.5" x14ac:dyDescent="0.35">
      <c r="A151" s="31" t="s">
        <v>46</v>
      </c>
      <c r="B151" s="41" t="s">
        <v>527</v>
      </c>
      <c r="C151" s="41" t="s">
        <v>528</v>
      </c>
      <c r="D151" s="31" t="s">
        <v>522</v>
      </c>
      <c r="E151" s="26">
        <v>25</v>
      </c>
      <c r="F151" s="27" t="s">
        <v>124</v>
      </c>
      <c r="G151" s="28">
        <v>0</v>
      </c>
      <c r="H151" s="29">
        <v>0</v>
      </c>
      <c r="I151" s="30">
        <f t="shared" si="4"/>
        <v>0</v>
      </c>
      <c r="K151" s="119">
        <v>0</v>
      </c>
      <c r="L151" s="115">
        <v>0</v>
      </c>
      <c r="M151" s="30">
        <f>E151*(K151-(K151*L151))</f>
        <v>0</v>
      </c>
      <c r="O151" s="28">
        <v>0</v>
      </c>
      <c r="P151" s="115">
        <v>0</v>
      </c>
      <c r="Q151" s="116">
        <f>E151*(O151-(O151*P151))</f>
        <v>0</v>
      </c>
      <c r="S151" s="72"/>
      <c r="T151" s="38"/>
    </row>
    <row r="152" spans="1:20" ht="14.5" x14ac:dyDescent="0.35">
      <c r="A152" s="31" t="s">
        <v>530</v>
      </c>
      <c r="B152" s="41" t="s">
        <v>531</v>
      </c>
      <c r="C152" s="41" t="s">
        <v>250</v>
      </c>
      <c r="D152" s="31" t="s">
        <v>522</v>
      </c>
      <c r="E152" s="26">
        <v>12</v>
      </c>
      <c r="F152" s="27" t="s">
        <v>149</v>
      </c>
      <c r="G152" s="28">
        <v>0</v>
      </c>
      <c r="H152" s="29">
        <v>0</v>
      </c>
      <c r="I152" s="30">
        <f t="shared" si="4"/>
        <v>0</v>
      </c>
      <c r="K152" s="119">
        <v>0</v>
      </c>
      <c r="L152" s="115">
        <v>0</v>
      </c>
      <c r="M152" s="30">
        <f>E152*(K152-(K152*L152))</f>
        <v>0</v>
      </c>
      <c r="O152" s="28">
        <v>0</v>
      </c>
      <c r="P152" s="115">
        <v>0</v>
      </c>
      <c r="Q152" s="116">
        <f>E152*(O152-(O152*P152))</f>
        <v>0</v>
      </c>
      <c r="S152" s="72"/>
      <c r="T152" s="38"/>
    </row>
    <row r="153" spans="1:20" ht="14.5" x14ac:dyDescent="0.35">
      <c r="A153" s="31" t="s">
        <v>533</v>
      </c>
      <c r="B153" s="41" t="s">
        <v>250</v>
      </c>
      <c r="C153" s="41" t="s">
        <v>529</v>
      </c>
      <c r="D153" s="31" t="s">
        <v>532</v>
      </c>
      <c r="E153" s="26">
        <v>12</v>
      </c>
      <c r="F153" s="27" t="s">
        <v>149</v>
      </c>
      <c r="G153" s="28">
        <v>0</v>
      </c>
      <c r="H153" s="29">
        <v>0</v>
      </c>
      <c r="I153" s="30">
        <f t="shared" ref="I153" si="5">E153*(G153-(G153*H153))</f>
        <v>0</v>
      </c>
      <c r="K153" s="119">
        <v>0</v>
      </c>
      <c r="L153" s="115">
        <v>0</v>
      </c>
      <c r="M153" s="30">
        <f>E153*(K153-(K153*L153))</f>
        <v>0</v>
      </c>
      <c r="O153" s="28">
        <v>0</v>
      </c>
      <c r="P153" s="115">
        <v>0</v>
      </c>
      <c r="Q153" s="116">
        <f>E153*(O153-(O153*P153))</f>
        <v>0</v>
      </c>
      <c r="S153" s="72"/>
      <c r="T153" s="38"/>
    </row>
    <row r="154" spans="1:20" ht="14.5" x14ac:dyDescent="0.35">
      <c r="A154" s="31" t="s">
        <v>0</v>
      </c>
      <c r="B154" s="41" t="s">
        <v>329</v>
      </c>
      <c r="C154" s="41" t="s">
        <v>330</v>
      </c>
      <c r="D154" s="31" t="s">
        <v>160</v>
      </c>
      <c r="E154" s="46">
        <v>275</v>
      </c>
      <c r="F154" s="27" t="s">
        <v>137</v>
      </c>
      <c r="G154" s="28">
        <v>0</v>
      </c>
      <c r="H154" s="29">
        <v>0</v>
      </c>
      <c r="I154" s="30">
        <f t="shared" ref="I154:I173" si="6">E154*(G154-(G154*H154))</f>
        <v>0</v>
      </c>
      <c r="K154" s="119">
        <v>0</v>
      </c>
      <c r="L154" s="115">
        <v>0</v>
      </c>
      <c r="M154" s="30">
        <f>E154*(K154-(K154*L154))</f>
        <v>0</v>
      </c>
      <c r="O154" s="28">
        <v>0</v>
      </c>
      <c r="P154" s="115">
        <v>0</v>
      </c>
      <c r="Q154" s="116">
        <f>E154*(O154-(O154*P154))</f>
        <v>0</v>
      </c>
      <c r="S154" s="72"/>
      <c r="T154" s="38"/>
    </row>
    <row r="155" spans="1:20" ht="14.5" x14ac:dyDescent="0.35">
      <c r="A155" s="33" t="s">
        <v>542</v>
      </c>
      <c r="B155" s="41" t="s">
        <v>543</v>
      </c>
      <c r="C155" s="48" t="s">
        <v>558</v>
      </c>
      <c r="D155" s="31" t="s">
        <v>526</v>
      </c>
      <c r="E155" s="26">
        <v>17</v>
      </c>
      <c r="F155" s="27" t="s">
        <v>125</v>
      </c>
      <c r="G155" s="28">
        <v>0</v>
      </c>
      <c r="H155" s="29">
        <v>0</v>
      </c>
      <c r="I155" s="30">
        <f t="shared" si="6"/>
        <v>0</v>
      </c>
      <c r="K155" s="119">
        <v>0</v>
      </c>
      <c r="L155" s="115">
        <v>0</v>
      </c>
      <c r="M155" s="30">
        <f>E155*(K155-(K155*L155))</f>
        <v>0</v>
      </c>
      <c r="O155" s="28">
        <v>0</v>
      </c>
      <c r="P155" s="115">
        <v>0</v>
      </c>
      <c r="Q155" s="116">
        <f>E155*(O155-(O155*P155))</f>
        <v>0</v>
      </c>
      <c r="S155" s="72"/>
      <c r="T155" s="38"/>
    </row>
    <row r="156" spans="1:20" ht="14.5" x14ac:dyDescent="0.35">
      <c r="A156" s="33" t="s">
        <v>54</v>
      </c>
      <c r="B156" s="41" t="s">
        <v>541</v>
      </c>
      <c r="C156" s="48" t="s">
        <v>540</v>
      </c>
      <c r="D156" s="31" t="s">
        <v>526</v>
      </c>
      <c r="E156" s="26">
        <v>2</v>
      </c>
      <c r="F156" s="27" t="s">
        <v>125</v>
      </c>
      <c r="G156" s="28">
        <v>0</v>
      </c>
      <c r="H156" s="29">
        <v>0</v>
      </c>
      <c r="I156" s="30">
        <f t="shared" si="6"/>
        <v>0</v>
      </c>
      <c r="K156" s="119">
        <v>0</v>
      </c>
      <c r="L156" s="115">
        <v>0</v>
      </c>
      <c r="M156" s="30">
        <f>E156*(K156-(K156*L156))</f>
        <v>0</v>
      </c>
      <c r="O156" s="28">
        <v>0</v>
      </c>
      <c r="P156" s="115">
        <v>0</v>
      </c>
      <c r="Q156" s="116">
        <f>E156*(O156-(O156*P156))</f>
        <v>0</v>
      </c>
      <c r="S156" s="72"/>
      <c r="T156" s="38"/>
    </row>
    <row r="157" spans="1:20" ht="14.5" x14ac:dyDescent="0.35">
      <c r="A157" s="33" t="s">
        <v>63</v>
      </c>
      <c r="B157" s="41" t="s">
        <v>547</v>
      </c>
      <c r="C157" s="41" t="s">
        <v>550</v>
      </c>
      <c r="D157" s="55" t="s">
        <v>570</v>
      </c>
      <c r="E157" s="26">
        <v>1</v>
      </c>
      <c r="F157" s="27" t="s">
        <v>136</v>
      </c>
      <c r="G157" s="28">
        <v>0</v>
      </c>
      <c r="H157" s="29">
        <v>0</v>
      </c>
      <c r="I157" s="30">
        <f t="shared" si="6"/>
        <v>0</v>
      </c>
      <c r="K157" s="119">
        <v>0</v>
      </c>
      <c r="L157" s="115">
        <v>0</v>
      </c>
      <c r="M157" s="30">
        <f>E157*(K157-(K157*L157))</f>
        <v>0</v>
      </c>
      <c r="O157" s="28">
        <v>0</v>
      </c>
      <c r="P157" s="115">
        <v>0</v>
      </c>
      <c r="Q157" s="116">
        <f>E157*(O157-(O157*P157))</f>
        <v>0</v>
      </c>
      <c r="S157" s="72"/>
      <c r="T157" s="38"/>
    </row>
    <row r="158" spans="1:20" ht="14.5" x14ac:dyDescent="0.35">
      <c r="A158" s="33" t="s">
        <v>549</v>
      </c>
      <c r="B158" s="41" t="s">
        <v>546</v>
      </c>
      <c r="C158" s="41" t="s">
        <v>548</v>
      </c>
      <c r="D158" s="55" t="s">
        <v>570</v>
      </c>
      <c r="E158" s="26">
        <v>1</v>
      </c>
      <c r="F158" s="27" t="s">
        <v>136</v>
      </c>
      <c r="G158" s="28">
        <v>0</v>
      </c>
      <c r="H158" s="29">
        <v>0</v>
      </c>
      <c r="I158" s="30">
        <f t="shared" si="6"/>
        <v>0</v>
      </c>
      <c r="K158" s="119">
        <v>0</v>
      </c>
      <c r="L158" s="115">
        <v>0</v>
      </c>
      <c r="M158" s="30">
        <f>E158*(K158-(K158*L158))</f>
        <v>0</v>
      </c>
      <c r="O158" s="28">
        <v>0</v>
      </c>
      <c r="P158" s="115">
        <v>0</v>
      </c>
      <c r="Q158" s="116">
        <f>E158*(O158-(O158*P158))</f>
        <v>0</v>
      </c>
      <c r="S158" s="72"/>
      <c r="T158" s="38"/>
    </row>
    <row r="159" spans="1:20" ht="14.5" x14ac:dyDescent="0.35">
      <c r="A159" s="33" t="s">
        <v>555</v>
      </c>
      <c r="B159" s="41" t="s">
        <v>554</v>
      </c>
      <c r="C159" s="41" t="s">
        <v>551</v>
      </c>
      <c r="D159" s="55" t="s">
        <v>570</v>
      </c>
      <c r="E159" s="26">
        <v>1</v>
      </c>
      <c r="F159" s="27" t="s">
        <v>136</v>
      </c>
      <c r="G159" s="28">
        <v>0</v>
      </c>
      <c r="H159" s="29">
        <v>0</v>
      </c>
      <c r="I159" s="30">
        <f t="shared" si="6"/>
        <v>0</v>
      </c>
      <c r="K159" s="119">
        <v>0</v>
      </c>
      <c r="L159" s="115">
        <v>0</v>
      </c>
      <c r="M159" s="30">
        <f>E159*(K159-(K159*L159))</f>
        <v>0</v>
      </c>
      <c r="O159" s="28">
        <v>0</v>
      </c>
      <c r="P159" s="115">
        <v>0</v>
      </c>
      <c r="Q159" s="116">
        <f>E159*(O159-(O159*P159))</f>
        <v>0</v>
      </c>
      <c r="S159" s="72"/>
      <c r="T159" s="38"/>
    </row>
    <row r="160" spans="1:20" ht="14.5" x14ac:dyDescent="0.35">
      <c r="A160" s="33" t="s">
        <v>37</v>
      </c>
      <c r="B160" s="41" t="s">
        <v>553</v>
      </c>
      <c r="C160" s="41" t="s">
        <v>552</v>
      </c>
      <c r="D160" s="55" t="s">
        <v>570</v>
      </c>
      <c r="E160" s="26">
        <v>5</v>
      </c>
      <c r="F160" s="27" t="s">
        <v>132</v>
      </c>
      <c r="G160" s="28">
        <v>0</v>
      </c>
      <c r="H160" s="29">
        <v>0</v>
      </c>
      <c r="I160" s="30">
        <f t="shared" si="6"/>
        <v>0</v>
      </c>
      <c r="K160" s="119">
        <v>0</v>
      </c>
      <c r="L160" s="115">
        <v>0</v>
      </c>
      <c r="M160" s="30">
        <f>E160*(K160-(K160*L160))</f>
        <v>0</v>
      </c>
      <c r="O160" s="28">
        <v>0</v>
      </c>
      <c r="P160" s="115">
        <v>0</v>
      </c>
      <c r="Q160" s="116">
        <f>E160*(O160-(O160*P160))</f>
        <v>0</v>
      </c>
      <c r="S160" s="72"/>
      <c r="T160" s="38"/>
    </row>
    <row r="161" spans="1:20" ht="14.5" x14ac:dyDescent="0.35">
      <c r="A161" s="33" t="s">
        <v>79</v>
      </c>
      <c r="B161" s="41" t="s">
        <v>545</v>
      </c>
      <c r="C161" s="41" t="s">
        <v>544</v>
      </c>
      <c r="D161" s="55" t="s">
        <v>160</v>
      </c>
      <c r="E161" s="26"/>
      <c r="F161" s="27" t="s">
        <v>124</v>
      </c>
      <c r="G161" s="28">
        <v>0</v>
      </c>
      <c r="H161" s="29">
        <v>0</v>
      </c>
      <c r="I161" s="30">
        <f t="shared" si="6"/>
        <v>0</v>
      </c>
      <c r="K161" s="119">
        <v>0</v>
      </c>
      <c r="L161" s="115">
        <v>0</v>
      </c>
      <c r="M161" s="30">
        <f>E161*(K161-(K161*L161))</f>
        <v>0</v>
      </c>
      <c r="O161" s="28">
        <v>0</v>
      </c>
      <c r="P161" s="115">
        <v>0</v>
      </c>
      <c r="Q161" s="116">
        <f>E161*(O161-(O161*P161))</f>
        <v>0</v>
      </c>
      <c r="S161" s="72"/>
      <c r="T161" s="38"/>
    </row>
    <row r="162" spans="1:20" ht="14.5" x14ac:dyDescent="0.35">
      <c r="A162" s="54" t="s">
        <v>45</v>
      </c>
      <c r="B162" s="42" t="s">
        <v>195</v>
      </c>
      <c r="C162" s="42" t="s">
        <v>194</v>
      </c>
      <c r="D162" s="33" t="s">
        <v>160</v>
      </c>
      <c r="E162" s="34">
        <v>967</v>
      </c>
      <c r="F162" s="35" t="s">
        <v>147</v>
      </c>
      <c r="G162" s="28">
        <v>0</v>
      </c>
      <c r="H162" s="29">
        <v>0</v>
      </c>
      <c r="I162" s="30">
        <f t="shared" si="6"/>
        <v>0</v>
      </c>
      <c r="K162" s="119">
        <v>0</v>
      </c>
      <c r="L162" s="115">
        <v>0</v>
      </c>
      <c r="M162" s="30">
        <f>E162*(K162-(K162*L162))</f>
        <v>0</v>
      </c>
      <c r="O162" s="28">
        <v>0</v>
      </c>
      <c r="P162" s="115">
        <v>0</v>
      </c>
      <c r="Q162" s="116">
        <f>E162*(O162-(O162*P162))</f>
        <v>0</v>
      </c>
      <c r="S162" s="72"/>
      <c r="T162" s="38"/>
    </row>
    <row r="163" spans="1:20" ht="14.5" x14ac:dyDescent="0.35">
      <c r="A163" s="54" t="s">
        <v>197</v>
      </c>
      <c r="B163" s="42" t="s">
        <v>198</v>
      </c>
      <c r="C163" s="42" t="s">
        <v>196</v>
      </c>
      <c r="D163" s="33" t="s">
        <v>160</v>
      </c>
      <c r="E163" s="34">
        <v>218</v>
      </c>
      <c r="F163" s="35" t="s">
        <v>147</v>
      </c>
      <c r="G163" s="28">
        <v>0</v>
      </c>
      <c r="H163" s="29">
        <v>0</v>
      </c>
      <c r="I163" s="30">
        <f t="shared" si="6"/>
        <v>0</v>
      </c>
      <c r="K163" s="119">
        <v>0</v>
      </c>
      <c r="L163" s="115">
        <v>0</v>
      </c>
      <c r="M163" s="30">
        <f>E163*(K163-(K163*L163))</f>
        <v>0</v>
      </c>
      <c r="O163" s="28">
        <v>0</v>
      </c>
      <c r="P163" s="115">
        <v>0</v>
      </c>
      <c r="Q163" s="116">
        <f>E163*(O163-(O163*P163))</f>
        <v>0</v>
      </c>
      <c r="S163" s="72"/>
      <c r="T163" s="38"/>
    </row>
    <row r="164" spans="1:20" ht="14.5" x14ac:dyDescent="0.35">
      <c r="A164" s="54" t="s">
        <v>106</v>
      </c>
      <c r="B164" s="42" t="s">
        <v>559</v>
      </c>
      <c r="C164" s="42" t="s">
        <v>561</v>
      </c>
      <c r="D164" s="33" t="s">
        <v>160</v>
      </c>
      <c r="E164" s="34">
        <v>3</v>
      </c>
      <c r="F164" s="35" t="s">
        <v>147</v>
      </c>
      <c r="G164" s="28">
        <v>0</v>
      </c>
      <c r="H164" s="29">
        <v>0</v>
      </c>
      <c r="I164" s="30">
        <f t="shared" si="6"/>
        <v>0</v>
      </c>
      <c r="K164" s="119">
        <v>0</v>
      </c>
      <c r="L164" s="115">
        <v>0</v>
      </c>
      <c r="M164" s="30">
        <f>E164*(K164-(K164*L164))</f>
        <v>0</v>
      </c>
      <c r="O164" s="28">
        <v>0</v>
      </c>
      <c r="P164" s="115">
        <v>0</v>
      </c>
      <c r="Q164" s="116">
        <f>E164*(O164-(O164*P164))</f>
        <v>0</v>
      </c>
      <c r="S164" s="72"/>
      <c r="T164" s="38"/>
    </row>
    <row r="165" spans="1:20" ht="14.5" x14ac:dyDescent="0.35">
      <c r="A165" s="54" t="s">
        <v>560</v>
      </c>
      <c r="B165" s="42" t="s">
        <v>565</v>
      </c>
      <c r="C165" s="42" t="s">
        <v>250</v>
      </c>
      <c r="D165" s="33" t="s">
        <v>160</v>
      </c>
      <c r="E165" s="34">
        <v>68</v>
      </c>
      <c r="F165" s="35" t="s">
        <v>566</v>
      </c>
      <c r="G165" s="28">
        <v>0</v>
      </c>
      <c r="H165" s="29">
        <v>0</v>
      </c>
      <c r="I165" s="30">
        <f t="shared" si="6"/>
        <v>0</v>
      </c>
      <c r="K165" s="119">
        <v>0</v>
      </c>
      <c r="L165" s="115">
        <v>0</v>
      </c>
      <c r="M165" s="30">
        <f>E165*(K165-(K165*L165))</f>
        <v>0</v>
      </c>
      <c r="O165" s="28">
        <v>0</v>
      </c>
      <c r="P165" s="115">
        <v>0</v>
      </c>
      <c r="Q165" s="116">
        <f>E165*(O165-(O165*P165))</f>
        <v>0</v>
      </c>
      <c r="S165" s="72"/>
      <c r="T165" s="38"/>
    </row>
    <row r="166" spans="1:20" ht="14.5" x14ac:dyDescent="0.35">
      <c r="A166" s="50" t="s">
        <v>50</v>
      </c>
      <c r="B166" s="56" t="s">
        <v>568</v>
      </c>
      <c r="C166" s="56" t="s">
        <v>569</v>
      </c>
      <c r="D166" s="53" t="s">
        <v>160</v>
      </c>
      <c r="E166" s="26">
        <v>44</v>
      </c>
      <c r="F166" s="58" t="s">
        <v>567</v>
      </c>
      <c r="G166" s="28">
        <v>0</v>
      </c>
      <c r="H166" s="29">
        <v>0</v>
      </c>
      <c r="I166" s="30">
        <f t="shared" si="6"/>
        <v>0</v>
      </c>
      <c r="K166" s="119">
        <v>0</v>
      </c>
      <c r="L166" s="115">
        <v>0</v>
      </c>
      <c r="M166" s="30">
        <f>E166*(K166-(K166*L166))</f>
        <v>0</v>
      </c>
      <c r="O166" s="28">
        <v>0</v>
      </c>
      <c r="P166" s="115">
        <v>0</v>
      </c>
      <c r="Q166" s="116">
        <f>E166*(O166-(O166*P166))</f>
        <v>0</v>
      </c>
      <c r="S166" s="72"/>
      <c r="T166" s="38"/>
    </row>
    <row r="167" spans="1:20" ht="14.5" x14ac:dyDescent="0.35">
      <c r="A167" s="33" t="s">
        <v>56</v>
      </c>
      <c r="B167" s="41" t="s">
        <v>536</v>
      </c>
      <c r="C167" s="41" t="s">
        <v>538</v>
      </c>
      <c r="D167" s="31" t="s">
        <v>160</v>
      </c>
      <c r="E167" s="26">
        <v>14</v>
      </c>
      <c r="F167" s="27" t="s">
        <v>150</v>
      </c>
      <c r="G167" s="28">
        <v>0</v>
      </c>
      <c r="H167" s="29">
        <v>0</v>
      </c>
      <c r="I167" s="30">
        <f t="shared" si="6"/>
        <v>0</v>
      </c>
      <c r="K167" s="119">
        <v>0</v>
      </c>
      <c r="L167" s="115">
        <v>0</v>
      </c>
      <c r="M167" s="30">
        <f>E167*(K167-(K167*L167))</f>
        <v>0</v>
      </c>
      <c r="O167" s="28">
        <v>0</v>
      </c>
      <c r="P167" s="115">
        <v>0</v>
      </c>
      <c r="Q167" s="116">
        <f>E167*(O167-(O167*P167))</f>
        <v>0</v>
      </c>
      <c r="S167" s="72"/>
      <c r="T167" s="38"/>
    </row>
    <row r="168" spans="1:20" ht="14.5" x14ac:dyDescent="0.35">
      <c r="A168" s="33" t="s">
        <v>34</v>
      </c>
      <c r="B168" s="42" t="s">
        <v>537</v>
      </c>
      <c r="C168" s="42" t="s">
        <v>539</v>
      </c>
      <c r="D168" s="31" t="s">
        <v>160</v>
      </c>
      <c r="E168" s="34">
        <v>5</v>
      </c>
      <c r="F168" s="35" t="s">
        <v>150</v>
      </c>
      <c r="G168" s="28">
        <v>0</v>
      </c>
      <c r="H168" s="29">
        <v>0</v>
      </c>
      <c r="I168" s="30">
        <f t="shared" si="6"/>
        <v>0</v>
      </c>
      <c r="K168" s="119">
        <v>0</v>
      </c>
      <c r="L168" s="115">
        <v>0</v>
      </c>
      <c r="M168" s="30">
        <f>E168*(K168-(K168*L168))</f>
        <v>0</v>
      </c>
      <c r="O168" s="28">
        <v>0</v>
      </c>
      <c r="P168" s="115">
        <v>0</v>
      </c>
      <c r="Q168" s="116">
        <f>E168*(O168-(O168*P168))</f>
        <v>0</v>
      </c>
      <c r="S168" s="72"/>
      <c r="T168" s="38"/>
    </row>
    <row r="169" spans="1:20" ht="14.5" x14ac:dyDescent="0.35">
      <c r="A169" s="33" t="s">
        <v>67</v>
      </c>
      <c r="B169" s="41" t="s">
        <v>535</v>
      </c>
      <c r="C169" s="41" t="s">
        <v>534</v>
      </c>
      <c r="D169" s="31" t="s">
        <v>160</v>
      </c>
      <c r="E169" s="26"/>
      <c r="F169" s="27" t="s">
        <v>139</v>
      </c>
      <c r="G169" s="28">
        <v>0</v>
      </c>
      <c r="H169" s="29">
        <v>0</v>
      </c>
      <c r="I169" s="30">
        <f t="shared" si="6"/>
        <v>0</v>
      </c>
      <c r="K169" s="119">
        <v>0</v>
      </c>
      <c r="L169" s="115">
        <v>0</v>
      </c>
      <c r="M169" s="30">
        <f>E169*(K169-(K169*L169))</f>
        <v>0</v>
      </c>
      <c r="O169" s="28">
        <v>0</v>
      </c>
      <c r="P169" s="115">
        <v>0</v>
      </c>
      <c r="Q169" s="116">
        <f>E169*(O169-(O169*P169))</f>
        <v>0</v>
      </c>
      <c r="S169" s="72"/>
      <c r="T169" s="38"/>
    </row>
    <row r="170" spans="1:20" ht="14.5" x14ac:dyDescent="0.35">
      <c r="A170" s="31" t="s">
        <v>166</v>
      </c>
      <c r="B170" s="41" t="s">
        <v>189</v>
      </c>
      <c r="C170" s="41" t="s">
        <v>200</v>
      </c>
      <c r="D170" s="31" t="s">
        <v>160</v>
      </c>
      <c r="E170" s="26">
        <v>434</v>
      </c>
      <c r="F170" s="27" t="s">
        <v>124</v>
      </c>
      <c r="G170" s="28">
        <v>0</v>
      </c>
      <c r="H170" s="29">
        <v>0</v>
      </c>
      <c r="I170" s="30">
        <f t="shared" si="6"/>
        <v>0</v>
      </c>
      <c r="K170" s="119">
        <v>0</v>
      </c>
      <c r="L170" s="115">
        <v>0</v>
      </c>
      <c r="M170" s="30">
        <f>E170*(K170-(K170*L170))</f>
        <v>0</v>
      </c>
      <c r="O170" s="28">
        <v>0</v>
      </c>
      <c r="P170" s="115">
        <v>0</v>
      </c>
      <c r="Q170" s="116">
        <f>E170*(O170-(O170*P170))</f>
        <v>0</v>
      </c>
      <c r="S170" s="72"/>
      <c r="T170" s="38"/>
    </row>
    <row r="171" spans="1:20" ht="14.5" x14ac:dyDescent="0.35">
      <c r="A171" s="31" t="s">
        <v>167</v>
      </c>
      <c r="B171" s="41" t="s">
        <v>212</v>
      </c>
      <c r="C171" s="41" t="s">
        <v>211</v>
      </c>
      <c r="D171" s="31" t="s">
        <v>160</v>
      </c>
      <c r="E171" s="26">
        <v>85</v>
      </c>
      <c r="F171" s="27" t="s">
        <v>124</v>
      </c>
      <c r="G171" s="28">
        <v>0</v>
      </c>
      <c r="H171" s="29">
        <v>0</v>
      </c>
      <c r="I171" s="30">
        <f t="shared" si="6"/>
        <v>0</v>
      </c>
      <c r="K171" s="119">
        <v>0</v>
      </c>
      <c r="L171" s="115">
        <v>0</v>
      </c>
      <c r="M171" s="30">
        <f>E171*(K171-(K171*L171))</f>
        <v>0</v>
      </c>
      <c r="O171" s="28">
        <v>0</v>
      </c>
      <c r="P171" s="115">
        <v>0</v>
      </c>
      <c r="Q171" s="116">
        <f>E171*(O171-(O171*P171))</f>
        <v>0</v>
      </c>
      <c r="S171" s="72"/>
      <c r="T171" s="38"/>
    </row>
    <row r="172" spans="1:20" ht="14.5" x14ac:dyDescent="0.35">
      <c r="A172" s="33" t="s">
        <v>48</v>
      </c>
      <c r="B172" s="41" t="s">
        <v>213</v>
      </c>
      <c r="C172" s="41" t="s">
        <v>335</v>
      </c>
      <c r="D172" s="31" t="s">
        <v>160</v>
      </c>
      <c r="E172" s="34">
        <v>100</v>
      </c>
      <c r="F172" s="35" t="s">
        <v>124</v>
      </c>
      <c r="G172" s="28">
        <v>0</v>
      </c>
      <c r="H172" s="29">
        <v>0</v>
      </c>
      <c r="I172" s="30">
        <f t="shared" si="6"/>
        <v>0</v>
      </c>
      <c r="K172" s="119">
        <v>0</v>
      </c>
      <c r="L172" s="115">
        <v>0</v>
      </c>
      <c r="M172" s="30">
        <f>E172*(K172-(K172*L172))</f>
        <v>0</v>
      </c>
      <c r="O172" s="28">
        <v>0</v>
      </c>
      <c r="P172" s="115">
        <v>0</v>
      </c>
      <c r="Q172" s="116">
        <f>E172*(O172-(O172*P172))</f>
        <v>0</v>
      </c>
      <c r="S172" s="72"/>
      <c r="T172" s="38"/>
    </row>
    <row r="173" spans="1:20" ht="14.5" x14ac:dyDescent="0.35">
      <c r="A173" s="31" t="s">
        <v>2</v>
      </c>
      <c r="B173" s="41" t="s">
        <v>190</v>
      </c>
      <c r="C173" s="41" t="s">
        <v>199</v>
      </c>
      <c r="D173" s="31" t="s">
        <v>160</v>
      </c>
      <c r="E173" s="26">
        <v>1996</v>
      </c>
      <c r="F173" s="27" t="s">
        <v>124</v>
      </c>
      <c r="G173" s="28">
        <v>0</v>
      </c>
      <c r="H173" s="29">
        <v>0</v>
      </c>
      <c r="I173" s="30">
        <f t="shared" si="6"/>
        <v>0</v>
      </c>
      <c r="K173" s="119">
        <v>0</v>
      </c>
      <c r="L173" s="115">
        <v>0</v>
      </c>
      <c r="M173" s="99">
        <f>E173*(K173-(K173*L173))</f>
        <v>0</v>
      </c>
      <c r="O173" s="28">
        <v>0</v>
      </c>
      <c r="P173" s="115">
        <v>0</v>
      </c>
      <c r="Q173" s="116">
        <f>E173*(O173-(O173*P173))</f>
        <v>0</v>
      </c>
      <c r="S173" s="72"/>
      <c r="T173" s="38"/>
    </row>
    <row r="174" spans="1:20" ht="18.5" x14ac:dyDescent="0.45">
      <c r="A174" s="59" t="s">
        <v>572</v>
      </c>
      <c r="B174" s="60"/>
      <c r="C174" s="60"/>
      <c r="D174" s="61"/>
      <c r="E174" s="62"/>
      <c r="F174" s="63"/>
      <c r="G174" s="65">
        <f>Tabel1[[#Totals],[Totaal '# * (BP - korting)]]</f>
        <v>0</v>
      </c>
      <c r="H174" s="121"/>
      <c r="I174" s="64">
        <f>SUBTOTAL(109,Tabel1[Totaal '# * (BP - korting)])</f>
        <v>0</v>
      </c>
      <c r="K174" s="120">
        <f>Tabel2[[#Totals],[Totaal '# * (BP - korting)]]</f>
        <v>0</v>
      </c>
      <c r="L174" s="121"/>
      <c r="M174" s="64">
        <f>SUBTOTAL(109,Tabel2[Totaal '# * (BP - korting)])</f>
        <v>0</v>
      </c>
      <c r="O174" s="65">
        <f>Tabel24[[#Totals],[Totaal '# * (BP - korting)]]</f>
        <v>0</v>
      </c>
      <c r="P174" s="121"/>
      <c r="Q174" s="118">
        <f>SUBTOTAL(109,Tabel24[Totaal '# * (BP - korting)])</f>
        <v>0</v>
      </c>
    </row>
  </sheetData>
  <mergeCells count="11">
    <mergeCell ref="A1:F3"/>
    <mergeCell ref="T1:T2"/>
    <mergeCell ref="I1:I2"/>
    <mergeCell ref="G3:H3"/>
    <mergeCell ref="G1:H2"/>
    <mergeCell ref="K1:L2"/>
    <mergeCell ref="M1:M2"/>
    <mergeCell ref="K3:L3"/>
    <mergeCell ref="O1:P2"/>
    <mergeCell ref="Q1:Q2"/>
    <mergeCell ref="O3:P3"/>
  </mergeCells>
  <phoneticPr fontId="30" type="noConversion"/>
  <conditionalFormatting sqref="A5:A173">
    <cfRule type="expression" dxfId="26" priority="1">
      <formula>OR(T5&gt;"",T5&gt;0)</formula>
    </cfRule>
    <cfRule type="expression" dxfId="25" priority="2">
      <formula>OR(S5&gt;"",S5&gt;0)</formula>
    </cfRule>
  </conditionalFormatting>
  <hyperlinks>
    <hyperlink ref="T1" location="Toelichting!A1" display="Terug naar toelichting" xr:uid="{05139566-3A23-47BC-A10E-C51D9D047D8E}"/>
  </hyperlinks>
  <pageMargins left="0.7" right="0.7" top="0.75" bottom="0.75" header="0.3" footer="0.3"/>
  <pageSetup paperSize="9" orientation="portrait" r:id="rId1"/>
  <tableParts count="3">
    <tablePart r:id="rId2"/>
    <tablePart r:id="rId3"/>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01BAE8198AB094BA71E4C56740B70B5" ma:contentTypeVersion="12" ma:contentTypeDescription="Een nieuw document maken." ma:contentTypeScope="" ma:versionID="d1eee38ba68dec56de1cdb91f3958528">
  <xsd:schema xmlns:xsd="http://www.w3.org/2001/XMLSchema" xmlns:xs="http://www.w3.org/2001/XMLSchema" xmlns:p="http://schemas.microsoft.com/office/2006/metadata/properties" xmlns:ns2="ae586e2e-e207-45a9-a8a8-8ad30477958d" xmlns:ns3="f8e0e575-8568-4af1-85ef-794ef5b1c2ae" targetNamespace="http://schemas.microsoft.com/office/2006/metadata/properties" ma:root="true" ma:fieldsID="73f349740a9e0c03b984bc0924048f5b" ns2:_="" ns3:_="">
    <xsd:import namespace="ae586e2e-e207-45a9-a8a8-8ad30477958d"/>
    <xsd:import namespace="f8e0e575-8568-4af1-85ef-794ef5b1c2a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586e2e-e207-45a9-a8a8-8ad3047795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8e0e575-8568-4af1-85ef-794ef5b1c2ae"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7EA4C6-636E-4A04-9398-EA7681478785}">
  <ds:schemaRefs>
    <ds:schemaRef ds:uri="http://schemas.microsoft.com/office/2006/metadata/properties"/>
    <ds:schemaRef ds:uri="http://purl.org/dc/terms/"/>
    <ds:schemaRef ds:uri="http://schemas.openxmlformats.org/package/2006/metadata/core-properties"/>
    <ds:schemaRef ds:uri="ae586e2e-e207-45a9-a8a8-8ad30477958d"/>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C2C7FF97-EA1D-40DE-B2C5-58D121DEC3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586e2e-e207-45a9-a8a8-8ad30477958d"/>
    <ds:schemaRef ds:uri="f8e0e575-8568-4af1-85ef-794ef5b1c2a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9E36F6-3F7E-4C5E-AF44-EFD040E378F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Toelichting</vt:lpstr>
      <vt:lpstr>1. Korting MF</vt:lpstr>
      <vt:lpstr>2. Korting ML</vt:lpstr>
      <vt:lpstr>3. Nettoprijslijst SB+OM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Sanderman</dc:creator>
  <cp:lastModifiedBy>Chris Sanderman</cp:lastModifiedBy>
  <dcterms:created xsi:type="dcterms:W3CDTF">2019-06-04T06:28:51Z</dcterms:created>
  <dcterms:modified xsi:type="dcterms:W3CDTF">2021-12-20T16:20:31Z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0x010100D01BAE8198AB094BA71E4C56740B70B5</vt:lpwstr>
  </property>
</Properties>
</file>