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tedqualitybv.sharepoint.com/klanten/Docs/Venray/EA afvalinzameling 2021 (859)(SK)/Nota van inlichtingen/3e NvI/"/>
    </mc:Choice>
  </mc:AlternateContent>
  <xr:revisionPtr revIDLastSave="13" documentId="8_{98868E1A-A315-49FF-AD10-55E377B8A322}" xr6:coauthVersionLast="47" xr6:coauthVersionMax="47" xr10:uidLastSave="{49656A8C-BE59-4C73-A4BE-7424E2BA84BB}"/>
  <bookViews>
    <workbookView xWindow="-28920" yWindow="-5400" windowWidth="29040" windowHeight="15840" xr2:uid="{00000000-000D-0000-FFFF-FFFF00000000}"/>
  </bookViews>
  <sheets>
    <sheet name="Prijsinvulformulier " sheetId="1" r:id="rId1"/>
  </sheets>
  <definedNames>
    <definedName name="_xlnm.Print_Area" localSheetId="0">'Prijsinvulformulier '!$A$1:$J$71</definedName>
    <definedName name="_xlnm.Print_Titles" localSheetId="0">'Prijsinvulformulier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1" i="1" l="1"/>
  <c r="I60" i="1"/>
  <c r="I59" i="1"/>
  <c r="H53" i="1" l="1"/>
  <c r="I58" i="1"/>
  <c r="G39" i="1"/>
  <c r="I52" i="1" l="1"/>
  <c r="I47" i="1" l="1"/>
  <c r="I61" i="1"/>
  <c r="I35" i="1" l="1"/>
  <c r="H54" i="1"/>
  <c r="I39" i="1" l="1"/>
  <c r="H40" i="1"/>
  <c r="H51" i="1"/>
  <c r="I51" i="1" s="1"/>
  <c r="I54" i="1" l="1"/>
  <c r="I53" i="1"/>
  <c r="I20" i="1"/>
  <c r="I17" i="1"/>
  <c r="I18" i="1"/>
  <c r="I10" i="1"/>
  <c r="I11" i="1"/>
  <c r="I57" i="1"/>
  <c r="I56" i="1"/>
  <c r="I46" i="1"/>
  <c r="I40" i="1"/>
  <c r="I42" i="1"/>
  <c r="I41" i="1"/>
  <c r="I63" i="1" s="1"/>
  <c r="I38" i="1"/>
  <c r="I37" i="1"/>
  <c r="I36" i="1"/>
  <c r="I30" i="1"/>
  <c r="I31" i="1"/>
  <c r="I25" i="1"/>
  <c r="I26" i="1"/>
  <c r="I24" i="1"/>
  <c r="I19" i="1"/>
  <c r="I16" i="1"/>
  <c r="I5" i="1"/>
  <c r="I6" i="1"/>
  <c r="I7" i="1"/>
  <c r="I4" i="1"/>
  <c r="I9" i="1"/>
  <c r="I8" i="1"/>
  <c r="H12" i="1"/>
  <c r="I12" i="1" s="1"/>
  <c r="G38" i="1"/>
  <c r="G37" i="1"/>
  <c r="G36" i="1"/>
  <c r="H55" i="1" l="1"/>
  <c r="I5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Jimmy Linders</author>
  </authors>
  <commentList>
    <comment ref="J35" authorId="0" shapeId="0" xr:uid="{23A9D598-B152-4BA4-AAA7-E46ACF01B42B}">
      <text>
        <r>
          <rPr>
            <b/>
            <sz val="9"/>
            <color indexed="81"/>
            <rFont val="Tahoma"/>
            <family val="2"/>
          </rPr>
          <t>Jimmy Linders:</t>
        </r>
        <r>
          <rPr>
            <sz val="9"/>
            <color indexed="81"/>
            <rFont val="Tahoma"/>
            <family val="2"/>
          </rPr>
          <t xml:space="preserve">
Graag uitleg uit welke info dit blijkt? Wij worde njaarlijks voor 800-900 containers aangeslagen.</t>
        </r>
      </text>
    </comment>
    <comment ref="J36" authorId="0" shapeId="0" xr:uid="{00000000-0006-0000-0000-000011000000}">
      <text>
        <r>
          <rPr>
            <b/>
            <sz val="9"/>
            <color indexed="81"/>
            <rFont val="Tahoma"/>
            <family val="2"/>
          </rPr>
          <t>Jimmy Linders:</t>
        </r>
        <r>
          <rPr>
            <sz val="9"/>
            <color indexed="81"/>
            <rFont val="Tahoma"/>
            <family val="2"/>
          </rPr>
          <t xml:space="preserve">
Graag uitleg uit welke info dit blijkt? Wij worde njaarlijks voor 800-900 containers aangeslagen.</t>
        </r>
      </text>
    </comment>
    <comment ref="J38" authorId="0" shapeId="0" xr:uid="{00000000-0006-0000-0000-000012000000}">
      <text>
        <r>
          <rPr>
            <b/>
            <sz val="9"/>
            <color indexed="81"/>
            <rFont val="Tahoma"/>
            <family val="2"/>
          </rPr>
          <t>Jimmy Linders:</t>
        </r>
        <r>
          <rPr>
            <sz val="9"/>
            <color indexed="81"/>
            <rFont val="Tahoma"/>
            <family val="2"/>
          </rPr>
          <t xml:space="preserve">
Vooralsnog uitgaan van 64 verzamelcontainers waar een 240L voor nodig is.</t>
        </r>
      </text>
    </comment>
  </commentList>
</comments>
</file>

<file path=xl/sharedStrings.xml><?xml version="1.0" encoding="utf-8"?>
<sst xmlns="http://schemas.openxmlformats.org/spreadsheetml/2006/main" count="302" uniqueCount="141">
  <si>
    <t>Afvalstroom</t>
  </si>
  <si>
    <t>HRA</t>
  </si>
  <si>
    <t>Eenheid</t>
  </si>
  <si>
    <t>Per lediging</t>
  </si>
  <si>
    <t>GFT</t>
  </si>
  <si>
    <t>PBD</t>
  </si>
  <si>
    <t>Glas</t>
  </si>
  <si>
    <t>Huis aan huis in zakken - laagbouw</t>
  </si>
  <si>
    <t>Huis aan huis in zakken - hoogbouw</t>
  </si>
  <si>
    <t xml:space="preserve">Lediging verzamelcontainers en verwerking </t>
  </si>
  <si>
    <t>Luiers</t>
  </si>
  <si>
    <t>MAS</t>
  </si>
  <si>
    <t>Per ton</t>
  </si>
  <si>
    <t>1 keer per 4 weken</t>
  </si>
  <si>
    <t>o.b.v. vulgraad</t>
  </si>
  <si>
    <t>1 keer per week</t>
  </si>
  <si>
    <t>1 keer per 2 weken</t>
  </si>
  <si>
    <t>Nr.</t>
  </si>
  <si>
    <t>1 keer per 8 weken</t>
  </si>
  <si>
    <t>HRA, GFT, PBD &amp; Luiers</t>
  </si>
  <si>
    <t>Frequentie</t>
  </si>
  <si>
    <t>Op afroep</t>
  </si>
  <si>
    <t>Ophalen van afgekeurde (deel)vrachten vanaf de ontvangstlocatie, incl. transport naar een (andere) verwerkingslocatie</t>
  </si>
  <si>
    <t>Per uur</t>
  </si>
  <si>
    <t>1 keer week</t>
  </si>
  <si>
    <t>Onderdeel</t>
  </si>
  <si>
    <t>Servicepunt</t>
  </si>
  <si>
    <t>Doorlopend</t>
  </si>
  <si>
    <t>Per WHA</t>
  </si>
  <si>
    <t>Per medical-box (karton): 50 liter</t>
  </si>
  <si>
    <t>Per naaldenbeker: 2,9 liter</t>
  </si>
  <si>
    <t>Per SZA-vat (kunststof): 50 liter.</t>
  </si>
  <si>
    <t>Rijden van apothekers-route</t>
  </si>
  <si>
    <t>Per route</t>
  </si>
  <si>
    <t>Verstrekken emballage &amp; verwerking</t>
  </si>
  <si>
    <t>Containerbeheer &amp; -management</t>
  </si>
  <si>
    <t>Uitvoeren van containerbeheer &amp; -management (incl. voorraad beheer)</t>
  </si>
  <si>
    <t>HRA &amp; GFT</t>
  </si>
  <si>
    <t>HRA, GFT &amp; Luiers</t>
  </si>
  <si>
    <t>Jaarlijkse kosten</t>
  </si>
  <si>
    <t>n.v.t.</t>
  </si>
  <si>
    <t>Per stuk</t>
  </si>
  <si>
    <t>Op afroep/indien nodig</t>
  </si>
  <si>
    <t>Aanschaf chip (incl. koppelen aan WHA en plaatsen in de container)</t>
  </si>
  <si>
    <t>Verzamelcontainers - hoogbouw</t>
  </si>
  <si>
    <t>Huis aan huis in minicontainers - laagbouw</t>
  </si>
  <si>
    <t>PR-1</t>
  </si>
  <si>
    <t>PR-2</t>
  </si>
  <si>
    <t>PR-3</t>
  </si>
  <si>
    <t>PR-4</t>
  </si>
  <si>
    <t>PR-5</t>
  </si>
  <si>
    <t>PR-6</t>
  </si>
  <si>
    <t>PR-7</t>
  </si>
  <si>
    <t>PR-8</t>
  </si>
  <si>
    <t>PR-9</t>
  </si>
  <si>
    <t>PR-10</t>
  </si>
  <si>
    <t>PR-11</t>
  </si>
  <si>
    <t>PR-12</t>
  </si>
  <si>
    <t>PR-13</t>
  </si>
  <si>
    <t>PR-14</t>
  </si>
  <si>
    <t>PR-15</t>
  </si>
  <si>
    <t>PR-16</t>
  </si>
  <si>
    <t>PR-17</t>
  </si>
  <si>
    <t>PR-18</t>
  </si>
  <si>
    <t>PR-19</t>
  </si>
  <si>
    <t>PR-20</t>
  </si>
  <si>
    <t>PR-21</t>
  </si>
  <si>
    <t>PR-22</t>
  </si>
  <si>
    <t>PR-23</t>
  </si>
  <si>
    <t>PR-24</t>
  </si>
  <si>
    <t>PR-25</t>
  </si>
  <si>
    <t>PR-26</t>
  </si>
  <si>
    <t>Naam inschrijver:</t>
  </si>
  <si>
    <t>Bijlage 05 - Prijsinvulformulier</t>
  </si>
  <si>
    <t xml:space="preserve">Voorwaarden </t>
  </si>
  <si>
    <t>Voorwaarde</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</si>
  <si>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</si>
  <si>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Onderdeel: inzameling</t>
  </si>
  <si>
    <t>Onderdeel: emballage &amp; verwerking</t>
  </si>
  <si>
    <t>Onderdeel: dienstverlening</t>
  </si>
  <si>
    <t>Dienst</t>
  </si>
  <si>
    <t>Onderdeel: Leveren inzamelmiddelen (rol- &amp; verzamelcontainers)</t>
  </si>
  <si>
    <t>Inzamelmiddel</t>
  </si>
  <si>
    <t>Onderdeel: opties</t>
  </si>
  <si>
    <t>Onderdeel: transport</t>
  </si>
  <si>
    <t>Algemeen</t>
  </si>
  <si>
    <t>Prijs per eenheid (1)</t>
  </si>
  <si>
    <t>Prijsplafond (2)</t>
  </si>
  <si>
    <t xml:space="preserve">Als er een prijsplafond van toepassing is, wordt dit bij het betreffende prijsonderdeel aangegeven. Inschrijvingen waarin eenheidsprijzen opgenomen zijn die niet voldoen aan het betreffende prijsplafond worden aangemerkt als ongeldig. </t>
  </si>
  <si>
    <t>Aantal (3)</t>
  </si>
  <si>
    <t>Deze prijs wordt gebruikt voor de beoordeling van het onderdeel prijs.</t>
  </si>
  <si>
    <t>Inschrijfprijs (4)</t>
  </si>
  <si>
    <t>Onderdeel: verwerking</t>
  </si>
  <si>
    <t>PR-27</t>
  </si>
  <si>
    <t xml:space="preserve">De eenheidsprijzen zijn conform alle voorwaarden uit het programma van eisen en alle overige aanbestedingsdocumenten (waaronder de kwalitatieve gunningscriteria). Als de eenheidsprijs een opbrengst voor opdrachtgever is, moet inschrijver zelf een negatief getal invullen (incl. minteken). </t>
  </si>
  <si>
    <t>Beschikbaar stellen servicepunt, opvolgen van meldingen, oplossen van klachten, etc.</t>
  </si>
  <si>
    <r>
      <t xml:space="preserve">Verwerking van ingezameld </t>
    </r>
    <r>
      <rPr>
        <b/>
        <sz val="9"/>
        <color theme="1"/>
        <rFont val="Century Gothic"/>
        <family val="2"/>
      </rPr>
      <t>Wit Glas</t>
    </r>
    <r>
      <rPr>
        <sz val="9"/>
        <color theme="1"/>
        <rFont val="Century Gothic"/>
        <family val="2"/>
      </rPr>
      <t>, incl. de opbrengst van de afzet.</t>
    </r>
  </si>
  <si>
    <r>
      <t xml:space="preserve">Verwerking van ingezameld </t>
    </r>
    <r>
      <rPr>
        <b/>
        <sz val="9"/>
        <color theme="1"/>
        <rFont val="Century Gothic"/>
        <family val="2"/>
      </rPr>
      <t>Bruin Glas</t>
    </r>
    <r>
      <rPr>
        <sz val="9"/>
        <color theme="1"/>
        <rFont val="Century Gothic"/>
        <family val="2"/>
      </rPr>
      <t>, incl. de opbrengst van de afzet.</t>
    </r>
  </si>
  <si>
    <r>
      <t>Verwerking van ingezameld</t>
    </r>
    <r>
      <rPr>
        <b/>
        <sz val="9"/>
        <color theme="1"/>
        <rFont val="Century Gothic"/>
        <family val="2"/>
      </rPr>
      <t xml:space="preserve"> Groen Glas</t>
    </r>
    <r>
      <rPr>
        <sz val="9"/>
        <color theme="1"/>
        <rFont val="Century Gothic"/>
        <family val="2"/>
      </rPr>
      <t>, incl. de opbrengst van de afzet.</t>
    </r>
  </si>
  <si>
    <t>Verwerking van de ingezamelde Luiers, excl. WBM (afvalstoffenbelasting).</t>
  </si>
  <si>
    <t>Inschrijver past, op straffe van uitsluiting, alleen de geel gearceerde cellen aan. Inschrijver moet alle geel gearceerde cellen invullen. Alle ingevulde waarden (in de gele cellen) moeten correct en ondubbelzinnig zijn.</t>
  </si>
  <si>
    <t xml:space="preserve">Huur rolcontainers (550 t/m 1100 liter), incl. uitzetten in werkgebied. </t>
  </si>
  <si>
    <t xml:space="preserve">Procentueel aandeel van de luiers wat verbrand wordt. Uitlsuitend over dit te verbranden deel kan de actuele WBM belasting worden doorbelast aan opdrachtgever.  </t>
  </si>
  <si>
    <t>PR-28</t>
  </si>
  <si>
    <t>1 keer per 2 weken buitengebied</t>
  </si>
  <si>
    <t>PR-29</t>
  </si>
  <si>
    <t>PR-30</t>
  </si>
  <si>
    <t>1 keer per week binnen de bebouwde kom</t>
  </si>
  <si>
    <t>1 x per 2 weken</t>
  </si>
  <si>
    <t>PR-31</t>
  </si>
  <si>
    <t>Seizoensgebonden: Vanaf 1 juni t/m 30 augustus 1 x per week; vanaf 1 september t/m 31 mei  1 x per 2 weken</t>
  </si>
  <si>
    <t>Wegingsfactor opties in de inschrijfprijs</t>
  </si>
  <si>
    <t xml:space="preserve">  </t>
  </si>
  <si>
    <t>PR-32</t>
  </si>
  <si>
    <t>PR-33</t>
  </si>
  <si>
    <t>nvt</t>
  </si>
  <si>
    <t>Kosten per uur voor een spoedlediging</t>
  </si>
  <si>
    <t>per uur</t>
  </si>
  <si>
    <t>continu</t>
  </si>
  <si>
    <t>Uurtarief van een inzamelvoertuig met  bemanningsleden als grondslag voor IN-69</t>
  </si>
  <si>
    <t>PR-34</t>
  </si>
  <si>
    <t>Uitzetten extra rolcontainer (550 t/m 1100 liter),  in werkgebied</t>
  </si>
  <si>
    <t>PR-35</t>
  </si>
  <si>
    <t>PR-36</t>
  </si>
  <si>
    <t>PR-37</t>
  </si>
  <si>
    <t>Levering en beschikbaar stellen van 240 liter verzamelcontainers voor in een cocon</t>
  </si>
  <si>
    <t>Aanschaf/omwisselen minicontainer 25 liter (emmer), incl. uitzetten in werkgebied</t>
  </si>
  <si>
    <t>Aanschaf/omwisselen minicontainer 140 liter, incl. uitzetten in werkgebied</t>
  </si>
  <si>
    <t>Aanschaf/omwisselen minicontainer 140 liter: verkleind met binnenbak naar 60 liter, incl. uitzetten in werkgebied</t>
  </si>
  <si>
    <t>Aanschaf/omwisselen minicontainer 240 liter, incl. uitzetten in werkgebied</t>
  </si>
  <si>
    <t>PR-38</t>
  </si>
  <si>
    <t>Alternatief voor PR-3:
Huis aan huis in minicontainers laagbouw - buitengebied ( 1 x per 2 weken) en binnen de kom (1 x per week)</t>
  </si>
  <si>
    <t xml:space="preserve">Alternatief voor PR-3:
Huis aan huis in minicontainers laagbouw - buitengebied ( 1 x per 2 weken) en binnen de kom (1 x per week) </t>
  </si>
  <si>
    <t>Huis aan huis in minicontainers laagbouw</t>
  </si>
  <si>
    <t>PR-39</t>
  </si>
  <si>
    <t>Extra sorteerproef uitvoeren conform FP-26</t>
  </si>
  <si>
    <t>PR-40</t>
  </si>
  <si>
    <t xml:space="preserve">HRA </t>
  </si>
  <si>
    <t>Per stuk, per maand</t>
  </si>
  <si>
    <t>Verzamel- of huis aan huiscontainers - hoogbouw
(waarvan ongeveeer ca. 1550 - 1750 wha zijn aangesloten op ongeveer ca. 50-60 stuks verzamelcontainers en ca 1590 met een minicontainer)</t>
  </si>
  <si>
    <r>
      <t>Kosten per uur voor de extra 4 wekelijkse route van restafval conform opmerking 2 in de 2</t>
    </r>
    <r>
      <rPr>
        <vertAlign val="superscript"/>
        <sz val="9"/>
        <color theme="1"/>
        <rFont val="Century Gothic"/>
        <family val="2"/>
      </rPr>
      <t>e</t>
    </r>
    <r>
      <rPr>
        <sz val="9"/>
        <color theme="1"/>
        <rFont val="Century Gothic"/>
        <family val="2"/>
      </rPr>
      <t xml:space="preserve"> NvI.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</si>
</sst>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0.0%"/>
  </numFmts>
  <fonts count="15" x14ac:knownFonts="1">
    <font>
      <sz val="11"/>
      <color theme="1"/>
      <name val="Calibri"/>
      <family val="2"/>
      <scheme val="minor"/>
    </font>
    <font>
      <sz val="11"/>
      <color theme="1"/>
      <name val="Calibri"/>
      <family val="2"/>
      <scheme val="minor"/>
    </font>
    <font>
      <b/>
      <sz val="9"/>
      <color theme="1"/>
      <name val="Century Gothic"/>
      <family val="2"/>
    </font>
    <font>
      <sz val="9"/>
      <color theme="1"/>
      <name val="Century Gothic"/>
      <family val="2"/>
    </font>
    <font>
      <sz val="8"/>
      <name val="Calibri"/>
      <family val="2"/>
      <scheme val="minor"/>
    </font>
    <font>
      <sz val="10"/>
      <name val="Arial"/>
      <family val="2"/>
    </font>
    <font>
      <b/>
      <sz val="12"/>
      <color indexed="9"/>
      <name val="Century Gothic"/>
      <family val="2"/>
    </font>
    <font>
      <b/>
      <sz val="9"/>
      <color indexed="9"/>
      <name val="Century Gothic"/>
      <family val="2"/>
    </font>
    <font>
      <b/>
      <sz val="9"/>
      <name val="Century Gothic"/>
      <family val="2"/>
    </font>
    <font>
      <b/>
      <sz val="11"/>
      <color theme="0"/>
      <name val="Century Gothic"/>
      <family val="2"/>
    </font>
    <font>
      <b/>
      <sz val="11"/>
      <color indexed="9"/>
      <name val="Century Gothic"/>
      <family val="2"/>
    </font>
    <font>
      <sz val="9"/>
      <color indexed="81"/>
      <name val="Tahoma"/>
      <family val="2"/>
    </font>
    <font>
      <b/>
      <sz val="9"/>
      <color indexed="81"/>
      <name val="Tahoma"/>
      <family val="2"/>
    </font>
    <font>
      <sz val="9"/>
      <name val="Century Gothic"/>
      <family val="2"/>
    </font>
    <font>
      <vertAlign val="superscript"/>
      <sz val="9"/>
      <color theme="1"/>
      <name val="Century Gothic"/>
      <family val="2"/>
    </font>
  </fonts>
  <fills count="7">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theme="5" tint="0.39997558519241921"/>
        <bgColor indexed="64"/>
      </patternFill>
    </fill>
    <fill>
      <patternFill patternType="solid">
        <fgColor indexed="44"/>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44" fontId="1" fillId="0" borderId="0" applyFont="0" applyFill="0" applyBorder="0" applyAlignment="0" applyProtection="0"/>
    <xf numFmtId="0" fontId="5" fillId="0" borderId="0"/>
    <xf numFmtId="0" fontId="5" fillId="0" borderId="0"/>
    <xf numFmtId="0" fontId="1" fillId="0" borderId="0"/>
    <xf numFmtId="0" fontId="3" fillId="0" borderId="0"/>
    <xf numFmtId="0" fontId="1" fillId="0" borderId="0"/>
    <xf numFmtId="9" fontId="1" fillId="0" borderId="0" applyFont="0" applyFill="0" applyBorder="0" applyAlignment="0" applyProtection="0"/>
  </cellStyleXfs>
  <cellXfs count="54">
    <xf numFmtId="0" fontId="0" fillId="0" borderId="0" xfId="0"/>
    <xf numFmtId="44" fontId="3" fillId="2" borderId="1" xfId="1" applyFont="1" applyFill="1" applyBorder="1" applyAlignment="1" applyProtection="1">
      <alignment horizontal="center" vertical="center" wrapText="1"/>
      <protection locked="0"/>
    </xf>
    <xf numFmtId="164" fontId="3" fillId="2" borderId="1" xfId="7" applyNumberFormat="1" applyFont="1" applyFill="1" applyBorder="1" applyAlignment="1" applyProtection="1">
      <alignment horizontal="center" vertical="center" wrapText="1"/>
      <protection locked="0"/>
    </xf>
    <xf numFmtId="0" fontId="7" fillId="3" borderId="6" xfId="2" applyFont="1" applyFill="1" applyBorder="1" applyAlignment="1" applyProtection="1">
      <alignment vertical="center" wrapText="1"/>
    </xf>
    <xf numFmtId="0" fontId="6" fillId="3" borderId="6" xfId="2" applyFont="1" applyFill="1" applyBorder="1" applyAlignment="1" applyProtection="1">
      <alignment vertical="center" wrapText="1"/>
    </xf>
    <xf numFmtId="0" fontId="6" fillId="3" borderId="7" xfId="2" applyFont="1" applyFill="1" applyBorder="1" applyAlignment="1" applyProtection="1">
      <alignment horizontal="left" vertical="center" wrapText="1"/>
    </xf>
    <xf numFmtId="0" fontId="3" fillId="0" borderId="0" xfId="0" applyFont="1" applyAlignment="1" applyProtection="1">
      <alignment vertical="center" wrapText="1"/>
    </xf>
    <xf numFmtId="0" fontId="6" fillId="3" borderId="8" xfId="2" applyFont="1" applyFill="1" applyBorder="1" applyAlignment="1" applyProtection="1">
      <alignment horizontal="left" vertical="center" wrapText="1"/>
    </xf>
    <xf numFmtId="0" fontId="2" fillId="5" borderId="2" xfId="3" applyFont="1" applyFill="1" applyBorder="1" applyAlignment="1" applyProtection="1">
      <alignment horizontal="center" vertical="center" wrapText="1"/>
    </xf>
    <xf numFmtId="0" fontId="2" fillId="5" borderId="0" xfId="3" applyFont="1" applyFill="1" applyBorder="1" applyAlignment="1" applyProtection="1">
      <alignment horizontal="center" vertical="center" wrapText="1"/>
    </xf>
    <xf numFmtId="0" fontId="2" fillId="5" borderId="0" xfId="3" applyFont="1" applyFill="1" applyBorder="1" applyAlignment="1" applyProtection="1">
      <alignment horizontal="left" vertical="center" wrapText="1"/>
    </xf>
    <xf numFmtId="0" fontId="2" fillId="5" borderId="8" xfId="3" applyFont="1" applyFill="1" applyBorder="1" applyAlignment="1" applyProtection="1">
      <alignment horizontal="left"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3" fontId="3" fillId="0" borderId="1" xfId="0" applyNumberFormat="1" applyFont="1" applyBorder="1" applyAlignment="1" applyProtection="1">
      <alignment horizontal="center" vertical="center" wrapText="1"/>
    </xf>
    <xf numFmtId="44" fontId="3" fillId="0" borderId="1" xfId="0" applyNumberFormat="1" applyFont="1" applyBorder="1" applyAlignment="1" applyProtection="1">
      <alignment horizontal="center" vertical="center" wrapText="1"/>
    </xf>
    <xf numFmtId="0" fontId="3" fillId="0" borderId="1" xfId="0" applyFont="1" applyBorder="1" applyAlignment="1" applyProtection="1">
      <alignment horizontal="left" vertical="center" wrapText="1"/>
    </xf>
    <xf numFmtId="44" fontId="3" fillId="0" borderId="1" xfId="1" applyFont="1" applyBorder="1" applyAlignment="1" applyProtection="1">
      <alignment horizontal="center" vertical="center" wrapText="1"/>
    </xf>
    <xf numFmtId="0" fontId="3" fillId="0" borderId="0" xfId="0" applyFont="1" applyAlignment="1" applyProtection="1">
      <alignment horizontal="center" vertical="center" wrapText="1"/>
    </xf>
    <xf numFmtId="0" fontId="3" fillId="0" borderId="0" xfId="0" applyFont="1" applyAlignment="1" applyProtection="1">
      <alignment horizontal="left" vertical="center" wrapText="1"/>
    </xf>
    <xf numFmtId="3" fontId="13" fillId="0" borderId="1" xfId="0" applyNumberFormat="1" applyFont="1" applyBorder="1" applyAlignment="1" applyProtection="1">
      <alignment horizontal="center" vertical="center" wrapText="1"/>
    </xf>
    <xf numFmtId="44" fontId="3" fillId="0" borderId="1" xfId="1" applyFont="1" applyFill="1" applyBorder="1" applyAlignment="1" applyProtection="1">
      <alignment horizontal="center" vertical="center" wrapText="1"/>
    </xf>
    <xf numFmtId="0" fontId="2" fillId="5" borderId="9" xfId="3" applyFont="1" applyFill="1" applyBorder="1" applyAlignment="1" applyProtection="1">
      <alignment horizontal="center" vertical="center" wrapText="1"/>
    </xf>
    <xf numFmtId="0" fontId="2" fillId="5" borderId="10" xfId="3" applyFont="1" applyFill="1" applyBorder="1" applyAlignment="1" applyProtection="1">
      <alignment horizontal="center" vertical="center" wrapText="1"/>
    </xf>
    <xf numFmtId="0" fontId="6" fillId="3" borderId="0" xfId="2" applyFont="1" applyFill="1" applyBorder="1" applyAlignment="1" applyProtection="1">
      <alignment horizontal="left" vertical="center" wrapText="1"/>
    </xf>
    <xf numFmtId="0" fontId="2" fillId="5" borderId="0" xfId="3" applyFont="1" applyFill="1" applyAlignment="1" applyProtection="1">
      <alignment horizontal="center" vertical="center" wrapText="1"/>
    </xf>
    <xf numFmtId="0" fontId="2" fillId="5" borderId="0" xfId="3" applyFont="1" applyFill="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44" fontId="2" fillId="4" borderId="1" xfId="0" applyNumberFormat="1" applyFont="1" applyFill="1" applyBorder="1" applyAlignment="1" applyProtection="1">
      <alignment horizontal="center" vertical="center" wrapText="1"/>
    </xf>
    <xf numFmtId="0" fontId="3" fillId="6" borderId="12" xfId="3" applyFont="1" applyFill="1" applyBorder="1" applyAlignment="1" applyProtection="1">
      <alignment horizontal="center" vertical="center" wrapText="1"/>
    </xf>
    <xf numFmtId="0" fontId="3" fillId="0" borderId="1" xfId="5" applyFont="1" applyBorder="1" applyAlignment="1" applyProtection="1">
      <alignment horizontal="center" vertical="center"/>
    </xf>
    <xf numFmtId="6" fontId="3" fillId="0" borderId="1" xfId="0" applyNumberFormat="1" applyFont="1" applyBorder="1" applyAlignment="1" applyProtection="1">
      <alignment horizontal="center" vertical="center" wrapText="1"/>
    </xf>
    <xf numFmtId="0" fontId="2" fillId="5" borderId="10" xfId="3" applyFont="1" applyFill="1" applyBorder="1" applyAlignment="1" applyProtection="1">
      <alignment horizontal="left" vertical="center" wrapText="1"/>
    </xf>
    <xf numFmtId="0" fontId="2" fillId="5" borderId="11" xfId="3" applyFont="1" applyFill="1" applyBorder="1" applyAlignment="1" applyProtection="1">
      <alignment horizontal="left" vertical="center" wrapText="1"/>
    </xf>
    <xf numFmtId="0" fontId="6" fillId="3" borderId="5" xfId="2" applyFont="1" applyFill="1" applyBorder="1" applyAlignment="1" applyProtection="1">
      <alignment horizontal="left" vertical="center" wrapText="1"/>
    </xf>
    <xf numFmtId="0" fontId="6" fillId="3" borderId="6" xfId="2" applyFont="1" applyFill="1" applyBorder="1" applyAlignment="1" applyProtection="1">
      <alignment horizontal="left" vertical="center" wrapText="1"/>
    </xf>
    <xf numFmtId="0" fontId="8" fillId="2" borderId="6" xfId="2" applyFont="1" applyFill="1" applyBorder="1" applyAlignment="1" applyProtection="1">
      <alignment horizontal="center" vertical="center" wrapText="1"/>
      <protection locked="0"/>
    </xf>
    <xf numFmtId="0" fontId="7" fillId="3" borderId="3" xfId="2" applyFont="1" applyFill="1" applyBorder="1" applyAlignment="1" applyProtection="1">
      <alignment horizontal="right" vertical="center" wrapText="1"/>
    </xf>
    <xf numFmtId="0" fontId="7" fillId="3" borderId="4" xfId="2" applyFont="1" applyFill="1" applyBorder="1" applyAlignment="1" applyProtection="1">
      <alignment horizontal="right" vertical="center" wrapText="1"/>
    </xf>
    <xf numFmtId="0" fontId="10" fillId="3" borderId="2" xfId="2" applyFont="1" applyFill="1" applyBorder="1" applyAlignment="1" applyProtection="1">
      <alignment horizontal="left" vertical="center" wrapText="1"/>
    </xf>
    <xf numFmtId="0" fontId="10" fillId="3" borderId="0" xfId="2" applyFont="1" applyFill="1" applyBorder="1" applyAlignment="1" applyProtection="1">
      <alignment horizontal="left" vertical="center" wrapText="1"/>
    </xf>
    <xf numFmtId="0" fontId="10" fillId="3" borderId="5" xfId="2" applyFont="1" applyFill="1" applyBorder="1" applyAlignment="1" applyProtection="1">
      <alignment horizontal="left" vertical="center" wrapText="1"/>
    </xf>
    <xf numFmtId="0" fontId="10" fillId="3" borderId="6" xfId="2" applyFont="1" applyFill="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3" fillId="0" borderId="1" xfId="6" applyFont="1" applyBorder="1" applyAlignment="1" applyProtection="1">
      <alignment horizontal="left" vertical="center" wrapText="1"/>
    </xf>
    <xf numFmtId="0" fontId="2" fillId="5" borderId="10" xfId="3" applyFont="1" applyFill="1" applyBorder="1" applyAlignment="1" applyProtection="1">
      <alignment horizontal="left" vertical="center" wrapText="1"/>
    </xf>
    <xf numFmtId="0" fontId="2" fillId="5" borderId="11" xfId="3" applyFont="1" applyFill="1" applyBorder="1" applyAlignment="1" applyProtection="1">
      <alignment horizontal="left" vertical="center" wrapText="1"/>
    </xf>
    <xf numFmtId="0" fontId="9" fillId="3" borderId="5" xfId="2" applyFont="1" applyFill="1" applyBorder="1" applyAlignment="1" applyProtection="1">
      <alignment horizontal="left" vertical="center" wrapText="1"/>
    </xf>
    <xf numFmtId="0" fontId="9" fillId="3" borderId="6" xfId="2" applyFont="1" applyFill="1" applyBorder="1" applyAlignment="1" applyProtection="1">
      <alignment horizontal="left" vertical="center" wrapText="1"/>
    </xf>
    <xf numFmtId="0" fontId="9" fillId="3" borderId="7" xfId="2" applyFont="1" applyFill="1" applyBorder="1" applyAlignment="1" applyProtection="1">
      <alignment horizontal="left" vertical="center" wrapText="1"/>
    </xf>
    <xf numFmtId="0" fontId="3" fillId="0" borderId="1" xfId="4" applyFont="1" applyBorder="1" applyAlignment="1" applyProtection="1">
      <alignment horizontal="left" vertical="center" wrapText="1"/>
    </xf>
    <xf numFmtId="0" fontId="3" fillId="0" borderId="1" xfId="4" applyFont="1" applyBorder="1" applyAlignment="1" applyProtection="1">
      <alignment horizontal="left" vertical="center"/>
    </xf>
  </cellXfs>
  <cellStyles count="8">
    <cellStyle name="Procent" xfId="7" builtinId="5"/>
    <cellStyle name="Standaard" xfId="0" builtinId="0"/>
    <cellStyle name="Standaard 10" xfId="2" xr:uid="{00000000-0005-0000-0000-000002000000}"/>
    <cellStyle name="Standaard 11" xfId="3" xr:uid="{00000000-0005-0000-0000-000003000000}"/>
    <cellStyle name="Standaard 2" xfId="5" xr:uid="{00000000-0005-0000-0000-000004000000}"/>
    <cellStyle name="Standaard 27 2 2 2" xfId="6" xr:uid="{00000000-0005-0000-0000-000005000000}"/>
    <cellStyle name="Standaard 27 3 2" xfId="4" xr:uid="{00000000-0005-0000-0000-000006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showGridLines="0" tabSelected="1" view="pageBreakPreview" zoomScale="130" zoomScaleNormal="100" zoomScaleSheetLayoutView="130" workbookViewId="0">
      <selection activeCell="H7" sqref="H7"/>
    </sheetView>
  </sheetViews>
  <sheetFormatPr defaultRowHeight="14.25" x14ac:dyDescent="0.25"/>
  <cols>
    <col min="1" max="1" width="6.28515625" style="18" customWidth="1"/>
    <col min="2" max="2" width="17.28515625" style="18" customWidth="1"/>
    <col min="3" max="3" width="42.28515625" style="6" customWidth="1"/>
    <col min="4" max="4" width="22.7109375" style="18" customWidth="1"/>
    <col min="5" max="8" width="14.28515625" style="18" customWidth="1"/>
    <col min="9" max="9" width="21" style="18" customWidth="1"/>
    <col min="10" max="10" width="27.85546875" style="19" bestFit="1" customWidth="1"/>
    <col min="11" max="16384" width="9.140625" style="6"/>
  </cols>
  <sheetData>
    <row r="1" spans="1:10" ht="30.75" customHeight="1" x14ac:dyDescent="0.25">
      <c r="A1" s="35" t="s">
        <v>73</v>
      </c>
      <c r="B1" s="36"/>
      <c r="C1" s="36"/>
      <c r="D1" s="36"/>
      <c r="E1" s="3" t="s">
        <v>72</v>
      </c>
      <c r="F1" s="37"/>
      <c r="G1" s="37"/>
      <c r="H1" s="4"/>
      <c r="I1" s="4"/>
      <c r="J1" s="5"/>
    </row>
    <row r="2" spans="1:10" ht="15" x14ac:dyDescent="0.25">
      <c r="A2" s="40" t="s">
        <v>77</v>
      </c>
      <c r="B2" s="41"/>
      <c r="C2" s="41"/>
      <c r="D2" s="41"/>
      <c r="E2" s="41"/>
      <c r="F2" s="41"/>
      <c r="G2" s="41"/>
      <c r="H2" s="41"/>
      <c r="I2" s="41"/>
      <c r="J2" s="7"/>
    </row>
    <row r="3" spans="1:10" ht="27" x14ac:dyDescent="0.25">
      <c r="A3" s="8" t="s">
        <v>17</v>
      </c>
      <c r="B3" s="9" t="s">
        <v>0</v>
      </c>
      <c r="C3" s="10" t="s">
        <v>25</v>
      </c>
      <c r="D3" s="9" t="s">
        <v>20</v>
      </c>
      <c r="E3" s="9" t="s">
        <v>2</v>
      </c>
      <c r="F3" s="9" t="s">
        <v>86</v>
      </c>
      <c r="G3" s="9" t="s">
        <v>87</v>
      </c>
      <c r="H3" s="9" t="s">
        <v>89</v>
      </c>
      <c r="I3" s="9" t="s">
        <v>39</v>
      </c>
      <c r="J3" s="11"/>
    </row>
    <row r="4" spans="1:10" ht="20.100000000000001" customHeight="1" x14ac:dyDescent="0.25">
      <c r="A4" s="12" t="s">
        <v>46</v>
      </c>
      <c r="B4" s="12" t="s">
        <v>1</v>
      </c>
      <c r="C4" s="13" t="s">
        <v>45</v>
      </c>
      <c r="D4" s="12" t="s">
        <v>13</v>
      </c>
      <c r="E4" s="12" t="s">
        <v>3</v>
      </c>
      <c r="F4" s="1">
        <v>0</v>
      </c>
      <c r="G4" s="12" t="s">
        <v>40</v>
      </c>
      <c r="H4" s="14">
        <v>100000</v>
      </c>
      <c r="I4" s="15">
        <f>H4*F4</f>
        <v>0</v>
      </c>
      <c r="J4" s="16"/>
    </row>
    <row r="5" spans="1:10" ht="20.100000000000001" customHeight="1" x14ac:dyDescent="0.25">
      <c r="A5" s="12" t="s">
        <v>47</v>
      </c>
      <c r="B5" s="12" t="s">
        <v>1</v>
      </c>
      <c r="C5" s="13" t="s">
        <v>44</v>
      </c>
      <c r="D5" s="12" t="s">
        <v>14</v>
      </c>
      <c r="E5" s="12" t="s">
        <v>3</v>
      </c>
      <c r="F5" s="1">
        <v>0</v>
      </c>
      <c r="G5" s="12" t="s">
        <v>40</v>
      </c>
      <c r="H5" s="14">
        <v>1700</v>
      </c>
      <c r="I5" s="15">
        <f t="shared" ref="I5:I12" si="0">H5*F5</f>
        <v>0</v>
      </c>
      <c r="J5" s="16"/>
    </row>
    <row r="6" spans="1:10" ht="20.100000000000001" customHeight="1" x14ac:dyDescent="0.25">
      <c r="A6" s="12" t="s">
        <v>48</v>
      </c>
      <c r="B6" s="12" t="s">
        <v>4</v>
      </c>
      <c r="C6" s="13" t="s">
        <v>45</v>
      </c>
      <c r="D6" s="12" t="s">
        <v>15</v>
      </c>
      <c r="E6" s="12" t="s">
        <v>28</v>
      </c>
      <c r="F6" s="1">
        <v>0</v>
      </c>
      <c r="G6" s="12" t="s">
        <v>40</v>
      </c>
      <c r="H6" s="14">
        <v>15306</v>
      </c>
      <c r="I6" s="15">
        <f t="shared" si="0"/>
        <v>0</v>
      </c>
      <c r="J6" s="16"/>
    </row>
    <row r="7" spans="1:10" ht="85.5" x14ac:dyDescent="0.25">
      <c r="A7" s="12" t="s">
        <v>49</v>
      </c>
      <c r="B7" s="12" t="s">
        <v>4</v>
      </c>
      <c r="C7" s="13" t="s">
        <v>139</v>
      </c>
      <c r="D7" s="12" t="s">
        <v>15</v>
      </c>
      <c r="E7" s="12" t="s">
        <v>28</v>
      </c>
      <c r="F7" s="1">
        <v>0</v>
      </c>
      <c r="G7" s="12" t="s">
        <v>40</v>
      </c>
      <c r="H7" s="14">
        <v>3240</v>
      </c>
      <c r="I7" s="15">
        <f t="shared" si="0"/>
        <v>0</v>
      </c>
      <c r="J7" s="16"/>
    </row>
    <row r="8" spans="1:10" ht="20.100000000000001" customHeight="1" x14ac:dyDescent="0.25">
      <c r="A8" s="12" t="s">
        <v>50</v>
      </c>
      <c r="B8" s="12" t="s">
        <v>5</v>
      </c>
      <c r="C8" s="13" t="s">
        <v>7</v>
      </c>
      <c r="D8" s="12" t="s">
        <v>16</v>
      </c>
      <c r="E8" s="12" t="s">
        <v>28</v>
      </c>
      <c r="F8" s="1">
        <v>0</v>
      </c>
      <c r="G8" s="12" t="s">
        <v>40</v>
      </c>
      <c r="H8" s="14">
        <v>15306</v>
      </c>
      <c r="I8" s="15">
        <f t="shared" si="0"/>
        <v>0</v>
      </c>
      <c r="J8" s="16"/>
    </row>
    <row r="9" spans="1:10" ht="20.100000000000001" customHeight="1" x14ac:dyDescent="0.25">
      <c r="A9" s="12" t="s">
        <v>51</v>
      </c>
      <c r="B9" s="12" t="s">
        <v>5</v>
      </c>
      <c r="C9" s="13" t="s">
        <v>8</v>
      </c>
      <c r="D9" s="12" t="s">
        <v>16</v>
      </c>
      <c r="E9" s="12" t="s">
        <v>28</v>
      </c>
      <c r="F9" s="1">
        <v>0</v>
      </c>
      <c r="G9" s="12" t="s">
        <v>40</v>
      </c>
      <c r="H9" s="14">
        <v>3240</v>
      </c>
      <c r="I9" s="15">
        <f t="shared" si="0"/>
        <v>0</v>
      </c>
      <c r="J9" s="16"/>
    </row>
    <row r="10" spans="1:10" ht="20.100000000000001" customHeight="1" x14ac:dyDescent="0.25">
      <c r="A10" s="12" t="s">
        <v>52</v>
      </c>
      <c r="B10" s="12" t="s">
        <v>6</v>
      </c>
      <c r="C10" s="13" t="s">
        <v>9</v>
      </c>
      <c r="D10" s="12" t="s">
        <v>14</v>
      </c>
      <c r="E10" s="12" t="s">
        <v>12</v>
      </c>
      <c r="F10" s="1">
        <v>0</v>
      </c>
      <c r="G10" s="12" t="s">
        <v>40</v>
      </c>
      <c r="H10" s="14">
        <v>1194</v>
      </c>
      <c r="I10" s="15">
        <f t="shared" si="0"/>
        <v>0</v>
      </c>
      <c r="J10" s="16"/>
    </row>
    <row r="11" spans="1:10" ht="20.100000000000001" customHeight="1" x14ac:dyDescent="0.25">
      <c r="A11" s="12" t="s">
        <v>53</v>
      </c>
      <c r="B11" s="12" t="s">
        <v>10</v>
      </c>
      <c r="C11" s="13" t="s">
        <v>9</v>
      </c>
      <c r="D11" s="12" t="s">
        <v>14</v>
      </c>
      <c r="E11" s="12" t="s">
        <v>12</v>
      </c>
      <c r="F11" s="1">
        <v>0</v>
      </c>
      <c r="G11" s="17">
        <v>75</v>
      </c>
      <c r="H11" s="14">
        <v>280</v>
      </c>
      <c r="I11" s="15">
        <f t="shared" si="0"/>
        <v>0</v>
      </c>
      <c r="J11" s="16"/>
    </row>
    <row r="12" spans="1:10" ht="20.100000000000001" customHeight="1" x14ac:dyDescent="0.25">
      <c r="A12" s="12" t="s">
        <v>54</v>
      </c>
      <c r="B12" s="12" t="s">
        <v>11</v>
      </c>
      <c r="C12" s="13" t="s">
        <v>32</v>
      </c>
      <c r="D12" s="12" t="s">
        <v>18</v>
      </c>
      <c r="E12" s="12" t="s">
        <v>33</v>
      </c>
      <c r="F12" s="1">
        <v>0</v>
      </c>
      <c r="G12" s="12" t="s">
        <v>40</v>
      </c>
      <c r="H12" s="14">
        <f>52/8</f>
        <v>6.5</v>
      </c>
      <c r="I12" s="15">
        <f t="shared" si="0"/>
        <v>0</v>
      </c>
      <c r="J12" s="16"/>
    </row>
    <row r="13" spans="1:10" ht="3.75" customHeight="1" x14ac:dyDescent="0.25"/>
    <row r="14" spans="1:10" ht="15" x14ac:dyDescent="0.25">
      <c r="A14" s="42" t="s">
        <v>92</v>
      </c>
      <c r="B14" s="43"/>
      <c r="C14" s="43"/>
      <c r="D14" s="43"/>
      <c r="E14" s="43"/>
      <c r="F14" s="43"/>
      <c r="G14" s="43"/>
      <c r="H14" s="43"/>
      <c r="I14" s="43"/>
      <c r="J14" s="5"/>
    </row>
    <row r="15" spans="1:10" ht="27" x14ac:dyDescent="0.25">
      <c r="A15" s="8" t="s">
        <v>17</v>
      </c>
      <c r="B15" s="9" t="s">
        <v>0</v>
      </c>
      <c r="C15" s="10" t="s">
        <v>25</v>
      </c>
      <c r="D15" s="9"/>
      <c r="E15" s="9" t="s">
        <v>2</v>
      </c>
      <c r="F15" s="9" t="s">
        <v>86</v>
      </c>
      <c r="G15" s="9" t="s">
        <v>87</v>
      </c>
      <c r="H15" s="9" t="s">
        <v>89</v>
      </c>
      <c r="I15" s="9" t="s">
        <v>39</v>
      </c>
      <c r="J15" s="11"/>
    </row>
    <row r="16" spans="1:10" ht="20.100000000000001" customHeight="1" x14ac:dyDescent="0.25">
      <c r="A16" s="12" t="s">
        <v>55</v>
      </c>
      <c r="B16" s="12" t="s">
        <v>6</v>
      </c>
      <c r="C16" s="44" t="s">
        <v>96</v>
      </c>
      <c r="D16" s="45"/>
      <c r="E16" s="12" t="s">
        <v>12</v>
      </c>
      <c r="F16" s="1">
        <v>0</v>
      </c>
      <c r="G16" s="12" t="s">
        <v>40</v>
      </c>
      <c r="H16" s="20">
        <v>726</v>
      </c>
      <c r="I16" s="15">
        <f>H16*F16</f>
        <v>0</v>
      </c>
      <c r="J16" s="16"/>
    </row>
    <row r="17" spans="1:10" ht="20.100000000000001" customHeight="1" x14ac:dyDescent="0.25">
      <c r="A17" s="12" t="s">
        <v>56</v>
      </c>
      <c r="B17" s="12" t="s">
        <v>6</v>
      </c>
      <c r="C17" s="44" t="s">
        <v>97</v>
      </c>
      <c r="D17" s="45"/>
      <c r="E17" s="12" t="s">
        <v>12</v>
      </c>
      <c r="F17" s="1">
        <v>0</v>
      </c>
      <c r="G17" s="12" t="s">
        <v>40</v>
      </c>
      <c r="H17" s="20">
        <v>147</v>
      </c>
      <c r="I17" s="15">
        <f t="shared" ref="I17:I18" si="1">H17*F17</f>
        <v>0</v>
      </c>
      <c r="J17" s="16"/>
    </row>
    <row r="18" spans="1:10" ht="20.100000000000001" customHeight="1" x14ac:dyDescent="0.25">
      <c r="A18" s="12" t="s">
        <v>57</v>
      </c>
      <c r="B18" s="12" t="s">
        <v>6</v>
      </c>
      <c r="C18" s="44" t="s">
        <v>98</v>
      </c>
      <c r="D18" s="45"/>
      <c r="E18" s="12" t="s">
        <v>12</v>
      </c>
      <c r="F18" s="1">
        <v>0</v>
      </c>
      <c r="G18" s="12" t="s">
        <v>40</v>
      </c>
      <c r="H18" s="20">
        <v>321</v>
      </c>
      <c r="I18" s="15">
        <f t="shared" si="1"/>
        <v>0</v>
      </c>
      <c r="J18" s="16"/>
    </row>
    <row r="19" spans="1:10" ht="20.100000000000001" customHeight="1" x14ac:dyDescent="0.25">
      <c r="A19" s="12" t="s">
        <v>58</v>
      </c>
      <c r="B19" s="12" t="s">
        <v>10</v>
      </c>
      <c r="C19" s="44" t="s">
        <v>99</v>
      </c>
      <c r="D19" s="45"/>
      <c r="E19" s="12" t="s">
        <v>12</v>
      </c>
      <c r="F19" s="1"/>
      <c r="G19" s="17">
        <v>100</v>
      </c>
      <c r="H19" s="14">
        <v>280</v>
      </c>
      <c r="I19" s="15">
        <f>H19*F19</f>
        <v>0</v>
      </c>
      <c r="J19" s="16"/>
    </row>
    <row r="20" spans="1:10" ht="48.75" customHeight="1" x14ac:dyDescent="0.25">
      <c r="A20" s="12" t="s">
        <v>59</v>
      </c>
      <c r="B20" s="12" t="s">
        <v>10</v>
      </c>
      <c r="C20" s="44" t="s">
        <v>102</v>
      </c>
      <c r="D20" s="45"/>
      <c r="E20" s="12" t="s">
        <v>12</v>
      </c>
      <c r="F20" s="21">
        <v>33.15</v>
      </c>
      <c r="G20" s="17" t="s">
        <v>40</v>
      </c>
      <c r="H20" s="2">
        <v>0</v>
      </c>
      <c r="I20" s="15">
        <f>(H20*F20)*H19</f>
        <v>0</v>
      </c>
      <c r="J20" s="16"/>
    </row>
    <row r="21" spans="1:10" ht="3.75" customHeight="1" x14ac:dyDescent="0.25"/>
    <row r="22" spans="1:10" ht="15" x14ac:dyDescent="0.25">
      <c r="A22" s="42" t="s">
        <v>78</v>
      </c>
      <c r="B22" s="43"/>
      <c r="C22" s="43"/>
      <c r="D22" s="43"/>
      <c r="E22" s="43"/>
      <c r="F22" s="43"/>
      <c r="G22" s="43"/>
      <c r="H22" s="43"/>
      <c r="I22" s="43"/>
      <c r="J22" s="5"/>
    </row>
    <row r="23" spans="1:10" ht="27" x14ac:dyDescent="0.25">
      <c r="A23" s="22" t="s">
        <v>17</v>
      </c>
      <c r="B23" s="23" t="s">
        <v>0</v>
      </c>
      <c r="C23" s="33" t="s">
        <v>25</v>
      </c>
      <c r="D23" s="23" t="s">
        <v>20</v>
      </c>
      <c r="E23" s="23" t="s">
        <v>2</v>
      </c>
      <c r="F23" s="9" t="s">
        <v>86</v>
      </c>
      <c r="G23" s="9" t="s">
        <v>87</v>
      </c>
      <c r="H23" s="9" t="s">
        <v>89</v>
      </c>
      <c r="I23" s="23" t="s">
        <v>39</v>
      </c>
      <c r="J23" s="34"/>
    </row>
    <row r="24" spans="1:10" ht="42.75" x14ac:dyDescent="0.25">
      <c r="A24" s="12" t="s">
        <v>60</v>
      </c>
      <c r="B24" s="12" t="s">
        <v>11</v>
      </c>
      <c r="C24" s="13" t="s">
        <v>34</v>
      </c>
      <c r="D24" s="12" t="s">
        <v>18</v>
      </c>
      <c r="E24" s="12" t="s">
        <v>29</v>
      </c>
      <c r="F24" s="1">
        <v>0</v>
      </c>
      <c r="G24" s="12" t="s">
        <v>40</v>
      </c>
      <c r="H24" s="14">
        <v>200</v>
      </c>
      <c r="I24" s="15">
        <f>H24*F24</f>
        <v>0</v>
      </c>
      <c r="J24" s="16"/>
    </row>
    <row r="25" spans="1:10" ht="42.75" x14ac:dyDescent="0.25">
      <c r="A25" s="12" t="s">
        <v>61</v>
      </c>
      <c r="B25" s="12" t="s">
        <v>11</v>
      </c>
      <c r="C25" s="13" t="s">
        <v>34</v>
      </c>
      <c r="D25" s="12" t="s">
        <v>18</v>
      </c>
      <c r="E25" s="12" t="s">
        <v>30</v>
      </c>
      <c r="F25" s="1">
        <v>0</v>
      </c>
      <c r="G25" s="12" t="s">
        <v>40</v>
      </c>
      <c r="H25" s="14">
        <v>1000</v>
      </c>
      <c r="I25" s="15">
        <f t="shared" ref="I25:I26" si="2">H25*F25</f>
        <v>0</v>
      </c>
      <c r="J25" s="16"/>
    </row>
    <row r="26" spans="1:10" ht="42.75" x14ac:dyDescent="0.25">
      <c r="A26" s="12" t="s">
        <v>62</v>
      </c>
      <c r="B26" s="12" t="s">
        <v>11</v>
      </c>
      <c r="C26" s="13" t="s">
        <v>34</v>
      </c>
      <c r="D26" s="12" t="s">
        <v>18</v>
      </c>
      <c r="E26" s="12" t="s">
        <v>31</v>
      </c>
      <c r="F26" s="1">
        <v>0</v>
      </c>
      <c r="G26" s="12" t="s">
        <v>40</v>
      </c>
      <c r="H26" s="14">
        <v>170</v>
      </c>
      <c r="I26" s="15">
        <f t="shared" si="2"/>
        <v>0</v>
      </c>
      <c r="J26" s="16"/>
    </row>
    <row r="27" spans="1:10" ht="3.75" customHeight="1" x14ac:dyDescent="0.25"/>
    <row r="28" spans="1:10" ht="15" x14ac:dyDescent="0.25">
      <c r="A28" s="42" t="s">
        <v>79</v>
      </c>
      <c r="B28" s="43"/>
      <c r="C28" s="43"/>
      <c r="D28" s="43"/>
      <c r="E28" s="43"/>
      <c r="F28" s="43"/>
      <c r="G28" s="43"/>
      <c r="H28" s="43"/>
      <c r="I28" s="43"/>
      <c r="J28" s="5"/>
    </row>
    <row r="29" spans="1:10" ht="27" x14ac:dyDescent="0.25">
      <c r="A29" s="22" t="s">
        <v>17</v>
      </c>
      <c r="B29" s="23" t="s">
        <v>80</v>
      </c>
      <c r="C29" s="33" t="s">
        <v>25</v>
      </c>
      <c r="D29" s="23" t="s">
        <v>20</v>
      </c>
      <c r="E29" s="23" t="s">
        <v>2</v>
      </c>
      <c r="F29" s="9" t="s">
        <v>86</v>
      </c>
      <c r="G29" s="9" t="s">
        <v>87</v>
      </c>
      <c r="H29" s="9" t="s">
        <v>89</v>
      </c>
      <c r="I29" s="23" t="s">
        <v>39</v>
      </c>
      <c r="J29" s="34"/>
    </row>
    <row r="30" spans="1:10" ht="28.5" x14ac:dyDescent="0.25">
      <c r="A30" s="12" t="s">
        <v>63</v>
      </c>
      <c r="B30" s="12" t="s">
        <v>35</v>
      </c>
      <c r="C30" s="13" t="s">
        <v>36</v>
      </c>
      <c r="D30" s="12" t="s">
        <v>27</v>
      </c>
      <c r="E30" s="12" t="s">
        <v>28</v>
      </c>
      <c r="F30" s="1">
        <v>0</v>
      </c>
      <c r="G30" s="12" t="s">
        <v>40</v>
      </c>
      <c r="H30" s="14">
        <v>18546</v>
      </c>
      <c r="I30" s="15">
        <f>H30*F30</f>
        <v>0</v>
      </c>
      <c r="J30" s="16"/>
    </row>
    <row r="31" spans="1:10" ht="28.5" x14ac:dyDescent="0.25">
      <c r="A31" s="12" t="s">
        <v>64</v>
      </c>
      <c r="B31" s="12" t="s">
        <v>26</v>
      </c>
      <c r="C31" s="13" t="s">
        <v>95</v>
      </c>
      <c r="D31" s="12" t="s">
        <v>27</v>
      </c>
      <c r="E31" s="12" t="s">
        <v>28</v>
      </c>
      <c r="F31" s="1">
        <v>0</v>
      </c>
      <c r="G31" s="12" t="s">
        <v>40</v>
      </c>
      <c r="H31" s="14">
        <v>18546</v>
      </c>
      <c r="I31" s="15">
        <f>H31*F31</f>
        <v>0</v>
      </c>
      <c r="J31" s="16"/>
    </row>
    <row r="32" spans="1:10" ht="3.75" customHeight="1" x14ac:dyDescent="0.25"/>
    <row r="33" spans="1:10" ht="15" x14ac:dyDescent="0.25">
      <c r="A33" s="42" t="s">
        <v>81</v>
      </c>
      <c r="B33" s="43"/>
      <c r="C33" s="43"/>
      <c r="D33" s="43"/>
      <c r="E33" s="43"/>
      <c r="F33" s="43"/>
      <c r="G33" s="43"/>
      <c r="H33" s="43"/>
      <c r="I33" s="43"/>
      <c r="J33" s="5"/>
    </row>
    <row r="34" spans="1:10" ht="27" x14ac:dyDescent="0.25">
      <c r="A34" s="22" t="s">
        <v>17</v>
      </c>
      <c r="B34" s="23" t="s">
        <v>0</v>
      </c>
      <c r="C34" s="33" t="s">
        <v>82</v>
      </c>
      <c r="D34" s="23" t="s">
        <v>20</v>
      </c>
      <c r="E34" s="23" t="s">
        <v>2</v>
      </c>
      <c r="F34" s="9" t="s">
        <v>86</v>
      </c>
      <c r="G34" s="9" t="s">
        <v>87</v>
      </c>
      <c r="H34" s="9" t="s">
        <v>89</v>
      </c>
      <c r="I34" s="23" t="s">
        <v>39</v>
      </c>
      <c r="J34" s="34"/>
    </row>
    <row r="35" spans="1:10" ht="28.5" x14ac:dyDescent="0.25">
      <c r="A35" s="12" t="s">
        <v>65</v>
      </c>
      <c r="B35" s="12" t="s">
        <v>37</v>
      </c>
      <c r="C35" s="13" t="s">
        <v>126</v>
      </c>
      <c r="D35" s="12" t="s">
        <v>42</v>
      </c>
      <c r="E35" s="12" t="s">
        <v>41</v>
      </c>
      <c r="F35" s="1">
        <v>0</v>
      </c>
      <c r="G35" s="17">
        <v>30</v>
      </c>
      <c r="H35" s="14">
        <v>50</v>
      </c>
      <c r="I35" s="15">
        <f>H35*F35</f>
        <v>0</v>
      </c>
      <c r="J35" s="16"/>
    </row>
    <row r="36" spans="1:10" ht="28.5" x14ac:dyDescent="0.25">
      <c r="A36" s="12" t="s">
        <v>66</v>
      </c>
      <c r="B36" s="12" t="s">
        <v>37</v>
      </c>
      <c r="C36" s="13" t="s">
        <v>127</v>
      </c>
      <c r="D36" s="12" t="s">
        <v>42</v>
      </c>
      <c r="E36" s="12" t="s">
        <v>41</v>
      </c>
      <c r="F36" s="1">
        <v>0</v>
      </c>
      <c r="G36" s="17">
        <f>25+8</f>
        <v>33</v>
      </c>
      <c r="H36" s="14">
        <v>350</v>
      </c>
      <c r="I36" s="15">
        <f>H36*F36</f>
        <v>0</v>
      </c>
      <c r="J36" s="16"/>
    </row>
    <row r="37" spans="1:10" ht="42.75" x14ac:dyDescent="0.25">
      <c r="A37" s="12" t="s">
        <v>67</v>
      </c>
      <c r="B37" s="12" t="s">
        <v>37</v>
      </c>
      <c r="C37" s="13" t="s">
        <v>128</v>
      </c>
      <c r="D37" s="12" t="s">
        <v>42</v>
      </c>
      <c r="E37" s="12" t="s">
        <v>41</v>
      </c>
      <c r="F37" s="1">
        <v>0</v>
      </c>
      <c r="G37" s="17">
        <f>32+8</f>
        <v>40</v>
      </c>
      <c r="H37" s="14">
        <v>200</v>
      </c>
      <c r="I37" s="15">
        <f t="shared" ref="I37:I42" si="3">H37*F37</f>
        <v>0</v>
      </c>
      <c r="J37" s="16"/>
    </row>
    <row r="38" spans="1:10" ht="28.5" x14ac:dyDescent="0.25">
      <c r="A38" s="12" t="s">
        <v>68</v>
      </c>
      <c r="B38" s="12" t="s">
        <v>37</v>
      </c>
      <c r="C38" s="13" t="s">
        <v>129</v>
      </c>
      <c r="D38" s="12" t="s">
        <v>42</v>
      </c>
      <c r="E38" s="12" t="s">
        <v>41</v>
      </c>
      <c r="F38" s="1">
        <v>0</v>
      </c>
      <c r="G38" s="17">
        <f>30+8</f>
        <v>38</v>
      </c>
      <c r="H38" s="14">
        <v>350</v>
      </c>
      <c r="I38" s="15">
        <f t="shared" si="3"/>
        <v>0</v>
      </c>
      <c r="J38" s="16"/>
    </row>
    <row r="39" spans="1:10" ht="28.5" x14ac:dyDescent="0.25">
      <c r="A39" s="12" t="s">
        <v>69</v>
      </c>
      <c r="B39" s="12" t="s">
        <v>4</v>
      </c>
      <c r="C39" s="13" t="s">
        <v>125</v>
      </c>
      <c r="D39" s="12" t="s">
        <v>27</v>
      </c>
      <c r="E39" s="12" t="s">
        <v>41</v>
      </c>
      <c r="F39" s="1">
        <v>0</v>
      </c>
      <c r="G39" s="17">
        <f>30+8</f>
        <v>38</v>
      </c>
      <c r="H39" s="14">
        <v>64</v>
      </c>
      <c r="I39" s="15">
        <f t="shared" si="3"/>
        <v>0</v>
      </c>
      <c r="J39" s="16"/>
    </row>
    <row r="40" spans="1:10" ht="28.5" x14ac:dyDescent="0.25">
      <c r="A40" s="12" t="s">
        <v>70</v>
      </c>
      <c r="B40" s="12" t="s">
        <v>37</v>
      </c>
      <c r="C40" s="13" t="s">
        <v>43</v>
      </c>
      <c r="D40" s="12" t="s">
        <v>42</v>
      </c>
      <c r="E40" s="12" t="s">
        <v>41</v>
      </c>
      <c r="F40" s="1">
        <v>0</v>
      </c>
      <c r="G40" s="17">
        <v>2.5</v>
      </c>
      <c r="H40" s="14">
        <f>SUM(H36:H39)</f>
        <v>964</v>
      </c>
      <c r="I40" s="15">
        <f t="shared" si="3"/>
        <v>0</v>
      </c>
      <c r="J40" s="16"/>
    </row>
    <row r="41" spans="1:10" ht="28.5" x14ac:dyDescent="0.25">
      <c r="A41" s="12" t="s">
        <v>71</v>
      </c>
      <c r="B41" s="12" t="s">
        <v>10</v>
      </c>
      <c r="C41" s="13" t="s">
        <v>101</v>
      </c>
      <c r="D41" s="12" t="s">
        <v>27</v>
      </c>
      <c r="E41" s="12" t="s">
        <v>138</v>
      </c>
      <c r="F41" s="1">
        <v>0</v>
      </c>
      <c r="G41" s="17">
        <v>40</v>
      </c>
      <c r="H41" s="14">
        <f>31*12</f>
        <v>372</v>
      </c>
      <c r="I41" s="15">
        <f t="shared" si="3"/>
        <v>0</v>
      </c>
      <c r="J41" s="16"/>
    </row>
    <row r="42" spans="1:10" ht="28.5" x14ac:dyDescent="0.25">
      <c r="A42" s="12" t="s">
        <v>93</v>
      </c>
      <c r="B42" s="12" t="s">
        <v>38</v>
      </c>
      <c r="C42" s="13" t="s">
        <v>121</v>
      </c>
      <c r="D42" s="12" t="s">
        <v>42</v>
      </c>
      <c r="E42" s="12" t="s">
        <v>41</v>
      </c>
      <c r="F42" s="1">
        <v>0</v>
      </c>
      <c r="G42" s="17"/>
      <c r="H42" s="14">
        <v>30</v>
      </c>
      <c r="I42" s="15">
        <f t="shared" si="3"/>
        <v>0</v>
      </c>
      <c r="J42" s="16"/>
    </row>
    <row r="43" spans="1:10" ht="3.75" customHeight="1" x14ac:dyDescent="0.25"/>
    <row r="44" spans="1:10" ht="15" x14ac:dyDescent="0.25">
      <c r="A44" s="42" t="s">
        <v>84</v>
      </c>
      <c r="B44" s="43"/>
      <c r="C44" s="43"/>
      <c r="D44" s="43"/>
      <c r="E44" s="43"/>
      <c r="F44" s="43"/>
      <c r="G44" s="43"/>
      <c r="H44" s="43"/>
      <c r="I44" s="43"/>
      <c r="J44" s="5"/>
    </row>
    <row r="45" spans="1:10" ht="27" x14ac:dyDescent="0.25">
      <c r="A45" s="22" t="s">
        <v>17</v>
      </c>
      <c r="B45" s="23" t="s">
        <v>0</v>
      </c>
      <c r="C45" s="33" t="s">
        <v>25</v>
      </c>
      <c r="D45" s="23" t="s">
        <v>20</v>
      </c>
      <c r="E45" s="23" t="s">
        <v>2</v>
      </c>
      <c r="F45" s="9" t="s">
        <v>86</v>
      </c>
      <c r="G45" s="9" t="s">
        <v>87</v>
      </c>
      <c r="H45" s="9" t="s">
        <v>89</v>
      </c>
      <c r="I45" s="23" t="s">
        <v>39</v>
      </c>
      <c r="J45" s="34"/>
    </row>
    <row r="46" spans="1:10" ht="42.75" x14ac:dyDescent="0.25">
      <c r="A46" s="12" t="s">
        <v>103</v>
      </c>
      <c r="B46" s="12" t="s">
        <v>19</v>
      </c>
      <c r="C46" s="13" t="s">
        <v>22</v>
      </c>
      <c r="D46" s="12" t="s">
        <v>21</v>
      </c>
      <c r="E46" s="12" t="s">
        <v>23</v>
      </c>
      <c r="F46" s="1">
        <v>0</v>
      </c>
      <c r="G46" s="17">
        <v>100</v>
      </c>
      <c r="H46" s="14">
        <v>400</v>
      </c>
      <c r="I46" s="15">
        <f>F46*H46</f>
        <v>0</v>
      </c>
      <c r="J46" s="16"/>
    </row>
    <row r="47" spans="1:10" ht="28.5" x14ac:dyDescent="0.25">
      <c r="A47" s="12" t="s">
        <v>105</v>
      </c>
      <c r="B47" s="12" t="s">
        <v>19</v>
      </c>
      <c r="C47" s="13" t="s">
        <v>119</v>
      </c>
      <c r="D47" s="12" t="s">
        <v>118</v>
      </c>
      <c r="E47" s="12" t="s">
        <v>23</v>
      </c>
      <c r="F47" s="1">
        <v>0</v>
      </c>
      <c r="G47" s="17">
        <v>150</v>
      </c>
      <c r="H47" s="14">
        <v>1</v>
      </c>
      <c r="I47" s="15">
        <f>F47*H47</f>
        <v>0</v>
      </c>
      <c r="J47" s="16"/>
    </row>
    <row r="48" spans="1:10" ht="3.75" customHeight="1" x14ac:dyDescent="0.25"/>
    <row r="49" spans="1:10" ht="15" x14ac:dyDescent="0.25">
      <c r="A49" s="40" t="s">
        <v>83</v>
      </c>
      <c r="B49" s="41"/>
      <c r="C49" s="41"/>
      <c r="D49" s="41"/>
      <c r="E49" s="41"/>
      <c r="F49" s="41"/>
      <c r="G49" s="41"/>
      <c r="H49" s="41"/>
      <c r="I49" s="41"/>
      <c r="J49" s="24"/>
    </row>
    <row r="50" spans="1:10" ht="27" x14ac:dyDescent="0.25">
      <c r="A50" s="25" t="s">
        <v>17</v>
      </c>
      <c r="B50" s="25" t="s">
        <v>0</v>
      </c>
      <c r="C50" s="26" t="s">
        <v>25</v>
      </c>
      <c r="D50" s="25" t="s">
        <v>20</v>
      </c>
      <c r="E50" s="25" t="s">
        <v>2</v>
      </c>
      <c r="F50" s="9" t="s">
        <v>86</v>
      </c>
      <c r="G50" s="9" t="s">
        <v>87</v>
      </c>
      <c r="H50" s="9" t="s">
        <v>89</v>
      </c>
      <c r="I50" s="25" t="s">
        <v>39</v>
      </c>
      <c r="J50" s="26" t="s">
        <v>111</v>
      </c>
    </row>
    <row r="51" spans="1:10" ht="30.75" customHeight="1" x14ac:dyDescent="0.25">
      <c r="A51" s="12" t="s">
        <v>106</v>
      </c>
      <c r="B51" s="12" t="s">
        <v>5</v>
      </c>
      <c r="C51" s="13" t="s">
        <v>8</v>
      </c>
      <c r="D51" s="12" t="s">
        <v>24</v>
      </c>
      <c r="E51" s="12" t="s">
        <v>28</v>
      </c>
      <c r="F51" s="1">
        <v>0</v>
      </c>
      <c r="G51" s="12" t="s">
        <v>40</v>
      </c>
      <c r="H51" s="14">
        <f>H9</f>
        <v>3240</v>
      </c>
      <c r="I51" s="15">
        <f t="shared" ref="I51:I54" si="4">H51*F51</f>
        <v>0</v>
      </c>
      <c r="J51" s="27">
        <v>0.5</v>
      </c>
    </row>
    <row r="52" spans="1:10" ht="57" x14ac:dyDescent="0.25">
      <c r="A52" s="12" t="s">
        <v>109</v>
      </c>
      <c r="B52" s="12" t="s">
        <v>4</v>
      </c>
      <c r="C52" s="13" t="s">
        <v>131</v>
      </c>
      <c r="D52" s="12" t="s">
        <v>104</v>
      </c>
      <c r="E52" s="12" t="s">
        <v>28</v>
      </c>
      <c r="F52" s="1">
        <v>0</v>
      </c>
      <c r="G52" s="12" t="s">
        <v>40</v>
      </c>
      <c r="H52" s="14">
        <v>995</v>
      </c>
      <c r="I52" s="15">
        <f t="shared" si="4"/>
        <v>0</v>
      </c>
      <c r="J52" s="27">
        <v>0.25</v>
      </c>
    </row>
    <row r="53" spans="1:10" ht="57" x14ac:dyDescent="0.25">
      <c r="A53" s="12" t="s">
        <v>113</v>
      </c>
      <c r="B53" s="12" t="s">
        <v>4</v>
      </c>
      <c r="C53" s="13" t="s">
        <v>132</v>
      </c>
      <c r="D53" s="12" t="s">
        <v>107</v>
      </c>
      <c r="E53" s="12" t="s">
        <v>28</v>
      </c>
      <c r="F53" s="1">
        <v>0</v>
      </c>
      <c r="G53" s="12" t="s">
        <v>40</v>
      </c>
      <c r="H53" s="14">
        <f>15306-H52</f>
        <v>14311</v>
      </c>
      <c r="I53" s="15">
        <f t="shared" si="4"/>
        <v>0</v>
      </c>
      <c r="J53" s="27">
        <v>0.25</v>
      </c>
    </row>
    <row r="54" spans="1:10" ht="37.5" customHeight="1" x14ac:dyDescent="0.25">
      <c r="A54" s="12" t="s">
        <v>114</v>
      </c>
      <c r="B54" s="12" t="s">
        <v>4</v>
      </c>
      <c r="C54" s="13" t="s">
        <v>133</v>
      </c>
      <c r="D54" s="12" t="s">
        <v>108</v>
      </c>
      <c r="E54" s="12" t="s">
        <v>28</v>
      </c>
      <c r="F54" s="1">
        <v>0</v>
      </c>
      <c r="G54" s="12" t="s">
        <v>40</v>
      </c>
      <c r="H54" s="14">
        <f>H53+H52</f>
        <v>15306</v>
      </c>
      <c r="I54" s="15">
        <f t="shared" si="4"/>
        <v>0</v>
      </c>
      <c r="J54" s="27">
        <v>0.25</v>
      </c>
    </row>
    <row r="55" spans="1:10" ht="85.5" x14ac:dyDescent="0.25">
      <c r="A55" s="12" t="s">
        <v>120</v>
      </c>
      <c r="B55" s="12" t="s">
        <v>4</v>
      </c>
      <c r="C55" s="13" t="s">
        <v>139</v>
      </c>
      <c r="D55" s="12" t="s">
        <v>16</v>
      </c>
      <c r="E55" s="12" t="s">
        <v>28</v>
      </c>
      <c r="F55" s="1">
        <v>0</v>
      </c>
      <c r="G55" s="12" t="s">
        <v>40</v>
      </c>
      <c r="H55" s="14">
        <f>H57</f>
        <v>3240</v>
      </c>
      <c r="I55" s="15">
        <f>H55*F55</f>
        <v>0</v>
      </c>
      <c r="J55" s="27">
        <v>0.25</v>
      </c>
    </row>
    <row r="56" spans="1:10" ht="71.25" x14ac:dyDescent="0.25">
      <c r="A56" s="12" t="s">
        <v>122</v>
      </c>
      <c r="B56" s="12" t="s">
        <v>4</v>
      </c>
      <c r="C56" s="13" t="s">
        <v>133</v>
      </c>
      <c r="D56" s="28" t="s">
        <v>110</v>
      </c>
      <c r="E56" s="12" t="s">
        <v>28</v>
      </c>
      <c r="F56" s="1">
        <v>0</v>
      </c>
      <c r="G56" s="12" t="s">
        <v>40</v>
      </c>
      <c r="H56" s="14">
        <v>15306</v>
      </c>
      <c r="I56" s="15">
        <f t="shared" ref="I56:I58" si="5">H56*F56</f>
        <v>0</v>
      </c>
      <c r="J56" s="27">
        <v>0.25</v>
      </c>
    </row>
    <row r="57" spans="1:10" ht="85.5" x14ac:dyDescent="0.25">
      <c r="A57" s="12" t="s">
        <v>123</v>
      </c>
      <c r="B57" s="12" t="s">
        <v>4</v>
      </c>
      <c r="C57" s="13" t="s">
        <v>139</v>
      </c>
      <c r="D57" s="28" t="s">
        <v>110</v>
      </c>
      <c r="E57" s="12" t="s">
        <v>28</v>
      </c>
      <c r="F57" s="1">
        <v>0</v>
      </c>
      <c r="G57" s="12" t="s">
        <v>40</v>
      </c>
      <c r="H57" s="14">
        <v>3240</v>
      </c>
      <c r="I57" s="15">
        <f t="shared" si="5"/>
        <v>0</v>
      </c>
      <c r="J57" s="27">
        <v>0.25</v>
      </c>
    </row>
    <row r="58" spans="1:10" ht="20.100000000000001" customHeight="1" x14ac:dyDescent="0.25">
      <c r="A58" s="12" t="s">
        <v>124</v>
      </c>
      <c r="B58" s="12" t="s">
        <v>11</v>
      </c>
      <c r="C58" s="13" t="s">
        <v>32</v>
      </c>
      <c r="D58" s="12" t="s">
        <v>13</v>
      </c>
      <c r="E58" s="12" t="s">
        <v>33</v>
      </c>
      <c r="F58" s="1">
        <v>0</v>
      </c>
      <c r="G58" s="12" t="s">
        <v>40</v>
      </c>
      <c r="H58" s="14">
        <v>13</v>
      </c>
      <c r="I58" s="15">
        <f t="shared" si="5"/>
        <v>0</v>
      </c>
      <c r="J58" s="16">
        <v>0</v>
      </c>
    </row>
    <row r="59" spans="1:10" ht="20.100000000000001" customHeight="1" x14ac:dyDescent="0.25">
      <c r="A59" s="12" t="s">
        <v>130</v>
      </c>
      <c r="B59" s="12" t="s">
        <v>4</v>
      </c>
      <c r="C59" s="13" t="s">
        <v>135</v>
      </c>
      <c r="D59" s="12" t="s">
        <v>13</v>
      </c>
      <c r="E59" s="12" t="s">
        <v>33</v>
      </c>
      <c r="F59" s="1">
        <v>0</v>
      </c>
      <c r="G59" s="12" t="s">
        <v>40</v>
      </c>
      <c r="H59" s="14">
        <v>1</v>
      </c>
      <c r="I59" s="15">
        <f t="shared" ref="I59:I60" si="6">H59*F59</f>
        <v>0</v>
      </c>
      <c r="J59" s="16">
        <v>0</v>
      </c>
    </row>
    <row r="60" spans="1:10" ht="24.75" customHeight="1" x14ac:dyDescent="0.25">
      <c r="A60" s="12" t="s">
        <v>134</v>
      </c>
      <c r="B60" s="12" t="s">
        <v>115</v>
      </c>
      <c r="C60" s="13" t="s">
        <v>116</v>
      </c>
      <c r="D60" s="28"/>
      <c r="E60" s="12" t="s">
        <v>117</v>
      </c>
      <c r="F60" s="1">
        <v>0</v>
      </c>
      <c r="G60" s="32">
        <v>150</v>
      </c>
      <c r="H60" s="14">
        <v>1</v>
      </c>
      <c r="I60" s="15">
        <f t="shared" si="6"/>
        <v>0</v>
      </c>
      <c r="J60" s="27">
        <v>0</v>
      </c>
    </row>
    <row r="61" spans="1:10" ht="30.75" x14ac:dyDescent="0.25">
      <c r="A61" s="12" t="s">
        <v>136</v>
      </c>
      <c r="B61" s="12" t="s">
        <v>137</v>
      </c>
      <c r="C61" s="13" t="s">
        <v>140</v>
      </c>
      <c r="D61" s="28"/>
      <c r="E61" s="12" t="s">
        <v>117</v>
      </c>
      <c r="F61" s="1">
        <v>0</v>
      </c>
      <c r="G61" s="32">
        <v>50</v>
      </c>
      <c r="H61" s="14">
        <v>450</v>
      </c>
      <c r="I61" s="15">
        <f t="shared" ref="I61" si="7">H61*F61</f>
        <v>0</v>
      </c>
      <c r="J61" s="27">
        <v>0</v>
      </c>
    </row>
    <row r="62" spans="1:10" ht="42.75" hidden="1" customHeight="1" x14ac:dyDescent="0.25"/>
    <row r="63" spans="1:10" ht="36" customHeight="1" x14ac:dyDescent="0.25">
      <c r="G63" s="38" t="s">
        <v>91</v>
      </c>
      <c r="H63" s="39"/>
      <c r="I63" s="29">
        <f>SUM(I4:I12,I16:I20,I24:I26,I30:I31,I36:I42,I46)+J51*I51+J52*I52+J53*I53+J54*I54+J56*I56+J57*I57+J55*I55+J61*H61*F61</f>
        <v>0</v>
      </c>
    </row>
    <row r="64" spans="1:10" ht="3.75" customHeight="1" x14ac:dyDescent="0.25"/>
    <row r="65" spans="2:10" x14ac:dyDescent="0.25">
      <c r="B65" s="49" t="s">
        <v>74</v>
      </c>
      <c r="C65" s="50"/>
      <c r="D65" s="50"/>
      <c r="E65" s="50"/>
      <c r="F65" s="50"/>
      <c r="G65" s="50"/>
      <c r="H65" s="50"/>
      <c r="I65" s="51"/>
    </row>
    <row r="66" spans="2:10" x14ac:dyDescent="0.25">
      <c r="B66" s="22" t="s">
        <v>17</v>
      </c>
      <c r="C66" s="47" t="s">
        <v>75</v>
      </c>
      <c r="D66" s="47"/>
      <c r="E66" s="47"/>
      <c r="F66" s="47"/>
      <c r="G66" s="47"/>
      <c r="H66" s="47"/>
      <c r="I66" s="48"/>
    </row>
    <row r="67" spans="2:10" ht="27.75" customHeight="1" x14ac:dyDescent="0.25">
      <c r="B67" s="30" t="s">
        <v>85</v>
      </c>
      <c r="C67" s="52" t="s">
        <v>100</v>
      </c>
      <c r="D67" s="52"/>
      <c r="E67" s="52"/>
      <c r="F67" s="52"/>
      <c r="G67" s="52"/>
      <c r="H67" s="52"/>
      <c r="I67" s="52"/>
    </row>
    <row r="68" spans="2:10" ht="29.25" customHeight="1" x14ac:dyDescent="0.25">
      <c r="B68" s="31">
        <v>1</v>
      </c>
      <c r="C68" s="52" t="s">
        <v>94</v>
      </c>
      <c r="D68" s="52"/>
      <c r="E68" s="52"/>
      <c r="F68" s="52"/>
      <c r="G68" s="52"/>
      <c r="H68" s="52"/>
      <c r="I68" s="52"/>
    </row>
    <row r="69" spans="2:10" ht="33.75" customHeight="1" x14ac:dyDescent="0.25">
      <c r="B69" s="31">
        <v>2</v>
      </c>
      <c r="C69" s="46" t="s">
        <v>88</v>
      </c>
      <c r="D69" s="46"/>
      <c r="E69" s="46"/>
      <c r="F69" s="46"/>
      <c r="G69" s="46"/>
      <c r="H69" s="46"/>
      <c r="I69" s="46"/>
    </row>
    <row r="70" spans="2:10" ht="29.25" customHeight="1" x14ac:dyDescent="0.25">
      <c r="B70" s="31">
        <v>3</v>
      </c>
      <c r="C70" s="52" t="s">
        <v>76</v>
      </c>
      <c r="D70" s="52"/>
      <c r="E70" s="52"/>
      <c r="F70" s="52"/>
      <c r="G70" s="52"/>
      <c r="H70" s="52"/>
      <c r="I70" s="52"/>
      <c r="J70" s="19" t="s">
        <v>112</v>
      </c>
    </row>
    <row r="71" spans="2:10" x14ac:dyDescent="0.25">
      <c r="B71" s="31">
        <v>4</v>
      </c>
      <c r="C71" s="53" t="s">
        <v>90</v>
      </c>
      <c r="D71" s="53"/>
      <c r="E71" s="53"/>
      <c r="F71" s="53"/>
      <c r="G71" s="53"/>
      <c r="H71" s="53"/>
      <c r="I71" s="53"/>
    </row>
  </sheetData>
  <sheetProtection algorithmName="SHA-512" hashValue="mHBZSexVWkhXxWbadqe571ixe4QcP67UH2/t4eMf4ncIRRdV+JQvxEstVwbZRhfVW9KqtFEWdZOIps3J7eSr9A==" saltValue="9ep3wRFRWVnq4dQ499hl6w==" spinCount="100000" sheet="1" objects="1" scenarios="1"/>
  <mergeCells count="22">
    <mergeCell ref="C69:I69"/>
    <mergeCell ref="C66:I66"/>
    <mergeCell ref="B65:I65"/>
    <mergeCell ref="C70:I70"/>
    <mergeCell ref="C71:I71"/>
    <mergeCell ref="C67:I67"/>
    <mergeCell ref="C68:I68"/>
    <mergeCell ref="A1:D1"/>
    <mergeCell ref="F1:G1"/>
    <mergeCell ref="G63:H63"/>
    <mergeCell ref="A2:I2"/>
    <mergeCell ref="A14:I14"/>
    <mergeCell ref="A22:I22"/>
    <mergeCell ref="A28:I28"/>
    <mergeCell ref="A33:I33"/>
    <mergeCell ref="A44:I44"/>
    <mergeCell ref="A49:I49"/>
    <mergeCell ref="C16:D16"/>
    <mergeCell ref="C17:D17"/>
    <mergeCell ref="C18:D18"/>
    <mergeCell ref="C19:D19"/>
    <mergeCell ref="C20:D20"/>
  </mergeCells>
  <phoneticPr fontId="4" type="noConversion"/>
  <dataValidations count="1">
    <dataValidation operator="lessThanOrEqual" allowBlank="1" showInputMessage="1" showErrorMessage="1" sqref="C66:C71" xr:uid="{00000000-0002-0000-0000-000000000000}"/>
  </dataValidations>
  <pageMargins left="0.70866141732283472" right="0.70866141732283472" top="0.74803149606299213" bottom="0.74803149606299213" header="0.31496062992125984" footer="0.31496062992125984"/>
  <pageSetup paperSize="9" scale="68" fitToHeight="0" orientation="landscape" horizontalDpi="300" verticalDpi="300" r:id="rId1"/>
  <headerFooter>
    <oddFooter>&amp;L&amp;"Century Gothic,Standaard"&amp;9&amp;F
&amp;D
&amp;N&amp;R&amp;"Century Gothic,Vet"&amp;9United Quality&amp;"Century Gothic,Standaard"
&amp;"Century Gothic,Cursief"Aanbestedingen door materiedeskundige&amp;"Century Gothic,Standaard"n</oddFooter>
  </headerFooter>
  <rowBreaks count="1" manualBreakCount="1">
    <brk id="32" max="9"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UserInfo>
        <DisplayName>Suzan Koopman</DisplayName>
        <AccountId>903</AccountId>
        <AccountType/>
      </UserInfo>
      <UserInfo>
        <DisplayName>Projectbureau</DisplayName>
        <AccountId>1177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6CA868-81A8-41FC-9144-69A29BDEB66C}">
  <ds:schemaRefs>
    <ds:schemaRef ds:uri="http://purl.org/dc/elements/1.1/"/>
    <ds:schemaRef ds:uri="http://schemas.microsoft.com/office/2006/metadata/properties"/>
    <ds:schemaRef ds:uri="b77e2b43-37d4-4532-953b-53983e0992e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AA88B8C0-D546-4E4B-AF42-F271BE7473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AE818B-15E9-4883-A31D-3FDD63EE6D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 </vt:lpstr>
      <vt:lpstr>'Prijsinvulformulier '!Afdrukbereik</vt:lpstr>
      <vt:lpstr>'Prijsinvulformulier '!Afdruktitels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Rene Janssen</cp:lastModifiedBy>
  <cp:lastPrinted>2021-09-07T06:41:34Z</cp:lastPrinted>
  <dcterms:created xsi:type="dcterms:W3CDTF">2021-06-18T11:40:46Z</dcterms:created>
  <dcterms:modified xsi:type="dcterms:W3CDTF">2021-09-28T11:35:03Z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