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Project\Aa en Hunze\2021 Milieustraat afvalstromen\02 Publiceren\"/>
    </mc:Choice>
  </mc:AlternateContent>
  <bookViews>
    <workbookView xWindow="0" yWindow="0" windowWidth="24000" windowHeight="9600"/>
  </bookViews>
  <sheets>
    <sheet name="Inschrijvingsformulier" sheetId="1" r:id="rId1"/>
    <sheet name="Blad1" sheetId="3" state="hidden" r:id="rId2"/>
    <sheet name="Blad2" sheetId="4" state="hidden" r:id="rId3"/>
  </sheets>
  <definedNames>
    <definedName name="_xlnm.Print_Area" localSheetId="0">Inschrijvingsformulier!$B$2:$F$43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1" l="1"/>
  <c r="S7" i="1" l="1"/>
  <c r="S8" i="1" s="1"/>
  <c r="F23" i="1"/>
  <c r="F24" i="1" s="1"/>
  <c r="F22" i="1" l="1"/>
  <c r="F21" i="1"/>
  <c r="F20" i="1"/>
  <c r="F7" i="1"/>
  <c r="F25" i="1" l="1"/>
  <c r="F8" i="1"/>
  <c r="D38" i="4"/>
  <c r="D37" i="4"/>
  <c r="D36" i="4"/>
  <c r="D35" i="4"/>
  <c r="D38" i="3" l="1"/>
  <c r="D37" i="3"/>
  <c r="D36" i="3"/>
  <c r="D35" i="3"/>
  <c r="F13" i="1" l="1"/>
  <c r="E17" i="1" s="1"/>
</calcChain>
</file>

<file path=xl/sharedStrings.xml><?xml version="1.0" encoding="utf-8"?>
<sst xmlns="http://schemas.openxmlformats.org/spreadsheetml/2006/main" count="132" uniqueCount="90">
  <si>
    <r>
      <rPr>
        <i/>
        <sz val="9"/>
        <color indexed="8"/>
        <rFont val="Verdana"/>
        <family val="2"/>
      </rPr>
      <t>A X B</t>
    </r>
    <r>
      <rPr>
        <sz val="9"/>
        <color indexed="8"/>
        <rFont val="Verdana"/>
        <family val="2"/>
      </rPr>
      <t xml:space="preserve">
Kosten per jaar</t>
    </r>
  </si>
  <si>
    <t>Naam inschrijver:</t>
  </si>
  <si>
    <t>Naam (dhr/mevr):</t>
  </si>
  <si>
    <t>Functie:</t>
  </si>
  <si>
    <t>Handtekening:</t>
  </si>
  <si>
    <t>Opwerken tot groengas, geen CO2-afvang</t>
  </si>
  <si>
    <t>Opwerken tot groengas, wel CO2-afvang</t>
  </si>
  <si>
    <t>WKK, alleen elektriciteitsproductie</t>
  </si>
  <si>
    <t>WKK, elektriciteits- en warmteproductie</t>
  </si>
  <si>
    <t>Compostproductie.</t>
  </si>
  <si>
    <t>&gt;50%</t>
  </si>
  <si>
    <t>1-10%</t>
  </si>
  <si>
    <t>11-20%</t>
  </si>
  <si>
    <t>21-30%</t>
  </si>
  <si>
    <t>31-40%</t>
  </si>
  <si>
    <t>41-50%</t>
  </si>
  <si>
    <t>Behaald milieuvoordeel: CO2-eq per ton gft</t>
  </si>
  <si>
    <t>Weging kg CO2-eq per ton compost</t>
  </si>
  <si>
    <t>Kies uw methode</t>
  </si>
  <si>
    <t>Kies aandeel afzet hoge kwaliteit compost</t>
  </si>
  <si>
    <t>Geen vergisting</t>
  </si>
  <si>
    <t>vrachtwagen 10-20 ton</t>
  </si>
  <si>
    <t>CO2 g/ton km</t>
  </si>
  <si>
    <t>CO2 g/5 ton km</t>
  </si>
  <si>
    <t xml:space="preserve">gemiddeld </t>
  </si>
  <si>
    <t>stad</t>
  </si>
  <si>
    <t xml:space="preserve">buiten </t>
  </si>
  <si>
    <t xml:space="preserve">snelweg </t>
  </si>
  <si>
    <t xml:space="preserve">Factor brandstof </t>
  </si>
  <si>
    <t xml:space="preserve">factor </t>
  </si>
  <si>
    <t>Elektrisch (groene stroom)</t>
  </si>
  <si>
    <t>Elektrisch (grijze stroom)</t>
  </si>
  <si>
    <t>Waterstof</t>
  </si>
  <si>
    <t>BIO-LNG</t>
  </si>
  <si>
    <t>BIO-CNG</t>
  </si>
  <si>
    <t>B100 (afval)</t>
  </si>
  <si>
    <t>LNG</t>
  </si>
  <si>
    <t>CNG</t>
  </si>
  <si>
    <t xml:space="preserve">Hybride </t>
  </si>
  <si>
    <t>GTL</t>
  </si>
  <si>
    <t xml:space="preserve">Diesel </t>
  </si>
  <si>
    <t>B100 (landbouw)</t>
  </si>
  <si>
    <r>
      <rPr>
        <i/>
        <sz val="9"/>
        <color indexed="8"/>
        <rFont val="Verdana"/>
        <family val="2"/>
      </rPr>
      <t>B</t>
    </r>
    <r>
      <rPr>
        <sz val="9"/>
        <color indexed="8"/>
        <rFont val="Verdana"/>
        <family val="2"/>
      </rPr>
      <t xml:space="preserve">
Verwerkingsprijs per ton</t>
    </r>
  </si>
  <si>
    <t>Inschrijfprijs</t>
  </si>
  <si>
    <t>Weging kg CO2-eq per ton GFT</t>
  </si>
  <si>
    <r>
      <rPr>
        <i/>
        <sz val="9"/>
        <color indexed="8"/>
        <rFont val="Verdana"/>
        <family val="2"/>
      </rPr>
      <t>C</t>
    </r>
    <r>
      <rPr>
        <sz val="9"/>
        <color indexed="8"/>
        <rFont val="Verdana"/>
        <family val="2"/>
      </rPr>
      <t xml:space="preserve">
Aantal kilometers
enkele reis*</t>
    </r>
  </si>
  <si>
    <t>Aldus naar waarheid opgemaakt te ................... op …................. 2021</t>
  </si>
  <si>
    <t>* hoeveelheden zijn indicatief, er kunnen geen rechten aan ontleend worden.</t>
  </si>
  <si>
    <r>
      <rPr>
        <i/>
        <sz val="9"/>
        <color indexed="8"/>
        <rFont val="Verdana"/>
        <family val="2"/>
      </rPr>
      <t>A*</t>
    </r>
    <r>
      <rPr>
        <sz val="9"/>
        <color indexed="8"/>
        <rFont val="Verdana"/>
        <family val="2"/>
      </rPr>
      <t xml:space="preserve">
aantal tonnen per jaar (indicatief) </t>
    </r>
  </si>
  <si>
    <t>Kosten transport naar de verwerkingslocatie of overslaglocatie</t>
  </si>
  <si>
    <t>Puntenscore</t>
  </si>
  <si>
    <t>Gunningcriterium Maatschappelijk Verantwoord Ondernemen*</t>
  </si>
  <si>
    <t>Antwoord (keuzemenu)</t>
  </si>
  <si>
    <t>Beschikt uw onderneming over een geldig certificaat voor een milieumanagemenstsysteem (ISO 14001)?</t>
  </si>
  <si>
    <t>nee</t>
  </si>
  <si>
    <t>Beschikt uw onderneming over een geldig certificaat voor de MVO prestatieladder (trede 1 t/m 5)?</t>
  </si>
  <si>
    <r>
      <t>Beschikt uw onderneming over een geldig certificaat voor de CO</t>
    </r>
    <r>
      <rPr>
        <vertAlign val="subscript"/>
        <sz val="9"/>
        <color indexed="8"/>
        <rFont val="Verdana"/>
        <family val="2"/>
      </rPr>
      <t>2</t>
    </r>
    <r>
      <rPr>
        <sz val="9"/>
        <color indexed="8"/>
        <rFont val="Verdana"/>
        <family val="2"/>
      </rPr>
      <t xml:space="preserve"> prestatieladder (trede 1 t/m 5)?</t>
    </r>
  </si>
  <si>
    <t>Beschikt uw onderneming over een geldig certificaat voor de PSO prestatieladder (trede 1 t/m 3)?</t>
  </si>
  <si>
    <t>Nee</t>
  </si>
  <si>
    <t>Ja, Keurcompost klasse C</t>
  </si>
  <si>
    <t>Ja, Keurcompost klasse B</t>
  </si>
  <si>
    <t>Ja, Keurcompost klasse A</t>
  </si>
  <si>
    <t>ja</t>
  </si>
  <si>
    <t>ja, trede 1</t>
  </si>
  <si>
    <t>ja, trede 4</t>
  </si>
  <si>
    <t>ja, trede 5</t>
  </si>
  <si>
    <t>Naam, adres en postcode van de verwerkings locatie</t>
  </si>
  <si>
    <t>ja, trede 2</t>
  </si>
  <si>
    <t>ja, trede 3</t>
  </si>
  <si>
    <t>Totale inschrijfprijs per jaar (X+Y)</t>
  </si>
  <si>
    <t>euro/jaar is 65 punten</t>
  </si>
  <si>
    <t>is 1%</t>
  </si>
  <si>
    <t>dus per 1% 0,5 punt</t>
  </si>
  <si>
    <t>Verwerkingskosten-alle kosten na ontvangst op de opgegeven locatie</t>
  </si>
  <si>
    <r>
      <rPr>
        <i/>
        <sz val="9"/>
        <color indexed="8"/>
        <rFont val="Verdana"/>
        <family val="2"/>
      </rPr>
      <t>A</t>
    </r>
    <r>
      <rPr>
        <sz val="9"/>
        <color indexed="8"/>
        <rFont val="Verdana"/>
        <family val="2"/>
      </rPr>
      <t xml:space="preserve">
aantal transporten per jaar (indicatief) </t>
    </r>
  </si>
  <si>
    <r>
      <rPr>
        <i/>
        <sz val="9"/>
        <color indexed="8"/>
        <rFont val="Verdana"/>
        <family val="2"/>
      </rPr>
      <t>B</t>
    </r>
    <r>
      <rPr>
        <sz val="9"/>
        <color indexed="8"/>
        <rFont val="Verdana"/>
        <family val="2"/>
      </rPr>
      <t xml:space="preserve">
Kosten per uur</t>
    </r>
  </si>
  <si>
    <r>
      <rPr>
        <i/>
        <sz val="9"/>
        <color indexed="8"/>
        <rFont val="Verdana"/>
        <family val="2"/>
      </rPr>
      <t>A X B X ((C X 2)/60+0,25)**</t>
    </r>
    <r>
      <rPr>
        <sz val="9"/>
        <color indexed="8"/>
        <rFont val="Verdana"/>
        <family val="2"/>
      </rPr>
      <t xml:space="preserve">
Kosten per jaar</t>
    </r>
  </si>
  <si>
    <t>**de reistijd wordt bepaald met een gemiddelde snelheid van 60 km/uur en 15 minuten lostijd op de opgegeven loslocatie (overslagstation of verwerkingslocatie)</t>
  </si>
  <si>
    <r>
      <t xml:space="preserve">Transportkosten naar de loslocatie (transport door opdrachtgever)
</t>
    </r>
    <r>
      <rPr>
        <sz val="9"/>
        <rFont val="Verdana"/>
        <family val="2"/>
      </rPr>
      <t>(</t>
    </r>
    <r>
      <rPr>
        <i/>
        <sz val="9"/>
        <rFont val="Verdana"/>
        <family val="2"/>
      </rPr>
      <t>Indien de afstand naar een verwerkingslocatie groter is dan 50 km dient een overslaglocatie opgegeven te worden. De kosten voor overslag en vervolgtransport dienen dan in de verwerkingskosten te zijn opgenomen).</t>
    </r>
  </si>
  <si>
    <t>Totale verwerkingskosten (X), kosten voor opdrachtnemer</t>
  </si>
  <si>
    <t>Totale transportkosten (Y), kosten voor opdrachtgever</t>
  </si>
  <si>
    <t>*U dient bij inschrijving de certificaten of bewijsmiddelen voor gelijkwaardigheid in te dienen. Indien deze ontbreken is uw score 0.                                  Uw score =</t>
  </si>
  <si>
    <t>Perceel 7 Verwerken van C-hout</t>
  </si>
  <si>
    <t>Verwerkingskosten voor het C-hout</t>
  </si>
  <si>
    <t xml:space="preserve">Gegevens verwerkingsinrichting </t>
  </si>
  <si>
    <r>
      <t xml:space="preserve">Gegevens overslaglocatie </t>
    </r>
    <r>
      <rPr>
        <sz val="10"/>
        <color indexed="8"/>
        <rFont val="Verdana"/>
        <family val="2"/>
      </rPr>
      <t>(indien van toepassing)*</t>
    </r>
  </si>
  <si>
    <t>Naam, adres en postcode van de overslag locatie</t>
  </si>
  <si>
    <t>*De transportafstand vanaf 9461 AL mag niet groter zijn dan 50 km, te berekenen met routenet, snelste route, truck 40T. Indien nodig kan een overslaglocatie worden ingezet.</t>
  </si>
  <si>
    <t>* te bepalen met routenet, snelste route, vrachtauto 40T, vanaf Spekstoep 27, 9461 AL Gieten (het afvalbrengstation)</t>
  </si>
  <si>
    <t>Toeslag op de puntenscore 33% (de totaalscore komt hiemee op 4/3e * de puntenscore)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</si>
</sst>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 #,##0.00"/>
    <numFmt numFmtId="165" formatCode="&quot;€&quot;\ #,##0.00_-"/>
    <numFmt numFmtId="166" formatCode="0.0"/>
    <numFmt numFmtId="167" formatCode="#,##0.0"/>
  </numFmts>
  <fonts count="23" x14ac:knownFonts="1">
    <font>
      <sz val="11"/>
      <color theme="1"/>
      <name val="Calibri"/>
      <family val="2"/>
      <scheme val="minor"/>
    </font>
    <font>
      <b/>
      <sz val="12"/>
      <color indexed="8"/>
      <name val="Verdana"/>
      <family val="2"/>
    </font>
    <font>
      <b/>
      <sz val="16"/>
      <color indexed="8"/>
      <name val="Verdana"/>
      <family val="2"/>
    </font>
    <font>
      <sz val="9"/>
      <color indexed="8"/>
      <name val="Verdana"/>
      <family val="2"/>
    </font>
    <font>
      <b/>
      <sz val="11"/>
      <color indexed="8"/>
      <name val="Verdana"/>
      <family val="2"/>
    </font>
    <font>
      <b/>
      <sz val="9"/>
      <color indexed="8"/>
      <name val="Verdana"/>
      <family val="2"/>
    </font>
    <font>
      <sz val="9"/>
      <color indexed="10"/>
      <name val="Verdana"/>
      <family val="2"/>
    </font>
    <font>
      <b/>
      <sz val="11"/>
      <color indexed="10"/>
      <name val="Verdana"/>
      <family val="2"/>
    </font>
    <font>
      <i/>
      <sz val="9"/>
      <color indexed="8"/>
      <name val="Verdana"/>
      <family val="2"/>
    </font>
    <font>
      <b/>
      <sz val="9"/>
      <name val="Verdana"/>
      <family val="2"/>
    </font>
    <font>
      <sz val="9"/>
      <name val="Verdana"/>
      <family val="2"/>
    </font>
    <font>
      <b/>
      <sz val="10"/>
      <color indexed="8"/>
      <name val="Verdana"/>
      <family val="2"/>
    </font>
    <font>
      <sz val="10"/>
      <color indexed="8"/>
      <name val="Verdana"/>
      <family val="2"/>
    </font>
    <font>
      <sz val="9"/>
      <color rgb="FF000000"/>
      <name val="Verdana"/>
      <family val="2"/>
    </font>
    <font>
      <sz val="11"/>
      <color theme="1"/>
      <name val="Calibri"/>
      <family val="2"/>
      <scheme val="minor"/>
    </font>
    <font>
      <b/>
      <sz val="14"/>
      <color indexed="8"/>
      <name val="Verdana"/>
      <family val="2"/>
    </font>
    <font>
      <sz val="8"/>
      <color indexed="8"/>
      <name val="Verdana"/>
      <family val="2"/>
    </font>
    <font>
      <i/>
      <sz val="11"/>
      <color theme="1"/>
      <name val="Calibri"/>
      <family val="2"/>
      <scheme val="minor"/>
    </font>
    <font>
      <i/>
      <sz val="9"/>
      <name val="Verdana"/>
      <family val="2"/>
    </font>
    <font>
      <i/>
      <sz val="10"/>
      <color indexed="8"/>
      <name val="Verdana"/>
      <family val="2"/>
    </font>
    <font>
      <sz val="11"/>
      <color indexed="8"/>
      <name val="Calibri"/>
      <family val="2"/>
    </font>
    <font>
      <vertAlign val="subscript"/>
      <sz val="9"/>
      <color indexed="8"/>
      <name val="Verdana"/>
      <family val="2"/>
    </font>
    <font>
      <sz val="9"/>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FF"/>
        <bgColor indexed="64"/>
      </patternFill>
    </fill>
    <fill>
      <patternFill patternType="solid">
        <fgColor theme="9" tint="0.59999389629810485"/>
        <bgColor indexed="64"/>
      </patternFill>
    </fill>
  </fills>
  <borders count="39">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s>
  <cellStyleXfs count="2">
    <xf numFmtId="0" fontId="0" fillId="0" borderId="0"/>
    <xf numFmtId="9" fontId="14" fillId="0" borderId="0" applyFont="0" applyFill="0" applyBorder="0" applyAlignment="0" applyProtection="0"/>
  </cellStyleXfs>
  <cellXfs count="142">
    <xf numFmtId="0" fontId="0" fillId="0" borderId="0" xfId="0"/>
    <xf numFmtId="0" fontId="2" fillId="0" borderId="0" xfId="0" applyFont="1" applyBorder="1" applyAlignment="1" applyProtection="1">
      <alignment horizontal="center" wrapText="1"/>
    </xf>
    <xf numFmtId="0" fontId="3" fillId="0" borderId="0" xfId="0" applyFont="1" applyBorder="1" applyProtection="1"/>
    <xf numFmtId="0" fontId="4" fillId="0" borderId="0" xfId="0" applyFont="1" applyBorder="1" applyProtection="1"/>
    <xf numFmtId="0" fontId="3" fillId="0" borderId="0" xfId="0" applyFont="1" applyBorder="1" applyAlignment="1" applyProtection="1"/>
    <xf numFmtId="164" fontId="6" fillId="0" borderId="0" xfId="0" applyNumberFormat="1" applyFont="1" applyBorder="1" applyProtection="1"/>
    <xf numFmtId="164" fontId="3" fillId="0" borderId="0" xfId="0" applyNumberFormat="1" applyFont="1" applyBorder="1" applyProtection="1"/>
    <xf numFmtId="1" fontId="4" fillId="0" borderId="0" xfId="0" applyNumberFormat="1" applyFont="1" applyBorder="1" applyAlignment="1" applyProtection="1"/>
    <xf numFmtId="164" fontId="3" fillId="0" borderId="0" xfId="0" applyNumberFormat="1" applyFont="1" applyFill="1" applyBorder="1" applyProtection="1"/>
    <xf numFmtId="1" fontId="4" fillId="0" borderId="1" xfId="0" applyNumberFormat="1" applyFont="1" applyBorder="1" applyAlignment="1" applyProtection="1">
      <alignment horizontal="center"/>
    </xf>
    <xf numFmtId="1" fontId="4" fillId="0" borderId="0" xfId="0" applyNumberFormat="1" applyFont="1" applyFill="1" applyBorder="1" applyAlignment="1" applyProtection="1">
      <alignment horizontal="center"/>
    </xf>
    <xf numFmtId="0" fontId="4" fillId="2" borderId="2" xfId="0" applyFont="1" applyFill="1" applyBorder="1" applyAlignment="1" applyProtection="1">
      <alignment vertical="top"/>
    </xf>
    <xf numFmtId="0" fontId="4" fillId="2" borderId="3" xfId="0" applyFont="1" applyFill="1" applyBorder="1" applyAlignment="1" applyProtection="1">
      <alignment vertical="top"/>
    </xf>
    <xf numFmtId="0" fontId="4" fillId="2" borderId="4" xfId="0" applyFont="1" applyFill="1" applyBorder="1" applyAlignment="1" applyProtection="1">
      <alignment vertical="top"/>
    </xf>
    <xf numFmtId="1" fontId="7" fillId="0" borderId="0" xfId="0" applyNumberFormat="1" applyFont="1" applyBorder="1" applyProtection="1"/>
    <xf numFmtId="1" fontId="4" fillId="0" borderId="0" xfId="0" applyNumberFormat="1" applyFont="1" applyFill="1" applyBorder="1" applyProtection="1"/>
    <xf numFmtId="0" fontId="5" fillId="0" borderId="7" xfId="0" applyFont="1" applyBorder="1" applyAlignment="1" applyProtection="1">
      <alignment vertical="top" wrapText="1"/>
    </xf>
    <xf numFmtId="164" fontId="3" fillId="0" borderId="7" xfId="0" applyNumberFormat="1" applyFont="1" applyBorder="1" applyAlignment="1" applyProtection="1">
      <alignment horizontal="center" vertical="top" wrapText="1"/>
    </xf>
    <xf numFmtId="164" fontId="3" fillId="0" borderId="10" xfId="0" applyNumberFormat="1" applyFont="1" applyBorder="1" applyAlignment="1" applyProtection="1">
      <alignment horizontal="center" vertical="top" wrapText="1"/>
    </xf>
    <xf numFmtId="164" fontId="3" fillId="0" borderId="0" xfId="0" applyNumberFormat="1" applyFont="1" applyFill="1" applyBorder="1" applyAlignment="1" applyProtection="1">
      <alignment horizontal="center" vertical="top" wrapText="1"/>
    </xf>
    <xf numFmtId="0" fontId="3" fillId="0" borderId="11" xfId="0" applyFont="1" applyBorder="1" applyAlignment="1" applyProtection="1">
      <alignment wrapText="1"/>
    </xf>
    <xf numFmtId="164" fontId="3" fillId="3" borderId="11" xfId="0" applyNumberFormat="1" applyFont="1" applyFill="1" applyBorder="1" applyAlignment="1" applyProtection="1">
      <alignment horizontal="center"/>
      <protection locked="0"/>
    </xf>
    <xf numFmtId="164" fontId="3" fillId="0" borderId="14" xfId="0" applyNumberFormat="1" applyFont="1" applyFill="1" applyBorder="1" applyProtection="1"/>
    <xf numFmtId="164" fontId="3" fillId="0" borderId="0" xfId="0" applyNumberFormat="1" applyFont="1" applyFill="1" applyBorder="1" applyAlignment="1" applyProtection="1">
      <alignment horizontal="center"/>
    </xf>
    <xf numFmtId="0" fontId="5" fillId="0" borderId="15" xfId="0" applyFont="1" applyBorder="1" applyAlignment="1" applyProtection="1">
      <alignment wrapText="1"/>
    </xf>
    <xf numFmtId="3" fontId="3" fillId="0" borderId="16" xfId="0" applyNumberFormat="1" applyFont="1" applyBorder="1" applyAlignment="1" applyProtection="1">
      <alignment horizontal="center"/>
    </xf>
    <xf numFmtId="3" fontId="3" fillId="0" borderId="17" xfId="0" applyNumberFormat="1" applyFont="1" applyBorder="1" applyAlignment="1" applyProtection="1">
      <alignment horizontal="center"/>
    </xf>
    <xf numFmtId="164" fontId="3" fillId="0" borderId="15" xfId="0" applyNumberFormat="1" applyFont="1" applyFill="1" applyBorder="1" applyAlignment="1" applyProtection="1">
      <alignment horizontal="center"/>
    </xf>
    <xf numFmtId="164" fontId="5" fillId="0" borderId="18" xfId="0" applyNumberFormat="1" applyFont="1" applyFill="1" applyBorder="1" applyProtection="1"/>
    <xf numFmtId="0" fontId="3" fillId="0" borderId="0" xfId="0" applyFont="1" applyBorder="1" applyAlignment="1" applyProtection="1">
      <alignment wrapText="1"/>
    </xf>
    <xf numFmtId="3" fontId="3" fillId="0" borderId="0" xfId="0" applyNumberFormat="1" applyFont="1" applyBorder="1" applyAlignment="1" applyProtection="1">
      <alignment horizontal="center"/>
    </xf>
    <xf numFmtId="0" fontId="9" fillId="0" borderId="5" xfId="0" applyFont="1" applyBorder="1" applyAlignment="1" applyProtection="1">
      <alignment vertical="top" wrapText="1"/>
    </xf>
    <xf numFmtId="0" fontId="3" fillId="0" borderId="19" xfId="0" applyFont="1" applyBorder="1" applyAlignment="1" applyProtection="1">
      <alignment horizontal="center" vertical="top" wrapText="1"/>
    </xf>
    <xf numFmtId="0" fontId="3" fillId="0" borderId="10" xfId="0" applyFont="1" applyBorder="1" applyAlignment="1" applyProtection="1">
      <alignment horizontal="center" vertical="top" wrapText="1"/>
    </xf>
    <xf numFmtId="1" fontId="3" fillId="0" borderId="0" xfId="0" applyNumberFormat="1" applyFont="1" applyFill="1" applyBorder="1" applyAlignment="1" applyProtection="1">
      <alignment horizontal="center" vertical="top" wrapText="1"/>
    </xf>
    <xf numFmtId="0" fontId="10" fillId="0" borderId="11" xfId="0" applyFont="1" applyBorder="1" applyAlignment="1" applyProtection="1">
      <alignment wrapText="1"/>
    </xf>
    <xf numFmtId="166" fontId="10" fillId="4" borderId="11" xfId="0" applyNumberFormat="1" applyFont="1" applyFill="1" applyBorder="1" applyAlignment="1" applyProtection="1">
      <alignment horizontal="center"/>
      <protection locked="0"/>
    </xf>
    <xf numFmtId="1" fontId="10" fillId="0" borderId="0" xfId="0" applyNumberFormat="1" applyFont="1" applyFill="1" applyBorder="1" applyAlignment="1" applyProtection="1">
      <alignment horizontal="center"/>
    </xf>
    <xf numFmtId="164" fontId="10" fillId="0" borderId="15" xfId="0" applyNumberFormat="1" applyFont="1" applyBorder="1" applyProtection="1"/>
    <xf numFmtId="164" fontId="5" fillId="0" borderId="18" xfId="0" applyNumberFormat="1" applyFont="1" applyBorder="1" applyProtection="1"/>
    <xf numFmtId="1" fontId="10" fillId="0" borderId="0" xfId="0" applyNumberFormat="1" applyFont="1" applyFill="1" applyBorder="1" applyAlignment="1" applyProtection="1">
      <alignment horizontal="center" vertical="top" wrapText="1"/>
    </xf>
    <xf numFmtId="0" fontId="5" fillId="0" borderId="0" xfId="0" applyFont="1" applyBorder="1" applyAlignment="1" applyProtection="1">
      <alignment horizontal="left"/>
    </xf>
    <xf numFmtId="164" fontId="10" fillId="0" borderId="0" xfId="0" applyNumberFormat="1" applyFont="1" applyBorder="1" applyProtection="1"/>
    <xf numFmtId="164" fontId="5" fillId="0" borderId="0" xfId="0" applyNumberFormat="1" applyFont="1" applyBorder="1" applyProtection="1"/>
    <xf numFmtId="3" fontId="10" fillId="0" borderId="0" xfId="0" applyNumberFormat="1" applyFont="1" applyBorder="1" applyProtection="1"/>
    <xf numFmtId="164" fontId="10" fillId="0" borderId="0" xfId="0" applyNumberFormat="1" applyFont="1" applyFill="1" applyBorder="1" applyProtection="1"/>
    <xf numFmtId="0" fontId="5" fillId="0" borderId="0" xfId="0" applyFont="1" applyBorder="1" applyProtection="1"/>
    <xf numFmtId="164" fontId="9" fillId="0" borderId="0" xfId="0" applyNumberFormat="1" applyFont="1" applyBorder="1" applyAlignment="1" applyProtection="1">
      <alignment horizontal="right"/>
    </xf>
    <xf numFmtId="164" fontId="9" fillId="0" borderId="0" xfId="0" applyNumberFormat="1" applyFont="1" applyFill="1" applyBorder="1" applyAlignment="1" applyProtection="1">
      <alignment horizontal="right"/>
    </xf>
    <xf numFmtId="0" fontId="11" fillId="0" borderId="26" xfId="0" applyFont="1" applyFill="1" applyBorder="1" applyAlignment="1" applyProtection="1">
      <alignment vertical="top"/>
    </xf>
    <xf numFmtId="0" fontId="12" fillId="0" borderId="31" xfId="0" applyFont="1" applyFill="1" applyBorder="1" applyAlignment="1" applyProtection="1">
      <alignment vertical="top"/>
    </xf>
    <xf numFmtId="0" fontId="12" fillId="0" borderId="27" xfId="0" applyFont="1" applyFill="1" applyBorder="1" applyAlignment="1" applyProtection="1">
      <alignment vertical="top"/>
    </xf>
    <xf numFmtId="1" fontId="12" fillId="0" borderId="27" xfId="0" applyNumberFormat="1" applyFont="1" applyFill="1" applyBorder="1" applyAlignment="1" applyProtection="1">
      <alignment horizontal="center"/>
    </xf>
    <xf numFmtId="1" fontId="12" fillId="0" borderId="28" xfId="0" applyNumberFormat="1" applyFont="1" applyFill="1" applyBorder="1" applyAlignment="1" applyProtection="1">
      <alignment horizontal="center"/>
    </xf>
    <xf numFmtId="0" fontId="3" fillId="0" borderId="0" xfId="0" applyFont="1" applyProtection="1"/>
    <xf numFmtId="164" fontId="3" fillId="0" borderId="0" xfId="0" applyNumberFormat="1" applyFont="1" applyProtection="1"/>
    <xf numFmtId="0" fontId="3" fillId="0" borderId="11" xfId="0" applyFont="1" applyBorder="1" applyAlignment="1" applyProtection="1">
      <alignment vertical="center"/>
    </xf>
    <xf numFmtId="0" fontId="3" fillId="0" borderId="12"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30" xfId="0" applyFont="1" applyBorder="1" applyAlignment="1" applyProtection="1">
      <alignment horizontal="center" vertical="center"/>
    </xf>
    <xf numFmtId="164" fontId="6" fillId="0" borderId="0" xfId="0" applyNumberFormat="1" applyFont="1" applyProtection="1"/>
    <xf numFmtId="0" fontId="3" fillId="0" borderId="15" xfId="0" applyFont="1" applyBorder="1" applyAlignment="1" applyProtection="1">
      <alignment vertical="top"/>
    </xf>
    <xf numFmtId="0" fontId="3" fillId="0" borderId="20" xfId="0" applyFont="1" applyBorder="1" applyProtection="1"/>
    <xf numFmtId="0" fontId="3" fillId="0" borderId="20" xfId="0" applyFont="1" applyBorder="1" applyAlignment="1" applyProtection="1">
      <alignment horizontal="right"/>
    </xf>
    <xf numFmtId="0" fontId="3" fillId="0" borderId="20" xfId="0" applyFont="1" applyBorder="1" applyAlignment="1" applyProtection="1">
      <alignment wrapText="1"/>
    </xf>
    <xf numFmtId="164" fontId="9" fillId="0" borderId="0" xfId="0" applyNumberFormat="1" applyFont="1" applyFill="1" applyBorder="1" applyAlignment="1" applyProtection="1">
      <alignment horizontal="right"/>
    </xf>
    <xf numFmtId="0" fontId="1" fillId="0" borderId="0" xfId="0" applyFont="1" applyAlignment="1" applyProtection="1">
      <alignment horizontal="left" wrapText="1"/>
    </xf>
    <xf numFmtId="9" fontId="3" fillId="0" borderId="20" xfId="1" applyFont="1" applyBorder="1" applyProtection="1"/>
    <xf numFmtId="0" fontId="10" fillId="0" borderId="32" xfId="0" applyFont="1" applyBorder="1" applyAlignment="1" applyProtection="1">
      <alignment horizontal="right" vertical="top" wrapText="1"/>
    </xf>
    <xf numFmtId="3" fontId="10" fillId="0" borderId="20" xfId="0" applyNumberFormat="1" applyFont="1" applyBorder="1" applyAlignment="1" applyProtection="1">
      <alignment horizontal="center"/>
    </xf>
    <xf numFmtId="165" fontId="3" fillId="0" borderId="14" xfId="0" applyNumberFormat="1" applyFont="1" applyFill="1" applyBorder="1" applyAlignment="1" applyProtection="1">
      <alignment horizontal="center"/>
    </xf>
    <xf numFmtId="164" fontId="3" fillId="5" borderId="7" xfId="0" applyNumberFormat="1" applyFont="1" applyFill="1" applyBorder="1" applyAlignment="1" applyProtection="1">
      <alignment horizontal="center" vertical="top" wrapText="1"/>
    </xf>
    <xf numFmtId="0" fontId="2" fillId="0" borderId="0" xfId="0" applyFont="1" applyBorder="1" applyAlignment="1" applyProtection="1">
      <alignment horizontal="left" wrapText="1"/>
    </xf>
    <xf numFmtId="0" fontId="12" fillId="0" borderId="0" xfId="0" applyFont="1" applyFill="1" applyBorder="1" applyAlignment="1" applyProtection="1">
      <alignment vertical="top"/>
    </xf>
    <xf numFmtId="1" fontId="12" fillId="0" borderId="0" xfId="0" applyNumberFormat="1" applyFont="1" applyFill="1" applyBorder="1" applyAlignment="1" applyProtection="1">
      <alignment horizontal="center"/>
    </xf>
    <xf numFmtId="1" fontId="4" fillId="0" borderId="0" xfId="0" applyNumberFormat="1" applyFont="1" applyFill="1" applyBorder="1" applyAlignment="1" applyProtection="1">
      <alignment horizontal="center"/>
    </xf>
    <xf numFmtId="1" fontId="4" fillId="0" borderId="0" xfId="0" applyNumberFormat="1" applyFont="1" applyFill="1" applyBorder="1" applyAlignment="1" applyProtection="1">
      <alignment horizontal="center" wrapText="1"/>
    </xf>
    <xf numFmtId="0" fontId="3" fillId="0" borderId="20" xfId="0" applyFont="1" applyBorder="1" applyAlignment="1" applyProtection="1">
      <alignment horizontal="right"/>
    </xf>
    <xf numFmtId="0" fontId="16" fillId="0" borderId="0" xfId="0" applyFont="1" applyBorder="1" applyProtection="1"/>
    <xf numFmtId="164" fontId="9" fillId="0" borderId="0" xfId="0" applyNumberFormat="1" applyFont="1" applyFill="1" applyBorder="1" applyAlignment="1" applyProtection="1">
      <alignment horizontal="right"/>
    </xf>
    <xf numFmtId="0" fontId="8" fillId="0" borderId="0" xfId="0" applyFont="1" applyBorder="1" applyAlignment="1" applyProtection="1">
      <alignment horizontal="left"/>
    </xf>
    <xf numFmtId="0" fontId="19" fillId="0" borderId="0" xfId="0" applyFont="1" applyFill="1" applyBorder="1" applyAlignment="1" applyProtection="1">
      <alignment vertical="top"/>
    </xf>
    <xf numFmtId="164" fontId="12" fillId="0" borderId="0" xfId="0" applyNumberFormat="1" applyFont="1" applyFill="1" applyBorder="1" applyAlignment="1" applyProtection="1">
      <alignment horizontal="center"/>
      <protection locked="0"/>
    </xf>
    <xf numFmtId="49" fontId="3" fillId="4" borderId="33" xfId="0" applyNumberFormat="1" applyFont="1" applyFill="1" applyBorder="1" applyAlignment="1" applyProtection="1">
      <alignment horizontal="center"/>
    </xf>
    <xf numFmtId="0" fontId="22" fillId="0" borderId="0" xfId="0" applyFont="1" applyBorder="1" applyAlignment="1">
      <alignment vertical="center" wrapText="1"/>
    </xf>
    <xf numFmtId="0" fontId="22" fillId="0" borderId="0" xfId="0" applyFont="1" applyBorder="1" applyAlignment="1">
      <alignment horizontal="center" vertical="center" wrapText="1"/>
    </xf>
    <xf numFmtId="0" fontId="0" fillId="0" borderId="0" xfId="0" applyAlignment="1">
      <alignment horizontal="center"/>
    </xf>
    <xf numFmtId="0" fontId="0" fillId="0" borderId="0" xfId="0" applyAlignment="1">
      <alignment horizontal="left"/>
    </xf>
    <xf numFmtId="0" fontId="0" fillId="0" borderId="0" xfId="0" quotePrefix="1"/>
    <xf numFmtId="0" fontId="5" fillId="7" borderId="34" xfId="0" applyNumberFormat="1" applyFont="1" applyFill="1" applyBorder="1" applyAlignment="1" applyProtection="1">
      <alignment horizontal="center" wrapText="1"/>
    </xf>
    <xf numFmtId="0" fontId="20" fillId="8" borderId="35" xfId="0" applyNumberFormat="1" applyFont="1" applyFill="1" applyBorder="1" applyAlignment="1" applyProtection="1">
      <alignment horizontal="right"/>
    </xf>
    <xf numFmtId="0" fontId="3" fillId="0" borderId="0" xfId="0" applyFont="1" applyBorder="1" applyAlignment="1" applyProtection="1">
      <alignment horizontal="center"/>
    </xf>
    <xf numFmtId="0" fontId="5" fillId="7" borderId="19" xfId="0" applyNumberFormat="1" applyFont="1" applyFill="1" applyBorder="1" applyAlignment="1" applyProtection="1">
      <alignment horizontal="center" wrapText="1"/>
    </xf>
    <xf numFmtId="9" fontId="3" fillId="0" borderId="0" xfId="0" applyNumberFormat="1" applyFont="1" applyBorder="1" applyProtection="1"/>
    <xf numFmtId="9" fontId="3" fillId="0" borderId="0" xfId="0" applyNumberFormat="1" applyFont="1" applyProtection="1"/>
    <xf numFmtId="164" fontId="12" fillId="3" borderId="24" xfId="0" applyNumberFormat="1" applyFont="1" applyFill="1" applyBorder="1" applyAlignment="1" applyProtection="1">
      <alignment horizontal="center"/>
      <protection locked="0"/>
    </xf>
    <xf numFmtId="164" fontId="12" fillId="3" borderId="25" xfId="0" applyNumberFormat="1" applyFont="1" applyFill="1" applyBorder="1" applyAlignment="1" applyProtection="1">
      <alignment horizontal="center"/>
      <protection locked="0"/>
    </xf>
    <xf numFmtId="164" fontId="12" fillId="3" borderId="17" xfId="0" applyNumberFormat="1" applyFont="1" applyFill="1" applyBorder="1" applyAlignment="1" applyProtection="1">
      <alignment horizontal="center"/>
      <protection locked="0"/>
    </xf>
    <xf numFmtId="0" fontId="3" fillId="3" borderId="16"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22" xfId="0" applyFont="1" applyFill="1" applyBorder="1" applyAlignment="1" applyProtection="1">
      <alignment horizontal="left" vertical="center"/>
      <protection locked="0"/>
    </xf>
    <xf numFmtId="0" fontId="3" fillId="3" borderId="23"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0" fontId="13" fillId="0" borderId="0" xfId="0" applyFont="1" applyFill="1" applyBorder="1" applyAlignment="1" applyProtection="1">
      <alignment horizontal="center" vertical="center"/>
    </xf>
    <xf numFmtId="0" fontId="3" fillId="3" borderId="12" xfId="0" applyFont="1" applyFill="1" applyBorder="1" applyAlignment="1" applyProtection="1">
      <alignment horizontal="center" vertical="center"/>
      <protection locked="0"/>
    </xf>
    <xf numFmtId="0" fontId="3" fillId="3" borderId="29" xfId="0" applyFont="1" applyFill="1" applyBorder="1" applyAlignment="1" applyProtection="1">
      <alignment horizontal="center" vertical="center"/>
      <protection locked="0"/>
    </xf>
    <xf numFmtId="0" fontId="3" fillId="3" borderId="30" xfId="0" applyFont="1" applyFill="1" applyBorder="1" applyAlignment="1" applyProtection="1">
      <alignment horizontal="center" vertical="center"/>
      <protection locked="0"/>
    </xf>
    <xf numFmtId="1" fontId="4" fillId="2" borderId="5" xfId="0" applyNumberFormat="1" applyFont="1" applyFill="1" applyBorder="1" applyAlignment="1" applyProtection="1">
      <alignment horizontal="center"/>
    </xf>
    <xf numFmtId="1" fontId="4" fillId="2" borderId="6" xfId="0" applyNumberFormat="1" applyFont="1" applyFill="1" applyBorder="1" applyAlignment="1" applyProtection="1">
      <alignment horizontal="center"/>
    </xf>
    <xf numFmtId="0" fontId="15" fillId="0" borderId="0" xfId="0" applyFont="1" applyAlignment="1" applyProtection="1">
      <alignment horizontal="left" vertical="center" wrapText="1"/>
    </xf>
    <xf numFmtId="0" fontId="0" fillId="0" borderId="0" xfId="0" applyAlignment="1">
      <alignment vertical="center" wrapText="1"/>
    </xf>
    <xf numFmtId="1" fontId="4" fillId="0" borderId="0" xfId="0" applyNumberFormat="1" applyFont="1" applyFill="1" applyBorder="1" applyAlignment="1" applyProtection="1">
      <alignment horizontal="center"/>
    </xf>
    <xf numFmtId="164" fontId="9" fillId="0" borderId="0" xfId="0" applyNumberFormat="1" applyFont="1" applyFill="1" applyBorder="1" applyAlignment="1" applyProtection="1">
      <alignment horizontal="right"/>
    </xf>
    <xf numFmtId="0" fontId="5" fillId="7" borderId="7" xfId="0" applyNumberFormat="1" applyFont="1" applyFill="1" applyBorder="1" applyAlignment="1" applyProtection="1">
      <alignment wrapText="1"/>
    </xf>
    <xf numFmtId="0" fontId="5" fillId="7" borderId="19" xfId="0" applyNumberFormat="1" applyFont="1" applyFill="1" applyBorder="1" applyAlignment="1" applyProtection="1">
      <alignment wrapText="1"/>
    </xf>
    <xf numFmtId="0" fontId="0" fillId="0" borderId="19" xfId="0" applyBorder="1" applyAlignment="1">
      <alignment wrapText="1"/>
    </xf>
    <xf numFmtId="0" fontId="5" fillId="6" borderId="2" xfId="0" applyFont="1" applyFill="1" applyBorder="1" applyAlignment="1" applyProtection="1">
      <alignment horizontal="left"/>
    </xf>
    <xf numFmtId="0" fontId="5" fillId="6" borderId="3" xfId="0" applyFont="1" applyFill="1" applyBorder="1" applyAlignment="1" applyProtection="1">
      <alignment horizontal="left"/>
    </xf>
    <xf numFmtId="0" fontId="5" fillId="6" borderId="4" xfId="0" applyFont="1" applyFill="1" applyBorder="1" applyAlignment="1" applyProtection="1">
      <alignment horizontal="left"/>
    </xf>
    <xf numFmtId="164" fontId="9" fillId="6" borderId="2" xfId="0" applyNumberFormat="1" applyFont="1" applyFill="1" applyBorder="1" applyAlignment="1" applyProtection="1">
      <alignment horizontal="right"/>
    </xf>
    <xf numFmtId="164" fontId="9" fillId="6" borderId="4" xfId="0" applyNumberFormat="1" applyFont="1" applyFill="1" applyBorder="1" applyAlignment="1" applyProtection="1">
      <alignment horizontal="right"/>
    </xf>
    <xf numFmtId="0" fontId="3" fillId="0" borderId="8" xfId="0" applyFont="1" applyBorder="1" applyAlignment="1" applyProtection="1">
      <alignment horizontal="center" vertical="top" wrapText="1"/>
    </xf>
    <xf numFmtId="0" fontId="3" fillId="0" borderId="9" xfId="0" applyFont="1" applyBorder="1" applyAlignment="1" applyProtection="1">
      <alignment horizontal="center" vertical="top" wrapText="1"/>
    </xf>
    <xf numFmtId="3" fontId="0" fillId="0" borderId="12" xfId="0" applyNumberFormat="1" applyBorder="1" applyAlignment="1" applyProtection="1">
      <alignment horizontal="center"/>
    </xf>
    <xf numFmtId="3" fontId="0" fillId="0" borderId="13" xfId="0" applyNumberFormat="1" applyBorder="1" applyAlignment="1" applyProtection="1">
      <alignment horizontal="center"/>
    </xf>
    <xf numFmtId="0" fontId="5" fillId="0" borderId="15" xfId="0" applyFont="1" applyBorder="1" applyAlignment="1" applyProtection="1">
      <alignment horizontal="left"/>
    </xf>
    <xf numFmtId="0" fontId="5" fillId="0" borderId="21" xfId="0" applyFont="1" applyBorder="1" applyAlignment="1" applyProtection="1">
      <alignment horizontal="left"/>
    </xf>
    <xf numFmtId="0" fontId="5" fillId="0" borderId="18" xfId="0" applyFont="1" applyBorder="1" applyAlignment="1" applyProtection="1">
      <alignment horizontal="left"/>
    </xf>
    <xf numFmtId="0" fontId="8" fillId="0" borderId="27" xfId="0" applyFont="1" applyBorder="1" applyAlignment="1" applyProtection="1">
      <alignment wrapText="1"/>
    </xf>
    <xf numFmtId="0" fontId="17" fillId="0" borderId="27" xfId="0" applyFont="1" applyBorder="1" applyAlignment="1"/>
    <xf numFmtId="0" fontId="8" fillId="0" borderId="0" xfId="0" applyNumberFormat="1" applyFont="1" applyFill="1" applyBorder="1" applyAlignment="1" applyProtection="1">
      <alignment horizontal="left" wrapText="1"/>
    </xf>
    <xf numFmtId="0" fontId="0" fillId="0" borderId="0" xfId="0" applyAlignment="1">
      <alignment horizontal="left" wrapText="1"/>
    </xf>
    <xf numFmtId="0" fontId="3" fillId="0" borderId="11" xfId="0" applyNumberFormat="1" applyFont="1" applyFill="1" applyBorder="1" applyAlignment="1" applyProtection="1">
      <alignment wrapText="1"/>
    </xf>
    <xf numFmtId="0" fontId="3" fillId="0" borderId="33" xfId="0" applyNumberFormat="1" applyFont="1" applyFill="1" applyBorder="1" applyAlignment="1" applyProtection="1">
      <alignment wrapText="1"/>
    </xf>
    <xf numFmtId="0" fontId="0" fillId="0" borderId="33" xfId="0" applyBorder="1" applyAlignment="1"/>
    <xf numFmtId="0" fontId="3" fillId="0" borderId="15" xfId="0" applyNumberFormat="1" applyFont="1" applyFill="1" applyBorder="1" applyAlignment="1" applyProtection="1">
      <alignment wrapText="1"/>
    </xf>
    <xf numFmtId="0" fontId="3" fillId="0" borderId="37" xfId="0" applyNumberFormat="1" applyFont="1" applyFill="1" applyBorder="1" applyAlignment="1" applyProtection="1">
      <alignment wrapText="1"/>
    </xf>
    <xf numFmtId="0" fontId="0" fillId="0" borderId="37" xfId="0" applyBorder="1" applyAlignment="1"/>
    <xf numFmtId="9" fontId="3" fillId="0" borderId="37" xfId="0" applyNumberFormat="1" applyFont="1" applyFill="1" applyBorder="1" applyAlignment="1" applyProtection="1">
      <alignment horizontal="center"/>
    </xf>
    <xf numFmtId="166" fontId="20" fillId="8" borderId="36" xfId="0" applyNumberFormat="1" applyFont="1" applyFill="1" applyBorder="1" applyAlignment="1" applyProtection="1">
      <alignment horizontal="right"/>
    </xf>
    <xf numFmtId="167" fontId="5" fillId="9" borderId="38" xfId="0" applyNumberFormat="1" applyFont="1" applyFill="1" applyBorder="1" applyProtection="1"/>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9287</xdr:rowOff>
    </xdr:from>
    <xdr:to>
      <xdr:col>5</xdr:col>
      <xdr:colOff>1685925</xdr:colOff>
      <xdr:row>3</xdr:row>
      <xdr:rowOff>95250</xdr:rowOff>
    </xdr:to>
    <xdr:pic>
      <xdr:nvPicPr>
        <xdr:cNvPr id="5" name="Afbeelding 4" descr="logo-aa-en-hunze - Trendbureau Drenth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62975" y="9287"/>
          <a:ext cx="3295650" cy="828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5"/>
  <sheetViews>
    <sheetView tabSelected="1" workbookViewId="0"/>
  </sheetViews>
  <sheetFormatPr defaultRowHeight="11.25" x14ac:dyDescent="0.15"/>
  <cols>
    <col min="1" max="1" width="3.7109375" style="2" customWidth="1"/>
    <col min="2" max="2" width="71.7109375" style="2" customWidth="1"/>
    <col min="3" max="4" width="25.7109375" style="2" customWidth="1"/>
    <col min="5" max="5" width="25.7109375" style="6" customWidth="1"/>
    <col min="6" max="6" width="27.7109375" style="6" customWidth="1"/>
    <col min="7" max="7" width="3.7109375" style="5" customWidth="1"/>
    <col min="8" max="8" width="27.85546875" style="6" customWidth="1"/>
    <col min="9" max="9" width="17.42578125" style="6" customWidth="1"/>
    <col min="10" max="10" width="6.42578125" style="6" customWidth="1"/>
    <col min="11" max="11" width="27.7109375" style="6" bestFit="1" customWidth="1"/>
    <col min="12" max="12" width="17.85546875" style="6" customWidth="1"/>
    <col min="13" max="18" width="9.140625" style="2"/>
    <col min="19" max="20" width="9.140625" style="2" hidden="1" customWidth="1"/>
    <col min="21" max="16384" width="9.140625" style="2"/>
  </cols>
  <sheetData>
    <row r="1" spans="1:20" ht="20.100000000000001" customHeight="1" x14ac:dyDescent="0.15">
      <c r="B1" s="78"/>
    </row>
    <row r="2" spans="1:20" ht="20.100000000000001" customHeight="1" x14ac:dyDescent="0.25">
      <c r="A2" s="66"/>
      <c r="B2" s="110" t="s">
        <v>82</v>
      </c>
      <c r="C2" s="111"/>
      <c r="D2" s="111"/>
      <c r="E2" s="72"/>
      <c r="F2"/>
      <c r="G2" s="1"/>
      <c r="H2" s="1"/>
      <c r="I2" s="1"/>
      <c r="J2" s="1"/>
      <c r="K2" s="1"/>
      <c r="L2" s="1"/>
    </row>
    <row r="3" spans="1:20" ht="20.100000000000001" customHeight="1" x14ac:dyDescent="0.2">
      <c r="B3" s="3"/>
      <c r="C3" s="4"/>
      <c r="D3" s="4"/>
      <c r="E3" s="7"/>
      <c r="F3" s="7"/>
      <c r="H3" s="76"/>
      <c r="I3" s="75"/>
      <c r="J3" s="8"/>
      <c r="K3" s="76"/>
      <c r="L3" s="75"/>
    </row>
    <row r="4" spans="1:20" ht="12" customHeight="1" thickBot="1" x14ac:dyDescent="0.25">
      <c r="B4" s="3"/>
      <c r="C4" s="4"/>
      <c r="D4" s="4"/>
      <c r="E4" s="9"/>
      <c r="F4" s="9"/>
      <c r="H4" s="10"/>
      <c r="I4" s="10"/>
      <c r="J4" s="8"/>
      <c r="K4" s="10"/>
      <c r="L4" s="10"/>
    </row>
    <row r="5" spans="1:20" ht="27" customHeight="1" thickBot="1" x14ac:dyDescent="0.25">
      <c r="B5" s="11" t="s">
        <v>43</v>
      </c>
      <c r="C5" s="12"/>
      <c r="D5" s="13"/>
      <c r="E5" s="108"/>
      <c r="F5" s="109"/>
      <c r="G5" s="14"/>
      <c r="H5" s="112"/>
      <c r="I5" s="112"/>
      <c r="J5" s="15"/>
      <c r="K5" s="112"/>
      <c r="L5" s="112"/>
    </row>
    <row r="6" spans="1:20" ht="29.25" customHeight="1" x14ac:dyDescent="0.15">
      <c r="B6" s="16" t="s">
        <v>73</v>
      </c>
      <c r="C6" s="122" t="s">
        <v>48</v>
      </c>
      <c r="D6" s="123"/>
      <c r="E6" s="17" t="s">
        <v>42</v>
      </c>
      <c r="F6" s="18" t="s">
        <v>0</v>
      </c>
      <c r="H6" s="19"/>
      <c r="I6" s="19"/>
      <c r="J6" s="8"/>
      <c r="K6" s="19"/>
      <c r="L6" s="19"/>
    </row>
    <row r="7" spans="1:20" ht="15" customHeight="1" x14ac:dyDescent="0.25">
      <c r="B7" s="20" t="s">
        <v>83</v>
      </c>
      <c r="C7" s="124">
        <v>188</v>
      </c>
      <c r="D7" s="125"/>
      <c r="E7" s="21">
        <v>0</v>
      </c>
      <c r="F7" s="22">
        <f>C7*E7</f>
        <v>0</v>
      </c>
      <c r="H7" s="23"/>
      <c r="I7" s="8"/>
      <c r="J7" s="8"/>
      <c r="K7" s="23"/>
      <c r="L7" s="8"/>
      <c r="S7" s="2">
        <f>2000*65</f>
        <v>130000</v>
      </c>
      <c r="T7" s="2" t="s">
        <v>70</v>
      </c>
    </row>
    <row r="8" spans="1:20" ht="15" customHeight="1" thickBot="1" x14ac:dyDescent="0.2">
      <c r="B8" s="24" t="s">
        <v>79</v>
      </c>
      <c r="C8" s="25"/>
      <c r="D8" s="26"/>
      <c r="E8" s="27"/>
      <c r="F8" s="28">
        <f>SUM(F7:F7)</f>
        <v>0</v>
      </c>
      <c r="H8" s="23"/>
      <c r="I8" s="8"/>
      <c r="J8" s="8"/>
      <c r="K8" s="23"/>
      <c r="L8" s="8"/>
      <c r="S8" s="2">
        <f>1%*S7</f>
        <v>1300</v>
      </c>
      <c r="T8" s="2" t="s">
        <v>71</v>
      </c>
    </row>
    <row r="9" spans="1:20" ht="15" customHeight="1" x14ac:dyDescent="0.25">
      <c r="B9" s="129" t="s">
        <v>47</v>
      </c>
      <c r="C9" s="130"/>
      <c r="D9" s="30"/>
      <c r="E9" s="23"/>
      <c r="F9" s="8"/>
      <c r="H9" s="23"/>
      <c r="I9" s="8"/>
      <c r="J9" s="8"/>
      <c r="K9" s="23"/>
      <c r="L9" s="8"/>
      <c r="T9" s="2" t="s">
        <v>72</v>
      </c>
    </row>
    <row r="10" spans="1:20" ht="15" customHeight="1" thickBot="1" x14ac:dyDescent="0.2">
      <c r="B10" s="29"/>
      <c r="C10" s="30"/>
      <c r="D10" s="30"/>
      <c r="E10" s="23"/>
      <c r="F10" s="8"/>
      <c r="H10" s="23"/>
      <c r="I10" s="8"/>
      <c r="J10" s="8"/>
      <c r="K10" s="23"/>
      <c r="L10" s="8"/>
    </row>
    <row r="11" spans="1:20" ht="46.5" customHeight="1" x14ac:dyDescent="0.15">
      <c r="B11" s="31" t="s">
        <v>78</v>
      </c>
      <c r="C11" s="32" t="s">
        <v>74</v>
      </c>
      <c r="D11" s="33" t="s">
        <v>75</v>
      </c>
      <c r="E11" s="71" t="s">
        <v>45</v>
      </c>
      <c r="F11" s="18" t="s">
        <v>76</v>
      </c>
      <c r="H11" s="19"/>
      <c r="I11" s="19"/>
      <c r="J11" s="8"/>
      <c r="K11" s="34"/>
      <c r="L11" s="19"/>
    </row>
    <row r="12" spans="1:20" ht="15.75" customHeight="1" x14ac:dyDescent="0.15">
      <c r="B12" s="35" t="s">
        <v>49</v>
      </c>
      <c r="C12" s="69">
        <v>45</v>
      </c>
      <c r="D12" s="70">
        <v>87</v>
      </c>
      <c r="E12" s="36">
        <v>0</v>
      </c>
      <c r="F12" s="22">
        <f>C12*D12*((E12*2)/60+0.25)</f>
        <v>978.75</v>
      </c>
      <c r="H12" s="37"/>
      <c r="I12" s="8"/>
      <c r="J12" s="8"/>
      <c r="K12" s="37"/>
      <c r="L12" s="8"/>
    </row>
    <row r="13" spans="1:20" ht="15.75" customHeight="1" thickBot="1" x14ac:dyDescent="0.2">
      <c r="B13" s="126" t="s">
        <v>80</v>
      </c>
      <c r="C13" s="127"/>
      <c r="D13" s="128"/>
      <c r="E13" s="38"/>
      <c r="F13" s="39">
        <f>SUM(F12:F12)</f>
        <v>978.75</v>
      </c>
      <c r="H13" s="40"/>
      <c r="I13" s="19"/>
      <c r="J13" s="8"/>
      <c r="K13" s="40"/>
      <c r="L13" s="19"/>
    </row>
    <row r="14" spans="1:20" ht="15.75" customHeight="1" x14ac:dyDescent="0.15">
      <c r="B14" s="80" t="s">
        <v>88</v>
      </c>
      <c r="C14" s="41"/>
      <c r="D14" s="41"/>
      <c r="E14" s="42"/>
      <c r="F14" s="43"/>
      <c r="H14" s="40"/>
      <c r="I14" s="19"/>
      <c r="J14" s="8"/>
      <c r="K14" s="40"/>
      <c r="L14" s="19"/>
    </row>
    <row r="15" spans="1:20" ht="15.75" customHeight="1" x14ac:dyDescent="0.15">
      <c r="B15" s="80" t="s">
        <v>77</v>
      </c>
      <c r="C15" s="41"/>
      <c r="D15" s="41"/>
      <c r="E15" s="42"/>
      <c r="F15" s="43"/>
      <c r="H15" s="40"/>
      <c r="I15" s="19"/>
      <c r="J15" s="8"/>
      <c r="K15" s="40"/>
      <c r="L15" s="19"/>
    </row>
    <row r="16" spans="1:20" ht="15" customHeight="1" thickBot="1" x14ac:dyDescent="0.2">
      <c r="B16" s="41"/>
      <c r="C16" s="41"/>
      <c r="D16" s="41"/>
      <c r="E16" s="42"/>
      <c r="F16" s="43"/>
      <c r="H16" s="37"/>
      <c r="I16" s="8"/>
      <c r="J16" s="8"/>
      <c r="K16" s="37"/>
      <c r="L16" s="8"/>
    </row>
    <row r="17" spans="2:20" ht="15.75" customHeight="1" thickBot="1" x14ac:dyDescent="0.2">
      <c r="B17" s="117" t="s">
        <v>69</v>
      </c>
      <c r="C17" s="118"/>
      <c r="D17" s="119"/>
      <c r="E17" s="120">
        <f>F8+F13</f>
        <v>978.75</v>
      </c>
      <c r="F17" s="121"/>
      <c r="H17" s="45"/>
      <c r="I17" s="8"/>
      <c r="J17" s="8"/>
      <c r="K17" s="45"/>
      <c r="L17" s="8"/>
    </row>
    <row r="18" spans="2:20" ht="14.25" customHeight="1" thickBot="1" x14ac:dyDescent="0.2">
      <c r="B18" s="46"/>
      <c r="C18" s="44"/>
      <c r="D18" s="41"/>
      <c r="E18" s="47"/>
      <c r="F18" s="47"/>
      <c r="H18" s="113"/>
      <c r="I18" s="113"/>
      <c r="J18" s="8"/>
      <c r="K18" s="113"/>
      <c r="L18" s="113"/>
    </row>
    <row r="19" spans="2:20" ht="15.75" customHeight="1" x14ac:dyDescent="0.25">
      <c r="B19" s="114" t="s">
        <v>51</v>
      </c>
      <c r="C19" s="115"/>
      <c r="D19" s="116"/>
      <c r="E19" s="92" t="s">
        <v>52</v>
      </c>
      <c r="F19" s="89" t="s">
        <v>50</v>
      </c>
      <c r="S19" s="2" t="s">
        <v>58</v>
      </c>
      <c r="T19" s="2">
        <v>0</v>
      </c>
    </row>
    <row r="20" spans="2:20" ht="15.75" customHeight="1" x14ac:dyDescent="0.25">
      <c r="B20" s="133" t="s">
        <v>53</v>
      </c>
      <c r="C20" s="134"/>
      <c r="D20" s="135"/>
      <c r="E20" s="83" t="s">
        <v>54</v>
      </c>
      <c r="F20" s="90">
        <f>IF(E20="ja",2,0)</f>
        <v>0</v>
      </c>
      <c r="S20" s="2" t="s">
        <v>59</v>
      </c>
      <c r="T20" s="2">
        <v>2</v>
      </c>
    </row>
    <row r="21" spans="2:20" ht="15.75" customHeight="1" x14ac:dyDescent="0.25">
      <c r="B21" s="133" t="s">
        <v>55</v>
      </c>
      <c r="C21" s="134"/>
      <c r="D21" s="135"/>
      <c r="E21" s="83" t="s">
        <v>54</v>
      </c>
      <c r="F21" s="90">
        <f>VLOOKUP(E21,S$28:T$33,2,FALSE)</f>
        <v>0</v>
      </c>
      <c r="S21" s="2" t="s">
        <v>60</v>
      </c>
      <c r="T21" s="2">
        <v>5</v>
      </c>
    </row>
    <row r="22" spans="2:20" ht="15.75" customHeight="1" x14ac:dyDescent="0.25">
      <c r="B22" s="133" t="s">
        <v>56</v>
      </c>
      <c r="C22" s="134"/>
      <c r="D22" s="135"/>
      <c r="E22" s="83" t="s">
        <v>54</v>
      </c>
      <c r="F22" s="90">
        <f>VLOOKUP(E22,S$28:T$33,2,FALSE)</f>
        <v>0</v>
      </c>
      <c r="S22" s="2" t="s">
        <v>61</v>
      </c>
      <c r="T22" s="2">
        <v>10</v>
      </c>
    </row>
    <row r="23" spans="2:20" ht="15.75" customHeight="1" x14ac:dyDescent="0.25">
      <c r="B23" s="133" t="s">
        <v>57</v>
      </c>
      <c r="C23" s="134"/>
      <c r="D23" s="135"/>
      <c r="E23" s="83" t="s">
        <v>54</v>
      </c>
      <c r="F23" s="90">
        <f>VLOOKUP(E23,S$28:T$33,2,FALSE)</f>
        <v>0</v>
      </c>
    </row>
    <row r="24" spans="2:20" ht="15.75" customHeight="1" thickBot="1" x14ac:dyDescent="0.3">
      <c r="B24" s="136" t="s">
        <v>89</v>
      </c>
      <c r="C24" s="137"/>
      <c r="D24" s="138"/>
      <c r="E24" s="139"/>
      <c r="F24" s="140">
        <f>33%*SUM(F20:F23)</f>
        <v>0</v>
      </c>
    </row>
    <row r="25" spans="2:20" ht="15.75" customHeight="1" thickBot="1" x14ac:dyDescent="0.2">
      <c r="B25" s="131" t="s">
        <v>81</v>
      </c>
      <c r="C25" s="131"/>
      <c r="D25" s="131"/>
      <c r="E25" s="131"/>
      <c r="F25" s="141">
        <f>SUM(F20:F24)</f>
        <v>0</v>
      </c>
      <c r="S25" s="84" t="s">
        <v>54</v>
      </c>
      <c r="T25" s="85">
        <v>0</v>
      </c>
    </row>
    <row r="26" spans="2:20" ht="15.75" customHeight="1" x14ac:dyDescent="0.25">
      <c r="B26" s="131"/>
      <c r="C26" s="132"/>
      <c r="D26" s="132"/>
      <c r="E26" s="132"/>
      <c r="S26" t="s">
        <v>62</v>
      </c>
      <c r="T26" s="86">
        <v>2</v>
      </c>
    </row>
    <row r="27" spans="2:20" ht="15.75" thickBot="1" x14ac:dyDescent="0.3">
      <c r="S27" s="87"/>
      <c r="T27"/>
    </row>
    <row r="28" spans="2:20" ht="14.25" customHeight="1" x14ac:dyDescent="0.25">
      <c r="B28" s="49" t="s">
        <v>84</v>
      </c>
      <c r="C28" s="51"/>
      <c r="D28" s="51"/>
      <c r="E28" s="52"/>
      <c r="F28" s="53"/>
      <c r="H28" s="48"/>
      <c r="I28" s="48"/>
      <c r="J28" s="8"/>
      <c r="K28" s="48"/>
      <c r="L28" s="48"/>
      <c r="S28" s="87" t="s">
        <v>54</v>
      </c>
      <c r="T28" s="86">
        <v>0</v>
      </c>
    </row>
    <row r="29" spans="2:20" ht="14.25" customHeight="1" thickBot="1" x14ac:dyDescent="0.3">
      <c r="B29" s="50" t="s">
        <v>66</v>
      </c>
      <c r="C29" s="95"/>
      <c r="D29" s="96"/>
      <c r="E29" s="96"/>
      <c r="F29" s="97"/>
      <c r="H29" s="48"/>
      <c r="I29" s="48"/>
      <c r="J29" s="8"/>
      <c r="K29" s="48"/>
      <c r="L29" s="48"/>
      <c r="S29" s="88" t="s">
        <v>63</v>
      </c>
      <c r="T29" s="86">
        <v>1</v>
      </c>
    </row>
    <row r="30" spans="2:20" ht="14.25" customHeight="1" thickBot="1" x14ac:dyDescent="0.25">
      <c r="B30" s="73"/>
      <c r="C30" s="82"/>
      <c r="D30" s="82"/>
      <c r="E30" s="82"/>
      <c r="F30" s="82"/>
      <c r="H30" s="79"/>
      <c r="I30" s="79"/>
      <c r="J30" s="8"/>
      <c r="K30" s="79"/>
      <c r="L30" s="79"/>
      <c r="S30" s="2" t="s">
        <v>67</v>
      </c>
      <c r="T30" s="91">
        <v>2</v>
      </c>
    </row>
    <row r="31" spans="2:20" ht="14.25" customHeight="1" x14ac:dyDescent="0.2">
      <c r="B31" s="49" t="s">
        <v>85</v>
      </c>
      <c r="C31" s="51"/>
      <c r="D31" s="51"/>
      <c r="E31" s="52"/>
      <c r="F31" s="53"/>
      <c r="H31" s="79"/>
      <c r="I31" s="79"/>
      <c r="J31" s="8"/>
      <c r="K31" s="79"/>
      <c r="L31" s="79"/>
      <c r="S31" s="2" t="s">
        <v>68</v>
      </c>
      <c r="T31" s="91">
        <v>3</v>
      </c>
    </row>
    <row r="32" spans="2:20" ht="14.25" customHeight="1" thickBot="1" x14ac:dyDescent="0.3">
      <c r="B32" s="50" t="s">
        <v>86</v>
      </c>
      <c r="C32" s="95"/>
      <c r="D32" s="96"/>
      <c r="E32" s="96"/>
      <c r="F32" s="97"/>
      <c r="H32" s="79"/>
      <c r="I32" s="79"/>
      <c r="J32" s="8"/>
      <c r="K32" s="79"/>
      <c r="L32" s="79"/>
      <c r="S32" s="88" t="s">
        <v>64</v>
      </c>
      <c r="T32" s="86">
        <v>4</v>
      </c>
    </row>
    <row r="33" spans="2:20" ht="14.25" customHeight="1" x14ac:dyDescent="0.25">
      <c r="B33" s="81" t="s">
        <v>87</v>
      </c>
      <c r="C33" s="82"/>
      <c r="D33" s="82"/>
      <c r="E33" s="82"/>
      <c r="F33" s="82"/>
      <c r="H33" s="79"/>
      <c r="I33" s="79"/>
      <c r="J33" s="8"/>
      <c r="K33" s="79"/>
      <c r="L33" s="79"/>
      <c r="S33" s="88" t="s">
        <v>65</v>
      </c>
      <c r="T33" s="86">
        <v>5</v>
      </c>
    </row>
    <row r="34" spans="2:20" ht="14.25" customHeight="1" thickBot="1" x14ac:dyDescent="0.25">
      <c r="B34" s="73"/>
      <c r="C34" s="73"/>
      <c r="D34" s="73"/>
      <c r="E34" s="74"/>
      <c r="F34" s="74"/>
      <c r="H34" s="65"/>
      <c r="I34" s="65"/>
      <c r="J34" s="8"/>
      <c r="K34" s="65"/>
      <c r="L34" s="65"/>
    </row>
    <row r="35" spans="2:20" ht="15" customHeight="1" x14ac:dyDescent="0.15">
      <c r="B35" s="101" t="s">
        <v>46</v>
      </c>
      <c r="C35" s="102"/>
      <c r="D35" s="102"/>
      <c r="E35" s="102"/>
      <c r="F35" s="103"/>
      <c r="H35" s="104"/>
      <c r="I35" s="104"/>
      <c r="J35" s="8"/>
      <c r="K35" s="104"/>
      <c r="L35" s="104"/>
      <c r="S35" s="93">
        <v>0</v>
      </c>
      <c r="T35" s="2">
        <v>0</v>
      </c>
    </row>
    <row r="36" spans="2:20" ht="15" customHeight="1" x14ac:dyDescent="0.15">
      <c r="B36" s="56"/>
      <c r="C36" s="57"/>
      <c r="D36" s="58"/>
      <c r="E36" s="58"/>
      <c r="F36" s="59"/>
      <c r="H36" s="104"/>
      <c r="I36" s="104"/>
      <c r="J36" s="8"/>
      <c r="K36" s="104"/>
      <c r="L36" s="104"/>
      <c r="S36" s="93">
        <v>0.02</v>
      </c>
      <c r="T36" s="2">
        <v>2</v>
      </c>
    </row>
    <row r="37" spans="2:20" s="54" customFormat="1" ht="24.95" customHeight="1" x14ac:dyDescent="0.15">
      <c r="B37" s="56" t="s">
        <v>1</v>
      </c>
      <c r="C37" s="105"/>
      <c r="D37" s="106"/>
      <c r="E37" s="106"/>
      <c r="F37" s="107"/>
      <c r="G37" s="60"/>
      <c r="H37" s="8"/>
      <c r="I37" s="8"/>
      <c r="J37" s="8"/>
      <c r="K37" s="8"/>
      <c r="L37" s="8"/>
      <c r="S37" s="94">
        <v>0.04</v>
      </c>
      <c r="T37" s="54">
        <v>5</v>
      </c>
    </row>
    <row r="38" spans="2:20" s="54" customFormat="1" x14ac:dyDescent="0.15">
      <c r="B38" s="56"/>
      <c r="C38" s="57"/>
      <c r="D38" s="58"/>
      <c r="E38" s="58"/>
      <c r="F38" s="59"/>
      <c r="G38" s="60"/>
      <c r="H38" s="55"/>
      <c r="I38" s="55"/>
      <c r="J38" s="55"/>
      <c r="K38" s="55"/>
      <c r="L38" s="55"/>
    </row>
    <row r="39" spans="2:20" s="54" customFormat="1" ht="24.95" customHeight="1" x14ac:dyDescent="0.15">
      <c r="B39" s="56" t="s">
        <v>2</v>
      </c>
      <c r="C39" s="105"/>
      <c r="D39" s="106"/>
      <c r="E39" s="106"/>
      <c r="F39" s="107"/>
      <c r="G39" s="60"/>
      <c r="H39" s="55"/>
      <c r="I39" s="55"/>
      <c r="J39" s="55"/>
      <c r="K39" s="55"/>
      <c r="L39" s="55"/>
    </row>
    <row r="40" spans="2:20" s="54" customFormat="1" x14ac:dyDescent="0.15">
      <c r="B40" s="56"/>
      <c r="C40" s="57"/>
      <c r="D40" s="58"/>
      <c r="E40" s="58"/>
      <c r="F40" s="59"/>
      <c r="G40" s="60"/>
      <c r="H40" s="55"/>
      <c r="I40" s="55"/>
      <c r="J40" s="55"/>
      <c r="K40" s="55"/>
      <c r="L40" s="55"/>
    </row>
    <row r="41" spans="2:20" s="54" customFormat="1" ht="24.95" customHeight="1" x14ac:dyDescent="0.15">
      <c r="B41" s="56" t="s">
        <v>3</v>
      </c>
      <c r="C41" s="105"/>
      <c r="D41" s="106"/>
      <c r="E41" s="106"/>
      <c r="F41" s="107"/>
      <c r="G41" s="60"/>
      <c r="H41" s="55"/>
      <c r="I41" s="55"/>
      <c r="J41" s="55"/>
      <c r="K41" s="55"/>
      <c r="L41" s="55"/>
    </row>
    <row r="42" spans="2:20" s="54" customFormat="1" x14ac:dyDescent="0.15">
      <c r="B42" s="56"/>
      <c r="C42" s="57"/>
      <c r="D42" s="58"/>
      <c r="E42" s="58"/>
      <c r="F42" s="59"/>
      <c r="G42" s="60"/>
      <c r="H42" s="55"/>
      <c r="I42" s="55"/>
      <c r="J42" s="55"/>
      <c r="K42" s="55"/>
      <c r="L42" s="55"/>
    </row>
    <row r="43" spans="2:20" s="54" customFormat="1" ht="24.95" customHeight="1" thickBot="1" x14ac:dyDescent="0.2">
      <c r="B43" s="61" t="s">
        <v>4</v>
      </c>
      <c r="C43" s="98"/>
      <c r="D43" s="99"/>
      <c r="E43" s="99"/>
      <c r="F43" s="100"/>
      <c r="G43" s="60"/>
      <c r="H43" s="55"/>
      <c r="I43" s="55"/>
      <c r="J43" s="55"/>
      <c r="K43" s="55"/>
      <c r="L43" s="55"/>
    </row>
    <row r="44" spans="2:20" s="54" customFormat="1" x14ac:dyDescent="0.15">
      <c r="B44" s="2"/>
      <c r="C44" s="2"/>
      <c r="E44" s="6"/>
      <c r="F44" s="6"/>
      <c r="G44" s="60"/>
      <c r="H44" s="55"/>
      <c r="I44" s="55"/>
      <c r="J44" s="55"/>
      <c r="K44" s="55"/>
      <c r="L44" s="55"/>
    </row>
    <row r="45" spans="2:20" s="54" customFormat="1" x14ac:dyDescent="0.15">
      <c r="B45" s="2"/>
      <c r="C45" s="2"/>
      <c r="E45" s="6"/>
      <c r="F45" s="6"/>
      <c r="G45" s="60"/>
      <c r="H45" s="55"/>
      <c r="I45" s="55"/>
      <c r="J45" s="55"/>
      <c r="K45" s="55"/>
      <c r="L45" s="55"/>
    </row>
  </sheetData>
  <sheetProtection algorithmName="SHA-512" hashValue="f6DmRBHyJTf8qpQKYjSqH0bO+RSNARdr2g+aJWa+/lsISMuvMuT3aHviwRIE3oF2b2hmFp4Mc+7QoLRwPVJ5AQ==" saltValue="sESSN3x1/wIsXaNxLrGCdA==" spinCount="100000" sheet="1" objects="1" scenarios="1"/>
  <protectedRanges>
    <protectedRange sqref="E7 C43 E12 C39 C41 E20:E23 C29 C32 B35 C37" name="Bereik1"/>
    <protectedRange sqref="E24" name="Bereik1_1"/>
  </protectedRanges>
  <mergeCells count="31">
    <mergeCell ref="B26:E26"/>
    <mergeCell ref="B20:D20"/>
    <mergeCell ref="B21:D21"/>
    <mergeCell ref="B22:D22"/>
    <mergeCell ref="B24:D24"/>
    <mergeCell ref="B25:E25"/>
    <mergeCell ref="B23:D23"/>
    <mergeCell ref="B19:D19"/>
    <mergeCell ref="B17:D17"/>
    <mergeCell ref="E17:F17"/>
    <mergeCell ref="C6:D6"/>
    <mergeCell ref="C7:D7"/>
    <mergeCell ref="B13:D13"/>
    <mergeCell ref="B9:C9"/>
    <mergeCell ref="E5:F5"/>
    <mergeCell ref="B2:D2"/>
    <mergeCell ref="H5:I5"/>
    <mergeCell ref="K5:L5"/>
    <mergeCell ref="H18:I18"/>
    <mergeCell ref="K18:L18"/>
    <mergeCell ref="K35:L35"/>
    <mergeCell ref="H36:I36"/>
    <mergeCell ref="K36:L36"/>
    <mergeCell ref="C37:F37"/>
    <mergeCell ref="C39:F39"/>
    <mergeCell ref="C32:F32"/>
    <mergeCell ref="C29:F29"/>
    <mergeCell ref="C43:F43"/>
    <mergeCell ref="B35:F35"/>
    <mergeCell ref="H35:I35"/>
    <mergeCell ref="C41:F41"/>
  </mergeCells>
  <dataValidations count="4">
    <dataValidation type="list" allowBlank="1" showInputMessage="1" showErrorMessage="1" sqref="E20">
      <formula1>$S$25:$S$26</formula1>
    </dataValidation>
    <dataValidation type="list" allowBlank="1" showInputMessage="1" showErrorMessage="1" sqref="E23">
      <formula1>$S$28:$S$31</formula1>
    </dataValidation>
    <dataValidation type="list" allowBlank="1" showInputMessage="1" showErrorMessage="1" sqref="S28:S29 S32:S33">
      <formula1>$S$18:$S$18</formula1>
    </dataValidation>
    <dataValidation type="list" allowBlank="1" showInputMessage="1" showErrorMessage="1" sqref="E21:E22">
      <formula1>$S$28:$S$33</formula1>
    </dataValidation>
  </dataValidations>
  <pageMargins left="0.70866141732283472" right="0.70866141732283472" top="0.74803149606299213" bottom="0.74803149606299213" header="0.31496062992125984" footer="0.31496062992125984"/>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D52"/>
  <sheetViews>
    <sheetView topLeftCell="A10" workbookViewId="0">
      <selection activeCell="C11" sqref="C11"/>
    </sheetView>
  </sheetViews>
  <sheetFormatPr defaultRowHeight="15" x14ac:dyDescent="0.25"/>
  <cols>
    <col min="2" max="2" width="74.5703125" customWidth="1"/>
    <col min="3" max="3" width="49.140625" customWidth="1"/>
  </cols>
  <sheetData>
    <row r="6" spans="2:3" ht="15.75" thickBot="1" x14ac:dyDescent="0.3"/>
    <row r="7" spans="2:3" x14ac:dyDescent="0.25">
      <c r="B7" s="31" t="s">
        <v>18</v>
      </c>
      <c r="C7" s="64">
        <v>0</v>
      </c>
    </row>
    <row r="8" spans="2:3" x14ac:dyDescent="0.25">
      <c r="B8" s="68" t="s">
        <v>20</v>
      </c>
      <c r="C8" s="64">
        <v>0</v>
      </c>
    </row>
    <row r="9" spans="2:3" x14ac:dyDescent="0.25">
      <c r="B9" s="63" t="s">
        <v>5</v>
      </c>
      <c r="C9" s="62">
        <v>70</v>
      </c>
    </row>
    <row r="10" spans="2:3" x14ac:dyDescent="0.25">
      <c r="B10" s="63" t="s">
        <v>6</v>
      </c>
      <c r="C10" s="62">
        <v>85</v>
      </c>
    </row>
    <row r="11" spans="2:3" x14ac:dyDescent="0.25">
      <c r="B11" s="63" t="s">
        <v>7</v>
      </c>
      <c r="C11" s="62">
        <v>20</v>
      </c>
    </row>
    <row r="12" spans="2:3" x14ac:dyDescent="0.25">
      <c r="B12" s="63" t="s">
        <v>8</v>
      </c>
      <c r="C12" s="62">
        <v>30</v>
      </c>
    </row>
    <row r="13" spans="2:3" ht="15.75" thickBot="1" x14ac:dyDescent="0.3">
      <c r="B13" s="62"/>
      <c r="C13" s="62"/>
    </row>
    <row r="14" spans="2:3" x14ac:dyDescent="0.25">
      <c r="B14" s="31" t="s">
        <v>9</v>
      </c>
      <c r="C14" s="62"/>
    </row>
    <row r="15" spans="2:3" x14ac:dyDescent="0.25">
      <c r="B15" s="62" t="s">
        <v>19</v>
      </c>
      <c r="C15" s="64" t="s">
        <v>17</v>
      </c>
    </row>
    <row r="16" spans="2:3" x14ac:dyDescent="0.25">
      <c r="B16" s="67">
        <v>0</v>
      </c>
      <c r="C16" s="62">
        <v>0</v>
      </c>
    </row>
    <row r="17" spans="2:3" x14ac:dyDescent="0.25">
      <c r="B17" s="63" t="s">
        <v>11</v>
      </c>
      <c r="C17" s="62">
        <v>65</v>
      </c>
    </row>
    <row r="18" spans="2:3" x14ac:dyDescent="0.25">
      <c r="B18" s="63" t="s">
        <v>12</v>
      </c>
      <c r="C18" s="62">
        <v>145</v>
      </c>
    </row>
    <row r="19" spans="2:3" x14ac:dyDescent="0.25">
      <c r="B19" s="63" t="s">
        <v>13</v>
      </c>
      <c r="C19" s="62">
        <v>225</v>
      </c>
    </row>
    <row r="20" spans="2:3" x14ac:dyDescent="0.25">
      <c r="B20" s="63" t="s">
        <v>14</v>
      </c>
      <c r="C20" s="62">
        <v>305</v>
      </c>
    </row>
    <row r="21" spans="2:3" x14ac:dyDescent="0.25">
      <c r="B21" s="63" t="s">
        <v>15</v>
      </c>
      <c r="C21" s="62">
        <v>385</v>
      </c>
    </row>
    <row r="22" spans="2:3" x14ac:dyDescent="0.25">
      <c r="B22" s="63" t="s">
        <v>10</v>
      </c>
      <c r="C22" s="62">
        <v>465</v>
      </c>
    </row>
    <row r="23" spans="2:3" ht="15.75" thickBot="1" x14ac:dyDescent="0.3">
      <c r="B23" s="126" t="s">
        <v>16</v>
      </c>
      <c r="C23" s="128"/>
    </row>
    <row r="34" spans="2:4" x14ac:dyDescent="0.25">
      <c r="B34" t="s">
        <v>21</v>
      </c>
      <c r="C34" t="s">
        <v>22</v>
      </c>
      <c r="D34" t="s">
        <v>23</v>
      </c>
    </row>
    <row r="35" spans="2:4" x14ac:dyDescent="0.25">
      <c r="B35" t="s">
        <v>24</v>
      </c>
      <c r="C35">
        <v>201</v>
      </c>
      <c r="D35">
        <f>5*C35</f>
        <v>1005</v>
      </c>
    </row>
    <row r="36" spans="2:4" x14ac:dyDescent="0.25">
      <c r="B36" t="s">
        <v>25</v>
      </c>
      <c r="C36">
        <v>306</v>
      </c>
      <c r="D36">
        <f t="shared" ref="D36:D37" si="0">5*C36</f>
        <v>1530</v>
      </c>
    </row>
    <row r="37" spans="2:4" x14ac:dyDescent="0.25">
      <c r="B37" t="s">
        <v>26</v>
      </c>
      <c r="C37">
        <v>198</v>
      </c>
      <c r="D37">
        <f t="shared" si="0"/>
        <v>990</v>
      </c>
    </row>
    <row r="38" spans="2:4" x14ac:dyDescent="0.25">
      <c r="B38" t="s">
        <v>27</v>
      </c>
      <c r="C38">
        <v>168</v>
      </c>
      <c r="D38">
        <f>5*C38</f>
        <v>840</v>
      </c>
    </row>
    <row r="40" spans="2:4" x14ac:dyDescent="0.25">
      <c r="B40" t="s">
        <v>28</v>
      </c>
      <c r="C40" t="s">
        <v>29</v>
      </c>
    </row>
    <row r="41" spans="2:4" x14ac:dyDescent="0.25">
      <c r="B41" t="s">
        <v>30</v>
      </c>
      <c r="C41">
        <v>0.01</v>
      </c>
    </row>
    <row r="42" spans="2:4" x14ac:dyDescent="0.25">
      <c r="B42" t="s">
        <v>31</v>
      </c>
      <c r="C42">
        <v>0.5</v>
      </c>
    </row>
    <row r="43" spans="2:4" x14ac:dyDescent="0.25">
      <c r="B43" t="s">
        <v>32</v>
      </c>
      <c r="C43">
        <v>0.75</v>
      </c>
    </row>
    <row r="44" spans="2:4" x14ac:dyDescent="0.25">
      <c r="B44" t="s">
        <v>33</v>
      </c>
      <c r="C44">
        <v>0.2</v>
      </c>
    </row>
    <row r="45" spans="2:4" x14ac:dyDescent="0.25">
      <c r="B45" t="s">
        <v>34</v>
      </c>
      <c r="C45">
        <v>0.2</v>
      </c>
    </row>
    <row r="46" spans="2:4" x14ac:dyDescent="0.25">
      <c r="B46" t="s">
        <v>35</v>
      </c>
      <c r="C46">
        <v>0.1</v>
      </c>
    </row>
    <row r="47" spans="2:4" x14ac:dyDescent="0.25">
      <c r="B47" t="s">
        <v>36</v>
      </c>
      <c r="C47">
        <v>0.9</v>
      </c>
    </row>
    <row r="48" spans="2:4" x14ac:dyDescent="0.25">
      <c r="B48" t="s">
        <v>37</v>
      </c>
      <c r="C48">
        <v>0.9</v>
      </c>
    </row>
    <row r="49" spans="2:3" x14ac:dyDescent="0.25">
      <c r="B49" t="s">
        <v>38</v>
      </c>
      <c r="C49">
        <v>0.9</v>
      </c>
    </row>
    <row r="50" spans="2:3" x14ac:dyDescent="0.25">
      <c r="B50" t="s">
        <v>39</v>
      </c>
      <c r="C50">
        <v>1.05</v>
      </c>
    </row>
    <row r="51" spans="2:3" x14ac:dyDescent="0.25">
      <c r="B51" t="s">
        <v>40</v>
      </c>
      <c r="C51">
        <v>1</v>
      </c>
    </row>
    <row r="52" spans="2:3" x14ac:dyDescent="0.25">
      <c r="B52" t="s">
        <v>41</v>
      </c>
      <c r="C52">
        <v>1.8</v>
      </c>
    </row>
  </sheetData>
  <sheetProtection algorithmName="SHA-512" hashValue="r57opC63JftkCMgcuQwtOyYthz0bNhrenIuKbyt8khd41/Dnznd6helgQhtq5pmIEsCaUiaRRVnzzlZGss0IlA==" saltValue="IzjcxweSFTwTi+v8AxoZdQ==" spinCount="100000" sheet="1" objects="1" scenarios="1"/>
  <sortState ref="B15:C21">
    <sortCondition ref="B15"/>
  </sortState>
  <mergeCells count="1">
    <mergeCell ref="B23:C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D52"/>
  <sheetViews>
    <sheetView workbookViewId="0">
      <selection activeCell="B51" sqref="B51"/>
    </sheetView>
  </sheetViews>
  <sheetFormatPr defaultRowHeight="15" x14ac:dyDescent="0.25"/>
  <cols>
    <col min="2" max="2" width="74.5703125" customWidth="1"/>
    <col min="3" max="3" width="49.140625" customWidth="1"/>
  </cols>
  <sheetData>
    <row r="6" spans="2:3" ht="15.75" thickBot="1" x14ac:dyDescent="0.3">
      <c r="C6" s="64" t="s">
        <v>44</v>
      </c>
    </row>
    <row r="7" spans="2:3" x14ac:dyDescent="0.25">
      <c r="B7" s="31" t="s">
        <v>18</v>
      </c>
      <c r="C7" s="64">
        <v>0</v>
      </c>
    </row>
    <row r="8" spans="2:3" x14ac:dyDescent="0.25">
      <c r="B8" s="68" t="s">
        <v>20</v>
      </c>
      <c r="C8" s="64">
        <v>0</v>
      </c>
    </row>
    <row r="9" spans="2:3" x14ac:dyDescent="0.25">
      <c r="B9" s="77" t="s">
        <v>5</v>
      </c>
      <c r="C9" s="62">
        <v>70</v>
      </c>
    </row>
    <row r="10" spans="2:3" x14ac:dyDescent="0.25">
      <c r="B10" s="77" t="s">
        <v>6</v>
      </c>
      <c r="C10" s="62">
        <v>85</v>
      </c>
    </row>
    <row r="11" spans="2:3" x14ac:dyDescent="0.25">
      <c r="B11" s="77" t="s">
        <v>7</v>
      </c>
      <c r="C11" s="62">
        <v>50</v>
      </c>
    </row>
    <row r="12" spans="2:3" x14ac:dyDescent="0.25">
      <c r="B12" s="77" t="s">
        <v>8</v>
      </c>
      <c r="C12" s="62">
        <v>80</v>
      </c>
    </row>
    <row r="13" spans="2:3" ht="15.75" thickBot="1" x14ac:dyDescent="0.3">
      <c r="B13" s="62"/>
      <c r="C13" s="62"/>
    </row>
    <row r="14" spans="2:3" x14ac:dyDescent="0.25">
      <c r="B14" s="31" t="s">
        <v>9</v>
      </c>
      <c r="C14" s="62"/>
    </row>
    <row r="15" spans="2:3" x14ac:dyDescent="0.25">
      <c r="B15" s="62" t="s">
        <v>19</v>
      </c>
      <c r="C15" s="64" t="s">
        <v>17</v>
      </c>
    </row>
    <row r="16" spans="2:3" x14ac:dyDescent="0.25">
      <c r="B16" s="67">
        <v>0</v>
      </c>
      <c r="C16" s="62">
        <v>0</v>
      </c>
    </row>
    <row r="17" spans="2:3" x14ac:dyDescent="0.25">
      <c r="B17" s="77" t="s">
        <v>11</v>
      </c>
      <c r="C17" s="62">
        <v>65</v>
      </c>
    </row>
    <row r="18" spans="2:3" x14ac:dyDescent="0.25">
      <c r="B18" s="77" t="s">
        <v>12</v>
      </c>
      <c r="C18" s="62">
        <v>145</v>
      </c>
    </row>
    <row r="19" spans="2:3" x14ac:dyDescent="0.25">
      <c r="B19" s="77" t="s">
        <v>13</v>
      </c>
      <c r="C19" s="62">
        <v>225</v>
      </c>
    </row>
    <row r="20" spans="2:3" x14ac:dyDescent="0.25">
      <c r="B20" s="77" t="s">
        <v>14</v>
      </c>
      <c r="C20" s="62">
        <v>305</v>
      </c>
    </row>
    <row r="21" spans="2:3" x14ac:dyDescent="0.25">
      <c r="B21" s="77" t="s">
        <v>15</v>
      </c>
      <c r="C21" s="62">
        <v>385</v>
      </c>
    </row>
    <row r="22" spans="2:3" x14ac:dyDescent="0.25">
      <c r="B22" s="77" t="s">
        <v>10</v>
      </c>
      <c r="C22" s="62">
        <v>465</v>
      </c>
    </row>
    <row r="23" spans="2:3" ht="15.75" thickBot="1" x14ac:dyDescent="0.3">
      <c r="B23" s="126" t="s">
        <v>16</v>
      </c>
      <c r="C23" s="128"/>
    </row>
    <row r="34" spans="2:4" x14ac:dyDescent="0.25">
      <c r="B34" t="s">
        <v>21</v>
      </c>
      <c r="C34" t="s">
        <v>22</v>
      </c>
      <c r="D34" t="s">
        <v>23</v>
      </c>
    </row>
    <row r="35" spans="2:4" x14ac:dyDescent="0.25">
      <c r="B35" t="s">
        <v>24</v>
      </c>
      <c r="C35">
        <v>201</v>
      </c>
      <c r="D35">
        <f>5*C35</f>
        <v>1005</v>
      </c>
    </row>
    <row r="36" spans="2:4" x14ac:dyDescent="0.25">
      <c r="B36" t="s">
        <v>25</v>
      </c>
      <c r="C36">
        <v>306</v>
      </c>
      <c r="D36">
        <f t="shared" ref="D36:D37" si="0">5*C36</f>
        <v>1530</v>
      </c>
    </row>
    <row r="37" spans="2:4" x14ac:dyDescent="0.25">
      <c r="B37" t="s">
        <v>26</v>
      </c>
      <c r="C37">
        <v>198</v>
      </c>
      <c r="D37">
        <f t="shared" si="0"/>
        <v>990</v>
      </c>
    </row>
    <row r="38" spans="2:4" x14ac:dyDescent="0.25">
      <c r="B38" t="s">
        <v>27</v>
      </c>
      <c r="C38">
        <v>168</v>
      </c>
      <c r="D38">
        <f>5*C38</f>
        <v>840</v>
      </c>
    </row>
    <row r="40" spans="2:4" x14ac:dyDescent="0.25">
      <c r="B40" t="s">
        <v>28</v>
      </c>
      <c r="C40" t="s">
        <v>29</v>
      </c>
    </row>
    <row r="41" spans="2:4" x14ac:dyDescent="0.25">
      <c r="B41" t="s">
        <v>30</v>
      </c>
      <c r="C41">
        <v>0.01</v>
      </c>
    </row>
    <row r="42" spans="2:4" x14ac:dyDescent="0.25">
      <c r="B42" t="s">
        <v>31</v>
      </c>
      <c r="C42">
        <v>0.5</v>
      </c>
    </row>
    <row r="43" spans="2:4" x14ac:dyDescent="0.25">
      <c r="B43" t="s">
        <v>32</v>
      </c>
      <c r="C43">
        <v>0.75</v>
      </c>
    </row>
    <row r="44" spans="2:4" x14ac:dyDescent="0.25">
      <c r="B44" t="s">
        <v>33</v>
      </c>
      <c r="C44">
        <v>0.2</v>
      </c>
    </row>
    <row r="45" spans="2:4" x14ac:dyDescent="0.25">
      <c r="B45" t="s">
        <v>34</v>
      </c>
      <c r="C45">
        <v>0.2</v>
      </c>
    </row>
    <row r="46" spans="2:4" x14ac:dyDescent="0.25">
      <c r="B46" t="s">
        <v>35</v>
      </c>
      <c r="C46">
        <v>0.1</v>
      </c>
    </row>
    <row r="47" spans="2:4" x14ac:dyDescent="0.25">
      <c r="B47" t="s">
        <v>36</v>
      </c>
      <c r="C47">
        <v>0.9</v>
      </c>
    </row>
    <row r="48" spans="2:4" x14ac:dyDescent="0.25">
      <c r="B48" t="s">
        <v>37</v>
      </c>
      <c r="C48">
        <v>0.9</v>
      </c>
    </row>
    <row r="49" spans="2:3" x14ac:dyDescent="0.25">
      <c r="B49" t="s">
        <v>38</v>
      </c>
      <c r="C49">
        <v>0.9</v>
      </c>
    </row>
    <row r="50" spans="2:3" x14ac:dyDescent="0.25">
      <c r="B50" t="s">
        <v>39</v>
      </c>
      <c r="C50">
        <v>1.05</v>
      </c>
    </row>
    <row r="51" spans="2:3" x14ac:dyDescent="0.25">
      <c r="B51" t="s">
        <v>40</v>
      </c>
      <c r="C51">
        <v>1</v>
      </c>
    </row>
    <row r="52" spans="2:3" x14ac:dyDescent="0.25">
      <c r="B52" t="s">
        <v>41</v>
      </c>
      <c r="C52">
        <v>1.8</v>
      </c>
    </row>
  </sheetData>
  <sheetProtection algorithmName="SHA-512" hashValue="1i5DhAb72qMSARh9tvQV/Yik4Z1fbPz2v4sM3BKn833x20Es0nLoXuLcPm1Wui5NXoEP8dwqFlFnLaVPXUTlPQ==" saltValue="aHB/kPuCDguMatR7lxd+qA==" spinCount="100000" sheet="1" objects="1" scenarios="1"/>
  <mergeCells count="1">
    <mergeCell ref="B23:C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Inschrijvingsformulier</vt:lpstr>
      <vt:lpstr>Blad1</vt:lpstr>
      <vt:lpstr>Blad2</vt:lpstr>
      <vt:lpstr>Inschrijvingsformulier!Afdrukbereik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Anneke Buijze</dc:creator>
  <cp:lastModifiedBy>Wim Nooijen</cp:lastModifiedBy>
  <cp:lastPrinted>2021-07-01T13:48:17Z</cp:lastPrinted>
  <dcterms:created xsi:type="dcterms:W3CDTF">2019-06-11T14:37:52Z</dcterms:created>
  <dcterms:modified xsi:type="dcterms:W3CDTF">2021-11-23T09:20:59Z</dcterms:modified>
</cp:coreProperties>
</file>