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35" windowWidth="19320" windowHeight="11640"/>
  </bookViews>
  <sheets>
    <sheet name="aannemer" sheetId="1" r:id="rId1"/>
    <sheet name="ing.bureau" sheetId="3" r:id="rId2"/>
    <sheet name="template" sheetId="2" r:id="rId3"/>
  </sheets>
  <definedNames>
    <definedName name="_xlnm.Print_Area" localSheetId="0">aannemer!$A$1:$F$72</definedName>
    <definedName name="_xlnm.Print_Titles" localSheetId="0">aannemer!$12:$12</definedName>
    <definedName name="D._realistisch_met_extra_toevoegingen_op_eigen_initiatief">aannemer!A1</definedName>
  </definedNames>
  <calcPr calcId="145621"/>
</workbook>
</file>

<file path=xl/calcChain.xml><?xml version="1.0" encoding="utf-8"?>
<calcChain xmlns="http://schemas.openxmlformats.org/spreadsheetml/2006/main">
  <c r="E13" i="1" l="1"/>
  <c r="E18" i="1"/>
  <c r="E23" i="1"/>
  <c r="E28" i="1"/>
  <c r="E33" i="1"/>
  <c r="E38" i="1"/>
  <c r="F13" i="1" s="1"/>
  <c r="E43" i="1"/>
  <c r="E48" i="1"/>
  <c r="E53" i="1"/>
  <c r="E58" i="1"/>
  <c r="E63" i="1"/>
  <c r="E68" i="1"/>
  <c r="F68" i="1" s="1"/>
  <c r="F23" i="1"/>
  <c r="F48" i="1"/>
  <c r="F58" i="1"/>
  <c r="E58" i="3"/>
  <c r="E53" i="3"/>
  <c r="E48" i="3"/>
  <c r="E43" i="3"/>
  <c r="E38" i="3"/>
  <c r="E33" i="3"/>
  <c r="E28" i="3"/>
  <c r="F28" i="3" s="1"/>
  <c r="E23" i="3"/>
  <c r="F13" i="3" s="1"/>
  <c r="E3" i="3" s="1"/>
  <c r="E18" i="3"/>
  <c r="E13" i="3"/>
  <c r="E13" i="2"/>
  <c r="E8" i="2"/>
  <c r="F3" i="2" s="1"/>
  <c r="E3" i="2"/>
  <c r="F38" i="3"/>
  <c r="F53" i="3"/>
  <c r="F33" i="1" l="1"/>
  <c r="E3" i="1" s="1"/>
</calcChain>
</file>

<file path=xl/sharedStrings.xml><?xml version="1.0" encoding="utf-8"?>
<sst xmlns="http://schemas.openxmlformats.org/spreadsheetml/2006/main" count="183" uniqueCount="157">
  <si>
    <t>Hoofdthema</t>
  </si>
  <si>
    <t>Onderdeel</t>
  </si>
  <si>
    <t>Beoordeling</t>
  </si>
  <si>
    <t>Planmatig werken</t>
  </si>
  <si>
    <t xml:space="preserve">A. </t>
  </si>
  <si>
    <t xml:space="preserve">B. </t>
  </si>
  <si>
    <t xml:space="preserve">C. </t>
  </si>
  <si>
    <t xml:space="preserve">D. </t>
  </si>
  <si>
    <t>toelichting</t>
  </si>
  <si>
    <t>score per onderdeel</t>
  </si>
  <si>
    <t>score per hoofdthema</t>
  </si>
  <si>
    <t>score totaal</t>
  </si>
  <si>
    <t>Deskundigheid en kwaliteit</t>
  </si>
  <si>
    <t xml:space="preserve">1. </t>
  </si>
  <si>
    <t xml:space="preserve">2. </t>
  </si>
  <si>
    <t xml:space="preserve">3. </t>
  </si>
  <si>
    <t>Veiligheid en gezondheid</t>
  </si>
  <si>
    <t>D. vroegtijdig en/of op eigen initiatief en overtuigende wijze meer geleverd</t>
  </si>
  <si>
    <t>C. Geen aansturing nodig</t>
  </si>
  <si>
    <t>D. Geen aansturing nodig en de aannemer is meedenkend, vooruitdenkend en initiatief nemend tot verbeteringen.</t>
  </si>
  <si>
    <t>Opdrachtnaam :</t>
  </si>
  <si>
    <t>Opdrachtnummer :</t>
  </si>
  <si>
    <t>Projectnaam :</t>
  </si>
  <si>
    <t>Projectnummer :</t>
  </si>
  <si>
    <t>Datum beoordeling :</t>
  </si>
  <si>
    <t>Beoordelaars :</t>
  </si>
  <si>
    <t xml:space="preserve">1. Is de contractant zelfsturend? 
In welke mate heeft de contractant aansturing nodig gehad?
Suggesties tot verbetering vanuit de opdrachtgever worden buiten de beoordeling. Suggesties gelden niet als noodzakelijk voor het contract.
</t>
  </si>
  <si>
    <t xml:space="preserve">3. Worden bewijsdocumenten en revisies op tijd geleverd?
Uitgangspunten:
 - kwalitatief niet op tijd op orde is gelijk aan niet op tijd leveren. De leverancier is verantwoordelijk voor de juiste kwaliteit.
- het (pro)actief aandringen van de opdrachtgever om op tijd te leveren wordt niet meegenomen in de beoordeling omdat onvoldoende aangetoond kan worden of dit  noodzakelijk is.
</t>
  </si>
  <si>
    <t>Soort werkzaamheden :</t>
  </si>
  <si>
    <t>Start en einddatum :</t>
  </si>
  <si>
    <t>Aanneemsom en eindafrekening :</t>
  </si>
  <si>
    <t>1. Hoe doordacht zijn de (werk)plannen?</t>
  </si>
  <si>
    <t>A. Herkende geen kansen of bedreigingen en nam, ook na aangeven, geen corrigerende maatregelen</t>
  </si>
  <si>
    <t>B. Herkende geen kansen of bedreigingen maar nam achteraf op aanwijzing corrigerende maatregelen</t>
  </si>
  <si>
    <t>C. Herkende kansen of bedreigingen en nam op eigen initiatief corrigerende maatregelen</t>
  </si>
  <si>
    <t xml:space="preserve">2. Beheerste de ON het kwaliteitsproces?
</t>
  </si>
  <si>
    <t>1. Hoe was de samenwerking met de opdrachtgever en de houding van de ON?</t>
  </si>
  <si>
    <t>A. Niet realistisch, niet compleet</t>
  </si>
  <si>
    <t>B. Niet realistisch, wel compleet</t>
  </si>
  <si>
    <t>C. Realistisch en compleet</t>
  </si>
  <si>
    <t>D. Realistisch met extra toevoegingen op eigen initiatief</t>
  </si>
  <si>
    <t>A. Niet</t>
  </si>
  <si>
    <t>C. Conform contract</t>
  </si>
  <si>
    <t>D. Eerder en/of meer bijsturend</t>
  </si>
  <si>
    <t>B. Ten dele</t>
  </si>
  <si>
    <t>B. Niet op tijd</t>
  </si>
  <si>
    <t>C. Op tijd</t>
  </si>
  <si>
    <t>A. Aansturing was noodzakelijk, opmerkingen werden niet (volledig) opgepakt.</t>
  </si>
  <si>
    <t>B. Aansturing was noodzakelijk, opmerkingen werden opgepakt.</t>
  </si>
  <si>
    <t>D. Voorzag kansen of bedreigingen en nam voortijdig maatregelen</t>
  </si>
  <si>
    <t>Samenwerking en communicatie</t>
  </si>
  <si>
    <t>A. Tegenwerkend. 
Houding: veel weerstand en oneerlijk</t>
  </si>
  <si>
    <t>B. Moeizaam. ON gaat mee maar kost veel energie.
Houding: stug en haperend</t>
  </si>
  <si>
    <t>C. Volgens verwachting.
Houding: open en eerlijk</t>
  </si>
  <si>
    <t>D. Als vanzelf.
Houding: meedenkend en ontzorgend</t>
  </si>
  <si>
    <t>2. Hoe was de communicatie met alle actoren van het project.</t>
  </si>
  <si>
    <t>A. Te laat of incompleet, opdrachtgever moet ingrijpen</t>
  </si>
  <si>
    <t>B. Op tijd maar onduidelijk, opdrachtgever moet bijsturen</t>
  </si>
  <si>
    <t>C. Op tijd duidelijk en compleet</t>
  </si>
  <si>
    <t>D. Op tijd, duidelijk en meer of uitgebreider dan contract</t>
  </si>
  <si>
    <t>3. Hoe zijn de belangen van de OG behartigd?</t>
  </si>
  <si>
    <t>A. ON stond niet open voor belangen van de OG en behartigde alleen het eigen belang</t>
  </si>
  <si>
    <t>B. ON stond open voor belangen van de OG maar stelt eigen belang (in tijd, geld of kwaliteit) voorop</t>
  </si>
  <si>
    <t xml:space="preserve">C. ON stond open voor belangen van de OG en bracht dit in evenwicht met zijn  eigen belang. (schappelijk)
</t>
  </si>
  <si>
    <t>D. ON verplaatste zich de in belangen van OG en maakte bij tegenstrijdigheden een juiste weging. (meedenkend)</t>
  </si>
  <si>
    <t>Past Performance meting voor ingenieurs- en adviesbureaus</t>
  </si>
  <si>
    <t>A. Zat alleen in de verdediging en nam geen eigen verantwoordelijkheid. Schoof (alles) af</t>
  </si>
  <si>
    <t>C. De ON nam direct na aangeven van problemen de verantwoordelijkheid voor zijn geleverde producten</t>
  </si>
  <si>
    <t xml:space="preserve">D. De ON bleef zelf op de hoogte van de realiseerbaarheid van zijn producten en nam, waar nodig, actie en verantwoordelijkheid </t>
  </si>
  <si>
    <t>1. Hoe maakbaar zijn de producten van ON bij de realisatie gebleken?</t>
  </si>
  <si>
    <t>B. De producten waren op punten niet uitvoerbaar, moest aangepast worden met beperkte negatieve kostenconsequenties</t>
  </si>
  <si>
    <t>D. De producten waren zonder aanpassingen uitvoerbaar en bleef volledig binnen de financiële verwachting</t>
  </si>
  <si>
    <t>C. Producten uitvoerbaar zonder of met beperkte aanpassingen. Financiële consequentie per aanpassing &lt; 10%</t>
  </si>
  <si>
    <t>A. De producten waren op hoofdpunten niet realiseerbaar of maakbaar. Er waren grote negatieve kostenconsequenties</t>
  </si>
  <si>
    <t>2. Hoe was de houding van de ON bij constateren dat zijn producten (gedeeltelijk) niet uitvoerbaar waren?</t>
  </si>
  <si>
    <t>B. De ON nam pas na aandringen of dreigen vanuit de OG verantwoordelijkheid voor zijn producten</t>
  </si>
  <si>
    <r>
      <t xml:space="preserve">Maakbaarheid en nazorg product
</t>
    </r>
    <r>
      <rPr>
        <b/>
        <sz val="10"/>
        <color indexed="8"/>
        <rFont val="Arial"/>
        <family val="2"/>
      </rPr>
      <t>BEOORDELEN BIJ EINDE UITVOERING</t>
    </r>
  </si>
  <si>
    <t xml:space="preserve">4. Hoe beheerste de aannemer de kwaliteit?
</t>
  </si>
  <si>
    <t>5. Hoe kan de onderlingen werkrelatie worden omschreven?</t>
  </si>
  <si>
    <t>6. Hoe goed werden afspraken nagekomen.</t>
  </si>
  <si>
    <t>7. Hoe was de houding van de aannemer bij contractwijzigingen?</t>
  </si>
  <si>
    <t>8. Hoe goed beheerste de aannemer de veiligheidsrisico's</t>
  </si>
  <si>
    <t xml:space="preserve">9. Hoe ordelijk en netjes waren bouwplaats en werkterrein </t>
  </si>
  <si>
    <t>Houding naar de omgeving</t>
  </si>
  <si>
    <t>Revisie</t>
  </si>
  <si>
    <t>10. Hoe omgevingsbewust is de aannemer</t>
  </si>
  <si>
    <t xml:space="preserve">11. Hoe werd omgegaan met milieuaspecten. 
Hieronder wordt onder meer verstaan: gebruik milieubelastende stoffen, afvoer en hergebruik van materialen, duurzaamheid en CO2-reductie? </t>
  </si>
  <si>
    <t xml:space="preserve">12. In hoeverre zijn bewijsdocumenten en revisies kwalitatief goed en worden ze op tijd geleverd?
Uitgangspunten:
 - kwalitatief niet op tijd is gelijk aan niet op tijd leveren. De leverancier is verantwoordelijk voor de juiste kwaliteit.
- het (pro)actief aandringen van de opdrachtgever om op tijd te leveren wordt niet meegenomen in de beoordeling omdat onvoldoende aangetoond kan worden of dit  noodzakelijk is.
</t>
  </si>
  <si>
    <t xml:space="preserve">3. Hoeveel begeleiding heeft de aannemer nodig? 
In welke mate heeft de aannemer aansturing nodig gehad?
</t>
  </si>
  <si>
    <t>Aannemer :</t>
  </si>
  <si>
    <t>Aanneemsom :</t>
  </si>
  <si>
    <t>Totaal gefactureerd :</t>
  </si>
  <si>
    <t>Werkelijke uitvoeringstijd :</t>
  </si>
  <si>
    <t>Geplande uitvoeringstijd :</t>
  </si>
  <si>
    <t>b. De plannen waren te optimistisch; er was geen rekening gehouden met mogelijke risico’s.</t>
  </si>
  <si>
    <t>b. De gemiddelde voortgang liep ongeveer 10 procent (in tijd) achter op de goedgekeurde planning. De aannemer ondernam weinig bijsturingsmaatregelen.</t>
  </si>
  <si>
    <t>c. Vrijwel alle plannen werden door de aannemer op tijd nagekomen.</t>
  </si>
  <si>
    <t>a. De aannemer was herhaaldelijk onbekend met of miste ervaring betreffende het eigen werkgebied en toonde dat het eisen vanuit raakvlakken met of invloeden op andere terreinen onvoldoende beheerst. Er was veel begeleiding nodig.</t>
  </si>
  <si>
    <t>b. De aannemer beheerste het eigen werkgebied redelijk tot voldoende, maar was herhaaldelijk onbekend met eisen vanuit raakvlakken met en invloeden op andere terreinen. Er was herhaaldelijk begeleiding nodig.</t>
  </si>
  <si>
    <t>c. De aannemer beheerste het eigen werkgebied voldoende en was bekend met eisen vanuit raakvlakken met en invloeden op andere terreinen. Er was weinig begeleiding nodig.</t>
  </si>
  <si>
    <t>d. Geen aansturing nodig en de aannemer is meedenkend, vooruitdenkend en initiatief nemend tot verbeteringen.</t>
  </si>
  <si>
    <t>a. De kwaliteit van het werk was dusdanig onder de maat dat niet na is te gaan of de aannemer het risicomanagement heeft toegepast. Onderaannemers leverden onvoldoende kwaliteit en werkten ongecoördineerd.</t>
  </si>
  <si>
    <t>b. De  aannemer signaleerde en beheerste risico’s onvoldoende en beheersmaatregelen werden niet altijd correct uitgevoerd. Onderaannemers leverden voldoende kwaliteit maar werden slecht gecoördineerd.</t>
  </si>
  <si>
    <t>c. De  aannemer heeft de meeste risico’s goed gesignaleerd en beheersmaatregelen goed toegepast en geëvalueerd. Onderaannemers leverden goede kwaliteit.</t>
  </si>
  <si>
    <t>a. Beide partijen behartigden alleen eigen belangen of weigerden uit de conflictsfeer te komen en communiceerden hier onvoldoende over.</t>
  </si>
  <si>
    <t>b. Beide partijen konden zich verplaatsen in elkaars belangen en mogelijke problemen konden besproken worden. Bij het zoeken naar oplossingen kon echter de conflictsfeer niet vermeden worden.</t>
  </si>
  <si>
    <t>c. Beide partijen konden zich verplaatsen in elkaars belangen en mogelijke problemen konden besproken worden. Bij het zoeken naar oplossingen werd ook veelvuldig samengewerkt.</t>
  </si>
  <si>
    <t>d. Beide partijen voelden zich verantwoordelijk voor belangen van de andere partij. Daarvoor werd altijd de samenwerking opgezocht en werd op een proactieve wijze over mogelijke problemen gecommuniceerd.</t>
  </si>
  <si>
    <t>a. De aannemer kwam afspraken niet na, ook niet na rappelleren door de opdrachtgever.</t>
  </si>
  <si>
    <t>b. De aannemer kwam afspraken niet meteen na, maar wel na rappelleren door de opdrachtgever.</t>
  </si>
  <si>
    <t>c. De aannemer kwam de meeste afspraken na.</t>
  </si>
  <si>
    <t>d. De aannemer kwam alle afspraken na, vaak ruim voor de deadline.</t>
  </si>
  <si>
    <t>a. Contractwijzigingen opgedragen door de opdrachtgever of op initiatief van de aannemer waren slecht bespreekbaar en leidden tot een niet bevredigend resultaat.</t>
  </si>
  <si>
    <t>b. Contractwijzigingen opgedragen door de opdrachtgever of op initiatief van de aannemer waren moeizaam bespreekbaar, maar leidden tot een bevredigend resultaat.</t>
  </si>
  <si>
    <t>d. Contractwijzigingen opgedragen door de opdrachtgever of op initiatief van de aannemer waren goed bespreekbaar en leidden tot een uitstekend resultaat, doordat de aannemer in ruime mate meedacht in het belang van de opdrachtgever.</t>
  </si>
  <si>
    <t>a. De aannemer schonk geen of onvoldoende aandacht aan integrale veiligheid. Hij voldeed soms niet aan wet- en regelgeving.</t>
  </si>
  <si>
    <t>b. De aannemer schonk slechts de hoognodige aandacht aan integrale veiligheid</t>
  </si>
  <si>
    <t>c. De aannemer schonk voldoende aandacht aan integrale veiligheid</t>
  </si>
  <si>
    <t>d. De aannemer schonk proactief en meer dan wettelijk verplicht aandacht aan integrale veiligheid.</t>
  </si>
  <si>
    <t>a. Het werkterrein, de keet en de bouwplaats waren vaak vervuild. Afval en zwerfvuil werden niet verwijderd. Het werkterrein was rommelig ingericht</t>
  </si>
  <si>
    <t>b. Afval en vuil werden af en toe verwijderd waardoor  bouwplaats en werkterrein soms netjes en soms vervuild en rommelig waren. De opdrachtgever moest de aannemer hier regelmatig op wijzen</t>
  </si>
  <si>
    <t xml:space="preserve">c. De aannemer ruimde werkterrein en bouwplaats regelmatig op en volgde hierin aanmerkingen van de opdrachtgever goed op. </t>
  </si>
  <si>
    <t>d. Afval en vuil werden altijd snel verwijderd, op eigen initiatief van de aannemer. De indeling van het werkterrein was van begin tot eind duidelijk.</t>
  </si>
  <si>
    <t>a. De aannemer communiceerde slecht met de omgeving en/of informeerde de opdrachtgever niet over de geluiden uit de omgeving. Hierdoor heeft de opdrachtgever veel (vermijdbare) klachten ontvangen.</t>
  </si>
  <si>
    <t>b. De aannemer communiceerde onvoldoende met de omgeving en/of informeerde de opdrachtgever te weinig over geluiden uit de omgeving. Hierdoor heeft de opdrachtgever enkele (vermijdbare) klachten ontvangen.</t>
  </si>
  <si>
    <t>c. De aannemer communiceerde voldoende met de omgeving en/of informeerde de opdrachtgever voldoende over geluiden uit de omgeving. Hierdoor heeft de opdrachtgever bijna geen (vermijdbare) klachten ontvangen.</t>
  </si>
  <si>
    <t>a. De aannemer had geen inzicht in de belangrijke milieuaspecten en nam geen of nauwelijks maatregelen om negatieve milieuaspecten te voorkomen/beperken.</t>
  </si>
  <si>
    <t>b. De aannemer had wel inzicht in de belangrijke milieuaspecten maar nam onvoldoende structureel maatregelen om negatieve milieuaspecten te voorkomen/beperken.</t>
  </si>
  <si>
    <t>c. De aannemer had een goed inzicht in de belangrijke milieuaspecten en nam voldoende structureel maatregelen om negatieve milieuaspecten te voorkomen/beperken.</t>
  </si>
  <si>
    <t>d. De aannemer had een goed inzicht in de belangrijke milieuaspecten en nam voldoende structureel maatregelen om negatieve milieuaspecten te voorkomen/beperken. Daarnaast heeft de  aannemer ook positief gestuurd op milieuaspecten in de keten.</t>
  </si>
  <si>
    <t>a. De aannemer heeft bewijsdocumenten en revisies niet overgedragen aan de opdrachtgever. Zelfs niet nadat de opdrachtgever heeft verzocht om dit alsnog te doen.</t>
  </si>
  <si>
    <t>b. De aannemer heeft bewijsdocumenten en revisies buiten de daarvoor gestelde termijn overgedragen aan de opdrachtgever en/of deze documenten waren van onvoldoende kwaliteit.</t>
  </si>
  <si>
    <t>c. De aannemer heeft bewijsdocumenten en revisies binnen de daarvoor gestelde termijn overgedragen aan de opdrachtgever.</t>
  </si>
  <si>
    <t>d. De aannemer heeft bewijsdocumenten en revisies binnen de daarvoor gestelde termijn ter acceptatie voorgelegd aan de opdrachtgever en deze documenten waren van goede kwaliteit.</t>
  </si>
  <si>
    <t>c. De plannen waren realistisch; er was rekening gehouden met mogelijke risico’s.</t>
  </si>
  <si>
    <t>d. De plannen waren flexibel; er was een goed inzicht (proactief) in mogelijke risico’s die invloed hebben op de voortgang en de maatregelen om deze te beheersen.</t>
  </si>
  <si>
    <t>a. De plannen waren veel te optimistisch; er was geen rekening gehouden met mogelijke risico’s of er was sprake van slecht management.</t>
  </si>
  <si>
    <t>a. De gemiddelde voortgang liep meer dan 25 procent (in tijd) achter op de goedgekeurde planning en de aannemer ondernam geen bijsturingsmaatregelen.</t>
  </si>
  <si>
    <t>d. Alle gemaakte plannen werden door de aannemer binnen de afgesproken termijn uitgevoerd, mede door veelvuldig bijsturen door de aannemer.</t>
  </si>
  <si>
    <t>d. De  aannemer heeft risico’s goed gesignaleerd en heeft beheersmaatregelen goed toegepast. De  aannemer liet tevens de belangen van de opdrachtgever in zijn beheersmaatregelen doorklinken. Het werk van onderaannemers was goed.</t>
  </si>
  <si>
    <t>c. Contractwijzigingen opgedragen door de opdrachtgever of op initiatief van de aannemer waren bespreekbaar en leidden tot een bevredigend resultaat.</t>
  </si>
  <si>
    <t>d. De aannemer communiceerde proactief met de omgeving en/of informeerde de opdrachtgever goed over geluiden uit de omgeving. Hierdoor heeft de opdrachtgever geen moeilijkheden met de omgeving gehad.</t>
  </si>
  <si>
    <t>Past Performancemeting voor aannemers</t>
  </si>
  <si>
    <t>Toelichting</t>
  </si>
  <si>
    <t>Besteknummer :</t>
  </si>
  <si>
    <t>Riolering</t>
  </si>
  <si>
    <t>Asfalt</t>
  </si>
  <si>
    <t>Groen</t>
  </si>
  <si>
    <t>Sanering</t>
  </si>
  <si>
    <t>Kunstwerken</t>
  </si>
  <si>
    <t>Grondwerk</t>
  </si>
  <si>
    <t>Bestrating</t>
  </si>
  <si>
    <t>Sloop</t>
  </si>
  <si>
    <t>Soort Werk</t>
  </si>
  <si>
    <t>2. Hoe goed werden de (werk) plannen nageleefd?</t>
  </si>
  <si>
    <t>Ingenieursbureau / Leverancier :</t>
  </si>
  <si>
    <t>2. Hoe goed werden de (werk)plannen nageleefd?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</si>
</sst>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b/>
      <sz val="10"/>
      <color indexed="8"/>
      <name val="Arial"/>
      <family val="2"/>
    </font>
    <font>
      <sz val="10"/>
      <color indexed="8"/>
      <name val="Arial"/>
      <family val="2"/>
    </font>
    <font>
      <sz val="10"/>
      <name val="Arial"/>
      <family val="2"/>
    </font>
    <font>
      <sz val="10"/>
      <color indexed="8"/>
      <name val="Arial"/>
      <family val="2"/>
    </font>
    <font>
      <b/>
      <sz val="12"/>
      <color indexed="8"/>
      <name val="Arial"/>
      <family val="2"/>
    </font>
    <font>
      <sz val="10"/>
      <color indexed="63"/>
      <name val="Arial"/>
      <family val="2"/>
    </font>
    <font>
      <sz val="14"/>
      <color indexed="63"/>
      <name val="Arial"/>
      <family val="2"/>
    </font>
    <font>
      <sz val="14"/>
      <color indexed="8"/>
      <name val="Arial"/>
      <family val="2"/>
    </font>
    <font>
      <b/>
      <sz val="36"/>
      <color indexed="8"/>
      <name val="Arial"/>
      <family val="2"/>
    </font>
    <font>
      <b/>
      <sz val="20"/>
      <color indexed="8"/>
      <name val="Arial"/>
      <family val="2"/>
    </font>
    <font>
      <b/>
      <sz val="20"/>
      <color indexed="8"/>
      <name val="Arial"/>
      <family val="2"/>
    </font>
    <font>
      <sz val="10"/>
      <color indexed="55"/>
      <name val="Arial"/>
      <family val="2"/>
    </font>
    <font>
      <sz val="12"/>
      <color indexed="8"/>
      <name val="Calibri"/>
      <family val="2"/>
    </font>
    <font>
      <sz val="8"/>
      <name val="Calibri"/>
      <family val="2"/>
    </font>
    <font>
      <sz val="12"/>
      <color indexed="8"/>
      <name val="Arial"/>
      <family val="2"/>
    </font>
    <font>
      <b/>
      <sz val="18"/>
      <color indexed="8"/>
      <name val="Arial"/>
      <family val="2"/>
    </font>
  </fonts>
  <fills count="3">
    <fill>
      <patternFill patternType="none"/>
    </fill>
    <fill>
      <patternFill patternType="gray125"/>
    </fill>
    <fill>
      <patternFill patternType="solid">
        <fgColor indexed="4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17">
    <xf numFmtId="0" fontId="0" fillId="0" borderId="0" xfId="0"/>
    <xf numFmtId="0" fontId="2"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4" fillId="0" borderId="0" xfId="0" applyFont="1" applyAlignment="1">
      <alignment horizontal="left" vertical="top"/>
    </xf>
    <xf numFmtId="0" fontId="4" fillId="0" borderId="0" xfId="0" applyFont="1" applyAlignment="1"/>
    <xf numFmtId="0" fontId="4" fillId="0" borderId="0" xfId="0" applyFont="1" applyFill="1" applyAlignment="1"/>
    <xf numFmtId="0" fontId="12" fillId="0" borderId="3"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Fill="1" applyBorder="1" applyAlignment="1">
      <alignment horizontal="left" vertical="top" wrapText="1"/>
    </xf>
    <xf numFmtId="0" fontId="12" fillId="0" borderId="3"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Fill="1" applyBorder="1" applyAlignment="1">
      <alignment horizontal="left" vertical="top" wrapText="1"/>
    </xf>
    <xf numFmtId="0" fontId="2" fillId="0" borderId="5" xfId="0" applyFont="1" applyFill="1" applyBorder="1" applyAlignment="1">
      <alignment vertical="top" wrapText="1"/>
    </xf>
    <xf numFmtId="0" fontId="2" fillId="0" borderId="6" xfId="0" applyFont="1" applyFill="1" applyBorder="1" applyAlignment="1">
      <alignment vertical="top" wrapText="1"/>
    </xf>
    <xf numFmtId="0" fontId="4" fillId="0" borderId="0" xfId="0" applyFont="1" applyAlignment="1">
      <alignment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12" fillId="0" borderId="9" xfId="0" applyFont="1" applyFill="1" applyBorder="1" applyAlignment="1">
      <alignment horizontal="left" vertical="top" wrapText="1"/>
    </xf>
    <xf numFmtId="0" fontId="1" fillId="0" borderId="0" xfId="0" applyFont="1" applyAlignment="1"/>
    <xf numFmtId="0" fontId="15" fillId="0" borderId="0" xfId="0" applyFont="1" applyAlignment="1"/>
    <xf numFmtId="0" fontId="15" fillId="0" borderId="0" xfId="0" applyFont="1" applyAlignment="1"/>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4" fillId="0" borderId="0" xfId="0" applyFont="1" applyAlignment="1">
      <alignment vertical="center"/>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164" fontId="10" fillId="0" borderId="13" xfId="0" quotePrefix="1" applyNumberFormat="1" applyFont="1"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9" xfId="0" applyFont="1" applyBorder="1" applyAlignment="1">
      <alignment horizontal="left" vertical="top" wrapText="1"/>
    </xf>
    <xf numFmtId="0" fontId="7" fillId="0" borderId="3" xfId="0" quotePrefix="1" applyFont="1" applyBorder="1" applyAlignment="1">
      <alignment horizontal="center" vertical="center" wrapText="1"/>
    </xf>
    <xf numFmtId="0" fontId="8" fillId="0" borderId="1" xfId="0" applyFont="1" applyBorder="1" applyAlignment="1">
      <alignment horizontal="center" vertical="center" wrapText="1"/>
    </xf>
    <xf numFmtId="0" fontId="7" fillId="0" borderId="21" xfId="0" quotePrefix="1" applyFont="1" applyBorder="1" applyAlignment="1">
      <alignment horizontal="center" vertical="center" wrapText="1"/>
    </xf>
    <xf numFmtId="0" fontId="7" fillId="0" borderId="17" xfId="0" quotePrefix="1" applyFont="1" applyBorder="1" applyAlignment="1">
      <alignment horizontal="center" vertical="center" wrapText="1"/>
    </xf>
    <xf numFmtId="0" fontId="7" fillId="0" borderId="22" xfId="0" quotePrefix="1"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2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4" xfId="0" applyFont="1" applyBorder="1" applyAlignment="1">
      <alignment horizontal="center" vertical="center"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25" xfId="0" applyFont="1" applyFill="1" applyBorder="1" applyAlignment="1">
      <alignment horizontal="left" vertical="top" wrapText="1"/>
    </xf>
    <xf numFmtId="0" fontId="4" fillId="2" borderId="26"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22" xfId="0" applyFont="1" applyFill="1" applyBorder="1" applyAlignment="1">
      <alignment horizontal="left" vertical="top" wrapText="1"/>
    </xf>
    <xf numFmtId="0" fontId="4" fillId="0" borderId="30" xfId="0" applyFont="1" applyBorder="1" applyAlignment="1">
      <alignment horizontal="center" vertical="center" wrapText="1"/>
    </xf>
    <xf numFmtId="0" fontId="0" fillId="0" borderId="31" xfId="0" applyBorder="1" applyAlignment="1">
      <alignment horizontal="center" vertical="center" wrapText="1"/>
    </xf>
    <xf numFmtId="164" fontId="11" fillId="0" borderId="13" xfId="0" applyNumberFormat="1" applyFont="1" applyBorder="1" applyAlignment="1">
      <alignment horizontal="center" vertical="center" wrapText="1"/>
    </xf>
    <xf numFmtId="0" fontId="3" fillId="2" borderId="16" xfId="0" applyFont="1" applyFill="1"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3" fillId="2" borderId="9" xfId="0" applyFont="1" applyFill="1" applyBorder="1" applyAlignment="1">
      <alignment horizontal="left" vertical="top" wrapText="1"/>
    </xf>
    <xf numFmtId="0" fontId="3" fillId="2" borderId="2" xfId="0" applyFont="1" applyFill="1" applyBorder="1" applyAlignment="1">
      <alignment horizontal="left" vertical="top" wrapText="1"/>
    </xf>
    <xf numFmtId="0" fontId="7" fillId="0" borderId="9" xfId="0" quotePrefix="1" applyFont="1" applyBorder="1" applyAlignment="1">
      <alignment horizontal="center" vertical="center" wrapText="1"/>
    </xf>
    <xf numFmtId="0" fontId="8" fillId="0" borderId="2" xfId="0" applyFont="1" applyBorder="1" applyAlignment="1">
      <alignment horizontal="center" vertical="center" wrapText="1"/>
    </xf>
    <xf numFmtId="0" fontId="4" fillId="0" borderId="18" xfId="0" applyFont="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xf>
    <xf numFmtId="0" fontId="15" fillId="0" borderId="27" xfId="0" applyFont="1" applyBorder="1" applyAlignment="1">
      <alignment horizontal="right" vertical="top" wrapText="1"/>
    </xf>
    <xf numFmtId="0" fontId="13" fillId="0" borderId="28" xfId="0" applyFont="1" applyBorder="1" applyAlignment="1">
      <alignment horizontal="right" vertical="top" wrapText="1"/>
    </xf>
    <xf numFmtId="0" fontId="15" fillId="0" borderId="29" xfId="0" applyFont="1" applyBorder="1" applyAlignment="1">
      <alignment horizontal="right" vertical="top" wrapText="1"/>
    </xf>
    <xf numFmtId="0" fontId="15" fillId="0" borderId="7" xfId="0" applyFont="1" applyBorder="1" applyAlignment="1">
      <alignment horizontal="right" vertical="top" wrapText="1"/>
    </xf>
    <xf numFmtId="0" fontId="2" fillId="0" borderId="21" xfId="0" applyFont="1" applyBorder="1" applyAlignment="1">
      <alignment horizontal="left" vertical="top" wrapText="1"/>
    </xf>
    <xf numFmtId="0" fontId="2" fillId="0" borderId="17" xfId="0" applyFont="1" applyBorder="1" applyAlignment="1">
      <alignment horizontal="left" vertical="top" wrapText="1"/>
    </xf>
    <xf numFmtId="0" fontId="2" fillId="0" borderId="22" xfId="0" applyFont="1" applyBorder="1" applyAlignment="1">
      <alignment horizontal="left" vertical="top" wrapText="1"/>
    </xf>
    <xf numFmtId="0" fontId="2" fillId="0" borderId="3" xfId="0" applyFont="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35"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1" fillId="2" borderId="28" xfId="0" applyFont="1" applyFill="1" applyBorder="1" applyAlignment="1">
      <alignment horizontal="left" vertical="top" wrapText="1"/>
    </xf>
    <xf numFmtId="0" fontId="0" fillId="2" borderId="32" xfId="0" applyFill="1" applyBorder="1" applyAlignment="1">
      <alignment horizontal="left" vertical="top" wrapText="1"/>
    </xf>
    <xf numFmtId="0" fontId="2" fillId="0" borderId="18" xfId="0" applyFont="1" applyBorder="1" applyAlignment="1">
      <alignment horizontal="left" vertical="top" wrapText="1"/>
    </xf>
    <xf numFmtId="0" fontId="15" fillId="0" borderId="36" xfId="0" applyFont="1" applyBorder="1" applyAlignment="1">
      <alignment horizontal="right" vertical="top" wrapText="1"/>
    </xf>
    <xf numFmtId="0" fontId="15" fillId="0" borderId="25" xfId="0" applyFont="1" applyBorder="1" applyAlignment="1">
      <alignment horizontal="right" vertical="top" wrapText="1"/>
    </xf>
    <xf numFmtId="0" fontId="7" fillId="0" borderId="1" xfId="0" quotePrefix="1" applyFont="1" applyBorder="1" applyAlignment="1">
      <alignment horizontal="center" vertical="center" wrapText="1"/>
    </xf>
    <xf numFmtId="164" fontId="10" fillId="0" borderId="37" xfId="0" applyNumberFormat="1" applyFont="1" applyFill="1" applyBorder="1" applyAlignment="1">
      <alignment horizontal="center" vertical="center" wrapText="1"/>
    </xf>
    <xf numFmtId="164" fontId="11" fillId="0" borderId="23" xfId="0" applyNumberFormat="1" applyFont="1" applyBorder="1" applyAlignment="1">
      <alignment horizontal="center" vertical="center" wrapText="1"/>
    </xf>
    <xf numFmtId="164" fontId="11" fillId="0" borderId="24" xfId="0" applyNumberFormat="1" applyFont="1" applyBorder="1" applyAlignment="1">
      <alignment horizontal="center" vertical="center" wrapText="1"/>
    </xf>
    <xf numFmtId="164" fontId="11" fillId="0" borderId="14" xfId="0" applyNumberFormat="1" applyFont="1" applyBorder="1" applyAlignment="1">
      <alignment horizontal="center" vertical="center" wrapText="1"/>
    </xf>
    <xf numFmtId="164" fontId="11" fillId="0" borderId="15" xfId="0" applyNumberFormat="1" applyFont="1" applyBorder="1" applyAlignment="1">
      <alignment horizontal="center" vertical="center" wrapText="1"/>
    </xf>
    <xf numFmtId="0" fontId="5" fillId="0" borderId="10" xfId="0" applyFont="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2" fillId="0" borderId="27" xfId="0" applyFont="1" applyBorder="1" applyAlignment="1">
      <alignment horizontal="right" vertical="top" wrapText="1"/>
    </xf>
    <xf numFmtId="0" fontId="0" fillId="0" borderId="28" xfId="0" applyFont="1" applyBorder="1" applyAlignment="1">
      <alignment horizontal="right" vertical="top" wrapText="1"/>
    </xf>
    <xf numFmtId="0" fontId="4" fillId="0" borderId="29" xfId="0" applyFont="1" applyBorder="1" applyAlignment="1">
      <alignment horizontal="right" vertical="top" wrapText="1"/>
    </xf>
    <xf numFmtId="0" fontId="4" fillId="0" borderId="7" xfId="0" applyFont="1" applyBorder="1" applyAlignment="1">
      <alignment horizontal="right" vertical="top" wrapText="1"/>
    </xf>
    <xf numFmtId="0" fontId="2" fillId="0" borderId="29" xfId="0" applyFont="1" applyBorder="1" applyAlignment="1">
      <alignment horizontal="right" vertical="top" wrapText="1"/>
    </xf>
    <xf numFmtId="0" fontId="2" fillId="0" borderId="7" xfId="0" applyFont="1" applyBorder="1" applyAlignment="1">
      <alignment horizontal="right" vertical="top" wrapText="1"/>
    </xf>
    <xf numFmtId="0" fontId="4" fillId="0" borderId="36" xfId="0" applyFont="1" applyBorder="1" applyAlignment="1">
      <alignment horizontal="right" vertical="top" wrapText="1"/>
    </xf>
    <xf numFmtId="0" fontId="4" fillId="0" borderId="25" xfId="0" applyFont="1" applyBorder="1" applyAlignment="1">
      <alignment horizontal="right" vertical="top" wrapText="1"/>
    </xf>
    <xf numFmtId="0" fontId="2" fillId="0" borderId="33" xfId="0" applyFont="1" applyBorder="1" applyAlignment="1">
      <alignment horizontal="left" vertical="top" wrapText="1"/>
    </xf>
    <xf numFmtId="0" fontId="6" fillId="0" borderId="3" xfId="0" quotePrefix="1"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0" fontId="4" fillId="0" borderId="2" xfId="0" applyFont="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16" fmlaLink="$C$5" fmlaRange="$L$2:$L$9" noThreeD="1" val="0"/>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xdr:row>
          <xdr:rowOff>9525</xdr:rowOff>
        </xdr:from>
        <xdr:to>
          <xdr:col>3</xdr:col>
          <xdr:colOff>2657475</xdr:colOff>
          <xdr:row>4</xdr:row>
          <xdr:rowOff>238125</xdr:rowOff>
        </xdr:to>
        <xdr:sp macro="" textlink="">
          <xdr:nvSpPr>
            <xdr:cNvPr id="1044" name="Drop Down 20" hidden="1">
              <a:extLst>
                <a:ext uri="{63B3BB69-23CF-44E3-9099-C40C66FF867C}">
                  <a14:compatExt spid="_x0000_s1044"/>
                </a:ext>
              </a:extLst>
            </xdr:cNvPr>
            <xdr:cNvSpPr/>
          </xdr:nvSpPr>
          <xdr:spPr>
            <a:xfrm>
              <a:off x="0" y="0"/>
              <a:ext cx="0" cy="0"/>
            </a:xfrm>
            <a:prstGeom prst="rect">
              <a:avLst/>
            </a:prstGeom>
          </xdr:spPr>
        </xdr:sp>
        <xdr:clientData fLocksWithSheet="0"/>
      </xdr:twoCellAnchor>
    </mc:Choice>
    <mc:Fallback/>
  </mc:AlternateContent>
  <xdr:twoCellAnchor editAs="oneCell">
    <xdr:from>
      <xdr:col>3</xdr:col>
      <xdr:colOff>12700</xdr:colOff>
      <xdr:row>0</xdr:row>
      <xdr:rowOff>0</xdr:rowOff>
    </xdr:from>
    <xdr:to>
      <xdr:col>6</xdr:col>
      <xdr:colOff>0</xdr:colOff>
      <xdr:row>0</xdr:row>
      <xdr:rowOff>1358900</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6300" y="0"/>
          <a:ext cx="4076700" cy="1358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xdr:colOff>
      <xdr:row>0</xdr:row>
      <xdr:rowOff>0</xdr:rowOff>
    </xdr:from>
    <xdr:to>
      <xdr:col>6</xdr:col>
      <xdr:colOff>0</xdr:colOff>
      <xdr:row>1</xdr:row>
      <xdr:rowOff>0</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9650" y="0"/>
          <a:ext cx="4076700" cy="13716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A1:L72"/>
  <sheetViews>
    <sheetView tabSelected="1" zoomScale="75" workbookViewId="0">
      <selection activeCell="G10" sqref="G10"/>
    </sheetView>
  </sheetViews>
  <sheetFormatPr defaultColWidth="27" defaultRowHeight="12.75" outlineLevelRow="1" x14ac:dyDescent="0.2"/>
  <cols>
    <col min="1" max="1" width="14.7109375" style="5" customWidth="1"/>
    <col min="2" max="2" width="28.5703125" style="5" customWidth="1"/>
    <col min="3" max="3" width="45.85546875" style="5" customWidth="1"/>
    <col min="4" max="4" width="40" style="5" customWidth="1"/>
    <col min="5" max="6" width="10.7109375" style="6" customWidth="1"/>
    <col min="7" max="16384" width="27" style="6"/>
  </cols>
  <sheetData>
    <row r="1" spans="1:12" ht="108" customHeight="1" thickBot="1" x14ac:dyDescent="0.25">
      <c r="A1" s="30" t="s">
        <v>142</v>
      </c>
      <c r="B1" s="31"/>
      <c r="C1" s="31"/>
      <c r="D1" s="32"/>
      <c r="E1" s="32"/>
      <c r="F1" s="33"/>
    </row>
    <row r="2" spans="1:12" ht="20.100000000000001" customHeight="1" x14ac:dyDescent="0.2">
      <c r="A2" s="74" t="s">
        <v>89</v>
      </c>
      <c r="B2" s="75"/>
      <c r="C2" s="90"/>
      <c r="D2" s="91"/>
      <c r="E2" s="59" t="s">
        <v>11</v>
      </c>
      <c r="F2" s="60"/>
      <c r="L2" s="22" t="s">
        <v>151</v>
      </c>
    </row>
    <row r="3" spans="1:12" ht="20.100000000000001" customHeight="1" x14ac:dyDescent="0.2">
      <c r="A3" s="76" t="s">
        <v>22</v>
      </c>
      <c r="B3" s="77"/>
      <c r="C3" s="50"/>
      <c r="D3" s="51"/>
      <c r="E3" s="45" t="str">
        <f>IF(COUNT(F13:F67)=0,"-",(2*F13+2*F23+2*F33+F48+F58+F68)/9)</f>
        <v>-</v>
      </c>
      <c r="F3" s="46"/>
      <c r="L3" s="22" t="s">
        <v>146</v>
      </c>
    </row>
    <row r="4" spans="1:12" ht="20.100000000000001" customHeight="1" x14ac:dyDescent="0.2">
      <c r="A4" s="76" t="s">
        <v>144</v>
      </c>
      <c r="B4" s="77"/>
      <c r="C4" s="50"/>
      <c r="D4" s="51"/>
      <c r="E4" s="47"/>
      <c r="F4" s="46"/>
      <c r="L4" s="22" t="s">
        <v>145</v>
      </c>
    </row>
    <row r="5" spans="1:12" ht="20.100000000000001" customHeight="1" x14ac:dyDescent="0.2">
      <c r="A5" s="76" t="s">
        <v>153</v>
      </c>
      <c r="B5" s="77"/>
      <c r="C5" s="50">
        <v>1</v>
      </c>
      <c r="D5" s="51"/>
      <c r="E5" s="47"/>
      <c r="F5" s="46"/>
      <c r="L5" s="22" t="s">
        <v>150</v>
      </c>
    </row>
    <row r="6" spans="1:12" ht="20.100000000000001" customHeight="1" x14ac:dyDescent="0.2">
      <c r="A6" s="76" t="s">
        <v>90</v>
      </c>
      <c r="B6" s="77"/>
      <c r="C6" s="50"/>
      <c r="D6" s="51"/>
      <c r="E6" s="47"/>
      <c r="F6" s="46"/>
      <c r="L6" s="22" t="s">
        <v>147</v>
      </c>
    </row>
    <row r="7" spans="1:12" ht="20.100000000000001" customHeight="1" x14ac:dyDescent="0.2">
      <c r="A7" s="76" t="s">
        <v>91</v>
      </c>
      <c r="B7" s="77"/>
      <c r="C7" s="18"/>
      <c r="D7" s="19"/>
      <c r="E7" s="47"/>
      <c r="F7" s="46"/>
      <c r="G7" s="21"/>
      <c r="L7" s="22" t="s">
        <v>149</v>
      </c>
    </row>
    <row r="8" spans="1:12" ht="20.100000000000001" customHeight="1" x14ac:dyDescent="0.2">
      <c r="A8" s="76" t="s">
        <v>93</v>
      </c>
      <c r="B8" s="77"/>
      <c r="C8" s="50"/>
      <c r="D8" s="51"/>
      <c r="E8" s="47"/>
      <c r="F8" s="46"/>
      <c r="G8" s="21"/>
      <c r="L8" s="22" t="s">
        <v>152</v>
      </c>
    </row>
    <row r="9" spans="1:12" ht="20.100000000000001" customHeight="1" x14ac:dyDescent="0.2">
      <c r="A9" s="76" t="s">
        <v>92</v>
      </c>
      <c r="B9" s="77"/>
      <c r="C9" s="50"/>
      <c r="D9" s="51"/>
      <c r="E9" s="47"/>
      <c r="F9" s="46"/>
      <c r="L9" s="23" t="s">
        <v>148</v>
      </c>
    </row>
    <row r="10" spans="1:12" ht="20.100000000000001" customHeight="1" x14ac:dyDescent="0.2">
      <c r="A10" s="76" t="s">
        <v>24</v>
      </c>
      <c r="B10" s="77"/>
      <c r="C10" s="50"/>
      <c r="D10" s="51"/>
      <c r="E10" s="47"/>
      <c r="F10" s="46"/>
    </row>
    <row r="11" spans="1:12" ht="20.100000000000001" customHeight="1" thickBot="1" x14ac:dyDescent="0.25">
      <c r="A11" s="93" t="s">
        <v>25</v>
      </c>
      <c r="B11" s="94"/>
      <c r="C11" s="52"/>
      <c r="D11" s="53"/>
      <c r="E11" s="48"/>
      <c r="F11" s="49"/>
    </row>
    <row r="12" spans="1:12" s="29" customFormat="1" ht="26.25" thickBot="1" x14ac:dyDescent="0.3">
      <c r="A12" s="24" t="s">
        <v>0</v>
      </c>
      <c r="B12" s="25" t="s">
        <v>1</v>
      </c>
      <c r="C12" s="25" t="s">
        <v>2</v>
      </c>
      <c r="D12" s="26" t="s">
        <v>143</v>
      </c>
      <c r="E12" s="27" t="s">
        <v>9</v>
      </c>
      <c r="F12" s="28" t="s">
        <v>10</v>
      </c>
    </row>
    <row r="13" spans="1:12" ht="38.25" hidden="1" outlineLevel="1" x14ac:dyDescent="0.2">
      <c r="A13" s="92" t="s">
        <v>3</v>
      </c>
      <c r="B13" s="81" t="s">
        <v>31</v>
      </c>
      <c r="C13" s="8" t="s">
        <v>136</v>
      </c>
      <c r="D13" s="54"/>
      <c r="E13" s="40" t="str">
        <f>IF(C17="a. De plannen waren veel te optimistisch; er was geen rekening gehouden met mogelijke risico’s of er was sprake van slecht management.",1,IF(C17="b. De plannen waren te optimistisch; er was geen rekening gehouden met mogelijke risico’s.",4,IF(C17="c. De plannen waren realistisch; er was rekening gehouden met mogelijke risico’s.",7,IF(C17="d. De plannen waren flexibel; er was een goed inzicht (proactief) in mogelijke risico’s die invloed hebben op de voortgang en de maatregelen om deze te beheersen.",10,"-"))))</f>
        <v>-</v>
      </c>
      <c r="F13" s="34" t="str">
        <f>IF((COUNT(E13:E72))=0,"-",(AVERAGE(E13:E72)))</f>
        <v>-</v>
      </c>
    </row>
    <row r="14" spans="1:12" ht="25.5" hidden="1" outlineLevel="1" x14ac:dyDescent="0.2">
      <c r="A14" s="70"/>
      <c r="B14" s="82"/>
      <c r="C14" s="9" t="s">
        <v>94</v>
      </c>
      <c r="D14" s="55"/>
      <c r="E14" s="41"/>
      <c r="F14" s="35"/>
    </row>
    <row r="15" spans="1:12" ht="25.5" hidden="1" outlineLevel="1" x14ac:dyDescent="0.2">
      <c r="A15" s="70"/>
      <c r="B15" s="82"/>
      <c r="C15" s="9" t="s">
        <v>134</v>
      </c>
      <c r="D15" s="55"/>
      <c r="E15" s="41"/>
      <c r="F15" s="35"/>
    </row>
    <row r="16" spans="1:12" ht="51" hidden="1" outlineLevel="1" x14ac:dyDescent="0.25">
      <c r="A16" s="70"/>
      <c r="B16" s="82"/>
      <c r="C16" s="9" t="s">
        <v>135</v>
      </c>
      <c r="D16" s="55"/>
      <c r="E16" s="41"/>
      <c r="F16" s="35"/>
      <c r="H16"/>
    </row>
    <row r="17" spans="1:7" ht="52.5" customHeight="1" collapsed="1" x14ac:dyDescent="0.2">
      <c r="A17" s="70"/>
      <c r="B17" s="82"/>
      <c r="C17" s="1"/>
      <c r="D17" s="55"/>
      <c r="E17" s="41"/>
      <c r="F17" s="35"/>
    </row>
    <row r="18" spans="1:7" s="7" customFormat="1" ht="41.25" hidden="1" customHeight="1" outlineLevel="1" x14ac:dyDescent="0.2">
      <c r="A18" s="70"/>
      <c r="B18" s="78" t="s">
        <v>156</v>
      </c>
      <c r="C18" s="10" t="s">
        <v>137</v>
      </c>
      <c r="D18" s="56"/>
      <c r="E18" s="42" t="str">
        <f>IF(C22="a. De gemiddelde voortgang liep meer dan 25 procent (in tijd) achter op de goedgekeurde planning en de aannemer ondernam geen bijsturingsmaatregelen.",1,IF(C22="b. De gemiddelde voortgang liep ongeveer 10 procent (in tijd) achter op de goedgekeurde planning. De aannemer ondernam weinig bijsturingsmaatregelen.",4,IF(C22="c. Vrijwel alle plannen werden door de aannemer op tijd nagekomen.",7,IF(C22="d. Alle gemaakte plannen werden door de aannemer binnen de afgesproken termijn uitgevoerd, mede door veelvuldig bijsturen door de aannemer.",10,"-"))))</f>
        <v>-</v>
      </c>
      <c r="F18" s="35"/>
      <c r="G18" s="6"/>
    </row>
    <row r="19" spans="1:7" s="7" customFormat="1" ht="42.75" hidden="1" customHeight="1" outlineLevel="1" x14ac:dyDescent="0.2">
      <c r="A19" s="70"/>
      <c r="B19" s="79"/>
      <c r="C19" s="10" t="s">
        <v>95</v>
      </c>
      <c r="D19" s="57"/>
      <c r="E19" s="43"/>
      <c r="F19" s="35"/>
      <c r="G19" s="6"/>
    </row>
    <row r="20" spans="1:7" s="7" customFormat="1" ht="25.5" hidden="1" outlineLevel="1" x14ac:dyDescent="0.2">
      <c r="A20" s="70"/>
      <c r="B20" s="79"/>
      <c r="C20" s="10" t="s">
        <v>96</v>
      </c>
      <c r="D20" s="57"/>
      <c r="E20" s="43"/>
      <c r="F20" s="35"/>
    </row>
    <row r="21" spans="1:7" s="7" customFormat="1" ht="44.25" hidden="1" customHeight="1" outlineLevel="1" x14ac:dyDescent="0.2">
      <c r="A21" s="70"/>
      <c r="B21" s="79"/>
      <c r="C21" s="10" t="s">
        <v>138</v>
      </c>
      <c r="D21" s="57"/>
      <c r="E21" s="43"/>
      <c r="F21" s="35"/>
    </row>
    <row r="22" spans="1:7" ht="52.5" customHeight="1" collapsed="1" thickBot="1" x14ac:dyDescent="0.25">
      <c r="A22" s="71"/>
      <c r="B22" s="80"/>
      <c r="C22" s="3"/>
      <c r="D22" s="58"/>
      <c r="E22" s="44"/>
      <c r="F22" s="36"/>
      <c r="G22" s="7"/>
    </row>
    <row r="23" spans="1:7" ht="63.75" hidden="1" outlineLevel="1" x14ac:dyDescent="0.2">
      <c r="A23" s="69" t="s">
        <v>12</v>
      </c>
      <c r="B23" s="81" t="s">
        <v>88</v>
      </c>
      <c r="C23" s="11" t="s">
        <v>97</v>
      </c>
      <c r="D23" s="54"/>
      <c r="E23" s="40" t="str">
        <f>IF(C27="a. De aannemer was herhaaldelijk onbekend met of miste ervaring betreffende het eigen werkgebied en toonde dat het eisen vanuit raakvlakken met of invloeden op andere terreinen onvoldoende beheerst. Er was veel begeleiding nodig.",1,IF(C27="b. De aannemer beheerste het eigen werkgebied redelijk tot voldoende, maar was herhaaldelijk onbekend met eisen vanuit raakvlakken met en invloeden op andere terreinen. Er was herhaaldelijk begeleiding nodig.",4,IF(C27="c. De aannemer beheerste het eigen werkgebied voldoende en was bekend met eisen vanuit raakvlakken met en invloeden op andere terreinen. Er was weinig begeleiding nodig.",7,IF(C27="d. Geen aansturing nodig en de aannemer is meedenkend, vooruitdenkend en initiatief nemend tot verbeteringen.",10,"-"))))</f>
        <v>-</v>
      </c>
      <c r="F23" s="96" t="str">
        <f>IF(COUNT(E23:E32)=0,"-",AVERAGE(E23:E32))</f>
        <v>-</v>
      </c>
      <c r="G23" s="7"/>
    </row>
    <row r="24" spans="1:7" ht="54" hidden="1" customHeight="1" outlineLevel="1" x14ac:dyDescent="0.2">
      <c r="A24" s="88"/>
      <c r="B24" s="82"/>
      <c r="C24" s="10" t="s">
        <v>98</v>
      </c>
      <c r="D24" s="55"/>
      <c r="E24" s="41"/>
      <c r="F24" s="97"/>
    </row>
    <row r="25" spans="1:7" ht="51" hidden="1" outlineLevel="1" x14ac:dyDescent="0.2">
      <c r="A25" s="88"/>
      <c r="B25" s="82"/>
      <c r="C25" s="10" t="s">
        <v>99</v>
      </c>
      <c r="D25" s="55"/>
      <c r="E25" s="41"/>
      <c r="F25" s="97"/>
    </row>
    <row r="26" spans="1:7" ht="38.25" hidden="1" outlineLevel="1" x14ac:dyDescent="0.2">
      <c r="A26" s="88"/>
      <c r="B26" s="82"/>
      <c r="C26" s="10" t="s">
        <v>100</v>
      </c>
      <c r="D26" s="55"/>
      <c r="E26" s="41"/>
      <c r="F26" s="97"/>
    </row>
    <row r="27" spans="1:7" ht="52.5" customHeight="1" collapsed="1" x14ac:dyDescent="0.2">
      <c r="A27" s="88"/>
      <c r="B27" s="82"/>
      <c r="C27" s="1"/>
      <c r="D27" s="55"/>
      <c r="E27" s="41"/>
      <c r="F27" s="97"/>
    </row>
    <row r="28" spans="1:7" ht="63.75" hidden="1" outlineLevel="1" x14ac:dyDescent="0.2">
      <c r="A28" s="88"/>
      <c r="B28" s="83" t="s">
        <v>77</v>
      </c>
      <c r="C28" s="10" t="s">
        <v>101</v>
      </c>
      <c r="D28" s="55"/>
      <c r="E28" s="95" t="str">
        <f>IF(C32="a. De kwaliteit van het werk was dusdanig onder de maat dat niet na is te gaan of de aannemer het risicomanagement heeft toegepast. Onderaannemers leverden onvoldoende kwaliteit en werkten ongecoördineerd.",1,IF(C32="b. De  aannemer signaleerde en beheerste risico’s onvoldoende en beheersmaatregelen werden niet altijd correct uitgevoerd. Onderaannemers leverden voldoende kwaliteit maar werden slecht gecoördineerd.",4,IF(C32="c. De  aannemer heeft de meeste risico’s goed gesignaleerd en beheersmaatregelen goed toegepast en geëvalueerd. Onderaannemers leverden goede kwaliteit.",7,IF(C32="d. De  aannemer heeft risico’s goed gesignaleerd en heeft beheersmaatregelen goed toegepast. De  aannemer liet tevens de belangen van de opdrachtgever in zijn beheersmaatregelen doorklinken. Het werk van onderaannemers was goed.",10,"-"))))</f>
        <v>-</v>
      </c>
      <c r="F28" s="97"/>
    </row>
    <row r="29" spans="1:7" ht="63.75" hidden="1" outlineLevel="1" x14ac:dyDescent="0.2">
      <c r="A29" s="88"/>
      <c r="B29" s="82"/>
      <c r="C29" s="10" t="s">
        <v>102</v>
      </c>
      <c r="D29" s="55"/>
      <c r="E29" s="41"/>
      <c r="F29" s="97"/>
    </row>
    <row r="30" spans="1:7" ht="51" hidden="1" outlineLevel="1" x14ac:dyDescent="0.2">
      <c r="A30" s="88"/>
      <c r="B30" s="82"/>
      <c r="C30" s="10" t="s">
        <v>103</v>
      </c>
      <c r="D30" s="55"/>
      <c r="E30" s="41"/>
      <c r="F30" s="97"/>
    </row>
    <row r="31" spans="1:7" ht="76.5" hidden="1" outlineLevel="1" x14ac:dyDescent="0.2">
      <c r="A31" s="88"/>
      <c r="B31" s="82"/>
      <c r="C31" s="10" t="s">
        <v>139</v>
      </c>
      <c r="D31" s="55"/>
      <c r="E31" s="41"/>
      <c r="F31" s="97"/>
    </row>
    <row r="32" spans="1:7" ht="52.5" customHeight="1" collapsed="1" thickBot="1" x14ac:dyDescent="0.25">
      <c r="A32" s="89"/>
      <c r="B32" s="84"/>
      <c r="C32" s="3"/>
      <c r="D32" s="66"/>
      <c r="E32" s="68"/>
      <c r="F32" s="98"/>
    </row>
    <row r="33" spans="1:9" ht="38.25" hidden="1" outlineLevel="1" x14ac:dyDescent="0.2">
      <c r="A33" s="85" t="s">
        <v>50</v>
      </c>
      <c r="B33" s="81" t="s">
        <v>78</v>
      </c>
      <c r="C33" s="11" t="s">
        <v>104</v>
      </c>
      <c r="D33" s="54"/>
      <c r="E33" s="40" t="str">
        <f>IF(C37="a. Beide partijen behartigden alleen eigen belangen of weigerden uit de conflictsfeer te komen en communiceerden hier onvoldoende over.",1,IF(C37="b. Beide partijen konden zich verplaatsen in elkaars belangen en mogelijke problemen konden besproken worden. Bij het zoeken naar oplossingen kon echter de conflictsfeer niet vermeden worden.",4,IF(C37="c. Beide partijen konden zich verplaatsen in elkaars belangen en mogelijke problemen konden besproken worden. Bij het zoeken naar oplossingen werd ook veelvuldig samengewerkt.",7,IF(C37="d. Beide partijen voelden zich verantwoordelijk voor belangen van de andere partij. Daarvoor werd altijd de samenwerking opgezocht en werd op een proactieve wijze over mogelijke problemen gecommuniceerd.",10,"-"))))</f>
        <v>-</v>
      </c>
      <c r="F33" s="34" t="str">
        <f>IF((COUNT(E33:E47))=0,"-",(AVERAGE(E33:E47)))</f>
        <v>-</v>
      </c>
    </row>
    <row r="34" spans="1:9" ht="51" hidden="1" outlineLevel="1" x14ac:dyDescent="0.2">
      <c r="A34" s="86"/>
      <c r="B34" s="82"/>
      <c r="C34" s="10" t="s">
        <v>105</v>
      </c>
      <c r="D34" s="55"/>
      <c r="E34" s="41"/>
      <c r="F34" s="99"/>
    </row>
    <row r="35" spans="1:9" ht="51" hidden="1" outlineLevel="1" x14ac:dyDescent="0.2">
      <c r="A35" s="86"/>
      <c r="B35" s="82"/>
      <c r="C35" s="10" t="s">
        <v>106</v>
      </c>
      <c r="D35" s="55"/>
      <c r="E35" s="41"/>
      <c r="F35" s="99"/>
    </row>
    <row r="36" spans="1:9" ht="51" hidden="1" outlineLevel="1" x14ac:dyDescent="0.2">
      <c r="A36" s="86"/>
      <c r="B36" s="82"/>
      <c r="C36" s="10" t="s">
        <v>107</v>
      </c>
      <c r="D36" s="55"/>
      <c r="E36" s="41"/>
      <c r="F36" s="99"/>
    </row>
    <row r="37" spans="1:9" ht="52.5" customHeight="1" collapsed="1" x14ac:dyDescent="0.2">
      <c r="A37" s="86"/>
      <c r="B37" s="82"/>
      <c r="C37" s="1"/>
      <c r="D37" s="55"/>
      <c r="E37" s="41"/>
      <c r="F37" s="99"/>
    </row>
    <row r="38" spans="1:9" ht="25.5" hidden="1" outlineLevel="1" x14ac:dyDescent="0.2">
      <c r="A38" s="86"/>
      <c r="B38" s="83" t="s">
        <v>79</v>
      </c>
      <c r="C38" s="10" t="s">
        <v>108</v>
      </c>
      <c r="D38" s="55"/>
      <c r="E38" s="95" t="str">
        <f>IF(C42="a. De aannemer kwam afspraken niet na, ook niet na rappelleren door de opdrachtgever.",1,IF(C42="b. De aannemer kwam afspraken niet meteen na, maar wel na rappelleren door de opdrachtgever.",4,IF(C42="c. De aannemer kwam de meeste afspraken na.",7,IF(C42="d. De aannemer kwam alle afspraken na, vaak ruim voor de deadline.",10,"-"))))</f>
        <v>-</v>
      </c>
      <c r="F38" s="99"/>
    </row>
    <row r="39" spans="1:9" ht="25.5" hidden="1" outlineLevel="1" x14ac:dyDescent="0.2">
      <c r="A39" s="86"/>
      <c r="B39" s="82"/>
      <c r="C39" s="10" t="s">
        <v>109</v>
      </c>
      <c r="D39" s="55"/>
      <c r="E39" s="41"/>
      <c r="F39" s="99"/>
    </row>
    <row r="40" spans="1:9" hidden="1" outlineLevel="1" x14ac:dyDescent="0.2">
      <c r="A40" s="86"/>
      <c r="B40" s="82"/>
      <c r="C40" s="10" t="s">
        <v>110</v>
      </c>
      <c r="D40" s="55"/>
      <c r="E40" s="41"/>
      <c r="F40" s="99"/>
    </row>
    <row r="41" spans="1:9" ht="25.5" hidden="1" outlineLevel="1" x14ac:dyDescent="0.2">
      <c r="A41" s="86"/>
      <c r="B41" s="82"/>
      <c r="C41" s="10" t="s">
        <v>111</v>
      </c>
      <c r="D41" s="55"/>
      <c r="E41" s="41"/>
      <c r="F41" s="99"/>
    </row>
    <row r="42" spans="1:9" ht="52.5" customHeight="1" collapsed="1" x14ac:dyDescent="0.2">
      <c r="A42" s="86"/>
      <c r="B42" s="82"/>
      <c r="C42" s="1"/>
      <c r="D42" s="55"/>
      <c r="E42" s="41"/>
      <c r="F42" s="99"/>
    </row>
    <row r="43" spans="1:9" ht="51" hidden="1" outlineLevel="1" x14ac:dyDescent="0.2">
      <c r="A43" s="86"/>
      <c r="B43" s="83" t="s">
        <v>80</v>
      </c>
      <c r="C43" s="10" t="s">
        <v>112</v>
      </c>
      <c r="D43" s="55"/>
      <c r="E43" s="95" t="str">
        <f>IF(C47="a. Contractwijzigingen opgedragen door de opdrachtgever of op initiatief van de aannemer waren slecht bespreekbaar en leidden tot een niet bevredigend resultaat.",1,IF(C47="b. Contractwijzigingen opgedragen door de opdrachtgever of op initiatief van de aannemer waren moeizaam bespreekbaar, maar leidden tot een bevredigend resultaat.",4,IF(C47="c. Contractwijzigingen opgedragen door de opdrachtgever of op initiatief van de aannemer waren bespreekbaar en leidden tot een bevredigend resultaat.",7,IF(C47="d. Contractwijzigingen opgedragen door de opdrachtgever of op initiatief van de aannemer waren goed bespreekbaar en leidden tot een uitstekend resultaat, doordat de aannemer in ruime mate meedacht in het belang van de opdrachtgever.",10,"-"))))</f>
        <v>-</v>
      </c>
      <c r="F43" s="99"/>
    </row>
    <row r="44" spans="1:9" ht="51" hidden="1" outlineLevel="1" x14ac:dyDescent="0.2">
      <c r="A44" s="86"/>
      <c r="B44" s="82"/>
      <c r="C44" s="10" t="s">
        <v>113</v>
      </c>
      <c r="D44" s="55"/>
      <c r="E44" s="41"/>
      <c r="F44" s="99"/>
    </row>
    <row r="45" spans="1:9" ht="51" hidden="1" outlineLevel="1" x14ac:dyDescent="0.2">
      <c r="A45" s="86"/>
      <c r="B45" s="82"/>
      <c r="C45" s="10" t="s">
        <v>140</v>
      </c>
      <c r="D45" s="55"/>
      <c r="E45" s="41"/>
      <c r="F45" s="99"/>
    </row>
    <row r="46" spans="1:9" ht="63.75" hidden="1" outlineLevel="1" x14ac:dyDescent="0.2">
      <c r="A46" s="86"/>
      <c r="B46" s="82"/>
      <c r="C46" s="10" t="s">
        <v>114</v>
      </c>
      <c r="D46" s="55"/>
      <c r="E46" s="41"/>
      <c r="F46" s="99"/>
    </row>
    <row r="47" spans="1:9" ht="52.5" customHeight="1" collapsed="1" thickBot="1" x14ac:dyDescent="0.25">
      <c r="A47" s="87"/>
      <c r="B47" s="84"/>
      <c r="C47" s="3"/>
      <c r="D47" s="66"/>
      <c r="E47" s="68"/>
      <c r="F47" s="100"/>
      <c r="I47" s="17"/>
    </row>
    <row r="48" spans="1:9" ht="38.25" hidden="1" outlineLevel="1" x14ac:dyDescent="0.2">
      <c r="A48" s="69" t="s">
        <v>16</v>
      </c>
      <c r="B48" s="81" t="s">
        <v>81</v>
      </c>
      <c r="C48" s="11" t="s">
        <v>115</v>
      </c>
      <c r="D48" s="54"/>
      <c r="E48" s="40" t="str">
        <f>IF(C52="a. De aannemer schonk geen of onvoldoende aandacht aan integrale veiligheid. Hij voldeed soms niet aan wet- en regelgeving.",1,IF(C52="b. De aannemer schonk slechts de hoognodige aandacht aan integrale veiligheid",4,IF(C52="c. De aannemer schonk voldoende aandacht aan integrale veiligheid",7,IF(C52="d. De aannemer schonk proactief en meer dan wettelijk verplicht aandacht aan integrale veiligheid.",10,"-"))))</f>
        <v>-</v>
      </c>
      <c r="F48" s="34" t="str">
        <f>IF((COUNT(E48:E57))=0,"-",(AVERAGE(E48:E57)))</f>
        <v>-</v>
      </c>
    </row>
    <row r="49" spans="1:6" ht="25.5" hidden="1" outlineLevel="1" x14ac:dyDescent="0.2">
      <c r="A49" s="72"/>
      <c r="B49" s="82"/>
      <c r="C49" s="10" t="s">
        <v>116</v>
      </c>
      <c r="D49" s="55"/>
      <c r="E49" s="41"/>
      <c r="F49" s="35"/>
    </row>
    <row r="50" spans="1:6" ht="25.5" hidden="1" outlineLevel="1" x14ac:dyDescent="0.2">
      <c r="A50" s="72"/>
      <c r="B50" s="82"/>
      <c r="C50" s="10" t="s">
        <v>117</v>
      </c>
      <c r="D50" s="55"/>
      <c r="E50" s="41"/>
      <c r="F50" s="35"/>
    </row>
    <row r="51" spans="1:6" ht="25.5" hidden="1" outlineLevel="1" x14ac:dyDescent="0.2">
      <c r="A51" s="72"/>
      <c r="B51" s="82"/>
      <c r="C51" s="10" t="s">
        <v>118</v>
      </c>
      <c r="D51" s="55"/>
      <c r="E51" s="41"/>
      <c r="F51" s="35"/>
    </row>
    <row r="52" spans="1:6" ht="52.5" customHeight="1" collapsed="1" x14ac:dyDescent="0.2">
      <c r="A52" s="72"/>
      <c r="B52" s="82"/>
      <c r="C52" s="1"/>
      <c r="D52" s="55"/>
      <c r="E52" s="41"/>
      <c r="F52" s="35"/>
    </row>
    <row r="53" spans="1:6" ht="38.25" hidden="1" customHeight="1" outlineLevel="1" x14ac:dyDescent="0.2">
      <c r="A53" s="72"/>
      <c r="B53" s="83" t="s">
        <v>82</v>
      </c>
      <c r="C53" s="10" t="s">
        <v>119</v>
      </c>
      <c r="D53" s="55"/>
      <c r="E53" s="95" t="str">
        <f>IF(C57="a. Het werkterrein, de keet en de bouwplaats waren vaak vervuild. Afval en zwerfvuil werden niet verwijderd. Het werkterrein was rommelig ingericht",1,IF(C57="b. Afval en vuil werden af en toe verwijderd waardoor  bouwplaats en werkterrein soms netjes en soms vervuild en rommelig waren. De opdrachtgever moest de aannemer hier regelmatig op wijzen",4,IF(C57="c. De aannemer ruimde werkterrein en bouwplaats regelmatig op en volgde hierin aanmerkingen van de opdrachtgever goed op. ",7,IF(C57="d. Afval en vuil werden altijd snel verwijderd, op eigen initiatief van de aannemer. De indeling van het werkterrein was van begin tot eind duidelijk.",10,"-"))))</f>
        <v>-</v>
      </c>
      <c r="F53" s="35"/>
    </row>
    <row r="54" spans="1:6" ht="38.25" hidden="1" customHeight="1" outlineLevel="1" x14ac:dyDescent="0.2">
      <c r="A54" s="72"/>
      <c r="B54" s="82"/>
      <c r="C54" s="10" t="s">
        <v>120</v>
      </c>
      <c r="D54" s="55"/>
      <c r="E54" s="41"/>
      <c r="F54" s="35"/>
    </row>
    <row r="55" spans="1:6" ht="38.25" hidden="1" customHeight="1" outlineLevel="1" x14ac:dyDescent="0.2">
      <c r="A55" s="72"/>
      <c r="B55" s="82"/>
      <c r="C55" s="10" t="s">
        <v>121</v>
      </c>
      <c r="D55" s="55"/>
      <c r="E55" s="41"/>
      <c r="F55" s="35"/>
    </row>
    <row r="56" spans="1:6" ht="38.25" hidden="1" customHeight="1" outlineLevel="1" x14ac:dyDescent="0.2">
      <c r="A56" s="72"/>
      <c r="B56" s="82"/>
      <c r="C56" s="10" t="s">
        <v>122</v>
      </c>
      <c r="D56" s="55"/>
      <c r="E56" s="41"/>
      <c r="F56" s="35"/>
    </row>
    <row r="57" spans="1:6" ht="52.5" customHeight="1" collapsed="1" thickBot="1" x14ac:dyDescent="0.25">
      <c r="A57" s="73"/>
      <c r="B57" s="84"/>
      <c r="C57" s="3"/>
      <c r="D57" s="66"/>
      <c r="E57" s="68"/>
      <c r="F57" s="36"/>
    </row>
    <row r="58" spans="1:6" ht="52.5" hidden="1" customHeight="1" outlineLevel="1" x14ac:dyDescent="0.2">
      <c r="A58" s="69" t="s">
        <v>83</v>
      </c>
      <c r="B58" s="37" t="s">
        <v>85</v>
      </c>
      <c r="C58" s="11" t="s">
        <v>123</v>
      </c>
      <c r="D58" s="62"/>
      <c r="E58" s="40" t="str">
        <f>IF(C62="a. De aannemer communiceerde slecht met de omgeving en/of informeerde de opdrachtgever niet over de geluiden uit de omgeving. Hierdoor heeft de opdrachtgever veel (vermijdbare) klachten ontvangen.",1,IF(C62="b. De aannemer communiceerde onvoldoende met de omgeving en/of informeerde de opdrachtgever te weinig over geluiden uit de omgeving. Hierdoor heeft de opdrachtgever enkele (vermijdbare) klachten ontvangen.",4,IF(C62="c. De aannemer communiceerde voldoende met de omgeving en/of informeerde de opdrachtgever voldoende over geluiden uit de omgeving. Hierdoor heeft de opdrachtgever bijna geen (vermijdbare) klachten ontvangen.",7,IF(C62="d. De aannemer communiceerde proactief met de omgeving en/of informeerde de opdrachtgever goed over geluiden uit de omgeving. Hierdoor heeft de opdrachtgever geen moeilijkheden met de omgeving gehad.",10,"-"))))</f>
        <v>-</v>
      </c>
      <c r="F58" s="34" t="str">
        <f>IF((COUNT(E58:E67))=0,"-",(AVERAGE(E58:E67)))</f>
        <v>-</v>
      </c>
    </row>
    <row r="59" spans="1:6" ht="63.75" hidden="1" outlineLevel="1" x14ac:dyDescent="0.2">
      <c r="A59" s="70"/>
      <c r="B59" s="38"/>
      <c r="C59" s="10" t="s">
        <v>124</v>
      </c>
      <c r="D59" s="63"/>
      <c r="E59" s="41"/>
      <c r="F59" s="35"/>
    </row>
    <row r="60" spans="1:6" ht="63.75" hidden="1" outlineLevel="1" x14ac:dyDescent="0.2">
      <c r="A60" s="70"/>
      <c r="B60" s="38"/>
      <c r="C60" s="10" t="s">
        <v>125</v>
      </c>
      <c r="D60" s="63"/>
      <c r="E60" s="41"/>
      <c r="F60" s="35"/>
    </row>
    <row r="61" spans="1:6" ht="63.75" hidden="1" outlineLevel="1" x14ac:dyDescent="0.2">
      <c r="A61" s="70"/>
      <c r="B61" s="38"/>
      <c r="C61" s="10" t="s">
        <v>141</v>
      </c>
      <c r="D61" s="63"/>
      <c r="E61" s="41"/>
      <c r="F61" s="35"/>
    </row>
    <row r="62" spans="1:6" ht="52.5" customHeight="1" collapsed="1" x14ac:dyDescent="0.2">
      <c r="A62" s="70"/>
      <c r="B62" s="39"/>
      <c r="C62" s="1"/>
      <c r="D62" s="64"/>
      <c r="E62" s="41"/>
      <c r="F62" s="35"/>
    </row>
    <row r="63" spans="1:6" ht="51" hidden="1" outlineLevel="1" x14ac:dyDescent="0.2">
      <c r="A63" s="70"/>
      <c r="B63" s="83" t="s">
        <v>86</v>
      </c>
      <c r="C63" s="20" t="s">
        <v>126</v>
      </c>
      <c r="D63" s="65"/>
      <c r="E63" s="67" t="str">
        <f>IF(C67="a. De aannemer had geen inzicht in de belangrijke milieuaspecten en nam geen of nauwelijks maatregelen om negatieve milieuaspecten te voorkomen/beperken.",1,IF(C67="b. De aannemer had wel inzicht in de belangrijke milieuaspecten maar nam onvoldoende structureel maatregelen om negatieve milieuaspecten te voorkomen/beperken.",4,IF(C67="c. De aannemer had een goed inzicht in de belangrijke milieuaspecten en nam voldoende structureel maatregelen om negatieve milieuaspecten te voorkomen/beperken.",7,IF(C67="d. De aannemer had een goed inzicht in de belangrijke milieuaspecten en nam voldoende structureel maatregelen om negatieve milieuaspecten te voorkomen/beperken. Daarnaast heeft de  aannemer ook positief gestuurd op milieuaspecten in de keten.",10,"-"))))</f>
        <v>-</v>
      </c>
      <c r="F63" s="35"/>
    </row>
    <row r="64" spans="1:6" ht="51" hidden="1" outlineLevel="1" x14ac:dyDescent="0.2">
      <c r="A64" s="70"/>
      <c r="B64" s="82"/>
      <c r="C64" s="10" t="s">
        <v>127</v>
      </c>
      <c r="D64" s="55"/>
      <c r="E64" s="41"/>
      <c r="F64" s="35"/>
    </row>
    <row r="65" spans="1:6" ht="51" hidden="1" outlineLevel="1" x14ac:dyDescent="0.2">
      <c r="A65" s="70"/>
      <c r="B65" s="82"/>
      <c r="C65" s="10" t="s">
        <v>128</v>
      </c>
      <c r="D65" s="55"/>
      <c r="E65" s="41"/>
      <c r="F65" s="35"/>
    </row>
    <row r="66" spans="1:6" ht="76.5" hidden="1" outlineLevel="1" x14ac:dyDescent="0.2">
      <c r="A66" s="70"/>
      <c r="B66" s="82"/>
      <c r="C66" s="10" t="s">
        <v>129</v>
      </c>
      <c r="D66" s="55"/>
      <c r="E66" s="41"/>
      <c r="F66" s="35"/>
    </row>
    <row r="67" spans="1:6" ht="52.5" customHeight="1" collapsed="1" thickBot="1" x14ac:dyDescent="0.25">
      <c r="A67" s="71"/>
      <c r="B67" s="84"/>
      <c r="C67" s="3"/>
      <c r="D67" s="66"/>
      <c r="E67" s="68"/>
      <c r="F67" s="36"/>
    </row>
    <row r="68" spans="1:6" ht="51" hidden="1" outlineLevel="1" x14ac:dyDescent="0.2">
      <c r="A68" s="69" t="s">
        <v>84</v>
      </c>
      <c r="B68" s="78" t="s">
        <v>87</v>
      </c>
      <c r="C68" s="10" t="s">
        <v>130</v>
      </c>
      <c r="D68" s="56"/>
      <c r="E68" s="42" t="str">
        <f>IF(C72="a. De aannemer heeft bewijsdocumenten en revisies niet overgedragen aan de opdrachtgever. Zelfs niet nadat de opdrachtgever heeft verzocht om dit alsnog te doen.",1,IF(C72="b. De aannemer heeft bewijsdocumenten en revisies buiten de daarvoor gestelde termijn overgedragen aan de opdrachtgever en/of deze documenten waren van onvoldoende kwaliteit.",4,IF(C72="c. De aannemer heeft bewijsdocumenten en revisies binnen de daarvoor gestelde termijn overgedragen aan de opdrachtgever.",7,IF(C72="d. De aannemer heeft bewijsdocumenten en revisies binnen de daarvoor gestelde termijn ter acceptatie voorgelegd aan de opdrachtgever en deze documenten waren van goede kwaliteit.",10,"-"))))</f>
        <v>-</v>
      </c>
      <c r="F68" s="61" t="str">
        <f>+E68</f>
        <v>-</v>
      </c>
    </row>
    <row r="69" spans="1:6" ht="51" hidden="1" outlineLevel="1" x14ac:dyDescent="0.2">
      <c r="A69" s="70"/>
      <c r="B69" s="79"/>
      <c r="C69" s="10" t="s">
        <v>131</v>
      </c>
      <c r="D69" s="57"/>
      <c r="E69" s="43"/>
      <c r="F69" s="35"/>
    </row>
    <row r="70" spans="1:6" ht="38.25" hidden="1" outlineLevel="1" x14ac:dyDescent="0.2">
      <c r="A70" s="70"/>
      <c r="B70" s="79"/>
      <c r="C70" s="10" t="s">
        <v>132</v>
      </c>
      <c r="D70" s="57"/>
      <c r="E70" s="43"/>
      <c r="F70" s="35"/>
    </row>
    <row r="71" spans="1:6" ht="51" hidden="1" outlineLevel="1" x14ac:dyDescent="0.2">
      <c r="A71" s="70"/>
      <c r="B71" s="79"/>
      <c r="C71" s="10" t="s">
        <v>133</v>
      </c>
      <c r="D71" s="57"/>
      <c r="E71" s="43"/>
      <c r="F71" s="35"/>
    </row>
    <row r="72" spans="1:6" ht="52.5" customHeight="1" collapsed="1" thickBot="1" x14ac:dyDescent="0.25">
      <c r="A72" s="71"/>
      <c r="B72" s="80"/>
      <c r="C72" s="3"/>
      <c r="D72" s="58"/>
      <c r="E72" s="44"/>
      <c r="F72" s="36"/>
    </row>
  </sheetData>
  <mergeCells count="71">
    <mergeCell ref="D28:D32"/>
    <mergeCell ref="D38:D42"/>
    <mergeCell ref="D33:D37"/>
    <mergeCell ref="C8:D8"/>
    <mergeCell ref="F23:F32"/>
    <mergeCell ref="F33:F47"/>
    <mergeCell ref="E38:E42"/>
    <mergeCell ref="D43:D47"/>
    <mergeCell ref="E43:E47"/>
    <mergeCell ref="E33:E37"/>
    <mergeCell ref="E23:E27"/>
    <mergeCell ref="E28:E32"/>
    <mergeCell ref="D13:D17"/>
    <mergeCell ref="D48:D52"/>
    <mergeCell ref="E48:E52"/>
    <mergeCell ref="B53:B57"/>
    <mergeCell ref="D53:D57"/>
    <mergeCell ref="E53:E57"/>
    <mergeCell ref="C2:D2"/>
    <mergeCell ref="A7:B7"/>
    <mergeCell ref="A8:B8"/>
    <mergeCell ref="A13:A22"/>
    <mergeCell ref="A10:B10"/>
    <mergeCell ref="A11:B11"/>
    <mergeCell ref="B13:B17"/>
    <mergeCell ref="B18:B22"/>
    <mergeCell ref="A3:B3"/>
    <mergeCell ref="C5:D5"/>
    <mergeCell ref="A6:B6"/>
    <mergeCell ref="C6:D6"/>
    <mergeCell ref="A9:B9"/>
    <mergeCell ref="A5:B5"/>
    <mergeCell ref="C4:D4"/>
    <mergeCell ref="A68:A72"/>
    <mergeCell ref="A58:A67"/>
    <mergeCell ref="A48:A57"/>
    <mergeCell ref="A2:B2"/>
    <mergeCell ref="A4:B4"/>
    <mergeCell ref="B68:B72"/>
    <mergeCell ref="B48:B52"/>
    <mergeCell ref="B63:B67"/>
    <mergeCell ref="A33:A47"/>
    <mergeCell ref="B23:B27"/>
    <mergeCell ref="A23:A32"/>
    <mergeCell ref="B43:B47"/>
    <mergeCell ref="B33:B37"/>
    <mergeCell ref="B38:B42"/>
    <mergeCell ref="B28:B32"/>
    <mergeCell ref="F68:F72"/>
    <mergeCell ref="D68:D72"/>
    <mergeCell ref="E68:E72"/>
    <mergeCell ref="E58:E62"/>
    <mergeCell ref="D58:D62"/>
    <mergeCell ref="D63:D67"/>
    <mergeCell ref="E63:E67"/>
    <mergeCell ref="A1:C1"/>
    <mergeCell ref="D1:F1"/>
    <mergeCell ref="F13:F22"/>
    <mergeCell ref="B58:B62"/>
    <mergeCell ref="E13:E17"/>
    <mergeCell ref="E18:E22"/>
    <mergeCell ref="E3:F11"/>
    <mergeCell ref="C10:D10"/>
    <mergeCell ref="C11:D11"/>
    <mergeCell ref="C3:D3"/>
    <mergeCell ref="F48:F57"/>
    <mergeCell ref="F58:F67"/>
    <mergeCell ref="C9:D9"/>
    <mergeCell ref="D23:D27"/>
    <mergeCell ref="D18:D22"/>
    <mergeCell ref="E2:F2"/>
  </mergeCells>
  <phoneticPr fontId="14" type="noConversion"/>
  <dataValidations count="2">
    <dataValidation type="list" allowBlank="1" showInputMessage="1" showErrorMessage="1" sqref="C22 C72 C32 C27 C37 C42 C47 C52 C67 C57 C62">
      <formula1>C18:C21</formula1>
    </dataValidation>
    <dataValidation type="list" allowBlank="1" showInputMessage="1" showErrorMessage="1" sqref="C17">
      <formula1>$C$13:$C$16</formula1>
    </dataValidation>
  </dataValidations>
  <printOptions horizontalCentered="1"/>
  <pageMargins left="0.51181102362204722" right="0.51181102362204722" top="0.94488188976377963" bottom="0.55118110236220474" header="0.31496062992125984" footer="0.31496062992125984"/>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locked="0" defaultSize="0" autoLine="0" autoPict="0">
                <anchor moveWithCells="1">
                  <from>
                    <xdr:col>2</xdr:col>
                    <xdr:colOff>0</xdr:colOff>
                    <xdr:row>4</xdr:row>
                    <xdr:rowOff>9525</xdr:rowOff>
                  </from>
                  <to>
                    <xdr:col>3</xdr:col>
                    <xdr:colOff>2657475</xdr:colOff>
                    <xdr:row>4</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I62"/>
  <sheetViews>
    <sheetView workbookViewId="0">
      <selection activeCell="C3" sqref="C3:D3"/>
    </sheetView>
  </sheetViews>
  <sheetFormatPr defaultColWidth="27" defaultRowHeight="12.75" outlineLevelRow="1" x14ac:dyDescent="0.2"/>
  <cols>
    <col min="1" max="1" width="14.7109375" style="5" customWidth="1"/>
    <col min="2" max="3" width="28.5703125" style="5" customWidth="1"/>
    <col min="4" max="4" width="40" style="5" customWidth="1"/>
    <col min="5" max="5" width="10.7109375" style="6" customWidth="1"/>
    <col min="6" max="6" width="10.85546875" style="6" customWidth="1"/>
    <col min="7" max="16384" width="27" style="6"/>
  </cols>
  <sheetData>
    <row r="1" spans="1:6" ht="108" customHeight="1" thickBot="1" x14ac:dyDescent="0.25">
      <c r="A1" s="101" t="s">
        <v>65</v>
      </c>
      <c r="B1" s="102"/>
      <c r="C1" s="102"/>
      <c r="D1" s="102"/>
      <c r="E1" s="102"/>
      <c r="F1" s="103"/>
    </row>
    <row r="2" spans="1:6" ht="15" x14ac:dyDescent="0.2">
      <c r="A2" s="104" t="s">
        <v>155</v>
      </c>
      <c r="B2" s="105"/>
      <c r="C2" s="90"/>
      <c r="D2" s="91"/>
      <c r="E2" s="59" t="s">
        <v>11</v>
      </c>
      <c r="F2" s="60"/>
    </row>
    <row r="3" spans="1:6" x14ac:dyDescent="0.2">
      <c r="A3" s="106" t="s">
        <v>20</v>
      </c>
      <c r="B3" s="107"/>
      <c r="C3" s="50"/>
      <c r="D3" s="51"/>
      <c r="E3" s="45" t="str">
        <f>IF(COUNT(F13:F62)=0,"-",AVERAGE(F13:F62))</f>
        <v>-</v>
      </c>
      <c r="F3" s="46"/>
    </row>
    <row r="4" spans="1:6" x14ac:dyDescent="0.2">
      <c r="A4" s="106" t="s">
        <v>21</v>
      </c>
      <c r="B4" s="107"/>
      <c r="C4" s="50"/>
      <c r="D4" s="51"/>
      <c r="E4" s="47"/>
      <c r="F4" s="46"/>
    </row>
    <row r="5" spans="1:6" x14ac:dyDescent="0.2">
      <c r="A5" s="108" t="s">
        <v>28</v>
      </c>
      <c r="B5" s="109"/>
      <c r="C5" s="50"/>
      <c r="D5" s="51"/>
      <c r="E5" s="47"/>
      <c r="F5" s="46"/>
    </row>
    <row r="6" spans="1:6" x14ac:dyDescent="0.2">
      <c r="A6" s="108" t="s">
        <v>29</v>
      </c>
      <c r="B6" s="109"/>
      <c r="C6" s="50"/>
      <c r="D6" s="51"/>
      <c r="E6" s="47"/>
      <c r="F6" s="46"/>
    </row>
    <row r="7" spans="1:6" x14ac:dyDescent="0.2">
      <c r="A7" s="108" t="s">
        <v>30</v>
      </c>
      <c r="B7" s="109"/>
      <c r="C7" s="50"/>
      <c r="D7" s="51"/>
      <c r="E7" s="47"/>
      <c r="F7" s="46"/>
    </row>
    <row r="8" spans="1:6" x14ac:dyDescent="0.2">
      <c r="A8" s="108" t="s">
        <v>22</v>
      </c>
      <c r="B8" s="109"/>
      <c r="C8" s="50"/>
      <c r="D8" s="51"/>
      <c r="E8" s="47"/>
      <c r="F8" s="46"/>
    </row>
    <row r="9" spans="1:6" x14ac:dyDescent="0.2">
      <c r="A9" s="106" t="s">
        <v>23</v>
      </c>
      <c r="B9" s="107"/>
      <c r="C9" s="50"/>
      <c r="D9" s="51"/>
      <c r="E9" s="47"/>
      <c r="F9" s="46"/>
    </row>
    <row r="10" spans="1:6" x14ac:dyDescent="0.2">
      <c r="A10" s="106" t="s">
        <v>24</v>
      </c>
      <c r="B10" s="107"/>
      <c r="C10" s="50"/>
      <c r="D10" s="51"/>
      <c r="E10" s="47"/>
      <c r="F10" s="46"/>
    </row>
    <row r="11" spans="1:6" ht="13.5" thickBot="1" x14ac:dyDescent="0.25">
      <c r="A11" s="110" t="s">
        <v>25</v>
      </c>
      <c r="B11" s="111"/>
      <c r="C11" s="52"/>
      <c r="D11" s="53"/>
      <c r="E11" s="48"/>
      <c r="F11" s="49"/>
    </row>
    <row r="12" spans="1:6" ht="26.25" thickBot="1" x14ac:dyDescent="0.25">
      <c r="A12" s="12" t="s">
        <v>0</v>
      </c>
      <c r="B12" s="13" t="s">
        <v>1</v>
      </c>
      <c r="C12" s="13" t="s">
        <v>2</v>
      </c>
      <c r="D12" s="14" t="s">
        <v>8</v>
      </c>
      <c r="E12" s="15" t="s">
        <v>9</v>
      </c>
      <c r="F12" s="16" t="s">
        <v>10</v>
      </c>
    </row>
    <row r="13" spans="1:6" hidden="1" outlineLevel="1" x14ac:dyDescent="0.2">
      <c r="A13" s="112" t="s">
        <v>3</v>
      </c>
      <c r="B13" s="81" t="s">
        <v>31</v>
      </c>
      <c r="C13" s="8" t="s">
        <v>37</v>
      </c>
      <c r="D13" s="54"/>
      <c r="E13" s="40" t="str">
        <f>IF(C17="A. Niet realistisch, niet compleet",1,IF(C17="B. Niet realistisch, wel compleet",4,IF(C17="C. Realistisch en compleet",7,IF(C17="D. Realistisch met extra toevoegingen op eigen initiatief",10,"-"))))</f>
        <v>-</v>
      </c>
      <c r="F13" s="34" t="str">
        <f>IF((COUNT(E13:E27))=0,"-",(AVERAGE(E13:E27)))</f>
        <v>-</v>
      </c>
    </row>
    <row r="14" spans="1:6" hidden="1" outlineLevel="1" x14ac:dyDescent="0.2">
      <c r="A14" s="86"/>
      <c r="B14" s="82"/>
      <c r="C14" s="9" t="s">
        <v>38</v>
      </c>
      <c r="D14" s="55"/>
      <c r="E14" s="41"/>
      <c r="F14" s="99"/>
    </row>
    <row r="15" spans="1:6" hidden="1" outlineLevel="1" x14ac:dyDescent="0.2">
      <c r="A15" s="86"/>
      <c r="B15" s="82"/>
      <c r="C15" s="9" t="s">
        <v>39</v>
      </c>
      <c r="D15" s="55"/>
      <c r="E15" s="41"/>
      <c r="F15" s="99"/>
    </row>
    <row r="16" spans="1:6" ht="25.5" hidden="1" outlineLevel="1" x14ac:dyDescent="0.2">
      <c r="A16" s="86"/>
      <c r="B16" s="82"/>
      <c r="C16" s="9" t="s">
        <v>40</v>
      </c>
      <c r="D16" s="55"/>
      <c r="E16" s="41"/>
      <c r="F16" s="99"/>
    </row>
    <row r="17" spans="1:6" ht="52.5" customHeight="1" collapsed="1" x14ac:dyDescent="0.2">
      <c r="A17" s="86"/>
      <c r="B17" s="82"/>
      <c r="C17" s="1"/>
      <c r="D17" s="55"/>
      <c r="E17" s="41"/>
      <c r="F17" s="99"/>
    </row>
    <row r="18" spans="1:6" s="7" customFormat="1" hidden="1" outlineLevel="1" x14ac:dyDescent="0.2">
      <c r="A18" s="86"/>
      <c r="B18" s="83" t="s">
        <v>154</v>
      </c>
      <c r="C18" s="10" t="s">
        <v>41</v>
      </c>
      <c r="D18" s="55"/>
      <c r="E18" s="95" t="str">
        <f>IF(C22="A. Niet",1,IF(C22="B. Ten dele",4,IF(C22="C. Conform contract",7,IF(C22="D. Eerder en/of meer bijsturend",10,"-"))))</f>
        <v>-</v>
      </c>
      <c r="F18" s="99"/>
    </row>
    <row r="19" spans="1:6" s="7" customFormat="1" hidden="1" outlineLevel="1" x14ac:dyDescent="0.2">
      <c r="A19" s="86"/>
      <c r="B19" s="82"/>
      <c r="C19" s="10" t="s">
        <v>44</v>
      </c>
      <c r="D19" s="55"/>
      <c r="E19" s="41"/>
      <c r="F19" s="99"/>
    </row>
    <row r="20" spans="1:6" s="7" customFormat="1" hidden="1" outlineLevel="1" x14ac:dyDescent="0.2">
      <c r="A20" s="86"/>
      <c r="B20" s="82"/>
      <c r="C20" s="10" t="s">
        <v>42</v>
      </c>
      <c r="D20" s="55"/>
      <c r="E20" s="41"/>
      <c r="F20" s="99"/>
    </row>
    <row r="21" spans="1:6" s="7" customFormat="1" hidden="1" outlineLevel="1" x14ac:dyDescent="0.2">
      <c r="A21" s="86"/>
      <c r="B21" s="82"/>
      <c r="C21" s="10" t="s">
        <v>43</v>
      </c>
      <c r="D21" s="55"/>
      <c r="E21" s="41"/>
      <c r="F21" s="99"/>
    </row>
    <row r="22" spans="1:6" ht="52.5" customHeight="1" collapsed="1" x14ac:dyDescent="0.2">
      <c r="A22" s="86"/>
      <c r="B22" s="82"/>
      <c r="C22" s="1"/>
      <c r="D22" s="55"/>
      <c r="E22" s="41"/>
      <c r="F22" s="99"/>
    </row>
    <row r="23" spans="1:6" hidden="1" outlineLevel="1" x14ac:dyDescent="0.2">
      <c r="A23" s="86"/>
      <c r="B23" s="83" t="s">
        <v>27</v>
      </c>
      <c r="C23" s="10" t="s">
        <v>41</v>
      </c>
      <c r="D23" s="55"/>
      <c r="E23" s="95" t="str">
        <f>IF(C27="A. niet",1,IF(C27="B. niet op tijd",4,IF(C27="C. op tijd",7,IF(C27="D. vroegtijdig en/of op eigen initiatief en overtuigende wijze meer geleverd",10,"-"))))</f>
        <v>-</v>
      </c>
      <c r="F23" s="99"/>
    </row>
    <row r="24" spans="1:6" hidden="1" outlineLevel="1" x14ac:dyDescent="0.2">
      <c r="A24" s="86"/>
      <c r="B24" s="82"/>
      <c r="C24" s="10" t="s">
        <v>45</v>
      </c>
      <c r="D24" s="55"/>
      <c r="E24" s="41"/>
      <c r="F24" s="99"/>
    </row>
    <row r="25" spans="1:6" hidden="1" outlineLevel="1" x14ac:dyDescent="0.2">
      <c r="A25" s="86"/>
      <c r="B25" s="82"/>
      <c r="C25" s="10" t="s">
        <v>46</v>
      </c>
      <c r="D25" s="55"/>
      <c r="E25" s="41"/>
      <c r="F25" s="99"/>
    </row>
    <row r="26" spans="1:6" ht="38.25" hidden="1" outlineLevel="1" x14ac:dyDescent="0.2">
      <c r="A26" s="86"/>
      <c r="B26" s="82"/>
      <c r="C26" s="10" t="s">
        <v>17</v>
      </c>
      <c r="D26" s="55"/>
      <c r="E26" s="41"/>
      <c r="F26" s="99"/>
    </row>
    <row r="27" spans="1:6" ht="52.5" customHeight="1" collapsed="1" thickBot="1" x14ac:dyDescent="0.25">
      <c r="A27" s="87"/>
      <c r="B27" s="84"/>
      <c r="C27" s="3"/>
      <c r="D27" s="66"/>
      <c r="E27" s="68"/>
      <c r="F27" s="100"/>
    </row>
    <row r="28" spans="1:6" ht="38.25" hidden="1" outlineLevel="1" x14ac:dyDescent="0.2">
      <c r="A28" s="69" t="s">
        <v>12</v>
      </c>
      <c r="B28" s="81" t="s">
        <v>26</v>
      </c>
      <c r="C28" s="11" t="s">
        <v>47</v>
      </c>
      <c r="D28" s="54"/>
      <c r="E28" s="40" t="str">
        <f>IF(C32="A. Aansturing was noodzakelijk, opmerkingen werden niet (volledig) opgepakt.",1,IF(C32="B. Aansturing was noodzakelijk, opmerkingen werden opgepakt.",4,IF(C32="C. Geen aansturing nodig",7,IF(C32="D. Geen aansturing nodig en de aannemer is meedenkend, vooruitdenkend en initiatief nemend tot verbeteringen.",10,"-"))))</f>
        <v>-</v>
      </c>
      <c r="F28" s="96" t="str">
        <f>IF(COUNT(E28:E37)=0,"-",AVERAGE(E28:E37))</f>
        <v>-</v>
      </c>
    </row>
    <row r="29" spans="1:6" ht="25.5" hidden="1" outlineLevel="1" x14ac:dyDescent="0.2">
      <c r="A29" s="88"/>
      <c r="B29" s="82"/>
      <c r="C29" s="10" t="s">
        <v>48</v>
      </c>
      <c r="D29" s="55"/>
      <c r="E29" s="41"/>
      <c r="F29" s="97"/>
    </row>
    <row r="30" spans="1:6" hidden="1" outlineLevel="1" x14ac:dyDescent="0.2">
      <c r="A30" s="88"/>
      <c r="B30" s="82"/>
      <c r="C30" s="10" t="s">
        <v>18</v>
      </c>
      <c r="D30" s="55"/>
      <c r="E30" s="41"/>
      <c r="F30" s="97"/>
    </row>
    <row r="31" spans="1:6" ht="51" hidden="1" outlineLevel="1" x14ac:dyDescent="0.2">
      <c r="A31" s="88"/>
      <c r="B31" s="82"/>
      <c r="C31" s="10" t="s">
        <v>19</v>
      </c>
      <c r="D31" s="55"/>
      <c r="E31" s="41"/>
      <c r="F31" s="97"/>
    </row>
    <row r="32" spans="1:6" ht="52.5" customHeight="1" collapsed="1" x14ac:dyDescent="0.2">
      <c r="A32" s="88"/>
      <c r="B32" s="82"/>
      <c r="C32" s="1"/>
      <c r="D32" s="55"/>
      <c r="E32" s="41"/>
      <c r="F32" s="97"/>
    </row>
    <row r="33" spans="1:6" ht="51" hidden="1" outlineLevel="1" x14ac:dyDescent="0.2">
      <c r="A33" s="88"/>
      <c r="B33" s="83" t="s">
        <v>35</v>
      </c>
      <c r="C33" s="10" t="s">
        <v>32</v>
      </c>
      <c r="D33" s="55"/>
      <c r="E33" s="95" t="str">
        <f>IF(C37="A. Herkende geen kansen of bedreigingen en nam, ook na aangeven, geen corrigerende maatregelen",1,IF(C37="B. Herkende geen kansen of bedreigingen maar nam achteraf op aanwijzing corrigerende maatregelen",4,IF(C37="C. Herkende kansen of bedreigingen en nam op eigen initiatief corrigerende maatregelen",7,IF(C37="D. Voorzag kansen of bedreigingen en nam voortijdig maatregelen",10,"-"))))</f>
        <v>-</v>
      </c>
      <c r="F33" s="97"/>
    </row>
    <row r="34" spans="1:6" ht="51" hidden="1" outlineLevel="1" x14ac:dyDescent="0.2">
      <c r="A34" s="88"/>
      <c r="B34" s="82"/>
      <c r="C34" s="10" t="s">
        <v>33</v>
      </c>
      <c r="D34" s="55"/>
      <c r="E34" s="41"/>
      <c r="F34" s="97"/>
    </row>
    <row r="35" spans="1:6" ht="51" hidden="1" outlineLevel="1" x14ac:dyDescent="0.2">
      <c r="A35" s="88"/>
      <c r="B35" s="82"/>
      <c r="C35" s="10" t="s">
        <v>34</v>
      </c>
      <c r="D35" s="55"/>
      <c r="E35" s="41"/>
      <c r="F35" s="97"/>
    </row>
    <row r="36" spans="1:6" ht="38.25" hidden="1" outlineLevel="1" x14ac:dyDescent="0.2">
      <c r="A36" s="88"/>
      <c r="B36" s="82"/>
      <c r="C36" s="10" t="s">
        <v>49</v>
      </c>
      <c r="D36" s="55"/>
      <c r="E36" s="41"/>
      <c r="F36" s="97"/>
    </row>
    <row r="37" spans="1:6" ht="52.5" customHeight="1" collapsed="1" thickBot="1" x14ac:dyDescent="0.25">
      <c r="A37" s="89"/>
      <c r="B37" s="84"/>
      <c r="C37" s="3"/>
      <c r="D37" s="66"/>
      <c r="E37" s="68"/>
      <c r="F37" s="98"/>
    </row>
    <row r="38" spans="1:6" ht="38.25" hidden="1" outlineLevel="1" x14ac:dyDescent="0.2">
      <c r="A38" s="85" t="s">
        <v>50</v>
      </c>
      <c r="B38" s="81" t="s">
        <v>36</v>
      </c>
      <c r="C38" s="11" t="s">
        <v>51</v>
      </c>
      <c r="D38" s="54"/>
      <c r="E38" s="40" t="str">
        <f>IF(C42="A. Tegenwerkend. 
Houding: veel weerstand en oneerlijk",1,IF(C42="B. Moeizaam. ON gaat mee maar kost veel energie.
Houding: stug en haperend",4,IF(C42="C. Volgens verwachting.
Houding: open en eerlijk",7,IF(C42="D. Als vanzelf.
Houding: meedenkend en ontzorgend",10,"-"))))</f>
        <v>-</v>
      </c>
      <c r="F38" s="34" t="str">
        <f>IF((COUNT(E38:E52))=0,"-",(AVERAGE(E38:E52)))</f>
        <v>-</v>
      </c>
    </row>
    <row r="39" spans="1:6" ht="38.25" hidden="1" outlineLevel="1" x14ac:dyDescent="0.2">
      <c r="A39" s="86"/>
      <c r="B39" s="82"/>
      <c r="C39" s="10" t="s">
        <v>52</v>
      </c>
      <c r="D39" s="55"/>
      <c r="E39" s="41"/>
      <c r="F39" s="99"/>
    </row>
    <row r="40" spans="1:6" ht="25.5" hidden="1" outlineLevel="1" x14ac:dyDescent="0.2">
      <c r="A40" s="86"/>
      <c r="B40" s="82"/>
      <c r="C40" s="10" t="s">
        <v>53</v>
      </c>
      <c r="D40" s="55"/>
      <c r="E40" s="41"/>
      <c r="F40" s="99"/>
    </row>
    <row r="41" spans="1:6" ht="38.25" hidden="1" outlineLevel="1" x14ac:dyDescent="0.2">
      <c r="A41" s="86"/>
      <c r="B41" s="82"/>
      <c r="C41" s="10" t="s">
        <v>54</v>
      </c>
      <c r="D41" s="55"/>
      <c r="E41" s="41"/>
      <c r="F41" s="99"/>
    </row>
    <row r="42" spans="1:6" ht="52.5" customHeight="1" collapsed="1" x14ac:dyDescent="0.2">
      <c r="A42" s="86"/>
      <c r="B42" s="82"/>
      <c r="C42" s="1"/>
      <c r="D42" s="55"/>
      <c r="E42" s="41"/>
      <c r="F42" s="99"/>
    </row>
    <row r="43" spans="1:6" ht="25.5" hidden="1" outlineLevel="1" x14ac:dyDescent="0.2">
      <c r="A43" s="86"/>
      <c r="B43" s="83" t="s">
        <v>55</v>
      </c>
      <c r="C43" s="10" t="s">
        <v>56</v>
      </c>
      <c r="D43" s="55"/>
      <c r="E43" s="95" t="str">
        <f>IF(C47="A. Te laat of incompleet, opdrachtgever moet ingrijpen",1,IF(C47="B. Op tijd maar onduidelijk, opdrachtgever moet bijsturen",4,IF(C47="C. Op tijd duidelijk en compleet",7,IF(C47="D. Op tijd, duidelijk en meer of uitgebreider dan contract",10,"-"))))</f>
        <v>-</v>
      </c>
      <c r="F43" s="99"/>
    </row>
    <row r="44" spans="1:6" ht="25.5" hidden="1" outlineLevel="1" x14ac:dyDescent="0.2">
      <c r="A44" s="86"/>
      <c r="B44" s="82"/>
      <c r="C44" s="10" t="s">
        <v>57</v>
      </c>
      <c r="D44" s="55"/>
      <c r="E44" s="41"/>
      <c r="F44" s="99"/>
    </row>
    <row r="45" spans="1:6" hidden="1" outlineLevel="1" x14ac:dyDescent="0.2">
      <c r="A45" s="86"/>
      <c r="B45" s="82"/>
      <c r="C45" s="10" t="s">
        <v>58</v>
      </c>
      <c r="D45" s="55"/>
      <c r="E45" s="41"/>
      <c r="F45" s="99"/>
    </row>
    <row r="46" spans="1:6" ht="25.5" hidden="1" outlineLevel="1" x14ac:dyDescent="0.2">
      <c r="A46" s="86"/>
      <c r="B46" s="82"/>
      <c r="C46" s="10" t="s">
        <v>59</v>
      </c>
      <c r="D46" s="55"/>
      <c r="E46" s="41"/>
      <c r="F46" s="99"/>
    </row>
    <row r="47" spans="1:6" ht="52.5" customHeight="1" collapsed="1" x14ac:dyDescent="0.2">
      <c r="A47" s="86"/>
      <c r="B47" s="82"/>
      <c r="C47" s="1"/>
      <c r="D47" s="55"/>
      <c r="E47" s="41"/>
      <c r="F47" s="99"/>
    </row>
    <row r="48" spans="1:6" ht="51" hidden="1" outlineLevel="1" x14ac:dyDescent="0.2">
      <c r="A48" s="86"/>
      <c r="B48" s="83" t="s">
        <v>60</v>
      </c>
      <c r="C48" s="10" t="s">
        <v>61</v>
      </c>
      <c r="D48" s="55"/>
      <c r="E48" s="95" t="str">
        <f>IF(C52="A. ON stond niet open voor belangen van de OG en behartigde alleen het eigen belang",1,IF(C52="B. ON stond open voor belangen van de OG maar stelt eigen belang (in tijd, geld of kwaliteit) voorop",4,IF(C52="C. ON stond open voor belangen van de OG en bracht dit in evenwicht met zijn  eigen belang. (schappelijk))",7,IF(C52="D. ON verplaatste zich de in belangen van OG en maakte bij tegenstrijdigheden een juiste weging. (meedenkend)",10,"-"))))</f>
        <v>-</v>
      </c>
      <c r="F48" s="99"/>
    </row>
    <row r="49" spans="1:9" ht="51" hidden="1" outlineLevel="1" x14ac:dyDescent="0.2">
      <c r="A49" s="86"/>
      <c r="B49" s="82"/>
      <c r="C49" s="10" t="s">
        <v>62</v>
      </c>
      <c r="D49" s="55"/>
      <c r="E49" s="41"/>
      <c r="F49" s="99"/>
    </row>
    <row r="50" spans="1:9" ht="63.75" hidden="1" outlineLevel="1" x14ac:dyDescent="0.2">
      <c r="A50" s="86"/>
      <c r="B50" s="82"/>
      <c r="C50" s="10" t="s">
        <v>63</v>
      </c>
      <c r="D50" s="55"/>
      <c r="E50" s="41"/>
      <c r="F50" s="99"/>
    </row>
    <row r="51" spans="1:9" ht="51" hidden="1" outlineLevel="1" x14ac:dyDescent="0.2">
      <c r="A51" s="86"/>
      <c r="B51" s="82"/>
      <c r="C51" s="10" t="s">
        <v>64</v>
      </c>
      <c r="D51" s="55"/>
      <c r="E51" s="41"/>
      <c r="F51" s="99"/>
    </row>
    <row r="52" spans="1:9" ht="52.5" customHeight="1" collapsed="1" thickBot="1" x14ac:dyDescent="0.25">
      <c r="A52" s="87"/>
      <c r="B52" s="84"/>
      <c r="C52" s="3"/>
      <c r="D52" s="66"/>
      <c r="E52" s="68"/>
      <c r="F52" s="100"/>
      <c r="I52" s="17"/>
    </row>
    <row r="53" spans="1:9" ht="51" hidden="1" outlineLevel="1" x14ac:dyDescent="0.2">
      <c r="A53" s="85" t="s">
        <v>76</v>
      </c>
      <c r="B53" s="81" t="s">
        <v>69</v>
      </c>
      <c r="C53" s="11" t="s">
        <v>73</v>
      </c>
      <c r="D53" s="54"/>
      <c r="E53" s="40" t="str">
        <f>IF(C57="A. De plannen waren op hoofdpunten niet realiseerbaar of maakbaar. Er waren grote negatieve kostenconsequenties",1,IF(C57="B. De producten waren op punten niet uitvoerbaar, moest aangepast worden met beperkte negatieve kostenconsequenties",4,IF(C57="C. De producten waren zonder of met beperkte aanpassingen uitvoerbaar. Financiële aanpassing &lt; 10%",7,IF(C57="D. De producten waren zonder aanpassingen uitvoerbaar en bleef volledig binnen de financiële verwachting",10,"-"))))</f>
        <v>-</v>
      </c>
      <c r="F53" s="34" t="str">
        <f>IF((COUNT(E53:E62))=0,"-",(AVERAGE(E53:E62)))</f>
        <v>-</v>
      </c>
    </row>
    <row r="54" spans="1:9" ht="51" hidden="1" outlineLevel="1" x14ac:dyDescent="0.2">
      <c r="A54" s="86"/>
      <c r="B54" s="82"/>
      <c r="C54" s="10" t="s">
        <v>70</v>
      </c>
      <c r="D54" s="55"/>
      <c r="E54" s="41"/>
      <c r="F54" s="99"/>
    </row>
    <row r="55" spans="1:9" ht="51" hidden="1" outlineLevel="1" x14ac:dyDescent="0.2">
      <c r="A55" s="86"/>
      <c r="B55" s="82"/>
      <c r="C55" s="10" t="s">
        <v>72</v>
      </c>
      <c r="D55" s="55"/>
      <c r="E55" s="41"/>
      <c r="F55" s="99"/>
    </row>
    <row r="56" spans="1:9" ht="51" hidden="1" outlineLevel="1" x14ac:dyDescent="0.2">
      <c r="A56" s="86"/>
      <c r="B56" s="82"/>
      <c r="C56" s="10" t="s">
        <v>71</v>
      </c>
      <c r="D56" s="55"/>
      <c r="E56" s="41"/>
      <c r="F56" s="99"/>
    </row>
    <row r="57" spans="1:9" ht="52.5" customHeight="1" collapsed="1" x14ac:dyDescent="0.2">
      <c r="A57" s="86"/>
      <c r="B57" s="82"/>
      <c r="C57" s="1"/>
      <c r="D57" s="55"/>
      <c r="E57" s="41"/>
      <c r="F57" s="99"/>
    </row>
    <row r="58" spans="1:9" ht="51" hidden="1" outlineLevel="1" x14ac:dyDescent="0.2">
      <c r="A58" s="86"/>
      <c r="B58" s="83" t="s">
        <v>74</v>
      </c>
      <c r="C58" s="10" t="s">
        <v>66</v>
      </c>
      <c r="D58" s="55"/>
      <c r="E58" s="95" t="str">
        <f>IF(C62="A. Zat alleen in de verdediging en nam geen eigen verantwoordelijkheid. Schoof (alles) af",1,IF(C62="B. De ON nam pas na aandringen of dreigen vanuit de ON verantwoordelijkheid voor zijn producten",4,IF(C62="C. De ON nam direct na aangeven van problemen de verantwoordelijkheid voor zijn geleverde producten",7,IF(C62="D. Er is aantoonbaar meer dan voldoende rekening gehouden met milieuaspecten en hierin extra geïnvesteerd",10,"-"))))</f>
        <v>-</v>
      </c>
      <c r="F58" s="99"/>
    </row>
    <row r="59" spans="1:9" ht="51" hidden="1" outlineLevel="1" x14ac:dyDescent="0.2">
      <c r="A59" s="86"/>
      <c r="B59" s="82"/>
      <c r="C59" s="10" t="s">
        <v>75</v>
      </c>
      <c r="D59" s="55"/>
      <c r="E59" s="41"/>
      <c r="F59" s="99"/>
    </row>
    <row r="60" spans="1:9" ht="51" hidden="1" outlineLevel="1" x14ac:dyDescent="0.2">
      <c r="A60" s="86"/>
      <c r="B60" s="82"/>
      <c r="C60" s="10" t="s">
        <v>67</v>
      </c>
      <c r="D60" s="55"/>
      <c r="E60" s="41"/>
      <c r="F60" s="99"/>
    </row>
    <row r="61" spans="1:9" ht="63.75" hidden="1" outlineLevel="1" x14ac:dyDescent="0.2">
      <c r="A61" s="86"/>
      <c r="B61" s="82"/>
      <c r="C61" s="10" t="s">
        <v>68</v>
      </c>
      <c r="D61" s="55"/>
      <c r="E61" s="41"/>
      <c r="F61" s="99"/>
    </row>
    <row r="62" spans="1:9" ht="52.5" customHeight="1" collapsed="1" thickBot="1" x14ac:dyDescent="0.25">
      <c r="A62" s="87"/>
      <c r="B62" s="84"/>
      <c r="C62" s="3"/>
      <c r="D62" s="66"/>
      <c r="E62" s="68"/>
      <c r="F62" s="100"/>
    </row>
  </sheetData>
  <dataConsolidate/>
  <mergeCells count="61">
    <mergeCell ref="A53:A62"/>
    <mergeCell ref="F38:F52"/>
    <mergeCell ref="B43:B47"/>
    <mergeCell ref="D43:D47"/>
    <mergeCell ref="E43:E47"/>
    <mergeCell ref="B48:B52"/>
    <mergeCell ref="D48:D52"/>
    <mergeCell ref="A38:A52"/>
    <mergeCell ref="B38:B42"/>
    <mergeCell ref="D38:D42"/>
    <mergeCell ref="F53:F62"/>
    <mergeCell ref="B58:B62"/>
    <mergeCell ref="D58:D62"/>
    <mergeCell ref="E58:E62"/>
    <mergeCell ref="E38:E42"/>
    <mergeCell ref="E48:E52"/>
    <mergeCell ref="F28:F37"/>
    <mergeCell ref="B33:B37"/>
    <mergeCell ref="D33:D37"/>
    <mergeCell ref="E33:E37"/>
    <mergeCell ref="B53:B57"/>
    <mergeCell ref="D53:D57"/>
    <mergeCell ref="E53:E57"/>
    <mergeCell ref="A28:A37"/>
    <mergeCell ref="B28:B32"/>
    <mergeCell ref="D28:D32"/>
    <mergeCell ref="E28:E32"/>
    <mergeCell ref="D23:D27"/>
    <mergeCell ref="A13:A27"/>
    <mergeCell ref="B13:B17"/>
    <mergeCell ref="D13:D17"/>
    <mergeCell ref="E13:E17"/>
    <mergeCell ref="E23:E27"/>
    <mergeCell ref="B18:B22"/>
    <mergeCell ref="D18:D22"/>
    <mergeCell ref="F13:F27"/>
    <mergeCell ref="A6:B6"/>
    <mergeCell ref="C9:D9"/>
    <mergeCell ref="A10:B10"/>
    <mergeCell ref="C10:D10"/>
    <mergeCell ref="A8:B8"/>
    <mergeCell ref="C8:D8"/>
    <mergeCell ref="A9:B9"/>
    <mergeCell ref="B23:B27"/>
    <mergeCell ref="A11:B11"/>
    <mergeCell ref="C11:D11"/>
    <mergeCell ref="E18:E22"/>
    <mergeCell ref="A1:F1"/>
    <mergeCell ref="A2:B2"/>
    <mergeCell ref="C2:D2"/>
    <mergeCell ref="E2:F2"/>
    <mergeCell ref="C7:D7"/>
    <mergeCell ref="A3:B3"/>
    <mergeCell ref="C3:D3"/>
    <mergeCell ref="E3:F11"/>
    <mergeCell ref="A4:B4"/>
    <mergeCell ref="C4:D4"/>
    <mergeCell ref="A5:B5"/>
    <mergeCell ref="C5:D5"/>
    <mergeCell ref="C6:D6"/>
    <mergeCell ref="A7:B7"/>
  </mergeCells>
  <phoneticPr fontId="14" type="noConversion"/>
  <dataValidations count="2">
    <dataValidation type="list" allowBlank="1" showInputMessage="1" showErrorMessage="1" sqref="C22 C27 C37 C32 C42 C47 C52 C57 C62">
      <formula1>C18:C21</formula1>
    </dataValidation>
    <dataValidation type="list" allowBlank="1" showInputMessage="1" showErrorMessage="1" sqref="C17">
      <formula1>$C$13:$C$16</formula1>
    </dataValidation>
  </dataValidations>
  <pageMargins left="0.7" right="0.7" top="0.75" bottom="0.75" header="0.3" footer="0.3"/>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F20"/>
  <sheetViews>
    <sheetView workbookViewId="0">
      <selection activeCell="B8" sqref="B8:B12"/>
    </sheetView>
  </sheetViews>
  <sheetFormatPr defaultColWidth="27" defaultRowHeight="15" x14ac:dyDescent="0.25"/>
  <sheetData>
    <row r="1" spans="1:6" s="6" customFormat="1" ht="12.75" x14ac:dyDescent="0.2">
      <c r="A1" s="5"/>
      <c r="B1" s="5"/>
      <c r="C1" s="5"/>
      <c r="D1" s="5"/>
    </row>
    <row r="2" spans="1:6" s="6" customFormat="1" ht="13.5" thickBot="1" x14ac:dyDescent="0.25">
      <c r="A2" s="5"/>
      <c r="B2" s="5"/>
      <c r="C2" s="5"/>
      <c r="D2" s="5"/>
    </row>
    <row r="3" spans="1:6" s="6" customFormat="1" ht="12.75" x14ac:dyDescent="0.2">
      <c r="A3" s="85" t="s">
        <v>16</v>
      </c>
      <c r="B3" s="81" t="s">
        <v>13</v>
      </c>
      <c r="C3" s="4" t="s">
        <v>4</v>
      </c>
      <c r="D3" s="54"/>
      <c r="E3" s="113">
        <f>IF(C7="A. ",1,IF(C7="B. ",4,IF(C7="C. ",7,IF(C7="D.",10,"-"))))</f>
        <v>1</v>
      </c>
      <c r="F3" s="34">
        <f>IF((COUNT(E3:E17))=0,"-",(AVERAGE(E3:E17)))</f>
        <v>1</v>
      </c>
    </row>
    <row r="4" spans="1:6" s="6" customFormat="1" ht="12.75" x14ac:dyDescent="0.2">
      <c r="A4" s="86"/>
      <c r="B4" s="82"/>
      <c r="C4" s="2" t="s">
        <v>5</v>
      </c>
      <c r="D4" s="55"/>
      <c r="E4" s="114"/>
      <c r="F4" s="99"/>
    </row>
    <row r="5" spans="1:6" s="6" customFormat="1" ht="12.75" x14ac:dyDescent="0.2">
      <c r="A5" s="86"/>
      <c r="B5" s="82"/>
      <c r="C5" s="2" t="s">
        <v>6</v>
      </c>
      <c r="D5" s="55"/>
      <c r="E5" s="114"/>
      <c r="F5" s="99"/>
    </row>
    <row r="6" spans="1:6" s="6" customFormat="1" ht="12.75" x14ac:dyDescent="0.2">
      <c r="A6" s="86"/>
      <c r="B6" s="82"/>
      <c r="C6" s="2" t="s">
        <v>7</v>
      </c>
      <c r="D6" s="55"/>
      <c r="E6" s="114"/>
      <c r="F6" s="99"/>
    </row>
    <row r="7" spans="1:6" s="6" customFormat="1" ht="12.75" x14ac:dyDescent="0.2">
      <c r="A7" s="86"/>
      <c r="B7" s="82"/>
      <c r="C7" s="1" t="s">
        <v>4</v>
      </c>
      <c r="D7" s="55"/>
      <c r="E7" s="114"/>
      <c r="F7" s="99"/>
    </row>
    <row r="8" spans="1:6" s="6" customFormat="1" ht="12.75" x14ac:dyDescent="0.2">
      <c r="A8" s="86"/>
      <c r="B8" s="83" t="s">
        <v>14</v>
      </c>
      <c r="C8" s="2" t="s">
        <v>4</v>
      </c>
      <c r="D8" s="55"/>
      <c r="E8" s="115">
        <f>IF(C12="A. ",1,IF(C12="B. ",4,IF(C12="C. ",7,IF(C12="D.",10,"-"))))</f>
        <v>1</v>
      </c>
      <c r="F8" s="99"/>
    </row>
    <row r="9" spans="1:6" s="6" customFormat="1" ht="12.75" x14ac:dyDescent="0.2">
      <c r="A9" s="86"/>
      <c r="B9" s="82"/>
      <c r="C9" s="2" t="s">
        <v>5</v>
      </c>
      <c r="D9" s="55"/>
      <c r="E9" s="114"/>
      <c r="F9" s="99"/>
    </row>
    <row r="10" spans="1:6" s="6" customFormat="1" ht="12.75" x14ac:dyDescent="0.2">
      <c r="A10" s="86"/>
      <c r="B10" s="82"/>
      <c r="C10" s="2" t="s">
        <v>6</v>
      </c>
      <c r="D10" s="55"/>
      <c r="E10" s="114"/>
      <c r="F10" s="99"/>
    </row>
    <row r="11" spans="1:6" s="6" customFormat="1" ht="12.75" x14ac:dyDescent="0.2">
      <c r="A11" s="86"/>
      <c r="B11" s="82"/>
      <c r="C11" s="2" t="s">
        <v>7</v>
      </c>
      <c r="D11" s="55"/>
      <c r="E11" s="114"/>
      <c r="F11" s="99"/>
    </row>
    <row r="12" spans="1:6" s="6" customFormat="1" ht="12.75" x14ac:dyDescent="0.2">
      <c r="A12" s="86"/>
      <c r="B12" s="82"/>
      <c r="C12" s="1" t="s">
        <v>4</v>
      </c>
      <c r="D12" s="55"/>
      <c r="E12" s="114"/>
      <c r="F12" s="99"/>
    </row>
    <row r="13" spans="1:6" s="6" customFormat="1" ht="12.75" x14ac:dyDescent="0.2">
      <c r="A13" s="86"/>
      <c r="B13" s="83" t="s">
        <v>15</v>
      </c>
      <c r="C13" s="2" t="s">
        <v>4</v>
      </c>
      <c r="D13" s="55"/>
      <c r="E13" s="115">
        <f>IF(C17="A. ",1,IF(C17="B. ",4,IF(C17="C. ",7,IF(C17="D.",10,"-"))))</f>
        <v>1</v>
      </c>
      <c r="F13" s="99"/>
    </row>
    <row r="14" spans="1:6" s="6" customFormat="1" ht="12.75" x14ac:dyDescent="0.2">
      <c r="A14" s="86"/>
      <c r="B14" s="82"/>
      <c r="C14" s="2" t="s">
        <v>5</v>
      </c>
      <c r="D14" s="55"/>
      <c r="E14" s="114"/>
      <c r="F14" s="99"/>
    </row>
    <row r="15" spans="1:6" s="6" customFormat="1" ht="12.75" x14ac:dyDescent="0.2">
      <c r="A15" s="86"/>
      <c r="B15" s="82"/>
      <c r="C15" s="2" t="s">
        <v>6</v>
      </c>
      <c r="D15" s="55"/>
      <c r="E15" s="114"/>
      <c r="F15" s="99"/>
    </row>
    <row r="16" spans="1:6" s="6" customFormat="1" ht="12.75" x14ac:dyDescent="0.2">
      <c r="A16" s="86"/>
      <c r="B16" s="82"/>
      <c r="C16" s="2" t="s">
        <v>7</v>
      </c>
      <c r="D16" s="55"/>
      <c r="E16" s="114"/>
      <c r="F16" s="99"/>
    </row>
    <row r="17" spans="1:6" s="6" customFormat="1" ht="13.5" thickBot="1" x14ac:dyDescent="0.25">
      <c r="A17" s="87"/>
      <c r="B17" s="84"/>
      <c r="C17" s="3" t="s">
        <v>4</v>
      </c>
      <c r="D17" s="66"/>
      <c r="E17" s="116"/>
      <c r="F17" s="100"/>
    </row>
    <row r="18" spans="1:6" s="6" customFormat="1" ht="12.75" x14ac:dyDescent="0.2">
      <c r="A18" s="5"/>
      <c r="B18" s="5"/>
      <c r="C18" s="5"/>
      <c r="D18" s="5"/>
    </row>
    <row r="19" spans="1:6" s="6" customFormat="1" ht="12.75" x14ac:dyDescent="0.2">
      <c r="A19" s="5"/>
      <c r="B19" s="5"/>
      <c r="C19" s="5"/>
      <c r="D19" s="5"/>
    </row>
    <row r="20" spans="1:6" s="6" customFormat="1" ht="12.75" x14ac:dyDescent="0.2">
      <c r="A20" s="5"/>
      <c r="B20" s="5"/>
      <c r="C20" s="5"/>
      <c r="D20" s="5"/>
    </row>
  </sheetData>
  <mergeCells count="11">
    <mergeCell ref="A3:A17"/>
    <mergeCell ref="B3:B7"/>
    <mergeCell ref="D3:D7"/>
    <mergeCell ref="E3:E7"/>
    <mergeCell ref="F3:F17"/>
    <mergeCell ref="B8:B12"/>
    <mergeCell ref="D8:D12"/>
    <mergeCell ref="E8:E12"/>
    <mergeCell ref="B13:B17"/>
    <mergeCell ref="D13:D17"/>
    <mergeCell ref="E13:E17"/>
  </mergeCells>
  <phoneticPr fontId="14" type="noConversion"/>
  <dataValidations count="1">
    <dataValidation type="list" allowBlank="1" showInputMessage="1" showErrorMessage="1" sqref="C7 C12 C17">
      <formula1>C3:C6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aannemer</vt:lpstr>
      <vt:lpstr>ing.bureau</vt:lpstr>
      <vt:lpstr>template</vt:lpstr>
      <vt:lpstr>aannemer!Afdrukbereik</vt:lpstr>
      <vt:lpstr>aannemer!Afdruktitels</vt:lpstr>
      <vt:lpstr>D._realistisch_met_extra_toevoegingen_op_eigen_initiatief</vt:lpstr>
    </vt:vector>
  </TitlesOfParts>
  <Company>Gemeente Gouda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727509</dc:creator>
  <cp:lastModifiedBy>Werd, AA de</cp:lastModifiedBy>
  <cp:lastPrinted>2019-01-21T10:11:57Z</cp:lastPrinted>
  <dcterms:created xsi:type="dcterms:W3CDTF">2012-11-02T08:51:01Z</dcterms:created>
  <dcterms:modified xsi:type="dcterms:W3CDTF">2019-01-21T10:13:37Z</dcterms:modified>
</cp:coreProperties>
</file>