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Team Inkoop\Aanbestedingen\0.3 GWW\Onkruidbeheersing op verharding\02 Specificatie\01 Aanvraag\01 Concept\"/>
    </mc:Choice>
  </mc:AlternateContent>
  <xr:revisionPtr revIDLastSave="0" documentId="13_ncr:1_{FB00B361-0DA9-45DE-880A-C28CC8528E0F}" xr6:coauthVersionLast="47" xr6:coauthVersionMax="47" xr10:uidLastSave="{00000000-0000-0000-0000-000000000000}"/>
  <bookViews>
    <workbookView xWindow="-120" yWindow="-120" windowWidth="29040" windowHeight="15840" tabRatio="761" activeTab="1" xr2:uid="{00000000-000D-0000-FFFF-FFFF00000000}"/>
  </bookViews>
  <sheets>
    <sheet name="rekenmodel" sheetId="5" r:id="rId1"/>
    <sheet name="Projectbeoordelingsformulier" sheetId="6" r:id="rId2"/>
  </sheets>
  <definedNames>
    <definedName name="_xlnm.Print_Area" localSheetId="1">Projectbeoordelingsformulier!$A$1:$I$86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6" l="1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86" i="6"/>
  <c r="D80" i="6"/>
  <c r="D81" i="6"/>
  <c r="D82" i="6"/>
  <c r="D83" i="6"/>
  <c r="D79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62" i="6"/>
  <c r="D61" i="6" s="1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45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28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11" i="6"/>
  <c r="E100" i="6"/>
  <c r="E99" i="6"/>
  <c r="E98" i="6"/>
  <c r="E97" i="6"/>
  <c r="E96" i="6"/>
  <c r="E95" i="6"/>
  <c r="E94" i="6"/>
  <c r="E93" i="6"/>
  <c r="E92" i="6"/>
  <c r="E91" i="6"/>
  <c r="E90" i="6"/>
  <c r="E89" i="6"/>
  <c r="E88" i="6"/>
  <c r="E87" i="6"/>
  <c r="E86" i="6"/>
  <c r="E83" i="6"/>
  <c r="E82" i="6"/>
  <c r="E81" i="6"/>
  <c r="E80" i="6"/>
  <c r="E78" i="6" s="1"/>
  <c r="E79" i="6"/>
  <c r="E76" i="6"/>
  <c r="E75" i="6"/>
  <c r="E74" i="6"/>
  <c r="E73" i="6"/>
  <c r="E72" i="6"/>
  <c r="E71" i="6"/>
  <c r="E70" i="6"/>
  <c r="E69" i="6"/>
  <c r="E68" i="6"/>
  <c r="E67" i="6"/>
  <c r="E66" i="6"/>
  <c r="E65" i="6"/>
  <c r="E64" i="6"/>
  <c r="E63" i="6"/>
  <c r="E62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45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28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11" i="6"/>
  <c r="E10" i="6" s="1"/>
  <c r="I20" i="6" s="1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81" i="6"/>
  <c r="G82" i="6"/>
  <c r="G83" i="6"/>
  <c r="G80" i="6"/>
  <c r="G78" i="6" s="1"/>
  <c r="H78" i="6" s="1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46" i="6"/>
  <c r="G44" i="6" s="1"/>
  <c r="G47" i="6"/>
  <c r="G48" i="6"/>
  <c r="G49" i="6"/>
  <c r="G50" i="6"/>
  <c r="G51" i="6"/>
  <c r="G52" i="6"/>
  <c r="G53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14" i="6"/>
  <c r="G15" i="6"/>
  <c r="G16" i="6"/>
  <c r="G17" i="6"/>
  <c r="G18" i="6"/>
  <c r="G19" i="6"/>
  <c r="G20" i="6"/>
  <c r="G21" i="6"/>
  <c r="G22" i="6"/>
  <c r="G23" i="6"/>
  <c r="G24" i="6"/>
  <c r="G25" i="6"/>
  <c r="C9" i="6"/>
  <c r="G79" i="6"/>
  <c r="A4" i="6"/>
  <c r="A5" i="6"/>
  <c r="A6" i="6"/>
  <c r="A3" i="6"/>
  <c r="B6" i="6"/>
  <c r="G87" i="6"/>
  <c r="G63" i="6"/>
  <c r="G55" i="6"/>
  <c r="G56" i="6"/>
  <c r="G57" i="6"/>
  <c r="G58" i="6"/>
  <c r="G59" i="6"/>
  <c r="G11" i="6"/>
  <c r="G12" i="6"/>
  <c r="G28" i="6"/>
  <c r="G29" i="6"/>
  <c r="G54" i="6"/>
  <c r="G45" i="6"/>
  <c r="G62" i="6"/>
  <c r="G61" i="6" s="1"/>
  <c r="G86" i="6"/>
  <c r="B10" i="5"/>
  <c r="I78" i="6" s="1"/>
  <c r="I10" i="6"/>
  <c r="I22" i="6" s="1"/>
  <c r="I61" i="6"/>
  <c r="I27" i="6"/>
  <c r="E61" i="6"/>
  <c r="I68" i="6" s="1"/>
  <c r="I67" i="6"/>
  <c r="I14" i="6"/>
  <c r="I25" i="6"/>
  <c r="I16" i="6"/>
  <c r="E85" i="6" l="1"/>
  <c r="G85" i="6"/>
  <c r="I75" i="6"/>
  <c r="H61" i="6"/>
  <c r="I63" i="6"/>
  <c r="E44" i="6"/>
  <c r="H44" i="6" s="1"/>
  <c r="I11" i="6"/>
  <c r="G10" i="6"/>
  <c r="H10" i="6" s="1"/>
  <c r="D10" i="6"/>
  <c r="E27" i="6"/>
  <c r="I30" i="6" s="1"/>
  <c r="G27" i="6"/>
  <c r="D27" i="6"/>
  <c r="D85" i="6"/>
  <c r="D78" i="6"/>
  <c r="I72" i="6"/>
  <c r="I64" i="6"/>
  <c r="I66" i="6"/>
  <c r="I70" i="6"/>
  <c r="D44" i="6"/>
  <c r="I80" i="6"/>
  <c r="I82" i="6"/>
  <c r="I81" i="6"/>
  <c r="I83" i="6"/>
  <c r="I79" i="6"/>
  <c r="I12" i="6"/>
  <c r="I21" i="6"/>
  <c r="I23" i="6"/>
  <c r="I19" i="6"/>
  <c r="I13" i="6"/>
  <c r="I24" i="6"/>
  <c r="I17" i="6"/>
  <c r="I18" i="6"/>
  <c r="I69" i="6"/>
  <c r="I62" i="6"/>
  <c r="I65" i="6"/>
  <c r="I15" i="6"/>
  <c r="I31" i="6"/>
  <c r="I74" i="6"/>
  <c r="I73" i="6"/>
  <c r="I76" i="6"/>
  <c r="I71" i="6"/>
  <c r="I44" i="6"/>
  <c r="I85" i="6"/>
  <c r="H85" i="6" l="1"/>
  <c r="I32" i="6"/>
  <c r="I41" i="6"/>
  <c r="I38" i="6"/>
  <c r="I29" i="6"/>
  <c r="I34" i="6"/>
  <c r="I42" i="6"/>
  <c r="I40" i="6"/>
  <c r="I35" i="6"/>
  <c r="I39" i="6"/>
  <c r="I36" i="6"/>
  <c r="I37" i="6"/>
  <c r="I28" i="6"/>
  <c r="I33" i="6"/>
  <c r="H27" i="6"/>
  <c r="H9" i="6" s="1"/>
  <c r="B11" i="5" s="1"/>
  <c r="B13" i="5" s="1"/>
  <c r="B14" i="5" s="1"/>
  <c r="D9" i="6"/>
  <c r="I48" i="6"/>
  <c r="I58" i="6"/>
  <c r="I59" i="6"/>
  <c r="I55" i="6"/>
  <c r="I45" i="6"/>
  <c r="I51" i="6"/>
  <c r="I9" i="6"/>
  <c r="I56" i="6"/>
  <c r="I54" i="6"/>
  <c r="I52" i="6"/>
  <c r="I53" i="6"/>
  <c r="I50" i="6"/>
  <c r="I57" i="6"/>
  <c r="I49" i="6"/>
  <c r="I47" i="6"/>
  <c r="I46" i="6"/>
  <c r="I92" i="6"/>
  <c r="I86" i="6"/>
  <c r="I89" i="6"/>
  <c r="I91" i="6"/>
  <c r="I87" i="6"/>
  <c r="I94" i="6"/>
  <c r="I95" i="6"/>
  <c r="I88" i="6"/>
  <c r="I100" i="6"/>
  <c r="I98" i="6"/>
  <c r="I97" i="6"/>
  <c r="I93" i="6"/>
  <c r="I90" i="6"/>
  <c r="I99" i="6"/>
  <c r="I96" i="6"/>
</calcChain>
</file>

<file path=xl/sharedStrings.xml><?xml version="1.0" encoding="utf-8"?>
<sst xmlns="http://schemas.openxmlformats.org/spreadsheetml/2006/main" count="133" uniqueCount="133">
  <si>
    <t>PROJECTBEOORDELINGSFORMULIER</t>
  </si>
  <si>
    <t>Datum</t>
  </si>
  <si>
    <t>totaal gescoorde waarde</t>
  </si>
  <si>
    <t>Verschil</t>
  </si>
  <si>
    <t>Te verrekenen bedrag</t>
  </si>
  <si>
    <t>voldaan zonder herstel of tekortkoming</t>
  </si>
  <si>
    <t>Maximaal te behalen punten</t>
  </si>
  <si>
    <t>Behaalde punten</t>
  </si>
  <si>
    <t xml:space="preserve"> Rekenmodel prestatiemeting</t>
  </si>
  <si>
    <t>Bestek</t>
  </si>
  <si>
    <t>Factor</t>
  </si>
  <si>
    <t>Toetsingsonderdelen</t>
  </si>
  <si>
    <t>Rekenwaarde prestatiemeting</t>
  </si>
  <si>
    <t>Behaald % prestatiemeting</t>
  </si>
  <si>
    <t>Aangeboden %  prestatiemeting</t>
  </si>
  <si>
    <t>Max. rekenwaarde</t>
  </si>
  <si>
    <t>Factor bij bonus</t>
  </si>
  <si>
    <t>Factor bij malus</t>
  </si>
  <si>
    <t>Projectgegevens</t>
  </si>
  <si>
    <t>Wegings- factor</t>
  </si>
  <si>
    <t>Beoorde-lings waarde</t>
  </si>
  <si>
    <t>Gescoorde waarde in procenten</t>
  </si>
  <si>
    <t>1.1</t>
  </si>
  <si>
    <t>1.2</t>
  </si>
  <si>
    <t>1.3</t>
  </si>
  <si>
    <t>2.1</t>
  </si>
  <si>
    <t>3.1</t>
  </si>
  <si>
    <t>3.2</t>
  </si>
  <si>
    <t>3.3</t>
  </si>
  <si>
    <t>3.4</t>
  </si>
  <si>
    <t>4.1</t>
  </si>
  <si>
    <t>4.2</t>
  </si>
  <si>
    <t>4.3</t>
  </si>
  <si>
    <t>5.1</t>
  </si>
  <si>
    <t>2.</t>
  </si>
  <si>
    <t>3.</t>
  </si>
  <si>
    <t>4.</t>
  </si>
  <si>
    <t>5.</t>
  </si>
  <si>
    <t>Aanneemsom</t>
  </si>
  <si>
    <t>De gele cellen zijn invulbaar</t>
  </si>
  <si>
    <t>2.2</t>
  </si>
  <si>
    <t>1.4</t>
  </si>
  <si>
    <t>1.5</t>
  </si>
  <si>
    <t>1.6</t>
  </si>
  <si>
    <t>1.7</t>
  </si>
  <si>
    <t>3.5</t>
  </si>
  <si>
    <t>3.6</t>
  </si>
  <si>
    <t>3.7</t>
  </si>
  <si>
    <t>4.4</t>
  </si>
  <si>
    <t>4.5</t>
  </si>
  <si>
    <t>2.3</t>
  </si>
  <si>
    <t>2.4</t>
  </si>
  <si>
    <t>2.5</t>
  </si>
  <si>
    <t>2.6</t>
  </si>
  <si>
    <t>Naam</t>
  </si>
  <si>
    <t>Dossier</t>
  </si>
  <si>
    <t>1.8</t>
  </si>
  <si>
    <t>6.1</t>
  </si>
  <si>
    <t>6.</t>
  </si>
  <si>
    <t>6.2</t>
  </si>
  <si>
    <t>6.3</t>
  </si>
  <si>
    <t>6.4</t>
  </si>
  <si>
    <t>1.9</t>
  </si>
  <si>
    <t>1.10</t>
  </si>
  <si>
    <t>1.11</t>
  </si>
  <si>
    <t>1.12</t>
  </si>
  <si>
    <t>1.13</t>
  </si>
  <si>
    <t>1.14</t>
  </si>
  <si>
    <t>1.15</t>
  </si>
  <si>
    <t>besteknummer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</si>
  <si>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</si>
  <si>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</si>
  <si>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</si>
  <si>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</si>
  <si>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</si>
  <si>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</si>
  <si>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</si>
  <si>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</si>
  <si>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</si>
  <si>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3.8</t>
  </si>
  <si>
    <t>3.9</t>
  </si>
  <si>
    <t>3.10</t>
  </si>
  <si>
    <t>3.11</t>
  </si>
  <si>
    <t>3.12</t>
  </si>
  <si>
    <t>3.13</t>
  </si>
  <si>
    <t>3.14</t>
  </si>
  <si>
    <t>3.15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</si>
  <si>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</si>
  <si>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</si>
  <si>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</si>
  <si>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</si>
  <si>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</si>
  <si>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</si>
  <si>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</si>
  <si>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</si>
  <si>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</si>
  <si>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</si>
  <si>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5.2</t>
  </si>
  <si>
    <t>5.3</t>
  </si>
  <si>
    <t>5.4</t>
  </si>
  <si>
    <t>5.5</t>
  </si>
  <si>
    <t>6.5</t>
  </si>
  <si>
    <t>6.6</t>
  </si>
  <si>
    <t>6.7</t>
  </si>
  <si>
    <t>6.8</t>
  </si>
  <si>
    <t>6.9</t>
  </si>
  <si>
    <t>6.10</t>
  </si>
  <si>
    <t>6.11</t>
  </si>
  <si>
    <t>6.12</t>
  </si>
  <si>
    <t>6.13</t>
  </si>
  <si>
    <t>6.14</t>
  </si>
  <si>
    <t>6.15</t>
  </si>
  <si>
    <t>voldaan na incidentele tekortkoming</t>
  </si>
  <si>
    <t>voldaan na meerder verzoek of meerder herstel of meerdere tekortkomingen of gevolgen voor TGKIO</t>
  </si>
  <si>
    <t>voldaan na herhaaldelijk verzoek of herhaaldelijk herstel of met grote gevolgen voor TGKIO</t>
  </si>
  <si>
    <t>WF ter info en controle in %</t>
  </si>
  <si>
    <t>naam</t>
  </si>
  <si>
    <t>datum</t>
  </si>
  <si>
    <t>Aanleveren documenten, tijdschema, werkplan, projectadministratie en -beheersing</t>
  </si>
  <si>
    <t>Aanleveren van en bijhouden actielijst en stand van zaken werkzaamheden</t>
  </si>
  <si>
    <t>Nakomen besteksverplichtingen en proactief handelen</t>
  </si>
  <si>
    <t>Opdrachtnemer werkt conform bestekseis en voorkomt zo besteksmeldingen.</t>
  </si>
  <si>
    <t xml:space="preserve">Proactief handelen bij afwijkend areaal zodat beheerprogramma actueel blijft. </t>
  </si>
  <si>
    <t>Opdrachtnemer werkt conform bestekseis en voorkomt overschrijdingen op het algehele beeld (schouw uit te voeren door/namens opdrachtgever).</t>
  </si>
  <si>
    <t>Proactief handelen bij afwijkend beeld (bijvoorbeeld door extreme weersomstandigheden).</t>
  </si>
  <si>
    <t>Werkterrein/ veilig werken</t>
  </si>
  <si>
    <t xml:space="preserve">Voorkomen van gevaarlijke situaties. </t>
  </si>
  <si>
    <t>Communicatie</t>
  </si>
  <si>
    <t>Opdrachtnemer komt afspraken met, en aanwijzingen van de directie juist en tijdig na. Waaronder ook terugkoppeling na besteks meldingen.</t>
  </si>
  <si>
    <t>Nakoming toezeggingen ProjectPlan</t>
  </si>
  <si>
    <t xml:space="preserve">De opdrachtnemer komt zijn toezeggingen uit het ProjectPlan juist en tijdig na. </t>
  </si>
  <si>
    <t>Onkruidbeheersing op verharding</t>
  </si>
  <si>
    <t>21-BOR-01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</si>
</sst>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164" formatCode="_(&quot;€&quot;\ * #,##0.00_);_(&quot;€&quot;\ * \(#,##0.00\);_(&quot;€&quot;\ * &quot;-&quot;??_);_(@_)"/>
    <numFmt numFmtId="165" formatCode="&quot;€&quot;\ #,##0.00"/>
    <numFmt numFmtId="166" formatCode="[$-413]dd\ mmmm\ yyyy;@"/>
  </numFmts>
  <fonts count="12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Arial"/>
      <family val="2"/>
    </font>
    <font>
      <sz val="8"/>
      <color indexed="8"/>
      <name val="Arial"/>
      <family val="2"/>
    </font>
    <font>
      <b/>
      <sz val="24"/>
      <color indexed="8"/>
      <name val="Arial"/>
      <family val="2"/>
    </font>
    <font>
      <sz val="10"/>
      <name val="Arial"/>
      <family val="2"/>
    </font>
    <font>
      <i/>
      <sz val="10"/>
      <color indexed="8"/>
      <name val="Arial"/>
      <family val="2"/>
    </font>
    <font>
      <b/>
      <sz val="12"/>
      <color indexed="8"/>
      <name val="Arial"/>
      <family val="2"/>
    </font>
    <font>
      <i/>
      <sz val="8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59999389629810485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1">
    <xf numFmtId="0" fontId="0" fillId="0" borderId="0" xfId="0"/>
    <xf numFmtId="0" fontId="3" fillId="0" borderId="0" xfId="0" applyFont="1" applyProtection="1"/>
    <xf numFmtId="0" fontId="6" fillId="0" borderId="0" xfId="0" applyFont="1" applyProtection="1"/>
    <xf numFmtId="0" fontId="3" fillId="0" borderId="1" xfId="0" applyFont="1" applyBorder="1" applyAlignment="1" applyProtection="1">
      <alignment vertical="top" wrapText="1"/>
    </xf>
    <xf numFmtId="0" fontId="3" fillId="0" borderId="2" xfId="0" applyFont="1" applyBorder="1" applyAlignment="1" applyProtection="1">
      <alignment vertical="top" wrapText="1"/>
    </xf>
    <xf numFmtId="0" fontId="3" fillId="0" borderId="2" xfId="0" applyFont="1" applyBorder="1" applyAlignment="1" applyProtection="1">
      <alignment horizontal="center" vertical="top" wrapText="1"/>
    </xf>
    <xf numFmtId="0" fontId="3" fillId="0" borderId="0" xfId="0" applyFont="1" applyAlignment="1" applyProtection="1">
      <alignment vertical="top" wrapText="1"/>
    </xf>
    <xf numFmtId="0" fontId="3" fillId="0" borderId="0" xfId="0" applyFont="1" applyBorder="1" applyAlignment="1" applyProtection="1">
      <alignment horizontal="center"/>
    </xf>
    <xf numFmtId="0" fontId="3" fillId="0" borderId="3" xfId="0" applyFont="1" applyBorder="1" applyProtection="1"/>
    <xf numFmtId="0" fontId="3" fillId="0" borderId="4" xfId="0" applyFont="1" applyBorder="1" applyAlignment="1" applyProtection="1">
      <alignment horizontal="left" vertical="top" wrapText="1"/>
    </xf>
    <xf numFmtId="0" fontId="3" fillId="0" borderId="0" xfId="0" applyFont="1" applyBorder="1" applyProtection="1"/>
    <xf numFmtId="0" fontId="3" fillId="0" borderId="5" xfId="0" applyFont="1" applyBorder="1" applyProtection="1"/>
    <xf numFmtId="9" fontId="3" fillId="0" borderId="6" xfId="0" applyNumberFormat="1" applyFont="1" applyFill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wrapText="1"/>
    </xf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vertical="top"/>
    </xf>
    <xf numFmtId="9" fontId="4" fillId="2" borderId="6" xfId="0" applyNumberFormat="1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top" wrapText="1"/>
    </xf>
    <xf numFmtId="0" fontId="4" fillId="3" borderId="8" xfId="0" applyFont="1" applyFill="1" applyBorder="1" applyAlignment="1" applyProtection="1">
      <alignment horizontal="left" vertical="top" wrapText="1"/>
    </xf>
    <xf numFmtId="0" fontId="4" fillId="3" borderId="6" xfId="0" applyFont="1" applyFill="1" applyBorder="1" applyAlignment="1" applyProtection="1">
      <alignment horizontal="center"/>
    </xf>
    <xf numFmtId="0" fontId="3" fillId="0" borderId="9" xfId="0" applyFont="1" applyBorder="1" applyAlignment="1" applyProtection="1">
      <alignment vertical="top" wrapText="1"/>
    </xf>
    <xf numFmtId="0" fontId="3" fillId="0" borderId="10" xfId="0" applyFont="1" applyBorder="1" applyAlignment="1" applyProtection="1">
      <alignment horizontal="left" vertical="top"/>
    </xf>
    <xf numFmtId="0" fontId="3" fillId="0" borderId="10" xfId="0" applyFont="1" applyBorder="1" applyAlignment="1" applyProtection="1">
      <alignment vertical="top" wrapText="1"/>
    </xf>
    <xf numFmtId="4" fontId="3" fillId="0" borderId="11" xfId="0" applyNumberFormat="1" applyFont="1" applyBorder="1" applyAlignment="1" applyProtection="1">
      <alignment horizontal="left" vertical="top" wrapText="1"/>
    </xf>
    <xf numFmtId="165" fontId="3" fillId="4" borderId="11" xfId="0" applyNumberFormat="1" applyFont="1" applyFill="1" applyBorder="1" applyAlignment="1" applyProtection="1">
      <alignment horizontal="left" vertical="top" wrapText="1"/>
      <protection locked="0"/>
    </xf>
    <xf numFmtId="0" fontId="3" fillId="0" borderId="10" xfId="0" applyFont="1" applyFill="1" applyBorder="1" applyAlignment="1" applyProtection="1">
      <alignment vertical="top" wrapText="1"/>
    </xf>
    <xf numFmtId="165" fontId="3" fillId="2" borderId="11" xfId="0" applyNumberFormat="1" applyFont="1" applyFill="1" applyBorder="1" applyAlignment="1" applyProtection="1">
      <alignment horizontal="left" vertical="top" wrapText="1"/>
    </xf>
    <xf numFmtId="9" fontId="3" fillId="2" borderId="11" xfId="0" applyNumberFormat="1" applyFont="1" applyFill="1" applyBorder="1" applyAlignment="1" applyProtection="1">
      <alignment horizontal="left" vertical="top" wrapText="1"/>
    </xf>
    <xf numFmtId="9" fontId="3" fillId="4" borderId="11" xfId="0" applyNumberFormat="1" applyFont="1" applyFill="1" applyBorder="1" applyAlignment="1" applyProtection="1">
      <alignment horizontal="left" vertical="top" wrapText="1"/>
      <protection locked="0"/>
    </xf>
    <xf numFmtId="9" fontId="3" fillId="0" borderId="11" xfId="0" applyNumberFormat="1" applyFont="1" applyFill="1" applyBorder="1" applyAlignment="1" applyProtection="1">
      <alignment horizontal="left" vertical="top"/>
    </xf>
    <xf numFmtId="1" fontId="4" fillId="5" borderId="6" xfId="0" applyNumberFormat="1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vertical="center" wrapText="1"/>
    </xf>
    <xf numFmtId="0" fontId="3" fillId="3" borderId="6" xfId="0" applyFont="1" applyFill="1" applyBorder="1" applyAlignment="1" applyProtection="1">
      <alignment horizontal="center" vertical="center" wrapText="1"/>
    </xf>
    <xf numFmtId="10" fontId="3" fillId="3" borderId="6" xfId="0" applyNumberFormat="1" applyFont="1" applyFill="1" applyBorder="1" applyAlignment="1" applyProtection="1">
      <alignment horizontal="center" vertical="center" wrapText="1"/>
    </xf>
    <xf numFmtId="44" fontId="3" fillId="3" borderId="11" xfId="1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 wrapText="1"/>
    </xf>
    <xf numFmtId="0" fontId="3" fillId="4" borderId="6" xfId="0" applyFont="1" applyFill="1" applyBorder="1" applyAlignment="1" applyProtection="1">
      <alignment horizontal="center" vertical="center" wrapText="1"/>
      <protection locked="0"/>
    </xf>
    <xf numFmtId="44" fontId="3" fillId="0" borderId="12" xfId="1" applyFont="1" applyBorder="1" applyAlignment="1" applyProtection="1">
      <alignment horizontal="center" vertical="center" wrapText="1"/>
    </xf>
    <xf numFmtId="165" fontId="3" fillId="0" borderId="13" xfId="0" applyNumberFormat="1" applyFont="1" applyBorder="1" applyAlignment="1" applyProtection="1">
      <alignment horizontal="center" vertical="center" wrapText="1"/>
    </xf>
    <xf numFmtId="2" fontId="3" fillId="0" borderId="12" xfId="0" applyNumberFormat="1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165" fontId="3" fillId="0" borderId="13" xfId="0" applyNumberFormat="1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14" xfId="0" applyFont="1" applyBorder="1" applyAlignment="1" applyProtection="1">
      <alignment horizontal="left" vertical="center"/>
    </xf>
    <xf numFmtId="0" fontId="3" fillId="0" borderId="13" xfId="0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vertical="center" wrapText="1"/>
    </xf>
    <xf numFmtId="0" fontId="3" fillId="0" borderId="1" xfId="0" applyFont="1" applyBorder="1" applyProtection="1"/>
    <xf numFmtId="0" fontId="3" fillId="0" borderId="15" xfId="0" applyFont="1" applyBorder="1" applyAlignment="1" applyProtection="1">
      <alignment horizontal="center" vertical="top" wrapText="1"/>
    </xf>
    <xf numFmtId="164" fontId="3" fillId="0" borderId="11" xfId="0" applyNumberFormat="1" applyFont="1" applyFill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44" fontId="3" fillId="0" borderId="16" xfId="1" applyFont="1" applyBorder="1" applyAlignment="1" applyProtection="1">
      <alignment horizontal="center" vertical="center" wrapText="1"/>
    </xf>
    <xf numFmtId="0" fontId="3" fillId="0" borderId="17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 vertical="center"/>
    </xf>
    <xf numFmtId="0" fontId="3" fillId="4" borderId="18" xfId="0" applyFont="1" applyFill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vertical="top"/>
    </xf>
    <xf numFmtId="0" fontId="3" fillId="0" borderId="20" xfId="0" applyFont="1" applyBorder="1" applyAlignment="1" applyProtection="1">
      <alignment vertical="top" wrapText="1"/>
    </xf>
    <xf numFmtId="0" fontId="3" fillId="0" borderId="21" xfId="0" applyFont="1" applyBorder="1" applyProtection="1"/>
    <xf numFmtId="0" fontId="3" fillId="0" borderId="21" xfId="0" applyFont="1" applyBorder="1" applyAlignment="1" applyProtection="1">
      <alignment horizontal="center"/>
    </xf>
    <xf numFmtId="0" fontId="3" fillId="0" borderId="22" xfId="0" applyFont="1" applyBorder="1" applyAlignment="1" applyProtection="1">
      <alignment horizontal="left" vertical="center" wrapText="1"/>
    </xf>
    <xf numFmtId="0" fontId="3" fillId="0" borderId="23" xfId="0" applyFont="1" applyBorder="1" applyAlignment="1" applyProtection="1">
      <alignment vertical="center" wrapText="1"/>
    </xf>
    <xf numFmtId="0" fontId="3" fillId="0" borderId="22" xfId="0" applyFont="1" applyBorder="1" applyAlignment="1" applyProtection="1">
      <alignment horizontal="left" vertical="center"/>
    </xf>
    <xf numFmtId="0" fontId="3" fillId="0" borderId="24" xfId="0" applyFont="1" applyBorder="1" applyAlignment="1" applyProtection="1">
      <alignment horizontal="center" vertical="top" wrapText="1"/>
    </xf>
    <xf numFmtId="0" fontId="3" fillId="0" borderId="13" xfId="0" applyFont="1" applyBorder="1" applyAlignment="1" applyProtection="1">
      <alignment horizontal="center" vertical="top" wrapText="1"/>
    </xf>
    <xf numFmtId="0" fontId="3" fillId="0" borderId="24" xfId="0" applyFont="1" applyBorder="1" applyAlignment="1" applyProtection="1">
      <alignment horizontal="center" vertical="center" wrapText="1"/>
    </xf>
    <xf numFmtId="0" fontId="3" fillId="0" borderId="13" xfId="0" applyFont="1" applyBorder="1" applyAlignment="1" applyProtection="1">
      <alignment horizontal="center" vertical="center" wrapText="1"/>
    </xf>
    <xf numFmtId="0" fontId="9" fillId="3" borderId="25" xfId="0" applyFont="1" applyFill="1" applyBorder="1" applyAlignment="1" applyProtection="1">
      <alignment horizontal="left" vertical="top" wrapText="1"/>
    </xf>
    <xf numFmtId="0" fontId="9" fillId="3" borderId="0" xfId="0" applyFont="1" applyFill="1" applyBorder="1" applyAlignment="1" applyProtection="1">
      <alignment horizontal="left" vertical="top" wrapText="1"/>
    </xf>
    <xf numFmtId="0" fontId="9" fillId="3" borderId="26" xfId="0" applyFont="1" applyFill="1" applyBorder="1" applyAlignment="1" applyProtection="1">
      <alignment horizontal="left" vertical="top" wrapText="1"/>
    </xf>
    <xf numFmtId="0" fontId="4" fillId="5" borderId="10" xfId="0" applyFont="1" applyFill="1" applyBorder="1" applyAlignment="1" applyProtection="1">
      <alignment horizontal="left" vertical="center" wrapText="1"/>
    </xf>
    <xf numFmtId="0" fontId="3" fillId="0" borderId="27" xfId="0" applyFont="1" applyBorder="1" applyAlignment="1" applyProtection="1">
      <alignment horizontal="left" vertical="center" wrapText="1"/>
    </xf>
    <xf numFmtId="0" fontId="3" fillId="0" borderId="14" xfId="0" applyFont="1" applyBorder="1" applyAlignment="1" applyProtection="1">
      <alignment horizontal="left" vertical="center" wrapText="1"/>
    </xf>
    <xf numFmtId="0" fontId="3" fillId="0" borderId="13" xfId="0" applyFont="1" applyFill="1" applyBorder="1" applyAlignment="1" applyProtection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/>
    </xf>
    <xf numFmtId="0" fontId="4" fillId="0" borderId="23" xfId="0" applyFont="1" applyFill="1" applyBorder="1" applyAlignment="1" applyProtection="1">
      <alignment horizontal="left" vertical="center" wrapText="1"/>
    </xf>
    <xf numFmtId="0" fontId="3" fillId="0" borderId="27" xfId="0" applyFont="1" applyBorder="1" applyAlignment="1" applyProtection="1">
      <alignment horizontal="left" vertical="center"/>
    </xf>
    <xf numFmtId="0" fontId="3" fillId="0" borderId="5" xfId="0" applyFont="1" applyBorder="1" applyAlignment="1" applyProtection="1">
      <alignment horizontal="left" vertical="center"/>
    </xf>
    <xf numFmtId="0" fontId="4" fillId="5" borderId="27" xfId="0" applyFont="1" applyFill="1" applyBorder="1" applyAlignment="1" applyProtection="1">
      <alignment horizontal="left" vertical="center" wrapText="1"/>
    </xf>
    <xf numFmtId="166" fontId="4" fillId="3" borderId="28" xfId="0" applyNumberFormat="1" applyFont="1" applyFill="1" applyBorder="1" applyAlignment="1" applyProtection="1">
      <alignment horizontal="left" vertical="top" wrapText="1"/>
    </xf>
    <xf numFmtId="4" fontId="10" fillId="0" borderId="11" xfId="0" applyNumberFormat="1" applyFont="1" applyFill="1" applyBorder="1" applyAlignment="1" applyProtection="1">
      <alignment horizontal="left" vertical="top" wrapText="1"/>
    </xf>
    <xf numFmtId="9" fontId="11" fillId="0" borderId="6" xfId="0" applyNumberFormat="1" applyFont="1" applyFill="1" applyBorder="1" applyAlignment="1" applyProtection="1">
      <alignment horizontal="center" vertical="center"/>
    </xf>
    <xf numFmtId="9" fontId="11" fillId="5" borderId="6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Border="1" applyAlignment="1" applyProtection="1">
      <alignment horizontal="center" vertical="top" wrapText="1"/>
    </xf>
    <xf numFmtId="0" fontId="11" fillId="0" borderId="0" xfId="0" applyFont="1" applyBorder="1" applyAlignment="1" applyProtection="1">
      <alignment horizontal="center"/>
    </xf>
    <xf numFmtId="0" fontId="11" fillId="0" borderId="4" xfId="0" applyFont="1" applyBorder="1" applyAlignment="1" applyProtection="1">
      <alignment horizontal="center"/>
    </xf>
    <xf numFmtId="0" fontId="11" fillId="0" borderId="29" xfId="0" applyFont="1" applyBorder="1" applyAlignment="1" applyProtection="1">
      <alignment horizontal="center" vertical="top" wrapText="1"/>
    </xf>
    <xf numFmtId="0" fontId="11" fillId="0" borderId="13" xfId="0" applyFont="1" applyFill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/>
    </xf>
    <xf numFmtId="0" fontId="11" fillId="0" borderId="0" xfId="0" applyFont="1" applyAlignment="1" applyProtection="1">
      <alignment horizontal="center"/>
    </xf>
    <xf numFmtId="10" fontId="11" fillId="0" borderId="13" xfId="2" applyNumberFormat="1" applyFont="1" applyFill="1" applyBorder="1" applyAlignment="1" applyProtection="1">
      <alignment horizontal="center" vertical="top" wrapText="1"/>
    </xf>
    <xf numFmtId="0" fontId="4" fillId="6" borderId="11" xfId="0" applyFont="1" applyFill="1" applyBorder="1" applyAlignment="1" applyProtection="1">
      <alignment horizontal="left" vertical="top" wrapText="1"/>
      <protection locked="0"/>
    </xf>
    <xf numFmtId="166" fontId="4" fillId="6" borderId="11" xfId="0" applyNumberFormat="1" applyFont="1" applyFill="1" applyBorder="1" applyAlignment="1" applyProtection="1">
      <alignment horizontal="left" vertical="top" wrapText="1"/>
      <protection locked="0"/>
    </xf>
    <xf numFmtId="0" fontId="4" fillId="6" borderId="6" xfId="0" applyFont="1" applyFill="1" applyBorder="1" applyAlignment="1" applyProtection="1">
      <alignment vertical="center" wrapText="1"/>
      <protection locked="0"/>
    </xf>
    <xf numFmtId="9" fontId="4" fillId="6" borderId="6" xfId="2" applyFont="1" applyFill="1" applyBorder="1" applyAlignment="1" applyProtection="1">
      <alignment horizontal="center" vertical="center" wrapText="1"/>
      <protection locked="0"/>
    </xf>
    <xf numFmtId="0" fontId="3" fillId="6" borderId="24" xfId="0" applyFont="1" applyFill="1" applyBorder="1" applyAlignment="1" applyProtection="1">
      <alignment horizontal="left" vertical="top" wrapText="1"/>
      <protection locked="0"/>
    </xf>
    <xf numFmtId="0" fontId="3" fillId="6" borderId="13" xfId="0" applyFont="1" applyFill="1" applyBorder="1" applyAlignment="1" applyProtection="1">
      <alignment horizontal="center" vertical="top" wrapText="1"/>
      <protection locked="0"/>
    </xf>
    <xf numFmtId="0" fontId="3" fillId="6" borderId="13" xfId="0" applyFont="1" applyFill="1" applyBorder="1" applyAlignment="1" applyProtection="1">
      <alignment horizontal="left" vertical="top" wrapText="1"/>
      <protection locked="0"/>
    </xf>
    <xf numFmtId="9" fontId="4" fillId="6" borderId="6" xfId="0" applyNumberFormat="1" applyFont="1" applyFill="1" applyBorder="1" applyAlignment="1" applyProtection="1">
      <alignment horizontal="center" vertical="center" wrapText="1"/>
      <protection locked="0"/>
    </xf>
    <xf numFmtId="0" fontId="8" fillId="6" borderId="24" xfId="0" applyFont="1" applyFill="1" applyBorder="1" applyAlignment="1" applyProtection="1">
      <alignment vertical="top" wrapText="1"/>
      <protection locked="0"/>
    </xf>
    <xf numFmtId="0" fontId="3" fillId="6" borderId="13" xfId="0" applyFont="1" applyFill="1" applyBorder="1" applyAlignment="1" applyProtection="1">
      <alignment vertical="top" wrapText="1"/>
      <protection locked="0"/>
    </xf>
    <xf numFmtId="0" fontId="3" fillId="6" borderId="24" xfId="0" applyFont="1" applyFill="1" applyBorder="1" applyAlignment="1" applyProtection="1">
      <alignment vertical="top" wrapText="1"/>
      <protection locked="0"/>
    </xf>
    <xf numFmtId="0" fontId="3" fillId="0" borderId="30" xfId="0" applyFont="1" applyFill="1" applyBorder="1" applyAlignment="1" applyProtection="1">
      <alignment horizontal="center" vertical="top" wrapText="1"/>
    </xf>
    <xf numFmtId="0" fontId="3" fillId="0" borderId="31" xfId="0" applyFont="1" applyBorder="1" applyAlignment="1" applyProtection="1">
      <alignment vertical="top" wrapText="1"/>
    </xf>
    <xf numFmtId="0" fontId="7" fillId="3" borderId="32" xfId="0" applyFont="1" applyFill="1" applyBorder="1" applyAlignment="1" applyProtection="1">
      <alignment horizontal="center" vertical="center" wrapText="1"/>
    </xf>
    <xf numFmtId="0" fontId="7" fillId="3" borderId="33" xfId="0" applyFont="1" applyFill="1" applyBorder="1" applyAlignment="1" applyProtection="1">
      <alignment horizontal="center" vertical="center" wrapText="1"/>
    </xf>
    <xf numFmtId="0" fontId="3" fillId="0" borderId="34" xfId="0" applyFont="1" applyFill="1" applyBorder="1" applyAlignment="1" applyProtection="1">
      <alignment horizontal="center" vertical="top" wrapText="1"/>
    </xf>
    <xf numFmtId="0" fontId="3" fillId="0" borderId="35" xfId="0" applyFont="1" applyBorder="1" applyAlignment="1" applyProtection="1">
      <alignment vertical="top" wrapText="1"/>
    </xf>
    <xf numFmtId="0" fontId="5" fillId="3" borderId="36" xfId="0" applyFont="1" applyFill="1" applyBorder="1" applyAlignment="1" applyProtection="1">
      <alignment horizontal="left" vertical="top" wrapText="1"/>
    </xf>
    <xf numFmtId="0" fontId="5" fillId="0" borderId="37" xfId="0" applyFont="1" applyBorder="1" applyAlignment="1" applyProtection="1">
      <alignment horizontal="left" vertical="top" wrapText="1"/>
    </xf>
    <xf numFmtId="0" fontId="4" fillId="3" borderId="6" xfId="0" applyFont="1" applyFill="1" applyBorder="1" applyAlignment="1" applyProtection="1">
      <alignment horizontal="center" vertical="center"/>
    </xf>
    <xf numFmtId="0" fontId="4" fillId="3" borderId="6" xfId="0" applyFont="1" applyFill="1" applyBorder="1" applyAlignment="1" applyProtection="1">
      <alignment horizontal="left" wrapText="1"/>
    </xf>
    <xf numFmtId="0" fontId="4" fillId="3" borderId="32" xfId="0" applyFont="1" applyFill="1" applyBorder="1" applyAlignment="1" applyProtection="1">
      <alignment horizontal="center" vertical="center" wrapText="1"/>
    </xf>
    <xf numFmtId="0" fontId="4" fillId="3" borderId="38" xfId="0" applyFont="1" applyFill="1" applyBorder="1" applyAlignment="1" applyProtection="1">
      <alignment horizontal="center" vertical="center" wrapText="1"/>
    </xf>
    <xf numFmtId="0" fontId="4" fillId="3" borderId="33" xfId="0" applyFont="1" applyFill="1" applyBorder="1" applyAlignment="1" applyProtection="1">
      <alignment horizontal="center" vertical="center" wrapText="1"/>
    </xf>
    <xf numFmtId="0" fontId="3" fillId="0" borderId="29" xfId="0" applyFont="1" applyBorder="1" applyAlignment="1" applyProtection="1">
      <alignment vertical="top" wrapText="1"/>
    </xf>
    <xf numFmtId="0" fontId="3" fillId="0" borderId="23" xfId="0" applyFont="1" applyBorder="1" applyAlignment="1" applyProtection="1">
      <alignment wrapText="1"/>
    </xf>
    <xf numFmtId="0" fontId="3" fillId="0" borderId="29" xfId="0" applyFont="1" applyBorder="1" applyAlignment="1" applyProtection="1">
      <alignment horizontal="center" vertical="top" wrapText="1"/>
    </xf>
    <xf numFmtId="0" fontId="3" fillId="0" borderId="23" xfId="0" applyFont="1" applyBorder="1" applyAlignment="1" applyProtection="1">
      <alignment horizontal="center" vertical="top" wrapText="1"/>
    </xf>
    <xf numFmtId="0" fontId="4" fillId="3" borderId="39" xfId="0" applyFont="1" applyFill="1" applyBorder="1" applyAlignment="1" applyProtection="1">
      <alignment horizontal="left"/>
    </xf>
    <xf numFmtId="0" fontId="4" fillId="3" borderId="18" xfId="0" applyFont="1" applyFill="1" applyBorder="1" applyAlignment="1" applyProtection="1">
      <alignment horizontal="left"/>
    </xf>
    <xf numFmtId="0" fontId="4" fillId="3" borderId="40" xfId="0" applyFont="1" applyFill="1" applyBorder="1" applyAlignment="1" applyProtection="1">
      <alignment horizontal="left"/>
    </xf>
    <xf numFmtId="0" fontId="4" fillId="3" borderId="6" xfId="0" applyFont="1" applyFill="1" applyBorder="1" applyAlignment="1" applyProtection="1">
      <alignment horizontal="left"/>
    </xf>
  </cellXfs>
  <cellStyles count="3">
    <cellStyle name="Euro" xfId="1" xr:uid="{00000000-0005-0000-0000-000000000000}"/>
    <cellStyle name="Procent" xfId="2" builtinId="5"/>
    <cellStyle name="Standaard" xfId="0" builtinId="0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0"/>
  <sheetViews>
    <sheetView workbookViewId="0">
      <selection activeCell="B3" sqref="B3"/>
    </sheetView>
  </sheetViews>
  <sheetFormatPr defaultRowHeight="12.75" x14ac:dyDescent="0.2"/>
  <cols>
    <col min="1" max="1" width="40.7109375" style="1" customWidth="1"/>
    <col min="2" max="2" width="42.140625" style="1" bestFit="1" customWidth="1"/>
    <col min="3" max="16384" width="9.140625" style="1"/>
  </cols>
  <sheetData>
    <row r="1" spans="1:2" ht="30.75" thickBot="1" x14ac:dyDescent="0.25">
      <c r="A1" s="102" t="s">
        <v>8</v>
      </c>
      <c r="B1" s="103"/>
    </row>
    <row r="2" spans="1:2" ht="15" customHeight="1" x14ac:dyDescent="0.2">
      <c r="A2" s="106" t="s">
        <v>18</v>
      </c>
      <c r="B2" s="107"/>
    </row>
    <row r="3" spans="1:2" ht="15" customHeight="1" x14ac:dyDescent="0.2">
      <c r="A3" s="21" t="s">
        <v>54</v>
      </c>
      <c r="B3" s="89" t="s">
        <v>116</v>
      </c>
    </row>
    <row r="4" spans="1:2" ht="15" customHeight="1" x14ac:dyDescent="0.2">
      <c r="A4" s="21" t="s">
        <v>9</v>
      </c>
      <c r="B4" s="89" t="s">
        <v>69</v>
      </c>
    </row>
    <row r="5" spans="1:2" ht="15" customHeight="1" x14ac:dyDescent="0.2">
      <c r="A5" s="21" t="s">
        <v>55</v>
      </c>
      <c r="B5" s="89"/>
    </row>
    <row r="6" spans="1:2" ht="15" customHeight="1" x14ac:dyDescent="0.2">
      <c r="A6" s="21" t="s">
        <v>1</v>
      </c>
      <c r="B6" s="90" t="s">
        <v>117</v>
      </c>
    </row>
    <row r="7" spans="1:2" ht="15" customHeight="1" x14ac:dyDescent="0.2">
      <c r="A7" s="104"/>
      <c r="B7" s="105"/>
    </row>
    <row r="8" spans="1:2" ht="15" customHeight="1" x14ac:dyDescent="0.2">
      <c r="A8" s="22" t="s">
        <v>10</v>
      </c>
      <c r="B8" s="23">
        <v>0.15</v>
      </c>
    </row>
    <row r="9" spans="1:2" ht="15" customHeight="1" x14ac:dyDescent="0.2">
      <c r="A9" s="22" t="s">
        <v>38</v>
      </c>
      <c r="B9" s="24">
        <v>250000</v>
      </c>
    </row>
    <row r="10" spans="1:2" ht="15" customHeight="1" x14ac:dyDescent="0.2">
      <c r="A10" s="25" t="s">
        <v>12</v>
      </c>
      <c r="B10" s="26">
        <f>B9*B8</f>
        <v>37500</v>
      </c>
    </row>
    <row r="11" spans="1:2" ht="15" customHeight="1" x14ac:dyDescent="0.2">
      <c r="A11" s="22" t="s">
        <v>13</v>
      </c>
      <c r="B11" s="27">
        <f>Projectbeoordelingsformulier!H9</f>
        <v>1</v>
      </c>
    </row>
    <row r="12" spans="1:2" ht="15" customHeight="1" x14ac:dyDescent="0.2">
      <c r="A12" s="22" t="s">
        <v>14</v>
      </c>
      <c r="B12" s="28">
        <v>0.8</v>
      </c>
    </row>
    <row r="13" spans="1:2" ht="15" customHeight="1" x14ac:dyDescent="0.2">
      <c r="A13" s="25" t="s">
        <v>3</v>
      </c>
      <c r="B13" s="29">
        <f>ROUND(B11-B12,2)</f>
        <v>0.2</v>
      </c>
    </row>
    <row r="14" spans="1:2" ht="15" customHeight="1" x14ac:dyDescent="0.2">
      <c r="A14" s="25" t="s">
        <v>4</v>
      </c>
      <c r="B14" s="26">
        <f>IF(B13&lt;=0%,B8*B9*B13*B17,B8*B9*B13*B16)</f>
        <v>5625</v>
      </c>
    </row>
    <row r="15" spans="1:2" ht="15" customHeight="1" x14ac:dyDescent="0.2">
      <c r="A15" s="104"/>
      <c r="B15" s="105"/>
    </row>
    <row r="16" spans="1:2" ht="15.75" x14ac:dyDescent="0.2">
      <c r="A16" s="25" t="s">
        <v>16</v>
      </c>
      <c r="B16" s="78">
        <v>0.75</v>
      </c>
    </row>
    <row r="17" spans="1:2" ht="15.75" x14ac:dyDescent="0.2">
      <c r="A17" s="25" t="s">
        <v>17</v>
      </c>
      <c r="B17" s="78">
        <v>2.5</v>
      </c>
    </row>
    <row r="18" spans="1:2" ht="15" customHeight="1" thickBot="1" x14ac:dyDescent="0.25">
      <c r="A18" s="100"/>
      <c r="B18" s="101"/>
    </row>
    <row r="20" spans="1:2" x14ac:dyDescent="0.2">
      <c r="A20" s="2" t="s">
        <v>39</v>
      </c>
    </row>
  </sheetData>
  <sheetProtection sheet="1" selectLockedCells="1"/>
  <mergeCells count="5">
    <mergeCell ref="A18:B18"/>
    <mergeCell ref="A1:B1"/>
    <mergeCell ref="A7:B7"/>
    <mergeCell ref="A2:B2"/>
    <mergeCell ref="A15:B15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1"/>
  <sheetViews>
    <sheetView tabSelected="1" zoomScaleNormal="115" zoomScaleSheetLayoutView="85" workbookViewId="0">
      <selection activeCell="B10" sqref="B10"/>
    </sheetView>
  </sheetViews>
  <sheetFormatPr defaultRowHeight="12.75" x14ac:dyDescent="0.2"/>
  <cols>
    <col min="1" max="1" width="9.7109375" style="15" bestFit="1" customWidth="1"/>
    <col min="2" max="2" width="61.5703125" style="6" customWidth="1"/>
    <col min="3" max="3" width="9.85546875" style="14" bestFit="1" customWidth="1"/>
    <col min="4" max="4" width="9.42578125" style="87" bestFit="1" customWidth="1"/>
    <col min="5" max="5" width="9.85546875" style="1" customWidth="1"/>
    <col min="6" max="6" width="8.7109375" style="1" customWidth="1"/>
    <col min="7" max="7" width="23.42578125" style="14" bestFit="1" customWidth="1"/>
    <col min="8" max="8" width="20.28515625" style="14" bestFit="1" customWidth="1"/>
    <col min="9" max="9" width="24" style="14" customWidth="1"/>
    <col min="10" max="16384" width="9.140625" style="1"/>
  </cols>
  <sheetData>
    <row r="1" spans="1:10" ht="13.5" thickBot="1" x14ac:dyDescent="0.25">
      <c r="A1" s="110" t="s">
        <v>0</v>
      </c>
      <c r="B1" s="111"/>
      <c r="C1" s="111"/>
      <c r="D1" s="111"/>
      <c r="E1" s="111"/>
      <c r="F1" s="111"/>
      <c r="G1" s="111"/>
      <c r="H1" s="111"/>
      <c r="I1" s="112"/>
    </row>
    <row r="2" spans="1:10" s="6" customFormat="1" x14ac:dyDescent="0.2">
      <c r="A2" s="3"/>
      <c r="B2" s="4"/>
      <c r="C2" s="5"/>
      <c r="D2" s="81"/>
      <c r="E2" s="4"/>
      <c r="F2" s="19">
        <v>5</v>
      </c>
      <c r="G2" s="120" t="s">
        <v>5</v>
      </c>
      <c r="H2" s="120"/>
      <c r="I2" s="120"/>
    </row>
    <row r="3" spans="1:10" x14ac:dyDescent="0.2">
      <c r="A3" s="65" t="str">
        <f>IF(rekenmodel!A3="","",rekenmodel!A3)</f>
        <v>Naam</v>
      </c>
      <c r="B3" s="17" t="s">
        <v>131</v>
      </c>
      <c r="C3" s="7"/>
      <c r="D3" s="82"/>
      <c r="E3" s="7"/>
      <c r="F3" s="19">
        <v>3</v>
      </c>
      <c r="G3" s="117" t="s">
        <v>112</v>
      </c>
      <c r="H3" s="118"/>
      <c r="I3" s="119"/>
    </row>
    <row r="4" spans="1:10" ht="12.75" customHeight="1" x14ac:dyDescent="0.2">
      <c r="A4" s="66" t="str">
        <f>IF(rekenmodel!A4="","",rekenmodel!A4)</f>
        <v>Bestek</v>
      </c>
      <c r="B4" s="18" t="s">
        <v>132</v>
      </c>
      <c r="C4" s="7"/>
      <c r="D4" s="82"/>
      <c r="E4" s="7"/>
      <c r="F4" s="108">
        <v>1</v>
      </c>
      <c r="G4" s="109" t="s">
        <v>113</v>
      </c>
      <c r="H4" s="109"/>
      <c r="I4" s="109"/>
    </row>
    <row r="5" spans="1:10" x14ac:dyDescent="0.2">
      <c r="A5" s="66" t="str">
        <f>IF(rekenmodel!A5="","",rekenmodel!A5)</f>
        <v>Dossier</v>
      </c>
      <c r="B5" s="18">
        <v>1176827</v>
      </c>
      <c r="C5" s="7"/>
      <c r="D5" s="82"/>
      <c r="E5" s="7"/>
      <c r="F5" s="108"/>
      <c r="G5" s="109"/>
      <c r="H5" s="109"/>
      <c r="I5" s="109"/>
    </row>
    <row r="6" spans="1:10" ht="12.75" customHeight="1" x14ac:dyDescent="0.2">
      <c r="A6" s="67" t="str">
        <f>IF(rekenmodel!A6="","",rekenmodel!A6)</f>
        <v>Datum</v>
      </c>
      <c r="B6" s="77" t="str">
        <f>IF(rekenmodel!B6="","",rekenmodel!B6)</f>
        <v>datum</v>
      </c>
      <c r="C6" s="7"/>
      <c r="D6" s="82"/>
      <c r="E6" s="7"/>
      <c r="F6" s="108">
        <v>0</v>
      </c>
      <c r="G6" s="109" t="s">
        <v>114</v>
      </c>
      <c r="H6" s="109"/>
      <c r="I6" s="109"/>
    </row>
    <row r="7" spans="1:10" ht="13.5" thickBot="1" x14ac:dyDescent="0.25">
      <c r="A7" s="8"/>
      <c r="B7" s="9"/>
      <c r="C7" s="49"/>
      <c r="D7" s="83"/>
      <c r="E7" s="49"/>
      <c r="F7" s="108"/>
      <c r="G7" s="109"/>
      <c r="H7" s="109"/>
      <c r="I7" s="109"/>
      <c r="J7" s="10"/>
    </row>
    <row r="8" spans="1:10" ht="38.25" customHeight="1" x14ac:dyDescent="0.2">
      <c r="A8" s="46"/>
      <c r="B8" s="113" t="s">
        <v>11</v>
      </c>
      <c r="C8" s="47" t="s">
        <v>19</v>
      </c>
      <c r="D8" s="84" t="s">
        <v>115</v>
      </c>
      <c r="E8" s="115" t="s">
        <v>6</v>
      </c>
      <c r="F8" s="115" t="s">
        <v>20</v>
      </c>
      <c r="G8" s="47" t="s">
        <v>7</v>
      </c>
      <c r="H8" s="47" t="s">
        <v>21</v>
      </c>
      <c r="I8" s="20" t="s">
        <v>15</v>
      </c>
    </row>
    <row r="9" spans="1:10" x14ac:dyDescent="0.2">
      <c r="A9" s="11"/>
      <c r="B9" s="114"/>
      <c r="C9" s="12">
        <f>C10+C27+C44+C61++C78+C85</f>
        <v>1</v>
      </c>
      <c r="D9" s="79">
        <f>D10+D27+D44+D61++D78+D85</f>
        <v>0.99999999999999989</v>
      </c>
      <c r="E9" s="116"/>
      <c r="F9" s="116"/>
      <c r="G9" s="13" t="s">
        <v>2</v>
      </c>
      <c r="H9" s="16">
        <f>H10+H27+H44+H61+H78+H85</f>
        <v>1</v>
      </c>
      <c r="I9" s="48">
        <f>I10+I27+I44+I61+I85</f>
        <v>33750</v>
      </c>
    </row>
    <row r="10" spans="1:10" s="35" customFormat="1" ht="23.25" customHeight="1" x14ac:dyDescent="0.25">
      <c r="A10" s="68">
        <v>1</v>
      </c>
      <c r="B10" s="91" t="s">
        <v>118</v>
      </c>
      <c r="C10" s="92">
        <v>0.15</v>
      </c>
      <c r="D10" s="80">
        <f>SUM(D11:D25)</f>
        <v>0.15</v>
      </c>
      <c r="E10" s="30">
        <f>SUM(E11:E25)</f>
        <v>5</v>
      </c>
      <c r="F10" s="31"/>
      <c r="G10" s="32">
        <f>SUM(G11:G25)</f>
        <v>5</v>
      </c>
      <c r="H10" s="33">
        <f>G10/E10*C10</f>
        <v>0.15</v>
      </c>
      <c r="I10" s="34">
        <f>C10*rekenmodel!B10</f>
        <v>5625</v>
      </c>
    </row>
    <row r="11" spans="1:10" s="35" customFormat="1" ht="25.5" x14ac:dyDescent="0.25">
      <c r="A11" s="69" t="s">
        <v>22</v>
      </c>
      <c r="B11" s="93" t="s">
        <v>119</v>
      </c>
      <c r="C11" s="94">
        <v>1</v>
      </c>
      <c r="D11" s="88">
        <f>$C$10/(SUM($C$11:$C$25))*C11</f>
        <v>0.15</v>
      </c>
      <c r="E11" s="62">
        <f>C11*$F$2</f>
        <v>5</v>
      </c>
      <c r="F11" s="36">
        <v>5</v>
      </c>
      <c r="G11" s="64">
        <f>C11*F11</f>
        <v>5</v>
      </c>
      <c r="H11" s="38"/>
      <c r="I11" s="37">
        <f>$I$10/$E$10*E11</f>
        <v>5625</v>
      </c>
    </row>
    <row r="12" spans="1:10" s="35" customFormat="1" hidden="1" x14ac:dyDescent="0.25">
      <c r="A12" s="70" t="s">
        <v>23</v>
      </c>
      <c r="B12" s="95"/>
      <c r="C12" s="94">
        <v>0</v>
      </c>
      <c r="D12" s="88">
        <f t="shared" ref="D12:D25" si="0">$C$10/(SUM($C$11:$C$25))*C12</f>
        <v>0</v>
      </c>
      <c r="E12" s="62">
        <f t="shared" ref="E12:E25" si="1">C12*$F$2</f>
        <v>0</v>
      </c>
      <c r="F12" s="36">
        <v>5</v>
      </c>
      <c r="G12" s="64">
        <f>C12*F12</f>
        <v>0</v>
      </c>
      <c r="H12" s="38"/>
      <c r="I12" s="37">
        <f>$I$10/$E$10*E12</f>
        <v>0</v>
      </c>
    </row>
    <row r="13" spans="1:10" s="35" customFormat="1" hidden="1" x14ac:dyDescent="0.25">
      <c r="A13" s="70" t="s">
        <v>24</v>
      </c>
      <c r="B13" s="95"/>
      <c r="C13" s="94">
        <v>0</v>
      </c>
      <c r="D13" s="88">
        <f t="shared" si="0"/>
        <v>0</v>
      </c>
      <c r="E13" s="62">
        <f t="shared" si="1"/>
        <v>0</v>
      </c>
      <c r="F13" s="36">
        <v>5</v>
      </c>
      <c r="G13" s="64">
        <f>C13*F13</f>
        <v>0</v>
      </c>
      <c r="H13" s="38"/>
      <c r="I13" s="37">
        <f t="shared" ref="I13:I25" si="2">$I$10/$E$10*E13</f>
        <v>0</v>
      </c>
    </row>
    <row r="14" spans="1:10" s="35" customFormat="1" hidden="1" x14ac:dyDescent="0.25">
      <c r="A14" s="70" t="s">
        <v>41</v>
      </c>
      <c r="B14" s="95"/>
      <c r="C14" s="94">
        <v>0</v>
      </c>
      <c r="D14" s="88">
        <f t="shared" si="0"/>
        <v>0</v>
      </c>
      <c r="E14" s="62">
        <f t="shared" si="1"/>
        <v>0</v>
      </c>
      <c r="F14" s="36">
        <v>5</v>
      </c>
      <c r="G14" s="64">
        <f t="shared" ref="G14:G25" si="3">C14*F14</f>
        <v>0</v>
      </c>
      <c r="H14" s="38"/>
      <c r="I14" s="37">
        <f t="shared" si="2"/>
        <v>0</v>
      </c>
    </row>
    <row r="15" spans="1:10" s="35" customFormat="1" hidden="1" x14ac:dyDescent="0.25">
      <c r="A15" s="70" t="s">
        <v>42</v>
      </c>
      <c r="B15" s="95"/>
      <c r="C15" s="94">
        <v>0</v>
      </c>
      <c r="D15" s="88">
        <f t="shared" si="0"/>
        <v>0</v>
      </c>
      <c r="E15" s="62">
        <f t="shared" si="1"/>
        <v>0</v>
      </c>
      <c r="F15" s="36">
        <v>5</v>
      </c>
      <c r="G15" s="64">
        <f t="shared" si="3"/>
        <v>0</v>
      </c>
      <c r="H15" s="38"/>
      <c r="I15" s="37">
        <f t="shared" si="2"/>
        <v>0</v>
      </c>
    </row>
    <row r="16" spans="1:10" s="35" customFormat="1" hidden="1" x14ac:dyDescent="0.25">
      <c r="A16" s="70" t="s">
        <v>43</v>
      </c>
      <c r="B16" s="95"/>
      <c r="C16" s="94">
        <v>0</v>
      </c>
      <c r="D16" s="88">
        <f t="shared" si="0"/>
        <v>0</v>
      </c>
      <c r="E16" s="62">
        <f t="shared" si="1"/>
        <v>0</v>
      </c>
      <c r="F16" s="36">
        <v>5</v>
      </c>
      <c r="G16" s="64">
        <f t="shared" si="3"/>
        <v>0</v>
      </c>
      <c r="H16" s="38"/>
      <c r="I16" s="37">
        <f t="shared" si="2"/>
        <v>0</v>
      </c>
    </row>
    <row r="17" spans="1:9" s="35" customFormat="1" hidden="1" x14ac:dyDescent="0.25">
      <c r="A17" s="70" t="s">
        <v>44</v>
      </c>
      <c r="B17" s="95"/>
      <c r="C17" s="94">
        <v>0</v>
      </c>
      <c r="D17" s="88">
        <f t="shared" si="0"/>
        <v>0</v>
      </c>
      <c r="E17" s="62">
        <f t="shared" si="1"/>
        <v>0</v>
      </c>
      <c r="F17" s="36">
        <v>5</v>
      </c>
      <c r="G17" s="64">
        <f t="shared" si="3"/>
        <v>0</v>
      </c>
      <c r="H17" s="38"/>
      <c r="I17" s="37">
        <f t="shared" si="2"/>
        <v>0</v>
      </c>
    </row>
    <row r="18" spans="1:9" s="35" customFormat="1" hidden="1" x14ac:dyDescent="0.25">
      <c r="A18" s="70" t="s">
        <v>56</v>
      </c>
      <c r="B18" s="95"/>
      <c r="C18" s="94">
        <v>0</v>
      </c>
      <c r="D18" s="88">
        <f t="shared" si="0"/>
        <v>0</v>
      </c>
      <c r="E18" s="62">
        <f t="shared" si="1"/>
        <v>0</v>
      </c>
      <c r="F18" s="36">
        <v>5</v>
      </c>
      <c r="G18" s="64">
        <f t="shared" si="3"/>
        <v>0</v>
      </c>
      <c r="H18" s="38"/>
      <c r="I18" s="37">
        <f t="shared" si="2"/>
        <v>0</v>
      </c>
    </row>
    <row r="19" spans="1:9" s="35" customFormat="1" hidden="1" x14ac:dyDescent="0.25">
      <c r="A19" s="70" t="s">
        <v>62</v>
      </c>
      <c r="B19" s="95"/>
      <c r="C19" s="94">
        <v>0</v>
      </c>
      <c r="D19" s="88">
        <f t="shared" si="0"/>
        <v>0</v>
      </c>
      <c r="E19" s="62">
        <f t="shared" si="1"/>
        <v>0</v>
      </c>
      <c r="F19" s="36">
        <v>5</v>
      </c>
      <c r="G19" s="64">
        <f t="shared" si="3"/>
        <v>0</v>
      </c>
      <c r="H19" s="38"/>
      <c r="I19" s="37">
        <f t="shared" si="2"/>
        <v>0</v>
      </c>
    </row>
    <row r="20" spans="1:9" s="35" customFormat="1" hidden="1" x14ac:dyDescent="0.25">
      <c r="A20" s="70" t="s">
        <v>63</v>
      </c>
      <c r="B20" s="95"/>
      <c r="C20" s="94">
        <v>0</v>
      </c>
      <c r="D20" s="88">
        <f t="shared" si="0"/>
        <v>0</v>
      </c>
      <c r="E20" s="62">
        <f t="shared" si="1"/>
        <v>0</v>
      </c>
      <c r="F20" s="36">
        <v>5</v>
      </c>
      <c r="G20" s="64">
        <f t="shared" si="3"/>
        <v>0</v>
      </c>
      <c r="H20" s="38"/>
      <c r="I20" s="37">
        <f t="shared" si="2"/>
        <v>0</v>
      </c>
    </row>
    <row r="21" spans="1:9" s="35" customFormat="1" hidden="1" x14ac:dyDescent="0.25">
      <c r="A21" s="70" t="s">
        <v>64</v>
      </c>
      <c r="B21" s="95"/>
      <c r="C21" s="94">
        <v>0</v>
      </c>
      <c r="D21" s="88">
        <f t="shared" si="0"/>
        <v>0</v>
      </c>
      <c r="E21" s="62">
        <f t="shared" si="1"/>
        <v>0</v>
      </c>
      <c r="F21" s="36">
        <v>5</v>
      </c>
      <c r="G21" s="64">
        <f t="shared" si="3"/>
        <v>0</v>
      </c>
      <c r="H21" s="38"/>
      <c r="I21" s="37">
        <f t="shared" si="2"/>
        <v>0</v>
      </c>
    </row>
    <row r="22" spans="1:9" s="35" customFormat="1" hidden="1" x14ac:dyDescent="0.25">
      <c r="A22" s="70" t="s">
        <v>65</v>
      </c>
      <c r="B22" s="95"/>
      <c r="C22" s="94">
        <v>0</v>
      </c>
      <c r="D22" s="88">
        <f t="shared" si="0"/>
        <v>0</v>
      </c>
      <c r="E22" s="62">
        <f t="shared" si="1"/>
        <v>0</v>
      </c>
      <c r="F22" s="36">
        <v>5</v>
      </c>
      <c r="G22" s="64">
        <f t="shared" si="3"/>
        <v>0</v>
      </c>
      <c r="H22" s="38"/>
      <c r="I22" s="37">
        <f t="shared" si="2"/>
        <v>0</v>
      </c>
    </row>
    <row r="23" spans="1:9" s="35" customFormat="1" hidden="1" x14ac:dyDescent="0.25">
      <c r="A23" s="70" t="s">
        <v>66</v>
      </c>
      <c r="B23" s="95"/>
      <c r="C23" s="94">
        <v>0</v>
      </c>
      <c r="D23" s="88">
        <f t="shared" si="0"/>
        <v>0</v>
      </c>
      <c r="E23" s="62">
        <f t="shared" si="1"/>
        <v>0</v>
      </c>
      <c r="F23" s="36">
        <v>5</v>
      </c>
      <c r="G23" s="64">
        <f t="shared" si="3"/>
        <v>0</v>
      </c>
      <c r="H23" s="38"/>
      <c r="I23" s="37">
        <f t="shared" si="2"/>
        <v>0</v>
      </c>
    </row>
    <row r="24" spans="1:9" s="35" customFormat="1" hidden="1" x14ac:dyDescent="0.25">
      <c r="A24" s="70" t="s">
        <v>67</v>
      </c>
      <c r="B24" s="95"/>
      <c r="C24" s="94">
        <v>0</v>
      </c>
      <c r="D24" s="88">
        <f t="shared" si="0"/>
        <v>0</v>
      </c>
      <c r="E24" s="62">
        <f t="shared" si="1"/>
        <v>0</v>
      </c>
      <c r="F24" s="36">
        <v>5</v>
      </c>
      <c r="G24" s="64">
        <f t="shared" si="3"/>
        <v>0</v>
      </c>
      <c r="H24" s="38"/>
      <c r="I24" s="37">
        <f t="shared" si="2"/>
        <v>0</v>
      </c>
    </row>
    <row r="25" spans="1:9" s="35" customFormat="1" hidden="1" x14ac:dyDescent="0.25">
      <c r="A25" s="70" t="s">
        <v>68</v>
      </c>
      <c r="B25" s="95"/>
      <c r="C25" s="94">
        <v>0</v>
      </c>
      <c r="D25" s="88">
        <f t="shared" si="0"/>
        <v>0</v>
      </c>
      <c r="E25" s="62">
        <f t="shared" si="1"/>
        <v>0</v>
      </c>
      <c r="F25" s="36">
        <v>5</v>
      </c>
      <c r="G25" s="64">
        <f t="shared" si="3"/>
        <v>0</v>
      </c>
      <c r="H25" s="38"/>
      <c r="I25" s="37">
        <f t="shared" si="2"/>
        <v>0</v>
      </c>
    </row>
    <row r="26" spans="1:9" s="35" customFormat="1" ht="15" hidden="1" customHeight="1" x14ac:dyDescent="0.25">
      <c r="A26" s="58"/>
      <c r="B26" s="59"/>
      <c r="C26" s="71"/>
      <c r="D26" s="85"/>
      <c r="E26" s="64"/>
      <c r="F26" s="64"/>
      <c r="G26" s="64"/>
      <c r="H26" s="38"/>
      <c r="I26" s="39"/>
    </row>
    <row r="27" spans="1:9" s="40" customFormat="1" x14ac:dyDescent="0.25">
      <c r="A27" s="68" t="s">
        <v>34</v>
      </c>
      <c r="B27" s="91" t="s">
        <v>120</v>
      </c>
      <c r="C27" s="96">
        <v>0.5</v>
      </c>
      <c r="D27" s="80">
        <f>SUM(D28:D42)</f>
        <v>0.49999999999999994</v>
      </c>
      <c r="E27" s="30">
        <f>SUM(E28:E42)</f>
        <v>70</v>
      </c>
      <c r="F27" s="31"/>
      <c r="G27" s="32">
        <f>SUM(G28:G42)</f>
        <v>70</v>
      </c>
      <c r="H27" s="33">
        <f>G27/E27*C27</f>
        <v>0.5</v>
      </c>
      <c r="I27" s="34">
        <f>C27*rekenmodel!B10</f>
        <v>18750</v>
      </c>
    </row>
    <row r="28" spans="1:9" s="40" customFormat="1" ht="25.5" x14ac:dyDescent="0.25">
      <c r="A28" s="69" t="s">
        <v>25</v>
      </c>
      <c r="B28" s="97" t="s">
        <v>121</v>
      </c>
      <c r="C28" s="94">
        <v>5</v>
      </c>
      <c r="D28" s="88">
        <f>$C$27/(SUM($C$28:$C$42))*C28</f>
        <v>0.17857142857142855</v>
      </c>
      <c r="E28" s="61">
        <f>C28*$F$2</f>
        <v>25</v>
      </c>
      <c r="F28" s="36">
        <v>5</v>
      </c>
      <c r="G28" s="64">
        <f>F28*C28</f>
        <v>25</v>
      </c>
      <c r="H28" s="41"/>
      <c r="I28" s="37">
        <f>$I$27/$E$27*E28</f>
        <v>6696.4285714285706</v>
      </c>
    </row>
    <row r="29" spans="1:9" s="40" customFormat="1" ht="25.5" x14ac:dyDescent="0.25">
      <c r="A29" s="75" t="s">
        <v>40</v>
      </c>
      <c r="B29" s="98" t="s">
        <v>124</v>
      </c>
      <c r="C29" s="94">
        <v>2</v>
      </c>
      <c r="D29" s="88">
        <f t="shared" ref="D29:D42" si="4">$C$27/(SUM($C$28:$C$42))*C29</f>
        <v>7.1428571428571425E-2</v>
      </c>
      <c r="E29" s="62">
        <f t="shared" ref="E29:E42" si="5">C29*$F$2</f>
        <v>10</v>
      </c>
      <c r="F29" s="36">
        <v>5</v>
      </c>
      <c r="G29" s="64">
        <f>F29*C29</f>
        <v>10</v>
      </c>
      <c r="H29" s="41"/>
      <c r="I29" s="37">
        <f>$I$27/$E$27*E29</f>
        <v>2678.5714285714284</v>
      </c>
    </row>
    <row r="30" spans="1:9" s="40" customFormat="1" ht="25.5" x14ac:dyDescent="0.25">
      <c r="A30" s="75" t="s">
        <v>50</v>
      </c>
      <c r="B30" s="98" t="s">
        <v>122</v>
      </c>
      <c r="C30" s="94">
        <v>2</v>
      </c>
      <c r="D30" s="88">
        <f t="shared" si="4"/>
        <v>7.1428571428571425E-2</v>
      </c>
      <c r="E30" s="62">
        <f t="shared" si="5"/>
        <v>10</v>
      </c>
      <c r="F30" s="36">
        <v>5</v>
      </c>
      <c r="G30" s="64">
        <f t="shared" ref="G30:G42" si="6">F30*C30</f>
        <v>10</v>
      </c>
      <c r="H30" s="41"/>
      <c r="I30" s="37">
        <f t="shared" ref="I30:I42" si="7">$I$27/$E$27*E30</f>
        <v>2678.5714285714284</v>
      </c>
    </row>
    <row r="31" spans="1:9" s="40" customFormat="1" ht="38.25" x14ac:dyDescent="0.25">
      <c r="A31" s="75" t="s">
        <v>51</v>
      </c>
      <c r="B31" s="98" t="s">
        <v>123</v>
      </c>
      <c r="C31" s="94">
        <v>5</v>
      </c>
      <c r="D31" s="88">
        <f t="shared" si="4"/>
        <v>0.17857142857142855</v>
      </c>
      <c r="E31" s="62">
        <f t="shared" si="5"/>
        <v>25</v>
      </c>
      <c r="F31" s="36">
        <v>5</v>
      </c>
      <c r="G31" s="64">
        <f t="shared" si="6"/>
        <v>25</v>
      </c>
      <c r="H31" s="41"/>
      <c r="I31" s="37">
        <f t="shared" si="7"/>
        <v>6696.4285714285706</v>
      </c>
    </row>
    <row r="32" spans="1:9" s="40" customFormat="1" hidden="1" x14ac:dyDescent="0.25">
      <c r="A32" s="75" t="s">
        <v>52</v>
      </c>
      <c r="B32" s="98"/>
      <c r="C32" s="94">
        <v>0</v>
      </c>
      <c r="D32" s="88">
        <f t="shared" si="4"/>
        <v>0</v>
      </c>
      <c r="E32" s="62">
        <f t="shared" si="5"/>
        <v>0</v>
      </c>
      <c r="F32" s="36">
        <v>5</v>
      </c>
      <c r="G32" s="64">
        <f t="shared" si="6"/>
        <v>0</v>
      </c>
      <c r="H32" s="41"/>
      <c r="I32" s="37">
        <f t="shared" si="7"/>
        <v>0</v>
      </c>
    </row>
    <row r="33" spans="1:11" s="40" customFormat="1" hidden="1" x14ac:dyDescent="0.25">
      <c r="A33" s="75" t="s">
        <v>53</v>
      </c>
      <c r="B33" s="98"/>
      <c r="C33" s="94">
        <v>0</v>
      </c>
      <c r="D33" s="88">
        <f t="shared" si="4"/>
        <v>0</v>
      </c>
      <c r="E33" s="62">
        <f t="shared" si="5"/>
        <v>0</v>
      </c>
      <c r="F33" s="36">
        <v>5</v>
      </c>
      <c r="G33" s="64">
        <f t="shared" si="6"/>
        <v>0</v>
      </c>
      <c r="H33" s="41"/>
      <c r="I33" s="37">
        <f t="shared" si="7"/>
        <v>0</v>
      </c>
    </row>
    <row r="34" spans="1:11" s="40" customFormat="1" hidden="1" x14ac:dyDescent="0.25">
      <c r="A34" s="75" t="s">
        <v>70</v>
      </c>
      <c r="B34" s="98"/>
      <c r="C34" s="94">
        <v>0</v>
      </c>
      <c r="D34" s="88">
        <f t="shared" si="4"/>
        <v>0</v>
      </c>
      <c r="E34" s="62">
        <f t="shared" si="5"/>
        <v>0</v>
      </c>
      <c r="F34" s="36">
        <v>5</v>
      </c>
      <c r="G34" s="64">
        <f t="shared" si="6"/>
        <v>0</v>
      </c>
      <c r="H34" s="41"/>
      <c r="I34" s="37">
        <f t="shared" si="7"/>
        <v>0</v>
      </c>
    </row>
    <row r="35" spans="1:11" s="40" customFormat="1" hidden="1" x14ac:dyDescent="0.25">
      <c r="A35" s="75" t="s">
        <v>71</v>
      </c>
      <c r="B35" s="98"/>
      <c r="C35" s="94">
        <v>0</v>
      </c>
      <c r="D35" s="88">
        <f t="shared" si="4"/>
        <v>0</v>
      </c>
      <c r="E35" s="62">
        <f t="shared" si="5"/>
        <v>0</v>
      </c>
      <c r="F35" s="36">
        <v>5</v>
      </c>
      <c r="G35" s="64">
        <f t="shared" si="6"/>
        <v>0</v>
      </c>
      <c r="H35" s="41"/>
      <c r="I35" s="37">
        <f t="shared" si="7"/>
        <v>0</v>
      </c>
    </row>
    <row r="36" spans="1:11" s="40" customFormat="1" hidden="1" x14ac:dyDescent="0.25">
      <c r="A36" s="75" t="s">
        <v>72</v>
      </c>
      <c r="B36" s="98"/>
      <c r="C36" s="94">
        <v>0</v>
      </c>
      <c r="D36" s="88">
        <f t="shared" si="4"/>
        <v>0</v>
      </c>
      <c r="E36" s="62">
        <f t="shared" si="5"/>
        <v>0</v>
      </c>
      <c r="F36" s="36">
        <v>5</v>
      </c>
      <c r="G36" s="64">
        <f t="shared" si="6"/>
        <v>0</v>
      </c>
      <c r="H36" s="41"/>
      <c r="I36" s="37">
        <f t="shared" si="7"/>
        <v>0</v>
      </c>
    </row>
    <row r="37" spans="1:11" s="40" customFormat="1" hidden="1" x14ac:dyDescent="0.25">
      <c r="A37" s="75" t="s">
        <v>73</v>
      </c>
      <c r="B37" s="98"/>
      <c r="C37" s="94">
        <v>0</v>
      </c>
      <c r="D37" s="88">
        <f t="shared" si="4"/>
        <v>0</v>
      </c>
      <c r="E37" s="62">
        <f t="shared" si="5"/>
        <v>0</v>
      </c>
      <c r="F37" s="36">
        <v>5</v>
      </c>
      <c r="G37" s="64">
        <f t="shared" si="6"/>
        <v>0</v>
      </c>
      <c r="H37" s="41"/>
      <c r="I37" s="37">
        <f t="shared" si="7"/>
        <v>0</v>
      </c>
    </row>
    <row r="38" spans="1:11" s="40" customFormat="1" hidden="1" x14ac:dyDescent="0.25">
      <c r="A38" s="75" t="s">
        <v>74</v>
      </c>
      <c r="B38" s="98"/>
      <c r="C38" s="94">
        <v>0</v>
      </c>
      <c r="D38" s="88">
        <f t="shared" si="4"/>
        <v>0</v>
      </c>
      <c r="E38" s="62">
        <f t="shared" si="5"/>
        <v>0</v>
      </c>
      <c r="F38" s="36">
        <v>5</v>
      </c>
      <c r="G38" s="64">
        <f t="shared" si="6"/>
        <v>0</v>
      </c>
      <c r="H38" s="41"/>
      <c r="I38" s="37">
        <f t="shared" si="7"/>
        <v>0</v>
      </c>
    </row>
    <row r="39" spans="1:11" s="40" customFormat="1" hidden="1" x14ac:dyDescent="0.25">
      <c r="A39" s="75" t="s">
        <v>75</v>
      </c>
      <c r="B39" s="98"/>
      <c r="C39" s="94">
        <v>0</v>
      </c>
      <c r="D39" s="88">
        <f t="shared" si="4"/>
        <v>0</v>
      </c>
      <c r="E39" s="62">
        <f t="shared" si="5"/>
        <v>0</v>
      </c>
      <c r="F39" s="36">
        <v>5</v>
      </c>
      <c r="G39" s="64">
        <f t="shared" si="6"/>
        <v>0</v>
      </c>
      <c r="H39" s="41"/>
      <c r="I39" s="37">
        <f t="shared" si="7"/>
        <v>0</v>
      </c>
    </row>
    <row r="40" spans="1:11" s="40" customFormat="1" hidden="1" x14ac:dyDescent="0.25">
      <c r="A40" s="75" t="s">
        <v>76</v>
      </c>
      <c r="B40" s="98"/>
      <c r="C40" s="94">
        <v>0</v>
      </c>
      <c r="D40" s="88">
        <f t="shared" si="4"/>
        <v>0</v>
      </c>
      <c r="E40" s="62">
        <f t="shared" si="5"/>
        <v>0</v>
      </c>
      <c r="F40" s="36">
        <v>5</v>
      </c>
      <c r="G40" s="64">
        <f t="shared" si="6"/>
        <v>0</v>
      </c>
      <c r="H40" s="41"/>
      <c r="I40" s="37">
        <f t="shared" si="7"/>
        <v>0</v>
      </c>
    </row>
    <row r="41" spans="1:11" s="40" customFormat="1" hidden="1" x14ac:dyDescent="0.25">
      <c r="A41" s="75" t="s">
        <v>77</v>
      </c>
      <c r="B41" s="98"/>
      <c r="C41" s="94">
        <v>0</v>
      </c>
      <c r="D41" s="88">
        <f t="shared" si="4"/>
        <v>0</v>
      </c>
      <c r="E41" s="62">
        <f t="shared" si="5"/>
        <v>0</v>
      </c>
      <c r="F41" s="36">
        <v>5</v>
      </c>
      <c r="G41" s="64">
        <f t="shared" si="6"/>
        <v>0</v>
      </c>
      <c r="H41" s="41"/>
      <c r="I41" s="37">
        <f t="shared" si="7"/>
        <v>0</v>
      </c>
    </row>
    <row r="42" spans="1:11" s="40" customFormat="1" hidden="1" x14ac:dyDescent="0.25">
      <c r="A42" s="75" t="s">
        <v>78</v>
      </c>
      <c r="B42" s="98"/>
      <c r="C42" s="94">
        <v>0</v>
      </c>
      <c r="D42" s="88">
        <f t="shared" si="4"/>
        <v>0</v>
      </c>
      <c r="E42" s="62">
        <f t="shared" si="5"/>
        <v>0</v>
      </c>
      <c r="F42" s="36">
        <v>5</v>
      </c>
      <c r="G42" s="64">
        <f t="shared" si="6"/>
        <v>0</v>
      </c>
      <c r="H42" s="41"/>
      <c r="I42" s="37">
        <f t="shared" si="7"/>
        <v>0</v>
      </c>
    </row>
    <row r="43" spans="1:11" s="40" customFormat="1" ht="15" hidden="1" customHeight="1" x14ac:dyDescent="0.25">
      <c r="A43" s="60"/>
      <c r="B43" s="73"/>
      <c r="C43" s="72"/>
      <c r="D43" s="86"/>
      <c r="E43" s="64"/>
      <c r="F43" s="64"/>
      <c r="G43" s="64"/>
      <c r="H43" s="41"/>
      <c r="I43" s="39"/>
    </row>
    <row r="44" spans="1:11" s="40" customFormat="1" ht="15" customHeight="1" x14ac:dyDescent="0.25">
      <c r="A44" s="68" t="s">
        <v>35</v>
      </c>
      <c r="B44" s="91" t="s">
        <v>125</v>
      </c>
      <c r="C44" s="96">
        <v>0.15</v>
      </c>
      <c r="D44" s="80">
        <f>SUM(D45:D59)</f>
        <v>0.15</v>
      </c>
      <c r="E44" s="30">
        <f>SUM(E45:E59)</f>
        <v>5</v>
      </c>
      <c r="F44" s="31"/>
      <c r="G44" s="32">
        <f>SUM(G45:G59)</f>
        <v>5</v>
      </c>
      <c r="H44" s="33">
        <f>G44/E44*C44</f>
        <v>0.15</v>
      </c>
      <c r="I44" s="34">
        <f>C44*rekenmodel!B10</f>
        <v>5625</v>
      </c>
    </row>
    <row r="45" spans="1:11" s="40" customFormat="1" x14ac:dyDescent="0.25">
      <c r="A45" s="74" t="s">
        <v>26</v>
      </c>
      <c r="B45" s="99" t="s">
        <v>126</v>
      </c>
      <c r="C45" s="94">
        <v>1</v>
      </c>
      <c r="D45" s="88">
        <f>$C$44/(SUM($C$45:$C$59))*C45</f>
        <v>0.15</v>
      </c>
      <c r="E45" s="63">
        <f>C45*$F$2</f>
        <v>5</v>
      </c>
      <c r="F45" s="36">
        <v>5</v>
      </c>
      <c r="G45" s="64">
        <f>F45*C45</f>
        <v>5</v>
      </c>
      <c r="H45" s="44"/>
      <c r="I45" s="37">
        <f>$I$44/$E$44*E45</f>
        <v>5625</v>
      </c>
      <c r="J45" s="42"/>
      <c r="K45" s="42"/>
    </row>
    <row r="46" spans="1:11" s="40" customFormat="1" hidden="1" x14ac:dyDescent="0.25">
      <c r="A46" s="75" t="s">
        <v>27</v>
      </c>
      <c r="B46" s="98"/>
      <c r="C46" s="94">
        <v>0</v>
      </c>
      <c r="D46" s="88">
        <f t="shared" ref="D46:D59" si="8">$C$44/(SUM($C$45:$C$59))*C46</f>
        <v>0</v>
      </c>
      <c r="E46" s="64">
        <f t="shared" ref="E46:E59" si="9">C46*$F$2</f>
        <v>0</v>
      </c>
      <c r="F46" s="36">
        <v>5</v>
      </c>
      <c r="G46" s="64">
        <f t="shared" ref="G46:G53" si="10">F46*C46</f>
        <v>0</v>
      </c>
      <c r="H46" s="44"/>
      <c r="I46" s="37">
        <f t="shared" ref="I46:I53" si="11">$I$44/$E$44*E46</f>
        <v>0</v>
      </c>
      <c r="J46" s="42"/>
      <c r="K46" s="42"/>
    </row>
    <row r="47" spans="1:11" s="40" customFormat="1" hidden="1" x14ac:dyDescent="0.25">
      <c r="A47" s="75" t="s">
        <v>28</v>
      </c>
      <c r="B47" s="98"/>
      <c r="C47" s="94">
        <v>0</v>
      </c>
      <c r="D47" s="88">
        <f t="shared" si="8"/>
        <v>0</v>
      </c>
      <c r="E47" s="64">
        <f t="shared" si="9"/>
        <v>0</v>
      </c>
      <c r="F47" s="36">
        <v>5</v>
      </c>
      <c r="G47" s="64">
        <f t="shared" si="10"/>
        <v>0</v>
      </c>
      <c r="H47" s="44"/>
      <c r="I47" s="37">
        <f t="shared" si="11"/>
        <v>0</v>
      </c>
      <c r="J47" s="42"/>
      <c r="K47" s="42"/>
    </row>
    <row r="48" spans="1:11" s="40" customFormat="1" hidden="1" x14ac:dyDescent="0.25">
      <c r="A48" s="75" t="s">
        <v>29</v>
      </c>
      <c r="B48" s="98"/>
      <c r="C48" s="94">
        <v>0</v>
      </c>
      <c r="D48" s="88">
        <f t="shared" si="8"/>
        <v>0</v>
      </c>
      <c r="E48" s="64">
        <f t="shared" si="9"/>
        <v>0</v>
      </c>
      <c r="F48" s="36">
        <v>5</v>
      </c>
      <c r="G48" s="64">
        <f t="shared" si="10"/>
        <v>0</v>
      </c>
      <c r="H48" s="44"/>
      <c r="I48" s="37">
        <f t="shared" si="11"/>
        <v>0</v>
      </c>
      <c r="J48" s="42"/>
      <c r="K48" s="42"/>
    </row>
    <row r="49" spans="1:11" s="40" customFormat="1" hidden="1" x14ac:dyDescent="0.25">
      <c r="A49" s="75" t="s">
        <v>45</v>
      </c>
      <c r="B49" s="98"/>
      <c r="C49" s="94">
        <v>0</v>
      </c>
      <c r="D49" s="88">
        <f t="shared" si="8"/>
        <v>0</v>
      </c>
      <c r="E49" s="64">
        <f t="shared" si="9"/>
        <v>0</v>
      </c>
      <c r="F49" s="36">
        <v>5</v>
      </c>
      <c r="G49" s="64">
        <f t="shared" si="10"/>
        <v>0</v>
      </c>
      <c r="H49" s="44"/>
      <c r="I49" s="37">
        <f t="shared" si="11"/>
        <v>0</v>
      </c>
      <c r="J49" s="42"/>
      <c r="K49" s="42"/>
    </row>
    <row r="50" spans="1:11" s="40" customFormat="1" hidden="1" x14ac:dyDescent="0.25">
      <c r="A50" s="75" t="s">
        <v>46</v>
      </c>
      <c r="B50" s="98"/>
      <c r="C50" s="94">
        <v>0</v>
      </c>
      <c r="D50" s="88">
        <f t="shared" si="8"/>
        <v>0</v>
      </c>
      <c r="E50" s="64">
        <f t="shared" si="9"/>
        <v>0</v>
      </c>
      <c r="F50" s="36">
        <v>5</v>
      </c>
      <c r="G50" s="64">
        <f t="shared" si="10"/>
        <v>0</v>
      </c>
      <c r="H50" s="44"/>
      <c r="I50" s="37">
        <f t="shared" si="11"/>
        <v>0</v>
      </c>
      <c r="J50" s="42"/>
      <c r="K50" s="42"/>
    </row>
    <row r="51" spans="1:11" s="40" customFormat="1" hidden="1" x14ac:dyDescent="0.25">
      <c r="A51" s="75" t="s">
        <v>47</v>
      </c>
      <c r="B51" s="98"/>
      <c r="C51" s="94">
        <v>0</v>
      </c>
      <c r="D51" s="88">
        <f t="shared" si="8"/>
        <v>0</v>
      </c>
      <c r="E51" s="64">
        <f t="shared" si="9"/>
        <v>0</v>
      </c>
      <c r="F51" s="36">
        <v>5</v>
      </c>
      <c r="G51" s="64">
        <f t="shared" si="10"/>
        <v>0</v>
      </c>
      <c r="H51" s="44"/>
      <c r="I51" s="37">
        <f t="shared" si="11"/>
        <v>0</v>
      </c>
      <c r="J51" s="42"/>
      <c r="K51" s="42"/>
    </row>
    <row r="52" spans="1:11" s="40" customFormat="1" hidden="1" x14ac:dyDescent="0.25">
      <c r="A52" s="75" t="s">
        <v>79</v>
      </c>
      <c r="B52" s="98"/>
      <c r="C52" s="94">
        <v>0</v>
      </c>
      <c r="D52" s="88">
        <f t="shared" si="8"/>
        <v>0</v>
      </c>
      <c r="E52" s="64">
        <f t="shared" si="9"/>
        <v>0</v>
      </c>
      <c r="F52" s="36">
        <v>5</v>
      </c>
      <c r="G52" s="64">
        <f t="shared" si="10"/>
        <v>0</v>
      </c>
      <c r="H52" s="44"/>
      <c r="I52" s="37">
        <f t="shared" si="11"/>
        <v>0</v>
      </c>
      <c r="J52" s="42"/>
      <c r="K52" s="42"/>
    </row>
    <row r="53" spans="1:11" s="40" customFormat="1" hidden="1" x14ac:dyDescent="0.25">
      <c r="A53" s="75" t="s">
        <v>80</v>
      </c>
      <c r="B53" s="98"/>
      <c r="C53" s="94">
        <v>0</v>
      </c>
      <c r="D53" s="88">
        <f t="shared" si="8"/>
        <v>0</v>
      </c>
      <c r="E53" s="64">
        <f t="shared" si="9"/>
        <v>0</v>
      </c>
      <c r="F53" s="36">
        <v>5</v>
      </c>
      <c r="G53" s="64">
        <f t="shared" si="10"/>
        <v>0</v>
      </c>
      <c r="H53" s="44"/>
      <c r="I53" s="37">
        <f t="shared" si="11"/>
        <v>0</v>
      </c>
      <c r="J53" s="42"/>
      <c r="K53" s="42"/>
    </row>
    <row r="54" spans="1:11" s="40" customFormat="1" hidden="1" x14ac:dyDescent="0.25">
      <c r="A54" s="75" t="s">
        <v>81</v>
      </c>
      <c r="B54" s="98"/>
      <c r="C54" s="94">
        <v>0</v>
      </c>
      <c r="D54" s="88">
        <f t="shared" si="8"/>
        <v>0</v>
      </c>
      <c r="E54" s="64">
        <f t="shared" si="9"/>
        <v>0</v>
      </c>
      <c r="F54" s="36">
        <v>5</v>
      </c>
      <c r="G54" s="64">
        <f t="shared" ref="G54:G59" si="12">F54*C54</f>
        <v>0</v>
      </c>
      <c r="H54" s="44"/>
      <c r="I54" s="37">
        <f t="shared" ref="I54:I59" si="13">$I$44/$E$44*E54</f>
        <v>0</v>
      </c>
      <c r="J54" s="42"/>
      <c r="K54" s="42"/>
    </row>
    <row r="55" spans="1:11" s="40" customFormat="1" hidden="1" x14ac:dyDescent="0.25">
      <c r="A55" s="75" t="s">
        <v>82</v>
      </c>
      <c r="B55" s="98"/>
      <c r="C55" s="94">
        <v>0</v>
      </c>
      <c r="D55" s="88">
        <f t="shared" si="8"/>
        <v>0</v>
      </c>
      <c r="E55" s="64">
        <f t="shared" si="9"/>
        <v>0</v>
      </c>
      <c r="F55" s="36">
        <v>5</v>
      </c>
      <c r="G55" s="64">
        <f t="shared" si="12"/>
        <v>0</v>
      </c>
      <c r="H55" s="44"/>
      <c r="I55" s="37">
        <f t="shared" si="13"/>
        <v>0</v>
      </c>
      <c r="J55" s="42"/>
      <c r="K55" s="42"/>
    </row>
    <row r="56" spans="1:11" s="40" customFormat="1" hidden="1" x14ac:dyDescent="0.25">
      <c r="A56" s="75" t="s">
        <v>83</v>
      </c>
      <c r="B56" s="98"/>
      <c r="C56" s="94">
        <v>0</v>
      </c>
      <c r="D56" s="88">
        <f t="shared" si="8"/>
        <v>0</v>
      </c>
      <c r="E56" s="64">
        <f t="shared" si="9"/>
        <v>0</v>
      </c>
      <c r="F56" s="36">
        <v>5</v>
      </c>
      <c r="G56" s="64">
        <f t="shared" si="12"/>
        <v>0</v>
      </c>
      <c r="H56" s="44"/>
      <c r="I56" s="37">
        <f t="shared" si="13"/>
        <v>0</v>
      </c>
      <c r="J56" s="42"/>
      <c r="K56" s="42"/>
    </row>
    <row r="57" spans="1:11" s="40" customFormat="1" hidden="1" x14ac:dyDescent="0.25">
      <c r="A57" s="75" t="s">
        <v>84</v>
      </c>
      <c r="B57" s="98"/>
      <c r="C57" s="94">
        <v>0</v>
      </c>
      <c r="D57" s="88">
        <f t="shared" si="8"/>
        <v>0</v>
      </c>
      <c r="E57" s="64">
        <f t="shared" si="9"/>
        <v>0</v>
      </c>
      <c r="F57" s="36">
        <v>5</v>
      </c>
      <c r="G57" s="64">
        <f t="shared" si="12"/>
        <v>0</v>
      </c>
      <c r="H57" s="44"/>
      <c r="I57" s="37">
        <f t="shared" si="13"/>
        <v>0</v>
      </c>
      <c r="J57" s="42"/>
      <c r="K57" s="42"/>
    </row>
    <row r="58" spans="1:11" s="40" customFormat="1" hidden="1" x14ac:dyDescent="0.25">
      <c r="A58" s="75" t="s">
        <v>85</v>
      </c>
      <c r="B58" s="98"/>
      <c r="C58" s="94">
        <v>0</v>
      </c>
      <c r="D58" s="88">
        <f t="shared" si="8"/>
        <v>0</v>
      </c>
      <c r="E58" s="64">
        <f t="shared" si="9"/>
        <v>0</v>
      </c>
      <c r="F58" s="36">
        <v>5</v>
      </c>
      <c r="G58" s="64">
        <f t="shared" si="12"/>
        <v>0</v>
      </c>
      <c r="H58" s="44"/>
      <c r="I58" s="37">
        <f t="shared" si="13"/>
        <v>0</v>
      </c>
      <c r="J58" s="42"/>
      <c r="K58" s="42"/>
    </row>
    <row r="59" spans="1:11" s="40" customFormat="1" hidden="1" x14ac:dyDescent="0.25">
      <c r="A59" s="75" t="s">
        <v>86</v>
      </c>
      <c r="B59" s="98"/>
      <c r="C59" s="94">
        <v>0</v>
      </c>
      <c r="D59" s="88">
        <f t="shared" si="8"/>
        <v>0</v>
      </c>
      <c r="E59" s="64">
        <f t="shared" si="9"/>
        <v>0</v>
      </c>
      <c r="F59" s="36">
        <v>5</v>
      </c>
      <c r="G59" s="64">
        <f t="shared" si="12"/>
        <v>0</v>
      </c>
      <c r="H59" s="44"/>
      <c r="I59" s="37">
        <f t="shared" si="13"/>
        <v>0</v>
      </c>
      <c r="J59" s="42"/>
      <c r="K59" s="42"/>
    </row>
    <row r="60" spans="1:11" s="40" customFormat="1" ht="15" hidden="1" customHeight="1" x14ac:dyDescent="0.25">
      <c r="A60" s="43"/>
      <c r="B60" s="45"/>
      <c r="C60" s="72"/>
      <c r="D60" s="86"/>
      <c r="E60" s="64"/>
      <c r="F60" s="64"/>
      <c r="G60" s="64"/>
      <c r="H60" s="44"/>
      <c r="I60" s="39"/>
    </row>
    <row r="61" spans="1:11" s="40" customFormat="1" ht="15" customHeight="1" x14ac:dyDescent="0.25">
      <c r="A61" s="68" t="s">
        <v>36</v>
      </c>
      <c r="B61" s="91" t="s">
        <v>127</v>
      </c>
      <c r="C61" s="96">
        <v>0.1</v>
      </c>
      <c r="D61" s="80">
        <f>SUM(D62:D76)</f>
        <v>0.1</v>
      </c>
      <c r="E61" s="30">
        <f>SUM(E62:E76)</f>
        <v>5</v>
      </c>
      <c r="F61" s="31"/>
      <c r="G61" s="32">
        <f>SUM(G62:G76)</f>
        <v>5</v>
      </c>
      <c r="H61" s="33">
        <f>G61/E61*C61</f>
        <v>0.1</v>
      </c>
      <c r="I61" s="34">
        <f>C61*rekenmodel!B10</f>
        <v>3750</v>
      </c>
    </row>
    <row r="62" spans="1:11" s="40" customFormat="1" ht="25.5" x14ac:dyDescent="0.25">
      <c r="A62" s="75" t="s">
        <v>30</v>
      </c>
      <c r="B62" s="98" t="s">
        <v>128</v>
      </c>
      <c r="C62" s="94">
        <v>1</v>
      </c>
      <c r="D62" s="88">
        <f>$C$61/(SUM($C$62:$C$76))*C62</f>
        <v>0.1</v>
      </c>
      <c r="E62" s="64">
        <f>C62*$F$2</f>
        <v>5</v>
      </c>
      <c r="F62" s="36">
        <v>5</v>
      </c>
      <c r="G62" s="64">
        <f>F62*C62</f>
        <v>5</v>
      </c>
      <c r="H62" s="44"/>
      <c r="I62" s="37">
        <f>$I$61/$E$61*E62</f>
        <v>3750</v>
      </c>
      <c r="J62" s="42"/>
      <c r="K62" s="42"/>
    </row>
    <row r="63" spans="1:11" s="40" customFormat="1" hidden="1" x14ac:dyDescent="0.25">
      <c r="A63" s="75" t="s">
        <v>31</v>
      </c>
      <c r="B63" s="98"/>
      <c r="C63" s="94">
        <v>0</v>
      </c>
      <c r="D63" s="88">
        <f t="shared" ref="D63:D76" si="14">$C$61/(SUM($C$62:$C$76))*C63</f>
        <v>0</v>
      </c>
      <c r="E63" s="64">
        <f t="shared" ref="E63:E76" si="15">C63*$F$2</f>
        <v>0</v>
      </c>
      <c r="F63" s="36">
        <v>5</v>
      </c>
      <c r="G63" s="64">
        <f>F63*C63</f>
        <v>0</v>
      </c>
      <c r="H63" s="44"/>
      <c r="I63" s="37">
        <f>$I$61/$E$61*E63</f>
        <v>0</v>
      </c>
      <c r="J63" s="42"/>
      <c r="K63" s="42"/>
    </row>
    <row r="64" spans="1:11" s="40" customFormat="1" hidden="1" x14ac:dyDescent="0.25">
      <c r="A64" s="75" t="s">
        <v>32</v>
      </c>
      <c r="B64" s="98"/>
      <c r="C64" s="94">
        <v>0</v>
      </c>
      <c r="D64" s="88">
        <f t="shared" si="14"/>
        <v>0</v>
      </c>
      <c r="E64" s="64">
        <f t="shared" si="15"/>
        <v>0</v>
      </c>
      <c r="F64" s="36">
        <v>5</v>
      </c>
      <c r="G64" s="64">
        <f t="shared" ref="G64:G76" si="16">F64*C64</f>
        <v>0</v>
      </c>
      <c r="H64" s="44"/>
      <c r="I64" s="37">
        <f t="shared" ref="I64:I76" si="17">$I$61/$E$61*E64</f>
        <v>0</v>
      </c>
      <c r="J64" s="42"/>
      <c r="K64" s="42"/>
    </row>
    <row r="65" spans="1:11" s="40" customFormat="1" hidden="1" x14ac:dyDescent="0.25">
      <c r="A65" s="75" t="s">
        <v>48</v>
      </c>
      <c r="B65" s="98"/>
      <c r="C65" s="94">
        <v>0</v>
      </c>
      <c r="D65" s="88">
        <f t="shared" si="14"/>
        <v>0</v>
      </c>
      <c r="E65" s="64">
        <f t="shared" si="15"/>
        <v>0</v>
      </c>
      <c r="F65" s="36">
        <v>5</v>
      </c>
      <c r="G65" s="64">
        <f t="shared" si="16"/>
        <v>0</v>
      </c>
      <c r="H65" s="44"/>
      <c r="I65" s="37">
        <f t="shared" si="17"/>
        <v>0</v>
      </c>
      <c r="J65" s="42"/>
      <c r="K65" s="42"/>
    </row>
    <row r="66" spans="1:11" s="40" customFormat="1" hidden="1" x14ac:dyDescent="0.25">
      <c r="A66" s="75" t="s">
        <v>49</v>
      </c>
      <c r="B66" s="98"/>
      <c r="C66" s="94">
        <v>0</v>
      </c>
      <c r="D66" s="88">
        <f t="shared" si="14"/>
        <v>0</v>
      </c>
      <c r="E66" s="64">
        <f t="shared" si="15"/>
        <v>0</v>
      </c>
      <c r="F66" s="36">
        <v>5</v>
      </c>
      <c r="G66" s="64">
        <f t="shared" si="16"/>
        <v>0</v>
      </c>
      <c r="H66" s="44"/>
      <c r="I66" s="37">
        <f t="shared" si="17"/>
        <v>0</v>
      </c>
      <c r="J66" s="42"/>
      <c r="K66" s="42"/>
    </row>
    <row r="67" spans="1:11" s="40" customFormat="1" hidden="1" x14ac:dyDescent="0.25">
      <c r="A67" s="75" t="s">
        <v>87</v>
      </c>
      <c r="B67" s="98"/>
      <c r="C67" s="94">
        <v>0</v>
      </c>
      <c r="D67" s="88">
        <f t="shared" si="14"/>
        <v>0</v>
      </c>
      <c r="E67" s="64">
        <f t="shared" si="15"/>
        <v>0</v>
      </c>
      <c r="F67" s="36">
        <v>5</v>
      </c>
      <c r="G67" s="64">
        <f t="shared" si="16"/>
        <v>0</v>
      </c>
      <c r="H67" s="44"/>
      <c r="I67" s="37">
        <f t="shared" si="17"/>
        <v>0</v>
      </c>
      <c r="J67" s="42"/>
      <c r="K67" s="42"/>
    </row>
    <row r="68" spans="1:11" s="40" customFormat="1" hidden="1" x14ac:dyDescent="0.25">
      <c r="A68" s="75" t="s">
        <v>88</v>
      </c>
      <c r="B68" s="98"/>
      <c r="C68" s="94">
        <v>0</v>
      </c>
      <c r="D68" s="88">
        <f t="shared" si="14"/>
        <v>0</v>
      </c>
      <c r="E68" s="64">
        <f t="shared" si="15"/>
        <v>0</v>
      </c>
      <c r="F68" s="36">
        <v>5</v>
      </c>
      <c r="G68" s="64">
        <f t="shared" si="16"/>
        <v>0</v>
      </c>
      <c r="H68" s="44"/>
      <c r="I68" s="37">
        <f t="shared" si="17"/>
        <v>0</v>
      </c>
      <c r="J68" s="42"/>
      <c r="K68" s="42"/>
    </row>
    <row r="69" spans="1:11" s="40" customFormat="1" hidden="1" x14ac:dyDescent="0.25">
      <c r="A69" s="75" t="s">
        <v>89</v>
      </c>
      <c r="B69" s="98"/>
      <c r="C69" s="94">
        <v>0</v>
      </c>
      <c r="D69" s="88">
        <f t="shared" si="14"/>
        <v>0</v>
      </c>
      <c r="E69" s="64">
        <f t="shared" si="15"/>
        <v>0</v>
      </c>
      <c r="F69" s="36">
        <v>5</v>
      </c>
      <c r="G69" s="64">
        <f t="shared" si="16"/>
        <v>0</v>
      </c>
      <c r="H69" s="44"/>
      <c r="I69" s="37">
        <f t="shared" si="17"/>
        <v>0</v>
      </c>
      <c r="J69" s="42"/>
      <c r="K69" s="42"/>
    </row>
    <row r="70" spans="1:11" s="40" customFormat="1" hidden="1" x14ac:dyDescent="0.25">
      <c r="A70" s="75" t="s">
        <v>90</v>
      </c>
      <c r="B70" s="98"/>
      <c r="C70" s="94">
        <v>0</v>
      </c>
      <c r="D70" s="88">
        <f t="shared" si="14"/>
        <v>0</v>
      </c>
      <c r="E70" s="64">
        <f t="shared" si="15"/>
        <v>0</v>
      </c>
      <c r="F70" s="36">
        <v>5</v>
      </c>
      <c r="G70" s="64">
        <f t="shared" si="16"/>
        <v>0</v>
      </c>
      <c r="H70" s="44"/>
      <c r="I70" s="37">
        <f t="shared" si="17"/>
        <v>0</v>
      </c>
      <c r="J70" s="42"/>
      <c r="K70" s="42"/>
    </row>
    <row r="71" spans="1:11" s="40" customFormat="1" hidden="1" x14ac:dyDescent="0.25">
      <c r="A71" s="75" t="s">
        <v>91</v>
      </c>
      <c r="B71" s="98"/>
      <c r="C71" s="94">
        <v>0</v>
      </c>
      <c r="D71" s="88">
        <f t="shared" si="14"/>
        <v>0</v>
      </c>
      <c r="E71" s="64">
        <f t="shared" si="15"/>
        <v>0</v>
      </c>
      <c r="F71" s="36">
        <v>5</v>
      </c>
      <c r="G71" s="64">
        <f t="shared" si="16"/>
        <v>0</v>
      </c>
      <c r="H71" s="44"/>
      <c r="I71" s="37">
        <f t="shared" si="17"/>
        <v>0</v>
      </c>
      <c r="J71" s="42"/>
      <c r="K71" s="42"/>
    </row>
    <row r="72" spans="1:11" s="40" customFormat="1" hidden="1" x14ac:dyDescent="0.25">
      <c r="A72" s="75" t="s">
        <v>92</v>
      </c>
      <c r="B72" s="98"/>
      <c r="C72" s="94">
        <v>0</v>
      </c>
      <c r="D72" s="88">
        <f t="shared" si="14"/>
        <v>0</v>
      </c>
      <c r="E72" s="64">
        <f t="shared" si="15"/>
        <v>0</v>
      </c>
      <c r="F72" s="36">
        <v>5</v>
      </c>
      <c r="G72" s="64">
        <f t="shared" si="16"/>
        <v>0</v>
      </c>
      <c r="H72" s="44"/>
      <c r="I72" s="37">
        <f t="shared" si="17"/>
        <v>0</v>
      </c>
      <c r="J72" s="42"/>
      <c r="K72" s="42"/>
    </row>
    <row r="73" spans="1:11" s="40" customFormat="1" hidden="1" x14ac:dyDescent="0.25">
      <c r="A73" s="75" t="s">
        <v>93</v>
      </c>
      <c r="B73" s="98"/>
      <c r="C73" s="94">
        <v>0</v>
      </c>
      <c r="D73" s="88">
        <f t="shared" si="14"/>
        <v>0</v>
      </c>
      <c r="E73" s="64">
        <f t="shared" si="15"/>
        <v>0</v>
      </c>
      <c r="F73" s="36">
        <v>5</v>
      </c>
      <c r="G73" s="64">
        <f t="shared" si="16"/>
        <v>0</v>
      </c>
      <c r="H73" s="44"/>
      <c r="I73" s="37">
        <f t="shared" si="17"/>
        <v>0</v>
      </c>
      <c r="J73" s="42"/>
      <c r="K73" s="42"/>
    </row>
    <row r="74" spans="1:11" s="40" customFormat="1" hidden="1" x14ac:dyDescent="0.25">
      <c r="A74" s="75" t="s">
        <v>94</v>
      </c>
      <c r="B74" s="98"/>
      <c r="C74" s="94">
        <v>0</v>
      </c>
      <c r="D74" s="88">
        <f t="shared" si="14"/>
        <v>0</v>
      </c>
      <c r="E74" s="64">
        <f t="shared" si="15"/>
        <v>0</v>
      </c>
      <c r="F74" s="36">
        <v>5</v>
      </c>
      <c r="G74" s="64">
        <f t="shared" si="16"/>
        <v>0</v>
      </c>
      <c r="H74" s="44"/>
      <c r="I74" s="37">
        <f t="shared" si="17"/>
        <v>0</v>
      </c>
      <c r="J74" s="42"/>
      <c r="K74" s="42"/>
    </row>
    <row r="75" spans="1:11" s="40" customFormat="1" hidden="1" x14ac:dyDescent="0.25">
      <c r="A75" s="75" t="s">
        <v>95</v>
      </c>
      <c r="B75" s="98"/>
      <c r="C75" s="94">
        <v>0</v>
      </c>
      <c r="D75" s="88">
        <f t="shared" si="14"/>
        <v>0</v>
      </c>
      <c r="E75" s="64">
        <f t="shared" si="15"/>
        <v>0</v>
      </c>
      <c r="F75" s="36">
        <v>5</v>
      </c>
      <c r="G75" s="64">
        <f t="shared" si="16"/>
        <v>0</v>
      </c>
      <c r="H75" s="44"/>
      <c r="I75" s="37">
        <f t="shared" si="17"/>
        <v>0</v>
      </c>
      <c r="J75" s="42"/>
      <c r="K75" s="42"/>
    </row>
    <row r="76" spans="1:11" s="40" customFormat="1" hidden="1" x14ac:dyDescent="0.25">
      <c r="A76" s="75" t="s">
        <v>96</v>
      </c>
      <c r="B76" s="98"/>
      <c r="C76" s="94">
        <v>0</v>
      </c>
      <c r="D76" s="88">
        <f t="shared" si="14"/>
        <v>0</v>
      </c>
      <c r="E76" s="64">
        <f t="shared" si="15"/>
        <v>0</v>
      </c>
      <c r="F76" s="36">
        <v>5</v>
      </c>
      <c r="G76" s="64">
        <f t="shared" si="16"/>
        <v>0</v>
      </c>
      <c r="H76" s="44"/>
      <c r="I76" s="37">
        <f t="shared" si="17"/>
        <v>0</v>
      </c>
      <c r="J76" s="42"/>
      <c r="K76" s="42"/>
    </row>
    <row r="77" spans="1:11" s="40" customFormat="1" ht="15" hidden="1" customHeight="1" x14ac:dyDescent="0.25">
      <c r="A77" s="43"/>
      <c r="B77" s="45"/>
      <c r="C77" s="72"/>
      <c r="D77" s="86"/>
      <c r="E77" s="64"/>
      <c r="F77" s="64"/>
      <c r="G77" s="64"/>
      <c r="H77" s="44"/>
      <c r="I77" s="39"/>
    </row>
    <row r="78" spans="1:11" s="40" customFormat="1" ht="15" customHeight="1" x14ac:dyDescent="0.25">
      <c r="A78" s="68" t="s">
        <v>37</v>
      </c>
      <c r="B78" s="91" t="s">
        <v>129</v>
      </c>
      <c r="C78" s="96">
        <v>0.1</v>
      </c>
      <c r="D78" s="80">
        <f>SUM(D79:D83)</f>
        <v>0.1</v>
      </c>
      <c r="E78" s="30">
        <f>SUM(E79:E83)</f>
        <v>5</v>
      </c>
      <c r="F78" s="31"/>
      <c r="G78" s="32">
        <f>SUM(G79:G83)</f>
        <v>5</v>
      </c>
      <c r="H78" s="33">
        <f>G78/E78*C78</f>
        <v>0.1</v>
      </c>
      <c r="I78" s="34">
        <f>C78*rekenmodel!B10</f>
        <v>3750</v>
      </c>
    </row>
    <row r="79" spans="1:11" s="40" customFormat="1" ht="25.5" x14ac:dyDescent="0.25">
      <c r="A79" s="75" t="s">
        <v>33</v>
      </c>
      <c r="B79" s="98" t="s">
        <v>130</v>
      </c>
      <c r="C79" s="94">
        <v>1</v>
      </c>
      <c r="D79" s="88">
        <f>$C$78/(SUM($C$79:$C$83))*C79</f>
        <v>0.1</v>
      </c>
      <c r="E79" s="64">
        <f>C79*$F$2</f>
        <v>5</v>
      </c>
      <c r="F79" s="36">
        <v>5</v>
      </c>
      <c r="G79" s="64">
        <f>F79*C79</f>
        <v>5</v>
      </c>
      <c r="H79" s="44"/>
      <c r="I79" s="37">
        <f>$I$78/$E$78*E79</f>
        <v>3750</v>
      </c>
      <c r="J79" s="42"/>
      <c r="K79" s="42"/>
    </row>
    <row r="80" spans="1:11" s="40" customFormat="1" hidden="1" x14ac:dyDescent="0.25">
      <c r="A80" s="75" t="s">
        <v>97</v>
      </c>
      <c r="B80" s="98"/>
      <c r="C80" s="94">
        <v>0</v>
      </c>
      <c r="D80" s="88">
        <f>$C$78/(SUM($C$79:$C$83))*C80</f>
        <v>0</v>
      </c>
      <c r="E80" s="64">
        <f>C80*$F$2</f>
        <v>0</v>
      </c>
      <c r="F80" s="36">
        <v>5</v>
      </c>
      <c r="G80" s="64">
        <f>F80*C80</f>
        <v>0</v>
      </c>
      <c r="H80" s="44"/>
      <c r="I80" s="37">
        <f>$I$78/$E$78*E80</f>
        <v>0</v>
      </c>
      <c r="J80" s="42"/>
      <c r="K80" s="42"/>
    </row>
    <row r="81" spans="1:11" s="40" customFormat="1" hidden="1" x14ac:dyDescent="0.25">
      <c r="A81" s="75" t="s">
        <v>98</v>
      </c>
      <c r="B81" s="98"/>
      <c r="C81" s="94">
        <v>0</v>
      </c>
      <c r="D81" s="88">
        <f>$C$78/(SUM($C$79:$C$83))*C81</f>
        <v>0</v>
      </c>
      <c r="E81" s="64">
        <f>C81*$F$2</f>
        <v>0</v>
      </c>
      <c r="F81" s="36">
        <v>5</v>
      </c>
      <c r="G81" s="64">
        <f>F81*C81</f>
        <v>0</v>
      </c>
      <c r="H81" s="44"/>
      <c r="I81" s="37">
        <f>$I$78/$E$78*E81</f>
        <v>0</v>
      </c>
      <c r="J81" s="42"/>
      <c r="K81" s="42"/>
    </row>
    <row r="82" spans="1:11" s="40" customFormat="1" hidden="1" x14ac:dyDescent="0.25">
      <c r="A82" s="75" t="s">
        <v>99</v>
      </c>
      <c r="B82" s="98"/>
      <c r="C82" s="94">
        <v>0</v>
      </c>
      <c r="D82" s="88">
        <f>$C$78/(SUM($C$79:$C$83))*C82</f>
        <v>0</v>
      </c>
      <c r="E82" s="64">
        <f>C82*$F$2</f>
        <v>0</v>
      </c>
      <c r="F82" s="36">
        <v>5</v>
      </c>
      <c r="G82" s="64">
        <f>F82*C82</f>
        <v>0</v>
      </c>
      <c r="H82" s="44"/>
      <c r="I82" s="37">
        <f>$I$78/$E$78*E82</f>
        <v>0</v>
      </c>
      <c r="J82" s="42"/>
      <c r="K82" s="42"/>
    </row>
    <row r="83" spans="1:11" s="40" customFormat="1" hidden="1" x14ac:dyDescent="0.25">
      <c r="A83" s="75" t="s">
        <v>100</v>
      </c>
      <c r="B83" s="98"/>
      <c r="C83" s="94">
        <v>0</v>
      </c>
      <c r="D83" s="88">
        <f>$C$78/(SUM($C$79:$C$83))*C83</f>
        <v>0</v>
      </c>
      <c r="E83" s="64">
        <f>C83*$F$2</f>
        <v>0</v>
      </c>
      <c r="F83" s="36">
        <v>5</v>
      </c>
      <c r="G83" s="64">
        <f>F83*C83</f>
        <v>0</v>
      </c>
      <c r="H83" s="44"/>
      <c r="I83" s="37">
        <f>$I$78/$E$78*E83</f>
        <v>0</v>
      </c>
      <c r="J83" s="42"/>
      <c r="K83" s="42"/>
    </row>
    <row r="84" spans="1:11" s="40" customFormat="1" ht="15" hidden="1" customHeight="1" x14ac:dyDescent="0.25">
      <c r="A84" s="43"/>
      <c r="B84" s="45"/>
      <c r="C84" s="72"/>
      <c r="D84" s="86"/>
      <c r="E84" s="64"/>
      <c r="F84" s="64"/>
      <c r="G84" s="64"/>
      <c r="H84" s="44"/>
      <c r="I84" s="39"/>
    </row>
    <row r="85" spans="1:11" s="40" customFormat="1" ht="15" hidden="1" customHeight="1" x14ac:dyDescent="0.25">
      <c r="A85" s="76" t="s">
        <v>58</v>
      </c>
      <c r="B85" s="91"/>
      <c r="C85" s="96">
        <v>0</v>
      </c>
      <c r="D85" s="80">
        <f>SUM(D86:D100)</f>
        <v>0</v>
      </c>
      <c r="E85" s="30">
        <f>SUM(E86:E100)</f>
        <v>5</v>
      </c>
      <c r="F85" s="31"/>
      <c r="G85" s="32">
        <f>SUM(G86:G100)</f>
        <v>5</v>
      </c>
      <c r="H85" s="33">
        <f>G85/E85*C85</f>
        <v>0</v>
      </c>
      <c r="I85" s="34">
        <f>C85*rekenmodel!B10</f>
        <v>0</v>
      </c>
    </row>
    <row r="86" spans="1:11" s="40" customFormat="1" hidden="1" x14ac:dyDescent="0.25">
      <c r="A86" s="74" t="s">
        <v>57</v>
      </c>
      <c r="B86" s="93"/>
      <c r="C86" s="94">
        <v>1</v>
      </c>
      <c r="D86" s="88">
        <f>$C$85/(SUM($C$86:$C$100))*C86</f>
        <v>0</v>
      </c>
      <c r="E86" s="63">
        <f t="shared" ref="E86:E100" si="18">C86*$F$2</f>
        <v>5</v>
      </c>
      <c r="F86" s="53">
        <v>5</v>
      </c>
      <c r="G86" s="63">
        <f>F86*C86</f>
        <v>5</v>
      </c>
      <c r="H86" s="52"/>
      <c r="I86" s="50">
        <f>$I$85/$E$85*E86</f>
        <v>0</v>
      </c>
    </row>
    <row r="87" spans="1:11" s="40" customFormat="1" hidden="1" x14ac:dyDescent="0.25">
      <c r="A87" s="43" t="s">
        <v>59</v>
      </c>
      <c r="B87" s="95"/>
      <c r="C87" s="94">
        <v>0</v>
      </c>
      <c r="D87" s="88">
        <f t="shared" ref="D87:D100" si="19">$C$85/(SUM($C$86:$C$100))*C87</f>
        <v>0</v>
      </c>
      <c r="E87" s="64">
        <f t="shared" si="18"/>
        <v>0</v>
      </c>
      <c r="F87" s="53">
        <v>5</v>
      </c>
      <c r="G87" s="64">
        <f>F87*C87</f>
        <v>0</v>
      </c>
      <c r="H87" s="52"/>
      <c r="I87" s="37">
        <f>$I$85/$E$85*E87</f>
        <v>0</v>
      </c>
    </row>
    <row r="88" spans="1:11" s="40" customFormat="1" hidden="1" x14ac:dyDescent="0.25">
      <c r="A88" s="43" t="s">
        <v>60</v>
      </c>
      <c r="B88" s="95"/>
      <c r="C88" s="94">
        <v>0</v>
      </c>
      <c r="D88" s="88">
        <f t="shared" si="19"/>
        <v>0</v>
      </c>
      <c r="E88" s="64">
        <f t="shared" si="18"/>
        <v>0</v>
      </c>
      <c r="F88" s="53">
        <v>5</v>
      </c>
      <c r="G88" s="64">
        <f t="shared" ref="G88:G100" si="20">F88*C88</f>
        <v>0</v>
      </c>
      <c r="H88" s="52"/>
      <c r="I88" s="37">
        <f t="shared" ref="I88:I100" si="21">$I$85/$E$85*E88</f>
        <v>0</v>
      </c>
    </row>
    <row r="89" spans="1:11" s="40" customFormat="1" hidden="1" x14ac:dyDescent="0.25">
      <c r="A89" s="43" t="s">
        <v>61</v>
      </c>
      <c r="B89" s="95"/>
      <c r="C89" s="94">
        <v>0</v>
      </c>
      <c r="D89" s="88">
        <f t="shared" si="19"/>
        <v>0</v>
      </c>
      <c r="E89" s="64">
        <f t="shared" si="18"/>
        <v>0</v>
      </c>
      <c r="F89" s="53">
        <v>5</v>
      </c>
      <c r="G89" s="64">
        <f t="shared" si="20"/>
        <v>0</v>
      </c>
      <c r="H89" s="52"/>
      <c r="I89" s="37">
        <f t="shared" si="21"/>
        <v>0</v>
      </c>
    </row>
    <row r="90" spans="1:11" s="40" customFormat="1" hidden="1" x14ac:dyDescent="0.25">
      <c r="A90" s="43" t="s">
        <v>101</v>
      </c>
      <c r="B90" s="95"/>
      <c r="C90" s="94">
        <v>0</v>
      </c>
      <c r="D90" s="88">
        <f t="shared" si="19"/>
        <v>0</v>
      </c>
      <c r="E90" s="64">
        <f t="shared" si="18"/>
        <v>0</v>
      </c>
      <c r="F90" s="53">
        <v>5</v>
      </c>
      <c r="G90" s="64">
        <f t="shared" si="20"/>
        <v>0</v>
      </c>
      <c r="H90" s="52"/>
      <c r="I90" s="37">
        <f t="shared" si="21"/>
        <v>0</v>
      </c>
    </row>
    <row r="91" spans="1:11" s="40" customFormat="1" hidden="1" x14ac:dyDescent="0.25">
      <c r="A91" s="43" t="s">
        <v>102</v>
      </c>
      <c r="B91" s="95"/>
      <c r="C91" s="94">
        <v>0</v>
      </c>
      <c r="D91" s="88">
        <f t="shared" si="19"/>
        <v>0</v>
      </c>
      <c r="E91" s="64">
        <f t="shared" si="18"/>
        <v>0</v>
      </c>
      <c r="F91" s="53">
        <v>5</v>
      </c>
      <c r="G91" s="64">
        <f t="shared" si="20"/>
        <v>0</v>
      </c>
      <c r="H91" s="52"/>
      <c r="I91" s="37">
        <f t="shared" si="21"/>
        <v>0</v>
      </c>
    </row>
    <row r="92" spans="1:11" s="40" customFormat="1" hidden="1" x14ac:dyDescent="0.25">
      <c r="A92" s="43" t="s">
        <v>103</v>
      </c>
      <c r="B92" s="95"/>
      <c r="C92" s="94">
        <v>0</v>
      </c>
      <c r="D92" s="88">
        <f t="shared" si="19"/>
        <v>0</v>
      </c>
      <c r="E92" s="64">
        <f t="shared" si="18"/>
        <v>0</v>
      </c>
      <c r="F92" s="53">
        <v>5</v>
      </c>
      <c r="G92" s="64">
        <f t="shared" si="20"/>
        <v>0</v>
      </c>
      <c r="H92" s="52"/>
      <c r="I92" s="37">
        <f t="shared" si="21"/>
        <v>0</v>
      </c>
    </row>
    <row r="93" spans="1:11" s="40" customFormat="1" hidden="1" x14ac:dyDescent="0.25">
      <c r="A93" s="43" t="s">
        <v>104</v>
      </c>
      <c r="B93" s="95"/>
      <c r="C93" s="94">
        <v>0</v>
      </c>
      <c r="D93" s="88">
        <f t="shared" si="19"/>
        <v>0</v>
      </c>
      <c r="E93" s="64">
        <f t="shared" si="18"/>
        <v>0</v>
      </c>
      <c r="F93" s="53">
        <v>5</v>
      </c>
      <c r="G93" s="64">
        <f t="shared" si="20"/>
        <v>0</v>
      </c>
      <c r="H93" s="52"/>
      <c r="I93" s="37">
        <f t="shared" si="21"/>
        <v>0</v>
      </c>
    </row>
    <row r="94" spans="1:11" s="40" customFormat="1" hidden="1" x14ac:dyDescent="0.25">
      <c r="A94" s="43" t="s">
        <v>105</v>
      </c>
      <c r="B94" s="95"/>
      <c r="C94" s="94">
        <v>0</v>
      </c>
      <c r="D94" s="88">
        <f t="shared" si="19"/>
        <v>0</v>
      </c>
      <c r="E94" s="64">
        <f t="shared" si="18"/>
        <v>0</v>
      </c>
      <c r="F94" s="53">
        <v>5</v>
      </c>
      <c r="G94" s="64">
        <f t="shared" si="20"/>
        <v>0</v>
      </c>
      <c r="H94" s="52"/>
      <c r="I94" s="37">
        <f t="shared" si="21"/>
        <v>0</v>
      </c>
    </row>
    <row r="95" spans="1:11" s="40" customFormat="1" hidden="1" x14ac:dyDescent="0.25">
      <c r="A95" s="43" t="s">
        <v>106</v>
      </c>
      <c r="B95" s="95"/>
      <c r="C95" s="94">
        <v>0</v>
      </c>
      <c r="D95" s="88">
        <f t="shared" si="19"/>
        <v>0</v>
      </c>
      <c r="E95" s="64">
        <f t="shared" si="18"/>
        <v>0</v>
      </c>
      <c r="F95" s="53">
        <v>5</v>
      </c>
      <c r="G95" s="64">
        <f t="shared" si="20"/>
        <v>0</v>
      </c>
      <c r="H95" s="52"/>
      <c r="I95" s="37">
        <f t="shared" si="21"/>
        <v>0</v>
      </c>
    </row>
    <row r="96" spans="1:11" s="40" customFormat="1" hidden="1" x14ac:dyDescent="0.25">
      <c r="A96" s="43" t="s">
        <v>107</v>
      </c>
      <c r="B96" s="95"/>
      <c r="C96" s="94">
        <v>0</v>
      </c>
      <c r="D96" s="88">
        <f t="shared" si="19"/>
        <v>0</v>
      </c>
      <c r="E96" s="64">
        <f t="shared" si="18"/>
        <v>0</v>
      </c>
      <c r="F96" s="53">
        <v>5</v>
      </c>
      <c r="G96" s="64">
        <f t="shared" si="20"/>
        <v>0</v>
      </c>
      <c r="H96" s="52"/>
      <c r="I96" s="37">
        <f t="shared" si="21"/>
        <v>0</v>
      </c>
    </row>
    <row r="97" spans="1:9" s="40" customFormat="1" hidden="1" x14ac:dyDescent="0.25">
      <c r="A97" s="43" t="s">
        <v>108</v>
      </c>
      <c r="B97" s="95"/>
      <c r="C97" s="94">
        <v>0</v>
      </c>
      <c r="D97" s="88">
        <f t="shared" si="19"/>
        <v>0</v>
      </c>
      <c r="E97" s="64">
        <f t="shared" si="18"/>
        <v>0</v>
      </c>
      <c r="F97" s="53">
        <v>5</v>
      </c>
      <c r="G97" s="64">
        <f t="shared" si="20"/>
        <v>0</v>
      </c>
      <c r="H97" s="52"/>
      <c r="I97" s="37">
        <f t="shared" si="21"/>
        <v>0</v>
      </c>
    </row>
    <row r="98" spans="1:9" s="40" customFormat="1" hidden="1" x14ac:dyDescent="0.25">
      <c r="A98" s="43" t="s">
        <v>109</v>
      </c>
      <c r="B98" s="95"/>
      <c r="C98" s="94">
        <v>0</v>
      </c>
      <c r="D98" s="88">
        <f t="shared" si="19"/>
        <v>0</v>
      </c>
      <c r="E98" s="64">
        <f t="shared" si="18"/>
        <v>0</v>
      </c>
      <c r="F98" s="53">
        <v>5</v>
      </c>
      <c r="G98" s="64">
        <f t="shared" si="20"/>
        <v>0</v>
      </c>
      <c r="H98" s="52"/>
      <c r="I98" s="37">
        <f t="shared" si="21"/>
        <v>0</v>
      </c>
    </row>
    <row r="99" spans="1:9" s="40" customFormat="1" hidden="1" x14ac:dyDescent="0.25">
      <c r="A99" s="43" t="s">
        <v>110</v>
      </c>
      <c r="B99" s="95"/>
      <c r="C99" s="94">
        <v>0</v>
      </c>
      <c r="D99" s="88">
        <f t="shared" si="19"/>
        <v>0</v>
      </c>
      <c r="E99" s="64">
        <f t="shared" si="18"/>
        <v>0</v>
      </c>
      <c r="F99" s="53">
        <v>5</v>
      </c>
      <c r="G99" s="64">
        <f t="shared" si="20"/>
        <v>0</v>
      </c>
      <c r="H99" s="52"/>
      <c r="I99" s="37">
        <f t="shared" si="21"/>
        <v>0</v>
      </c>
    </row>
    <row r="100" spans="1:9" s="40" customFormat="1" hidden="1" x14ac:dyDescent="0.25">
      <c r="A100" s="43" t="s">
        <v>111</v>
      </c>
      <c r="B100" s="95"/>
      <c r="C100" s="94">
        <v>0</v>
      </c>
      <c r="D100" s="88">
        <f t="shared" si="19"/>
        <v>0</v>
      </c>
      <c r="E100" s="64">
        <f t="shared" si="18"/>
        <v>0</v>
      </c>
      <c r="F100" s="53">
        <v>5</v>
      </c>
      <c r="G100" s="64">
        <f t="shared" si="20"/>
        <v>0</v>
      </c>
      <c r="H100" s="52"/>
      <c r="I100" s="37">
        <f t="shared" si="21"/>
        <v>0</v>
      </c>
    </row>
    <row r="101" spans="1:9" ht="13.5" thickBot="1" x14ac:dyDescent="0.25">
      <c r="A101" s="54"/>
      <c r="B101" s="55"/>
      <c r="C101" s="49"/>
      <c r="D101" s="83"/>
      <c r="E101" s="56"/>
      <c r="F101" s="56"/>
      <c r="G101" s="57"/>
      <c r="H101" s="49"/>
      <c r="I101" s="51"/>
    </row>
  </sheetData>
  <sheetProtection algorithmName="SHA-512" hashValue="9pzNPEPi5yXNTnSjYjXyCm2HHq6z/cSFWBBLFuB/GL6dx7mVxoJLbxuYvEgA1NjlGGMlEJIypOM0DuJTV0u3qA==" saltValue="8QUyU+LeDGZJksFn/6xveg==" spinCount="100000" sheet="1" selectLockedCells="1"/>
  <mergeCells count="10">
    <mergeCell ref="F6:F7"/>
    <mergeCell ref="G6:I7"/>
    <mergeCell ref="A1:I1"/>
    <mergeCell ref="B8:B9"/>
    <mergeCell ref="E8:E9"/>
    <mergeCell ref="F8:F9"/>
    <mergeCell ref="G3:I3"/>
    <mergeCell ref="G2:I2"/>
    <mergeCell ref="F4:F5"/>
    <mergeCell ref="G4:I5"/>
  </mergeCells>
  <phoneticPr fontId="2" type="noConversion"/>
  <conditionalFormatting sqref="C9:D9">
    <cfRule type="cellIs" dxfId="0" priority="1" operator="notEqual">
      <formula>100%</formula>
    </cfRule>
  </conditionalFormatting>
  <dataValidations xWindow="760" yWindow="409" count="2">
    <dataValidation type="list" allowBlank="1" showInputMessage="1" showErrorMessage="1" promptTitle="Keuzevak" prompt="Klik op pijl en maak keuze" sqref="F28:F42 F86:F100 F79:F83 F45:F59 F11:F25 F62:F76" xr:uid="{00000000-0002-0000-0100-000000000000}">
      <formula1>$F$2:$F$7</formula1>
    </dataValidation>
    <dataValidation type="list" allowBlank="1" showInputMessage="1" showErrorMessage="1" sqref="C11:C25 C28:C42 C62:C76 C45:C59 C79:C83 C86:C100" xr:uid="{00000000-0002-0000-0100-000001000000}">
      <formula1>"0,1,2,3,4,5"</formula1>
    </dataValidation>
  </dataValidations>
  <pageMargins left="0.47244094488188981" right="0.11811023622047245" top="0.35433070866141736" bottom="0.35433070866141736" header="0.19685039370078741" footer="0.31496062992125984"/>
  <pageSetup paperSize="9" scale="5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rekenmodel</vt:lpstr>
      <vt:lpstr>Projectbeoordelingsformulier</vt:lpstr>
      <vt:lpstr>Projectbeoordelingsformulier!Afdrukbereik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Janssen, Anne-Greet</dc:creator>
  <cp:lastModifiedBy>Janssen, Anne-Greet</cp:lastModifiedBy>
  <cp:lastPrinted>2014-08-20T11:49:47Z</cp:lastPrinted>
  <dcterms:created xsi:type="dcterms:W3CDTF">2012-10-01T10:22:02Z</dcterms:created>
  <dcterms:modified xsi:type="dcterms:W3CDTF">2021-10-27T09:11:25Z</dcterms:modified>
</cp:coreProperties>
</file>