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Appdata\OpenText\OTEdit\EC_docwerker\c31977302\"/>
    </mc:Choice>
  </mc:AlternateContent>
  <bookViews>
    <workbookView xWindow="-105" yWindow="-105" windowWidth="19425" windowHeight="10425"/>
  </bookViews>
  <sheets>
    <sheet name="Invulblad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" i="2" l="1"/>
  <c r="D4" i="2" s="1"/>
  <c r="D5" i="2" s="1"/>
  <c r="D6" i="2" s="1"/>
  <c r="D7" i="2" s="1"/>
  <c r="D8" i="2" s="1"/>
  <c r="D9" i="2" s="1"/>
  <c r="D10" i="2" s="1"/>
  <c r="D11" i="2" s="1"/>
  <c r="D12" i="2" s="1"/>
  <c r="D13" i="2" s="1"/>
  <c r="D15" i="2"/>
  <c r="D16" i="2" s="1"/>
  <c r="D17" i="2" s="1"/>
  <c r="D18" i="2" s="1"/>
  <c r="D19" i="2" s="1"/>
  <c r="D20" i="2" s="1"/>
  <c r="D21" i="2" s="1"/>
  <c r="D37" i="2" l="1"/>
  <c r="C37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37" i="2" s="1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2" i="2"/>
  <c r="O37" i="2"/>
  <c r="P37" i="2"/>
  <c r="P36" i="2"/>
  <c r="O36" i="2"/>
  <c r="D36" i="2"/>
  <c r="C36" i="2"/>
  <c r="C38" i="2"/>
  <c r="F36" i="2" l="1"/>
  <c r="E36" i="2"/>
  <c r="E37" i="2"/>
  <c r="D38" i="2"/>
  <c r="F38" i="2" l="1"/>
</calcChain>
</file>

<file path=xl/sharedStrings.xml><?xml version="1.0" encoding="utf-8"?>
<sst xmlns="http://schemas.openxmlformats.org/spreadsheetml/2006/main" count="74" uniqueCount="52">
  <si>
    <t>A</t>
  </si>
  <si>
    <t>Woning 1</t>
  </si>
  <si>
    <t>Woning 2</t>
  </si>
  <si>
    <t>Woning 3</t>
  </si>
  <si>
    <t>Woning 4</t>
  </si>
  <si>
    <t>Woning 5</t>
  </si>
  <si>
    <t>Woning 6</t>
  </si>
  <si>
    <t>Woning 7</t>
  </si>
  <si>
    <t>Woning 8</t>
  </si>
  <si>
    <t>Woning 9</t>
  </si>
  <si>
    <t>Woning 10</t>
  </si>
  <si>
    <t>Woning 11</t>
  </si>
  <si>
    <t>Woning 12</t>
  </si>
  <si>
    <t>Woning 13</t>
  </si>
  <si>
    <t>Woning 14</t>
  </si>
  <si>
    <t>Woning 15</t>
  </si>
  <si>
    <t>Woning 16</t>
  </si>
  <si>
    <t>Woning 17</t>
  </si>
  <si>
    <t>Woning 18</t>
  </si>
  <si>
    <t>Woning 19</t>
  </si>
  <si>
    <t>Woning 20</t>
  </si>
  <si>
    <t>Woning 21</t>
  </si>
  <si>
    <t>Woning 22</t>
  </si>
  <si>
    <t>Woning 23</t>
  </si>
  <si>
    <t>Woning 24</t>
  </si>
  <si>
    <t>Woning 25</t>
  </si>
  <si>
    <t>Woning 26</t>
  </si>
  <si>
    <t>Woning 27</t>
  </si>
  <si>
    <t>Woning 28</t>
  </si>
  <si>
    <t>Woning 29</t>
  </si>
  <si>
    <t>Woning 30</t>
  </si>
  <si>
    <t>Woning 31</t>
  </si>
  <si>
    <t>Woning 32</t>
  </si>
  <si>
    <t>VON prijs einde werk pp 1 juli 2021</t>
  </si>
  <si>
    <t xml:space="preserve">GBO (m2) </t>
  </si>
  <si>
    <t>Cat A</t>
  </si>
  <si>
    <t>aantal</t>
  </si>
  <si>
    <t>totaal</t>
  </si>
  <si>
    <t>GBO min</t>
  </si>
  <si>
    <t>GBO max</t>
  </si>
  <si>
    <t>GBO gem</t>
  </si>
  <si>
    <t>GBO totaal</t>
  </si>
  <si>
    <t>gbo gem min</t>
  </si>
  <si>
    <t>gbo gem max</t>
  </si>
  <si>
    <t>Aantal min</t>
  </si>
  <si>
    <t>Aantal max</t>
  </si>
  <si>
    <t>spelregels</t>
  </si>
  <si>
    <t>afnameprijs</t>
  </si>
  <si>
    <t>VON Prijs totaal</t>
  </si>
  <si>
    <t>Cat C</t>
  </si>
  <si>
    <t>Categorie (A of C)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</si>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</sst>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 [$€-413]\ * #,##0_ ;_ [$€-413]\ * \-#,##0_ ;_ [$€-413]\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2" fontId="0" fillId="0" borderId="0" xfId="0" applyNumberFormat="1" applyAlignment="1">
      <alignment horizontal="center"/>
    </xf>
    <xf numFmtId="0" fontId="4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165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164" fontId="0" fillId="2" borderId="4" xfId="1" applyNumberFormat="1" applyFont="1" applyFill="1" applyBorder="1" applyAlignment="1" applyProtection="1">
      <alignment horizontal="right"/>
    </xf>
    <xf numFmtId="164" fontId="0" fillId="2" borderId="5" xfId="1" applyNumberFormat="1" applyFont="1" applyFill="1" applyBorder="1" applyAlignment="1" applyProtection="1">
      <alignment horizontal="right"/>
    </xf>
    <xf numFmtId="164" fontId="0" fillId="2" borderId="6" xfId="1" applyNumberFormat="1" applyFont="1" applyFill="1" applyBorder="1" applyAlignment="1" applyProtection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 applyFill="1"/>
    <xf numFmtId="0" fontId="4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1" applyNumberFormat="1" applyFont="1" applyFill="1"/>
    <xf numFmtId="164" fontId="1" fillId="2" borderId="0" xfId="1" applyNumberFormat="1" applyFont="1" applyFill="1"/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</cellXfs>
  <cellStyles count="2">
    <cellStyle name="Standaard" xfId="0" builtinId="0"/>
    <cellStyle name="Valuta" xfId="1" builtinId="4"/>
  </cellStyles>
  <dxfs count="15">
    <dxf>
      <font>
        <color rgb="FF006100"/>
      </font>
      <fill>
        <patternFill>
          <bgColor rgb="FFC6EFCE"/>
        </patternFill>
      </fill>
    </dxf>
    <dxf>
      <font>
        <color rgb="FFC00000"/>
      </font>
      <fill>
        <patternFill>
          <bgColor rgb="FFFFCCCC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C00000"/>
      </font>
      <fill>
        <patternFill>
          <bgColor rgb="FFFFCCCC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47"/>
  <sheetViews>
    <sheetView tabSelected="1" zoomScale="60" zoomScaleNormal="140" workbookViewId="0">
      <selection activeCell="L26" sqref="L26"/>
    </sheetView>
  </sheetViews>
  <sheetFormatPr defaultRowHeight="15" x14ac:dyDescent="0.25"/>
  <cols>
    <col min="2" max="2" width="10.28515625" bestFit="1" customWidth="1"/>
    <col min="3" max="3" width="17.140625" customWidth="1"/>
    <col min="4" max="4" width="11.28515625" customWidth="1"/>
    <col min="5" max="5" width="16.7109375" bestFit="1" customWidth="1"/>
    <col min="6" max="6" width="33.28515625" customWidth="1"/>
    <col min="7" max="7" width="9.28515625" bestFit="1" customWidth="1"/>
    <col min="10" max="10" width="10.5703125" bestFit="1" customWidth="1"/>
    <col min="11" max="11" width="10.85546875" bestFit="1" customWidth="1"/>
    <col min="12" max="12" width="8.7109375" bestFit="1" customWidth="1"/>
    <col min="13" max="13" width="9" bestFit="1" customWidth="1"/>
    <col min="14" max="14" width="9.140625" bestFit="1" customWidth="1"/>
    <col min="15" max="15" width="12.42578125" bestFit="1" customWidth="1"/>
    <col min="16" max="16" width="12.7109375" bestFit="1" customWidth="1"/>
    <col min="17" max="17" width="11.5703125" bestFit="1" customWidth="1"/>
  </cols>
  <sheetData>
    <row r="1" spans="2:6" x14ac:dyDescent="0.25">
      <c r="C1" s="2" t="s">
        <v>50</v>
      </c>
      <c r="D1" s="26" t="s">
        <v>34</v>
      </c>
      <c r="E1" s="26"/>
      <c r="F1" s="2" t="s">
        <v>33</v>
      </c>
    </row>
    <row r="2" spans="2:6" x14ac:dyDescent="0.25">
      <c r="B2" s="3" t="s">
        <v>1</v>
      </c>
      <c r="C2" s="12" t="s">
        <v>0</v>
      </c>
      <c r="D2" s="33">
        <v>45</v>
      </c>
      <c r="E2" s="34"/>
      <c r="F2" s="15">
        <f>IF($C2="A",D2*$Q$36,D2*$Q$37)</f>
        <v>168075</v>
      </c>
    </row>
    <row r="3" spans="2:6" x14ac:dyDescent="0.25">
      <c r="B3" s="3" t="s">
        <v>2</v>
      </c>
      <c r="C3" s="13" t="s">
        <v>0</v>
      </c>
      <c r="D3" s="28">
        <f t="shared" ref="D3:D13" si="0">D2</f>
        <v>45</v>
      </c>
      <c r="E3" s="29"/>
      <c r="F3" s="16">
        <f t="shared" ref="F3:F33" si="1">IF($C3="A",D3*$Q$36,D3*$Q$37)</f>
        <v>168075</v>
      </c>
    </row>
    <row r="4" spans="2:6" x14ac:dyDescent="0.25">
      <c r="B4" s="3" t="s">
        <v>3</v>
      </c>
      <c r="C4" s="13" t="s">
        <v>0</v>
      </c>
      <c r="D4" s="28">
        <f t="shared" si="0"/>
        <v>45</v>
      </c>
      <c r="E4" s="29"/>
      <c r="F4" s="16">
        <f t="shared" si="1"/>
        <v>168075</v>
      </c>
    </row>
    <row r="5" spans="2:6" x14ac:dyDescent="0.25">
      <c r="B5" s="3" t="s">
        <v>4</v>
      </c>
      <c r="C5" s="13" t="s">
        <v>0</v>
      </c>
      <c r="D5" s="28">
        <f t="shared" si="0"/>
        <v>45</v>
      </c>
      <c r="E5" s="29"/>
      <c r="F5" s="16">
        <f t="shared" si="1"/>
        <v>168075</v>
      </c>
    </row>
    <row r="6" spans="2:6" x14ac:dyDescent="0.25">
      <c r="B6" s="3" t="s">
        <v>5</v>
      </c>
      <c r="C6" s="13" t="s">
        <v>0</v>
      </c>
      <c r="D6" s="28">
        <f t="shared" si="0"/>
        <v>45</v>
      </c>
      <c r="E6" s="29"/>
      <c r="F6" s="16">
        <f t="shared" si="1"/>
        <v>168075</v>
      </c>
    </row>
    <row r="7" spans="2:6" x14ac:dyDescent="0.25">
      <c r="B7" s="3" t="s">
        <v>6</v>
      </c>
      <c r="C7" s="13" t="s">
        <v>0</v>
      </c>
      <c r="D7" s="28">
        <f t="shared" si="0"/>
        <v>45</v>
      </c>
      <c r="E7" s="29"/>
      <c r="F7" s="16">
        <f t="shared" si="1"/>
        <v>168075</v>
      </c>
    </row>
    <row r="8" spans="2:6" x14ac:dyDescent="0.25">
      <c r="B8" s="3" t="s">
        <v>7</v>
      </c>
      <c r="C8" s="13" t="s">
        <v>0</v>
      </c>
      <c r="D8" s="28">
        <f t="shared" si="0"/>
        <v>45</v>
      </c>
      <c r="E8" s="29"/>
      <c r="F8" s="16">
        <f t="shared" si="1"/>
        <v>168075</v>
      </c>
    </row>
    <row r="9" spans="2:6" x14ac:dyDescent="0.25">
      <c r="B9" s="3" t="s">
        <v>8</v>
      </c>
      <c r="C9" s="13" t="s">
        <v>0</v>
      </c>
      <c r="D9" s="28">
        <f t="shared" si="0"/>
        <v>45</v>
      </c>
      <c r="E9" s="29"/>
      <c r="F9" s="16">
        <f t="shared" si="1"/>
        <v>168075</v>
      </c>
    </row>
    <row r="10" spans="2:6" x14ac:dyDescent="0.25">
      <c r="B10" s="3" t="s">
        <v>9</v>
      </c>
      <c r="C10" s="13" t="s">
        <v>0</v>
      </c>
      <c r="D10" s="28">
        <f t="shared" si="0"/>
        <v>45</v>
      </c>
      <c r="E10" s="29"/>
      <c r="F10" s="16">
        <f t="shared" si="1"/>
        <v>168075</v>
      </c>
    </row>
    <row r="11" spans="2:6" x14ac:dyDescent="0.25">
      <c r="B11" s="3" t="s">
        <v>10</v>
      </c>
      <c r="C11" s="13" t="s">
        <v>0</v>
      </c>
      <c r="D11" s="28">
        <f t="shared" si="0"/>
        <v>45</v>
      </c>
      <c r="E11" s="29"/>
      <c r="F11" s="16">
        <f t="shared" si="1"/>
        <v>168075</v>
      </c>
    </row>
    <row r="12" spans="2:6" x14ac:dyDescent="0.25">
      <c r="B12" s="3" t="s">
        <v>11</v>
      </c>
      <c r="C12" s="13" t="s">
        <v>0</v>
      </c>
      <c r="D12" s="28">
        <f t="shared" si="0"/>
        <v>45</v>
      </c>
      <c r="E12" s="29"/>
      <c r="F12" s="16">
        <f t="shared" si="1"/>
        <v>168075</v>
      </c>
    </row>
    <row r="13" spans="2:6" x14ac:dyDescent="0.25">
      <c r="B13" s="3" t="s">
        <v>12</v>
      </c>
      <c r="C13" s="13" t="s">
        <v>0</v>
      </c>
      <c r="D13" s="28">
        <f t="shared" si="0"/>
        <v>45</v>
      </c>
      <c r="E13" s="29"/>
      <c r="F13" s="16">
        <f t="shared" si="1"/>
        <v>168075</v>
      </c>
    </row>
    <row r="14" spans="2:6" x14ac:dyDescent="0.25">
      <c r="B14" s="3" t="s">
        <v>13</v>
      </c>
      <c r="C14" s="13" t="s">
        <v>51</v>
      </c>
      <c r="D14" s="28">
        <v>73</v>
      </c>
      <c r="E14" s="29"/>
      <c r="F14" s="16">
        <f t="shared" si="1"/>
        <v>203305</v>
      </c>
    </row>
    <row r="15" spans="2:6" x14ac:dyDescent="0.25">
      <c r="B15" s="3" t="s">
        <v>14</v>
      </c>
      <c r="C15" s="13" t="s">
        <v>51</v>
      </c>
      <c r="D15" s="28">
        <f t="shared" ref="D15:D21" si="2">D14</f>
        <v>73</v>
      </c>
      <c r="E15" s="29"/>
      <c r="F15" s="16">
        <f t="shared" si="1"/>
        <v>203305</v>
      </c>
    </row>
    <row r="16" spans="2:6" x14ac:dyDescent="0.25">
      <c r="B16" s="3" t="s">
        <v>15</v>
      </c>
      <c r="C16" s="13" t="s">
        <v>51</v>
      </c>
      <c r="D16" s="28">
        <f t="shared" si="2"/>
        <v>73</v>
      </c>
      <c r="E16" s="29"/>
      <c r="F16" s="16">
        <f t="shared" si="1"/>
        <v>203305</v>
      </c>
    </row>
    <row r="17" spans="2:6" x14ac:dyDescent="0.25">
      <c r="B17" s="3" t="s">
        <v>16</v>
      </c>
      <c r="C17" s="13" t="s">
        <v>51</v>
      </c>
      <c r="D17" s="28">
        <f t="shared" si="2"/>
        <v>73</v>
      </c>
      <c r="E17" s="29"/>
      <c r="F17" s="16">
        <f t="shared" si="1"/>
        <v>203305</v>
      </c>
    </row>
    <row r="18" spans="2:6" x14ac:dyDescent="0.25">
      <c r="B18" s="3" t="s">
        <v>17</v>
      </c>
      <c r="C18" s="13" t="s">
        <v>51</v>
      </c>
      <c r="D18" s="28">
        <f t="shared" si="2"/>
        <v>73</v>
      </c>
      <c r="E18" s="29"/>
      <c r="F18" s="16">
        <f t="shared" si="1"/>
        <v>203305</v>
      </c>
    </row>
    <row r="19" spans="2:6" x14ac:dyDescent="0.25">
      <c r="B19" s="3" t="s">
        <v>18</v>
      </c>
      <c r="C19" s="13" t="s">
        <v>51</v>
      </c>
      <c r="D19" s="28">
        <f t="shared" si="2"/>
        <v>73</v>
      </c>
      <c r="E19" s="29"/>
      <c r="F19" s="16">
        <f t="shared" si="1"/>
        <v>203305</v>
      </c>
    </row>
    <row r="20" spans="2:6" x14ac:dyDescent="0.25">
      <c r="B20" s="3" t="s">
        <v>19</v>
      </c>
      <c r="C20" s="13" t="s">
        <v>51</v>
      </c>
      <c r="D20" s="28">
        <f t="shared" si="2"/>
        <v>73</v>
      </c>
      <c r="E20" s="29"/>
      <c r="F20" s="16">
        <f t="shared" si="1"/>
        <v>203305</v>
      </c>
    </row>
    <row r="21" spans="2:6" x14ac:dyDescent="0.25">
      <c r="B21" s="3" t="s">
        <v>20</v>
      </c>
      <c r="C21" s="13" t="s">
        <v>51</v>
      </c>
      <c r="D21" s="28">
        <f t="shared" si="2"/>
        <v>73</v>
      </c>
      <c r="E21" s="29"/>
      <c r="F21" s="16">
        <f t="shared" si="1"/>
        <v>203305</v>
      </c>
    </row>
    <row r="22" spans="2:6" x14ac:dyDescent="0.25">
      <c r="B22" s="3" t="s">
        <v>21</v>
      </c>
      <c r="C22" s="13"/>
      <c r="D22" s="28"/>
      <c r="E22" s="29"/>
      <c r="F22" s="16">
        <f t="shared" si="1"/>
        <v>0</v>
      </c>
    </row>
    <row r="23" spans="2:6" x14ac:dyDescent="0.25">
      <c r="B23" s="3" t="s">
        <v>22</v>
      </c>
      <c r="C23" s="13"/>
      <c r="D23" s="28"/>
      <c r="E23" s="29"/>
      <c r="F23" s="16">
        <f t="shared" si="1"/>
        <v>0</v>
      </c>
    </row>
    <row r="24" spans="2:6" x14ac:dyDescent="0.25">
      <c r="B24" s="3" t="s">
        <v>23</v>
      </c>
      <c r="C24" s="13"/>
      <c r="D24" s="28"/>
      <c r="E24" s="29"/>
      <c r="F24" s="16">
        <f t="shared" si="1"/>
        <v>0</v>
      </c>
    </row>
    <row r="25" spans="2:6" x14ac:dyDescent="0.25">
      <c r="B25" s="3" t="s">
        <v>24</v>
      </c>
      <c r="C25" s="13"/>
      <c r="D25" s="28"/>
      <c r="E25" s="29"/>
      <c r="F25" s="16">
        <f t="shared" si="1"/>
        <v>0</v>
      </c>
    </row>
    <row r="26" spans="2:6" x14ac:dyDescent="0.25">
      <c r="B26" s="3" t="s">
        <v>25</v>
      </c>
      <c r="C26" s="13"/>
      <c r="D26" s="28"/>
      <c r="E26" s="29"/>
      <c r="F26" s="16">
        <f t="shared" si="1"/>
        <v>0</v>
      </c>
    </row>
    <row r="27" spans="2:6" x14ac:dyDescent="0.25">
      <c r="B27" s="3" t="s">
        <v>26</v>
      </c>
      <c r="C27" s="13"/>
      <c r="D27" s="28"/>
      <c r="E27" s="29"/>
      <c r="F27" s="16">
        <f t="shared" si="1"/>
        <v>0</v>
      </c>
    </row>
    <row r="28" spans="2:6" x14ac:dyDescent="0.25">
      <c r="B28" s="3" t="s">
        <v>27</v>
      </c>
      <c r="C28" s="13"/>
      <c r="D28" s="28"/>
      <c r="E28" s="29"/>
      <c r="F28" s="16">
        <f t="shared" si="1"/>
        <v>0</v>
      </c>
    </row>
    <row r="29" spans="2:6" x14ac:dyDescent="0.25">
      <c r="B29" s="3" t="s">
        <v>28</v>
      </c>
      <c r="C29" s="13"/>
      <c r="D29" s="28"/>
      <c r="E29" s="29"/>
      <c r="F29" s="16">
        <f t="shared" si="1"/>
        <v>0</v>
      </c>
    </row>
    <row r="30" spans="2:6" x14ac:dyDescent="0.25">
      <c r="B30" s="3" t="s">
        <v>29</v>
      </c>
      <c r="C30" s="13"/>
      <c r="D30" s="28"/>
      <c r="E30" s="29"/>
      <c r="F30" s="16">
        <f t="shared" si="1"/>
        <v>0</v>
      </c>
    </row>
    <row r="31" spans="2:6" x14ac:dyDescent="0.25">
      <c r="B31" s="3" t="s">
        <v>30</v>
      </c>
      <c r="C31" s="13"/>
      <c r="D31" s="28"/>
      <c r="E31" s="29"/>
      <c r="F31" s="16">
        <f t="shared" si="1"/>
        <v>0</v>
      </c>
    </row>
    <row r="32" spans="2:6" x14ac:dyDescent="0.25">
      <c r="B32" s="3" t="s">
        <v>31</v>
      </c>
      <c r="C32" s="13"/>
      <c r="D32" s="28"/>
      <c r="E32" s="29"/>
      <c r="F32" s="16">
        <f t="shared" si="1"/>
        <v>0</v>
      </c>
    </row>
    <row r="33" spans="2:17" x14ac:dyDescent="0.25">
      <c r="B33" s="3" t="s">
        <v>32</v>
      </c>
      <c r="C33" s="14"/>
      <c r="D33" s="30"/>
      <c r="E33" s="31"/>
      <c r="F33" s="17">
        <f t="shared" si="1"/>
        <v>0</v>
      </c>
    </row>
    <row r="34" spans="2:17" x14ac:dyDescent="0.25">
      <c r="J34" s="27" t="s">
        <v>46</v>
      </c>
      <c r="K34" s="27"/>
      <c r="L34" s="27"/>
      <c r="M34" s="27"/>
      <c r="N34" s="27"/>
      <c r="O34" s="27"/>
      <c r="P34" s="27"/>
      <c r="Q34" s="27"/>
    </row>
    <row r="35" spans="2:17" x14ac:dyDescent="0.25">
      <c r="C35" s="4" t="s">
        <v>36</v>
      </c>
      <c r="D35" s="4" t="s">
        <v>41</v>
      </c>
      <c r="E35" s="4" t="s">
        <v>40</v>
      </c>
      <c r="F35" s="4" t="s">
        <v>48</v>
      </c>
      <c r="J35" s="7" t="s">
        <v>44</v>
      </c>
      <c r="K35" s="7" t="s">
        <v>45</v>
      </c>
      <c r="L35" s="7" t="s">
        <v>38</v>
      </c>
      <c r="M35" s="7" t="s">
        <v>39</v>
      </c>
      <c r="N35" s="7" t="s">
        <v>40</v>
      </c>
      <c r="O35" s="7" t="s">
        <v>42</v>
      </c>
      <c r="P35" s="7" t="s">
        <v>43</v>
      </c>
      <c r="Q35" s="8" t="s">
        <v>47</v>
      </c>
    </row>
    <row r="36" spans="2:17" x14ac:dyDescent="0.25">
      <c r="B36" s="5" t="s">
        <v>35</v>
      </c>
      <c r="C36" s="1">
        <f>COUNTIF($C$2:$C$33,"A")</f>
        <v>12</v>
      </c>
      <c r="D36" s="1">
        <f>SUMIF($C$2:C33,"A",$D$2:$D$33)</f>
        <v>540</v>
      </c>
      <c r="E36" s="6">
        <f>D36/C36</f>
        <v>45</v>
      </c>
      <c r="F36" s="10">
        <f ca="1">SUMIF($C$2:E33,"A",$F$2:$F$33)</f>
        <v>2016900</v>
      </c>
      <c r="I36" s="5" t="s">
        <v>35</v>
      </c>
      <c r="J36" s="18">
        <v>12</v>
      </c>
      <c r="K36" s="9">
        <v>22</v>
      </c>
      <c r="L36" s="9">
        <v>40</v>
      </c>
      <c r="M36" s="9">
        <v>50</v>
      </c>
      <c r="N36" s="9">
        <v>45</v>
      </c>
      <c r="O36" s="9">
        <f>0.97*N36</f>
        <v>43.65</v>
      </c>
      <c r="P36" s="9">
        <f>1.03*N36</f>
        <v>46.35</v>
      </c>
      <c r="Q36" s="25">
        <v>3735</v>
      </c>
    </row>
    <row r="37" spans="2:17" x14ac:dyDescent="0.25">
      <c r="B37" s="5" t="s">
        <v>49</v>
      </c>
      <c r="C37" s="1">
        <f>COUNTIF($C$2:$C$33,"C")</f>
        <v>8</v>
      </c>
      <c r="D37" s="1">
        <f ca="1">SUMIF($C$2:C34,"C",$D$2:$D$33)</f>
        <v>584</v>
      </c>
      <c r="E37" s="6">
        <f ca="1">D37/C37</f>
        <v>73</v>
      </c>
      <c r="F37" s="10">
        <f ca="1">SUMIF($C$2:E34,"C",$F$2:$F$33)</f>
        <v>1626440</v>
      </c>
      <c r="I37" s="5" t="s">
        <v>49</v>
      </c>
      <c r="J37" s="18">
        <v>8</v>
      </c>
      <c r="K37" s="18">
        <v>8</v>
      </c>
      <c r="L37" s="9">
        <v>71</v>
      </c>
      <c r="M37" s="9">
        <v>75</v>
      </c>
      <c r="N37" s="18">
        <v>73</v>
      </c>
      <c r="O37" s="9">
        <f>0.97*N37</f>
        <v>70.81</v>
      </c>
      <c r="P37" s="9">
        <f>1.03*N37</f>
        <v>75.19</v>
      </c>
      <c r="Q37" s="25">
        <v>2785</v>
      </c>
    </row>
    <row r="38" spans="2:17" x14ac:dyDescent="0.25">
      <c r="B38" s="5" t="s">
        <v>37</v>
      </c>
      <c r="C38" s="4">
        <f>32-COUNTBLANK(C2:C33)</f>
        <v>20</v>
      </c>
      <c r="D38" s="4">
        <f ca="1">D36+D37</f>
        <v>1124</v>
      </c>
      <c r="E38" s="4"/>
      <c r="F38" s="11">
        <f ca="1">F36+F37</f>
        <v>3643340</v>
      </c>
      <c r="I38" s="5" t="s">
        <v>37</v>
      </c>
      <c r="J38" s="9">
        <v>20</v>
      </c>
      <c r="K38" s="9">
        <v>32</v>
      </c>
      <c r="L38" s="9"/>
      <c r="M38" s="9"/>
      <c r="N38" s="9"/>
      <c r="O38" s="9"/>
      <c r="P38" s="9"/>
      <c r="Q38" s="8"/>
    </row>
    <row r="41" spans="2:17" x14ac:dyDescent="0.25"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2:17" x14ac:dyDescent="0.25"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2:17" x14ac:dyDescent="0.25">
      <c r="H43" s="19"/>
      <c r="I43" s="19"/>
      <c r="J43" s="32"/>
      <c r="K43" s="32"/>
      <c r="L43" s="32"/>
      <c r="M43" s="32"/>
      <c r="N43" s="32"/>
      <c r="O43" s="32"/>
      <c r="P43" s="32"/>
      <c r="Q43" s="32"/>
    </row>
    <row r="44" spans="2:17" x14ac:dyDescent="0.25">
      <c r="H44" s="19"/>
      <c r="I44" s="19"/>
      <c r="J44" s="20"/>
      <c r="K44" s="20"/>
      <c r="L44" s="20"/>
      <c r="M44" s="20"/>
      <c r="N44" s="20"/>
      <c r="O44" s="20"/>
      <c r="P44" s="20"/>
      <c r="Q44" s="19"/>
    </row>
    <row r="45" spans="2:17" x14ac:dyDescent="0.25">
      <c r="H45" s="19"/>
      <c r="I45" s="21"/>
      <c r="J45" s="22"/>
      <c r="K45" s="23"/>
      <c r="L45" s="23"/>
      <c r="M45" s="23"/>
      <c r="N45" s="23"/>
      <c r="O45" s="23"/>
      <c r="P45" s="23"/>
      <c r="Q45" s="24"/>
    </row>
    <row r="46" spans="2:17" x14ac:dyDescent="0.25">
      <c r="H46" s="19"/>
      <c r="I46" s="21"/>
      <c r="J46" s="22"/>
      <c r="K46" s="22"/>
      <c r="L46" s="23"/>
      <c r="M46" s="23"/>
      <c r="N46" s="22"/>
      <c r="O46" s="23"/>
      <c r="P46" s="23"/>
      <c r="Q46" s="24"/>
    </row>
    <row r="47" spans="2:17" x14ac:dyDescent="0.25">
      <c r="H47" s="19"/>
      <c r="I47" s="21"/>
      <c r="J47" s="23"/>
      <c r="K47" s="23"/>
      <c r="L47" s="23"/>
      <c r="M47" s="23"/>
      <c r="N47" s="23"/>
      <c r="O47" s="23"/>
      <c r="P47" s="23"/>
      <c r="Q47" s="19"/>
    </row>
  </sheetData>
  <sheetProtection sheet="1" objects="1" scenarios="1"/>
  <mergeCells count="35">
    <mergeCell ref="D2:E2"/>
    <mergeCell ref="D3:E3"/>
    <mergeCell ref="D4:E4"/>
    <mergeCell ref="D5:E5"/>
    <mergeCell ref="D6:E6"/>
    <mergeCell ref="D18:E18"/>
    <mergeCell ref="D32:E32"/>
    <mergeCell ref="D33:E33"/>
    <mergeCell ref="J43:Q43"/>
    <mergeCell ref="D7:E7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:E1"/>
    <mergeCell ref="J34:Q34"/>
    <mergeCell ref="D26:E26"/>
    <mergeCell ref="D27:E27"/>
    <mergeCell ref="D28:E28"/>
    <mergeCell ref="D29:E29"/>
    <mergeCell ref="D30:E30"/>
    <mergeCell ref="D31:E31"/>
    <mergeCell ref="D20:E20"/>
    <mergeCell ref="D21:E21"/>
    <mergeCell ref="D22:E22"/>
    <mergeCell ref="D23:E23"/>
    <mergeCell ref="D24:E24"/>
    <mergeCell ref="D25:E25"/>
    <mergeCell ref="D16:E16"/>
    <mergeCell ref="D17:E17"/>
  </mergeCells>
  <phoneticPr fontId="3" type="noConversion"/>
  <conditionalFormatting sqref="G38">
    <cfRule type="containsText" dxfId="14" priority="25" operator="containsText" text="ok">
      <formula>NOT(ISERROR(SEARCH("ok",G38)))</formula>
    </cfRule>
    <cfRule type="containsText" dxfId="13" priority="26" operator="containsText" text="laag">
      <formula>NOT(ISERROR(SEARCH("laag",G38)))</formula>
    </cfRule>
  </conditionalFormatting>
  <conditionalFormatting sqref="G36">
    <cfRule type="containsText" dxfId="12" priority="23" operator="containsText" text="ok">
      <formula>NOT(ISERROR(SEARCH("ok",G36)))</formula>
    </cfRule>
    <cfRule type="containsText" dxfId="11" priority="24" operator="containsText" text="laag">
      <formula>NOT(ISERROR(SEARCH("laag",G36)))</formula>
    </cfRule>
  </conditionalFormatting>
  <conditionalFormatting sqref="G37">
    <cfRule type="containsText" dxfId="10" priority="18" operator="containsText" text="hoog">
      <formula>NOT(ISERROR(SEARCH("hoog",G37)))</formula>
    </cfRule>
    <cfRule type="containsText" dxfId="9" priority="19" operator="containsText" text="ok">
      <formula>NOT(ISERROR(SEARCH("ok",G37)))</formula>
    </cfRule>
    <cfRule type="containsText" dxfId="8" priority="20" operator="containsText" text="laag">
      <formula>NOT(ISERROR(SEARCH("laag",G37)))</formula>
    </cfRule>
  </conditionalFormatting>
  <conditionalFormatting sqref="E37">
    <cfRule type="cellIs" dxfId="7" priority="9" operator="between">
      <formula>$O37</formula>
      <formula>$P37</formula>
    </cfRule>
    <cfRule type="cellIs" dxfId="6" priority="7" operator="notBetween">
      <formula>$O37</formula>
      <formula>$P37</formula>
    </cfRule>
  </conditionalFormatting>
  <conditionalFormatting sqref="C36">
    <cfRule type="cellIs" dxfId="5" priority="6" operator="between">
      <formula>$J36</formula>
      <formula>$K36</formula>
    </cfRule>
    <cfRule type="cellIs" dxfId="4" priority="5" operator="notBetween">
      <formula>$J36</formula>
      <formula>$K36</formula>
    </cfRule>
  </conditionalFormatting>
  <conditionalFormatting sqref="C37:C38">
    <cfRule type="cellIs" dxfId="3" priority="3" operator="notBetween">
      <formula>$J37</formula>
      <formula>$K37</formula>
    </cfRule>
    <cfRule type="cellIs" dxfId="2" priority="4" operator="between">
      <formula>$J37</formula>
      <formula>$K37</formula>
    </cfRule>
  </conditionalFormatting>
  <conditionalFormatting sqref="E36">
    <cfRule type="cellIs" dxfId="1" priority="1" operator="notBetween">
      <formula>$O36</formula>
      <formula>$P36</formula>
    </cfRule>
    <cfRule type="cellIs" dxfId="0" priority="2" operator="between">
      <formula>$O36</formula>
      <formula>$P36</formula>
    </cfRule>
  </conditionalFormatting>
  <dataValidations count="2">
    <dataValidation type="list" allowBlank="1" showInputMessage="1" showErrorMessage="1" sqref="C2:C33">
      <formula1>"A,C"</formula1>
    </dataValidation>
    <dataValidation type="custom" allowBlank="1" showInputMessage="1" showErrorMessage="1" sqref="D2:E33">
      <formula1>OR(AND(C2="A",D2&gt;=$L$36,D2&lt;=$M$36),AND(C2="C",D2&gt;=$L$37,D2&lt;=$M$37))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0CDF919790074CB1356145BE5EECF3" ma:contentTypeVersion="12" ma:contentTypeDescription="Een nieuw document maken." ma:contentTypeScope="" ma:versionID="3dd215ecb95dd8a9bc86f1f25811b01a">
  <xsd:schema xmlns:xsd="http://www.w3.org/2001/XMLSchema" xmlns:xs="http://www.w3.org/2001/XMLSchema" xmlns:p="http://schemas.microsoft.com/office/2006/metadata/properties" xmlns:ns3="23fc9de2-ade0-42a9-b8a1-44130aa1a089" xmlns:ns4="8857eedb-d8c3-4541-adfe-d20ec1bbd418" targetNamespace="http://schemas.microsoft.com/office/2006/metadata/properties" ma:root="true" ma:fieldsID="dd2bebd7862c1f8bb0da9d867d92e90e" ns3:_="" ns4:_="">
    <xsd:import namespace="23fc9de2-ade0-42a9-b8a1-44130aa1a089"/>
    <xsd:import namespace="8857eedb-d8c3-4541-adfe-d20ec1bbd4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fc9de2-ade0-42a9-b8a1-44130aa1a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57eedb-d8c3-4541-adfe-d20ec1bbd41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7A4528-5728-4A5F-8B91-4C0466929011}">
  <ds:schemaRefs>
    <ds:schemaRef ds:uri="http://schemas.microsoft.com/office/2006/metadata/properties"/>
    <ds:schemaRef ds:uri="23fc9de2-ade0-42a9-b8a1-44130aa1a089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857eedb-d8c3-4541-adfe-d20ec1bbd41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F9B0D76-F4B0-4A94-B2D2-8E31D9062A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fc9de2-ade0-42a9-b8a1-44130aa1a089"/>
    <ds:schemaRef ds:uri="8857eedb-d8c3-4541-adfe-d20ec1bbd4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7D5BBD-31FD-472F-A497-3303391301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George Muller</dc:creator>
  <cp:lastModifiedBy>Schipper, Melanie</cp:lastModifiedBy>
  <dcterms:created xsi:type="dcterms:W3CDTF">2021-09-08T07:42:20Z</dcterms:created>
  <dcterms:modified xsi:type="dcterms:W3CDTF">2021-11-09T09:03:38Z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0x010100DB0CDF919790074CB1356145BE5EECF3</vt:lpwstr>
  </property>
  <property fmtid="{D5CDD505-2E9C-101B-9397-08002B2CF9AE}" pid="3" name="Order">
    <vt:r8>100</vt:r8>
  </property>
</Properties>
</file>