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rvicebureau\Chemie Overleg\KRW\2022\"/>
    </mc:Choice>
  </mc:AlternateContent>
  <xr:revisionPtr revIDLastSave="0" documentId="8_{B0CD2D1A-629D-4330-A356-D3B89D71241A}" xr6:coauthVersionLast="46" xr6:coauthVersionMax="46" xr10:uidLastSave="{00000000-0000-0000-0000-000000000000}"/>
  <workbookProtection workbookAlgorithmName="SHA-512" workbookHashValue="Ejhi90f6ddP5ChjxjpzRzvNtc3yunH2NXz5ENI11sCS7SXkJPtLh6Zc20o5JVSebswAQjlDt3SHOBiEmZnrjlg==" workbookSaltValue="12zGec7xKwdvqN3nVmcXPg==" workbookSpinCount="100000" lockStructure="1"/>
  <bookViews>
    <workbookView xWindow="-120" yWindow="-120" windowWidth="29040" windowHeight="17640" firstSheet="1" activeTab="1" xr2:uid="{0F132D9F-7A8E-4D3C-9499-36F571974DE9}"/>
  </bookViews>
  <sheets>
    <sheet name="Selectie Overzicht" sheetId="7" state="hidden" r:id="rId1"/>
    <sheet name="Bijzonder" sheetId="8" r:id="rId2"/>
    <sheet name="BDE_OCB_PCB" sheetId="2" r:id="rId3"/>
    <sheet name="GBM" sheetId="9" r:id="rId4"/>
    <sheet name="Metalen" sheetId="10" r:id="rId5"/>
    <sheet name="PAK" sheetId="16" r:id="rId6"/>
    <sheet name="PFAS" sheetId="11" r:id="rId7"/>
    <sheet name="Vluchtig" sheetId="13" r:id="rId8"/>
    <sheet name="Lijsten" sheetId="14" state="hidden" r:id="rId9"/>
    <sheet name="Aquon + RWS KRW" sheetId="6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9" l="1"/>
  <c r="K47" i="9"/>
  <c r="K48" i="9"/>
  <c r="K49" i="9"/>
  <c r="K50" i="9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12" i="16"/>
  <c r="K11" i="16"/>
  <c r="K8" i="11"/>
  <c r="K21" i="10"/>
  <c r="K45" i="9"/>
  <c r="L202" i="7"/>
  <c r="J202" i="7"/>
  <c r="I202" i="7"/>
  <c r="K202" i="7" s="1"/>
  <c r="I201" i="7"/>
  <c r="K201" i="7" s="1"/>
  <c r="J201" i="7"/>
  <c r="L201" i="7"/>
  <c r="L200" i="7"/>
  <c r="J200" i="7"/>
  <c r="I200" i="7"/>
  <c r="K200" i="7" s="1"/>
  <c r="I171" i="7"/>
  <c r="K171" i="7" s="1"/>
  <c r="J171" i="7"/>
  <c r="L171" i="7"/>
  <c r="I172" i="7"/>
  <c r="K172" i="7" s="1"/>
  <c r="J172" i="7"/>
  <c r="L172" i="7"/>
  <c r="I173" i="7"/>
  <c r="K173" i="7" s="1"/>
  <c r="J173" i="7"/>
  <c r="L173" i="7"/>
  <c r="I174" i="7"/>
  <c r="K174" i="7" s="1"/>
  <c r="J174" i="7"/>
  <c r="L174" i="7"/>
  <c r="I175" i="7"/>
  <c r="K175" i="7" s="1"/>
  <c r="J175" i="7"/>
  <c r="L175" i="7"/>
  <c r="I176" i="7"/>
  <c r="K176" i="7" s="1"/>
  <c r="J176" i="7"/>
  <c r="L176" i="7"/>
  <c r="I177" i="7"/>
  <c r="J177" i="7"/>
  <c r="K177" i="7"/>
  <c r="L177" i="7"/>
  <c r="I178" i="7"/>
  <c r="K178" i="7" s="1"/>
  <c r="J178" i="7"/>
  <c r="L178" i="7"/>
  <c r="I179" i="7"/>
  <c r="K179" i="7" s="1"/>
  <c r="J179" i="7"/>
  <c r="L179" i="7"/>
  <c r="I180" i="7"/>
  <c r="K180" i="7" s="1"/>
  <c r="J180" i="7"/>
  <c r="L180" i="7"/>
  <c r="I181" i="7"/>
  <c r="K181" i="7" s="1"/>
  <c r="J181" i="7"/>
  <c r="L181" i="7"/>
  <c r="I182" i="7"/>
  <c r="K182" i="7" s="1"/>
  <c r="J182" i="7"/>
  <c r="L182" i="7"/>
  <c r="I183" i="7"/>
  <c r="K183" i="7" s="1"/>
  <c r="J183" i="7"/>
  <c r="L183" i="7"/>
  <c r="I184" i="7"/>
  <c r="K184" i="7" s="1"/>
  <c r="J184" i="7"/>
  <c r="L184" i="7"/>
  <c r="I185" i="7"/>
  <c r="K185" i="7" s="1"/>
  <c r="J185" i="7"/>
  <c r="L185" i="7"/>
  <c r="I186" i="7"/>
  <c r="K186" i="7" s="1"/>
  <c r="J186" i="7"/>
  <c r="L186" i="7"/>
  <c r="I187" i="7"/>
  <c r="K187" i="7" s="1"/>
  <c r="J187" i="7"/>
  <c r="L187" i="7"/>
  <c r="I188" i="7"/>
  <c r="K188" i="7" s="1"/>
  <c r="J188" i="7"/>
  <c r="L188" i="7"/>
  <c r="I189" i="7"/>
  <c r="K189" i="7" s="1"/>
  <c r="J189" i="7"/>
  <c r="L189" i="7"/>
  <c r="I190" i="7"/>
  <c r="K190" i="7" s="1"/>
  <c r="J190" i="7"/>
  <c r="L190" i="7"/>
  <c r="I191" i="7"/>
  <c r="K191" i="7" s="1"/>
  <c r="J191" i="7"/>
  <c r="L191" i="7"/>
  <c r="I192" i="7"/>
  <c r="K192" i="7" s="1"/>
  <c r="J192" i="7"/>
  <c r="L192" i="7"/>
  <c r="I193" i="7"/>
  <c r="K193" i="7" s="1"/>
  <c r="J193" i="7"/>
  <c r="L193" i="7"/>
  <c r="I194" i="7"/>
  <c r="K194" i="7" s="1"/>
  <c r="J194" i="7"/>
  <c r="L194" i="7"/>
  <c r="I195" i="7"/>
  <c r="K195" i="7" s="1"/>
  <c r="J195" i="7"/>
  <c r="L195" i="7"/>
  <c r="I196" i="7"/>
  <c r="K196" i="7" s="1"/>
  <c r="J196" i="7"/>
  <c r="L196" i="7"/>
  <c r="I197" i="7"/>
  <c r="K197" i="7" s="1"/>
  <c r="J197" i="7"/>
  <c r="L197" i="7"/>
  <c r="I198" i="7"/>
  <c r="K198" i="7" s="1"/>
  <c r="J198" i="7"/>
  <c r="L198" i="7"/>
  <c r="I199" i="7"/>
  <c r="K199" i="7" s="1"/>
  <c r="J199" i="7"/>
  <c r="L199" i="7"/>
  <c r="L170" i="7"/>
  <c r="J170" i="7"/>
  <c r="I170" i="7"/>
  <c r="K170" i="7" s="1"/>
  <c r="I165" i="7"/>
  <c r="K165" i="7" s="1"/>
  <c r="J165" i="7"/>
  <c r="L165" i="7"/>
  <c r="I166" i="7"/>
  <c r="K166" i="7" s="1"/>
  <c r="J166" i="7"/>
  <c r="L166" i="7"/>
  <c r="I167" i="7"/>
  <c r="K167" i="7" s="1"/>
  <c r="J167" i="7"/>
  <c r="L167" i="7"/>
  <c r="I168" i="7"/>
  <c r="K168" i="7" s="1"/>
  <c r="J168" i="7"/>
  <c r="L168" i="7"/>
  <c r="I169" i="7"/>
  <c r="K169" i="7" s="1"/>
  <c r="J169" i="7"/>
  <c r="L169" i="7"/>
  <c r="L164" i="7"/>
  <c r="J164" i="7"/>
  <c r="I164" i="7"/>
  <c r="K164" i="7" s="1"/>
  <c r="L163" i="7"/>
  <c r="J163" i="7"/>
  <c r="I163" i="7"/>
  <c r="I134" i="7"/>
  <c r="K134" i="7" s="1"/>
  <c r="J134" i="7"/>
  <c r="L134" i="7"/>
  <c r="I135" i="7"/>
  <c r="K135" i="7" s="1"/>
  <c r="J135" i="7"/>
  <c r="L135" i="7"/>
  <c r="I136" i="7"/>
  <c r="K136" i="7" s="1"/>
  <c r="J136" i="7"/>
  <c r="L136" i="7"/>
  <c r="I137" i="7"/>
  <c r="K137" i="7" s="1"/>
  <c r="J137" i="7"/>
  <c r="L137" i="7"/>
  <c r="I138" i="7"/>
  <c r="K138" i="7" s="1"/>
  <c r="J138" i="7"/>
  <c r="L138" i="7"/>
  <c r="I139" i="7"/>
  <c r="K139" i="7" s="1"/>
  <c r="J139" i="7"/>
  <c r="L139" i="7"/>
  <c r="I140" i="7"/>
  <c r="K140" i="7" s="1"/>
  <c r="J140" i="7"/>
  <c r="L140" i="7"/>
  <c r="I141" i="7"/>
  <c r="K141" i="7" s="1"/>
  <c r="J141" i="7"/>
  <c r="L141" i="7"/>
  <c r="I142" i="7"/>
  <c r="K142" i="7" s="1"/>
  <c r="J142" i="7"/>
  <c r="L142" i="7"/>
  <c r="I143" i="7"/>
  <c r="K143" i="7" s="1"/>
  <c r="J143" i="7"/>
  <c r="L143" i="7"/>
  <c r="I144" i="7"/>
  <c r="K144" i="7" s="1"/>
  <c r="J144" i="7"/>
  <c r="L144" i="7"/>
  <c r="I145" i="7"/>
  <c r="K145" i="7" s="1"/>
  <c r="J145" i="7"/>
  <c r="L145" i="7"/>
  <c r="I146" i="7"/>
  <c r="K146" i="7" s="1"/>
  <c r="J146" i="7"/>
  <c r="L146" i="7"/>
  <c r="I147" i="7"/>
  <c r="K147" i="7" s="1"/>
  <c r="J147" i="7"/>
  <c r="L147" i="7"/>
  <c r="I148" i="7"/>
  <c r="K148" i="7" s="1"/>
  <c r="J148" i="7"/>
  <c r="L148" i="7"/>
  <c r="I149" i="7"/>
  <c r="K149" i="7" s="1"/>
  <c r="J149" i="7"/>
  <c r="L149" i="7"/>
  <c r="I150" i="7"/>
  <c r="K150" i="7" s="1"/>
  <c r="J150" i="7"/>
  <c r="L150" i="7"/>
  <c r="L133" i="7"/>
  <c r="J133" i="7"/>
  <c r="I133" i="7"/>
  <c r="K133" i="7" s="1"/>
  <c r="I125" i="7"/>
  <c r="K125" i="7" s="1"/>
  <c r="J125" i="7"/>
  <c r="L125" i="7"/>
  <c r="I126" i="7"/>
  <c r="K126" i="7" s="1"/>
  <c r="J126" i="7"/>
  <c r="L126" i="7"/>
  <c r="I127" i="7"/>
  <c r="K127" i="7" s="1"/>
  <c r="J127" i="7"/>
  <c r="L127" i="7"/>
  <c r="I128" i="7"/>
  <c r="K128" i="7" s="1"/>
  <c r="J128" i="7"/>
  <c r="L128" i="7"/>
  <c r="L124" i="7"/>
  <c r="J124" i="7"/>
  <c r="I124" i="7"/>
  <c r="L123" i="7"/>
  <c r="J123" i="7"/>
  <c r="I123" i="7"/>
  <c r="I109" i="7"/>
  <c r="K109" i="7" s="1"/>
  <c r="J109" i="7"/>
  <c r="L109" i="7"/>
  <c r="I110" i="7"/>
  <c r="K110" i="7" s="1"/>
  <c r="J110" i="7"/>
  <c r="L110" i="7"/>
  <c r="I111" i="7"/>
  <c r="K111" i="7" s="1"/>
  <c r="J111" i="7"/>
  <c r="L111" i="7"/>
  <c r="L108" i="7"/>
  <c r="J108" i="7"/>
  <c r="I108" i="7"/>
  <c r="I94" i="7"/>
  <c r="K94" i="7" s="1"/>
  <c r="J94" i="7"/>
  <c r="L94" i="7"/>
  <c r="I95" i="7"/>
  <c r="K95" i="7" s="1"/>
  <c r="J95" i="7"/>
  <c r="L95" i="7"/>
  <c r="I96" i="7"/>
  <c r="K96" i="7" s="1"/>
  <c r="J96" i="7"/>
  <c r="L96" i="7"/>
  <c r="I97" i="7"/>
  <c r="K97" i="7" s="1"/>
  <c r="J97" i="7"/>
  <c r="L97" i="7"/>
  <c r="I98" i="7"/>
  <c r="K98" i="7" s="1"/>
  <c r="J98" i="7"/>
  <c r="L98" i="7"/>
  <c r="I99" i="7"/>
  <c r="K99" i="7" s="1"/>
  <c r="J99" i="7"/>
  <c r="L99" i="7"/>
  <c r="I100" i="7"/>
  <c r="K100" i="7" s="1"/>
  <c r="J100" i="7"/>
  <c r="L100" i="7"/>
  <c r="I101" i="7"/>
  <c r="K101" i="7" s="1"/>
  <c r="J101" i="7"/>
  <c r="L101" i="7"/>
  <c r="I102" i="7"/>
  <c r="K102" i="7" s="1"/>
  <c r="J102" i="7"/>
  <c r="L102" i="7"/>
  <c r="I103" i="7"/>
  <c r="K103" i="7" s="1"/>
  <c r="J103" i="7"/>
  <c r="L103" i="7"/>
  <c r="I104" i="7"/>
  <c r="K104" i="7" s="1"/>
  <c r="J104" i="7"/>
  <c r="L104" i="7"/>
  <c r="I105" i="7"/>
  <c r="K105" i="7" s="1"/>
  <c r="J105" i="7"/>
  <c r="L105" i="7"/>
  <c r="I106" i="7"/>
  <c r="K106" i="7" s="1"/>
  <c r="J106" i="7"/>
  <c r="L106" i="7"/>
  <c r="I107" i="7"/>
  <c r="K107" i="7" s="1"/>
  <c r="J107" i="7"/>
  <c r="L107" i="7"/>
  <c r="I112" i="7"/>
  <c r="K112" i="7" s="1"/>
  <c r="J112" i="7"/>
  <c r="L112" i="7"/>
  <c r="I113" i="7"/>
  <c r="K113" i="7" s="1"/>
  <c r="J113" i="7"/>
  <c r="L113" i="7"/>
  <c r="I114" i="7"/>
  <c r="K114" i="7" s="1"/>
  <c r="J114" i="7"/>
  <c r="L114" i="7"/>
  <c r="I115" i="7"/>
  <c r="K115" i="7" s="1"/>
  <c r="J115" i="7"/>
  <c r="L115" i="7"/>
  <c r="I116" i="7"/>
  <c r="K116" i="7" s="1"/>
  <c r="J116" i="7"/>
  <c r="L116" i="7"/>
  <c r="I117" i="7"/>
  <c r="K117" i="7" s="1"/>
  <c r="J117" i="7"/>
  <c r="L117" i="7"/>
  <c r="I118" i="7"/>
  <c r="K118" i="7" s="1"/>
  <c r="J118" i="7"/>
  <c r="L118" i="7"/>
  <c r="I119" i="7"/>
  <c r="K119" i="7" s="1"/>
  <c r="J119" i="7"/>
  <c r="L119" i="7"/>
  <c r="I120" i="7"/>
  <c r="K120" i="7" s="1"/>
  <c r="J120" i="7"/>
  <c r="L120" i="7"/>
  <c r="I121" i="7"/>
  <c r="K121" i="7" s="1"/>
  <c r="J121" i="7"/>
  <c r="L121" i="7"/>
  <c r="I122" i="7"/>
  <c r="K122" i="7" s="1"/>
  <c r="J122" i="7"/>
  <c r="L122" i="7"/>
  <c r="L93" i="7"/>
  <c r="J93" i="7"/>
  <c r="I93" i="7"/>
  <c r="K93" i="7" s="1"/>
  <c r="I81" i="7"/>
  <c r="K81" i="7" s="1"/>
  <c r="J81" i="7"/>
  <c r="L81" i="7"/>
  <c r="I82" i="7"/>
  <c r="K82" i="7" s="1"/>
  <c r="J82" i="7"/>
  <c r="L82" i="7"/>
  <c r="I83" i="7"/>
  <c r="K83" i="7" s="1"/>
  <c r="J83" i="7"/>
  <c r="L83" i="7"/>
  <c r="I84" i="7"/>
  <c r="K84" i="7" s="1"/>
  <c r="J84" i="7"/>
  <c r="L84" i="7"/>
  <c r="I85" i="7"/>
  <c r="K85" i="7" s="1"/>
  <c r="J85" i="7"/>
  <c r="L85" i="7"/>
  <c r="I86" i="7"/>
  <c r="K86" i="7" s="1"/>
  <c r="J86" i="7"/>
  <c r="L86" i="7"/>
  <c r="I87" i="7"/>
  <c r="K87" i="7" s="1"/>
  <c r="J87" i="7"/>
  <c r="L87" i="7"/>
  <c r="I88" i="7"/>
  <c r="K88" i="7" s="1"/>
  <c r="J88" i="7"/>
  <c r="L88" i="7"/>
  <c r="I89" i="7"/>
  <c r="K89" i="7" s="1"/>
  <c r="J89" i="7"/>
  <c r="L89" i="7"/>
  <c r="I90" i="7"/>
  <c r="K90" i="7" s="1"/>
  <c r="J90" i="7"/>
  <c r="L90" i="7"/>
  <c r="I91" i="7"/>
  <c r="K91" i="7" s="1"/>
  <c r="J91" i="7"/>
  <c r="L91" i="7"/>
  <c r="I92" i="7"/>
  <c r="K92" i="7" s="1"/>
  <c r="J92" i="7"/>
  <c r="L92" i="7"/>
  <c r="L80" i="7"/>
  <c r="J80" i="7"/>
  <c r="I80" i="7"/>
  <c r="I43" i="7"/>
  <c r="K43" i="7" s="1"/>
  <c r="J43" i="7"/>
  <c r="L43" i="7"/>
  <c r="I44" i="7"/>
  <c r="K44" i="7" s="1"/>
  <c r="J44" i="7"/>
  <c r="L44" i="7"/>
  <c r="I45" i="7"/>
  <c r="K45" i="7" s="1"/>
  <c r="J45" i="7"/>
  <c r="L45" i="7"/>
  <c r="I46" i="7"/>
  <c r="K46" i="7" s="1"/>
  <c r="J46" i="7"/>
  <c r="L46" i="7"/>
  <c r="I47" i="7"/>
  <c r="K47" i="7" s="1"/>
  <c r="J47" i="7"/>
  <c r="L47" i="7"/>
  <c r="I48" i="7"/>
  <c r="K48" i="7" s="1"/>
  <c r="J48" i="7"/>
  <c r="L48" i="7"/>
  <c r="I49" i="7"/>
  <c r="K49" i="7" s="1"/>
  <c r="J49" i="7"/>
  <c r="L49" i="7"/>
  <c r="I50" i="7"/>
  <c r="K50" i="7" s="1"/>
  <c r="J50" i="7"/>
  <c r="L50" i="7"/>
  <c r="I51" i="7"/>
  <c r="K51" i="7" s="1"/>
  <c r="J51" i="7"/>
  <c r="L51" i="7"/>
  <c r="I52" i="7"/>
  <c r="K52" i="7" s="1"/>
  <c r="J52" i="7"/>
  <c r="L52" i="7"/>
  <c r="I53" i="7"/>
  <c r="K53" i="7" s="1"/>
  <c r="J53" i="7"/>
  <c r="L53" i="7"/>
  <c r="I54" i="7"/>
  <c r="K54" i="7" s="1"/>
  <c r="J54" i="7"/>
  <c r="L54" i="7"/>
  <c r="I55" i="7"/>
  <c r="K55" i="7" s="1"/>
  <c r="J55" i="7"/>
  <c r="L55" i="7"/>
  <c r="I56" i="7"/>
  <c r="K56" i="7" s="1"/>
  <c r="J56" i="7"/>
  <c r="L56" i="7"/>
  <c r="I57" i="7"/>
  <c r="K57" i="7" s="1"/>
  <c r="J57" i="7"/>
  <c r="L57" i="7"/>
  <c r="I58" i="7"/>
  <c r="K58" i="7" s="1"/>
  <c r="J58" i="7"/>
  <c r="L58" i="7"/>
  <c r="I59" i="7"/>
  <c r="K59" i="7" s="1"/>
  <c r="J59" i="7"/>
  <c r="L59" i="7"/>
  <c r="I60" i="7"/>
  <c r="K60" i="7" s="1"/>
  <c r="J60" i="7"/>
  <c r="L60" i="7"/>
  <c r="I61" i="7"/>
  <c r="K61" i="7" s="1"/>
  <c r="J61" i="7"/>
  <c r="L61" i="7"/>
  <c r="I62" i="7"/>
  <c r="K62" i="7" s="1"/>
  <c r="J62" i="7"/>
  <c r="L62" i="7"/>
  <c r="I63" i="7"/>
  <c r="K63" i="7" s="1"/>
  <c r="J63" i="7"/>
  <c r="L63" i="7"/>
  <c r="I64" i="7"/>
  <c r="K64" i="7" s="1"/>
  <c r="J64" i="7"/>
  <c r="L64" i="7"/>
  <c r="I65" i="7"/>
  <c r="K65" i="7" s="1"/>
  <c r="J65" i="7"/>
  <c r="L65" i="7"/>
  <c r="I66" i="7"/>
  <c r="K66" i="7" s="1"/>
  <c r="J66" i="7"/>
  <c r="L66" i="7"/>
  <c r="I67" i="7"/>
  <c r="K67" i="7" s="1"/>
  <c r="J67" i="7"/>
  <c r="L67" i="7"/>
  <c r="I68" i="7"/>
  <c r="K68" i="7" s="1"/>
  <c r="J68" i="7"/>
  <c r="L68" i="7"/>
  <c r="I69" i="7"/>
  <c r="K69" i="7" s="1"/>
  <c r="J69" i="7"/>
  <c r="L69" i="7"/>
  <c r="I70" i="7"/>
  <c r="K70" i="7" s="1"/>
  <c r="J70" i="7"/>
  <c r="L70" i="7"/>
  <c r="I71" i="7"/>
  <c r="K71" i="7" s="1"/>
  <c r="J71" i="7"/>
  <c r="L71" i="7"/>
  <c r="I72" i="7"/>
  <c r="K72" i="7" s="1"/>
  <c r="J72" i="7"/>
  <c r="L72" i="7"/>
  <c r="I73" i="7"/>
  <c r="K73" i="7" s="1"/>
  <c r="J73" i="7"/>
  <c r="L73" i="7"/>
  <c r="I74" i="7"/>
  <c r="K74" i="7" s="1"/>
  <c r="J74" i="7"/>
  <c r="L74" i="7"/>
  <c r="I75" i="7"/>
  <c r="K75" i="7" s="1"/>
  <c r="J75" i="7"/>
  <c r="L75" i="7"/>
  <c r="I76" i="7"/>
  <c r="K76" i="7" s="1"/>
  <c r="J76" i="7"/>
  <c r="L76" i="7"/>
  <c r="I77" i="7"/>
  <c r="K77" i="7" s="1"/>
  <c r="J77" i="7"/>
  <c r="L77" i="7"/>
  <c r="I78" i="7"/>
  <c r="K78" i="7" s="1"/>
  <c r="J78" i="7"/>
  <c r="L78" i="7"/>
  <c r="I79" i="7"/>
  <c r="K79" i="7" s="1"/>
  <c r="J79" i="7"/>
  <c r="L79" i="7"/>
  <c r="L42" i="7"/>
  <c r="J42" i="7"/>
  <c r="I42" i="7"/>
  <c r="I11" i="7"/>
  <c r="K11" i="7" s="1"/>
  <c r="J11" i="7"/>
  <c r="L11" i="7"/>
  <c r="I12" i="7"/>
  <c r="K12" i="7" s="1"/>
  <c r="J12" i="7"/>
  <c r="L12" i="7"/>
  <c r="I13" i="7"/>
  <c r="K13" i="7" s="1"/>
  <c r="J13" i="7"/>
  <c r="L13" i="7"/>
  <c r="I14" i="7"/>
  <c r="K14" i="7" s="1"/>
  <c r="J14" i="7"/>
  <c r="L14" i="7"/>
  <c r="I15" i="7"/>
  <c r="K15" i="7" s="1"/>
  <c r="J15" i="7"/>
  <c r="L15" i="7"/>
  <c r="I16" i="7"/>
  <c r="K16" i="7" s="1"/>
  <c r="J16" i="7"/>
  <c r="L16" i="7"/>
  <c r="I17" i="7"/>
  <c r="K17" i="7" s="1"/>
  <c r="J17" i="7"/>
  <c r="L17" i="7"/>
  <c r="I18" i="7"/>
  <c r="K18" i="7" s="1"/>
  <c r="J18" i="7"/>
  <c r="L18" i="7"/>
  <c r="I19" i="7"/>
  <c r="K19" i="7" s="1"/>
  <c r="J19" i="7"/>
  <c r="L19" i="7"/>
  <c r="I20" i="7"/>
  <c r="K20" i="7" s="1"/>
  <c r="J20" i="7"/>
  <c r="L20" i="7"/>
  <c r="I21" i="7"/>
  <c r="K21" i="7" s="1"/>
  <c r="J21" i="7"/>
  <c r="L21" i="7"/>
  <c r="I22" i="7"/>
  <c r="K22" i="7" s="1"/>
  <c r="J22" i="7"/>
  <c r="L22" i="7"/>
  <c r="I23" i="7"/>
  <c r="K23" i="7" s="1"/>
  <c r="J23" i="7"/>
  <c r="L23" i="7"/>
  <c r="I24" i="7"/>
  <c r="K24" i="7" s="1"/>
  <c r="J24" i="7"/>
  <c r="L24" i="7"/>
  <c r="I25" i="7"/>
  <c r="K25" i="7" s="1"/>
  <c r="J25" i="7"/>
  <c r="L25" i="7"/>
  <c r="I26" i="7"/>
  <c r="K26" i="7" s="1"/>
  <c r="J26" i="7"/>
  <c r="L26" i="7"/>
  <c r="I27" i="7"/>
  <c r="K27" i="7" s="1"/>
  <c r="J27" i="7"/>
  <c r="L27" i="7"/>
  <c r="I28" i="7"/>
  <c r="K28" i="7" s="1"/>
  <c r="J28" i="7"/>
  <c r="L28" i="7"/>
  <c r="I29" i="7"/>
  <c r="K29" i="7" s="1"/>
  <c r="J29" i="7"/>
  <c r="L29" i="7"/>
  <c r="I30" i="7"/>
  <c r="K30" i="7" s="1"/>
  <c r="J30" i="7"/>
  <c r="L30" i="7"/>
  <c r="I31" i="7"/>
  <c r="K31" i="7" s="1"/>
  <c r="J31" i="7"/>
  <c r="L31" i="7"/>
  <c r="I32" i="7"/>
  <c r="K32" i="7" s="1"/>
  <c r="J32" i="7"/>
  <c r="L32" i="7"/>
  <c r="I33" i="7"/>
  <c r="K33" i="7" s="1"/>
  <c r="J33" i="7"/>
  <c r="L33" i="7"/>
  <c r="I34" i="7"/>
  <c r="K34" i="7" s="1"/>
  <c r="J34" i="7"/>
  <c r="L34" i="7"/>
  <c r="I35" i="7"/>
  <c r="K35" i="7" s="1"/>
  <c r="J35" i="7"/>
  <c r="L35" i="7"/>
  <c r="I36" i="7"/>
  <c r="J36" i="7"/>
  <c r="L36" i="7"/>
  <c r="I37" i="7"/>
  <c r="K37" i="7" s="1"/>
  <c r="J37" i="7"/>
  <c r="L37" i="7"/>
  <c r="I38" i="7"/>
  <c r="K38" i="7" s="1"/>
  <c r="J38" i="7"/>
  <c r="L38" i="7"/>
  <c r="I39" i="7"/>
  <c r="K39" i="7" s="1"/>
  <c r="J39" i="7"/>
  <c r="L39" i="7"/>
  <c r="I40" i="7"/>
  <c r="K40" i="7" s="1"/>
  <c r="J40" i="7"/>
  <c r="L40" i="7"/>
  <c r="I41" i="7"/>
  <c r="K41" i="7" s="1"/>
  <c r="J41" i="7"/>
  <c r="L41" i="7"/>
  <c r="L10" i="7"/>
  <c r="J10" i="7"/>
  <c r="I10" i="7"/>
  <c r="K10" i="7" s="1"/>
  <c r="I4" i="7"/>
  <c r="K4" i="7" s="1"/>
  <c r="J4" i="7"/>
  <c r="L4" i="7"/>
  <c r="I5" i="7"/>
  <c r="K5" i="7" s="1"/>
  <c r="J5" i="7"/>
  <c r="L5" i="7"/>
  <c r="I6" i="7"/>
  <c r="K6" i="7" s="1"/>
  <c r="J6" i="7"/>
  <c r="L6" i="7"/>
  <c r="I7" i="7"/>
  <c r="K7" i="7" s="1"/>
  <c r="J7" i="7"/>
  <c r="L7" i="7"/>
  <c r="I8" i="7"/>
  <c r="J8" i="7"/>
  <c r="L8" i="7"/>
  <c r="I9" i="7"/>
  <c r="K9" i="7" s="1"/>
  <c r="J9" i="7"/>
  <c r="L9" i="7"/>
  <c r="L3" i="7"/>
  <c r="J3" i="7"/>
  <c r="I3" i="7"/>
  <c r="K46" i="8"/>
  <c r="E46" i="8"/>
  <c r="G46" i="8" s="1"/>
  <c r="E9" i="11" l="1"/>
  <c r="E10" i="11"/>
  <c r="E11" i="11"/>
  <c r="E12" i="11"/>
  <c r="E13" i="11"/>
  <c r="E14" i="11"/>
  <c r="G14" i="11" s="1"/>
  <c r="E15" i="11"/>
  <c r="E16" i="11"/>
  <c r="E17" i="11"/>
  <c r="E18" i="11"/>
  <c r="E19" i="11"/>
  <c r="E20" i="11"/>
  <c r="G20" i="11" s="1"/>
  <c r="E21" i="11"/>
  <c r="E22" i="11"/>
  <c r="E23" i="11"/>
  <c r="E24" i="11"/>
  <c r="E25" i="11"/>
  <c r="E26" i="11"/>
  <c r="G26" i="11" s="1"/>
  <c r="E27" i="11"/>
  <c r="E28" i="11"/>
  <c r="E29" i="11"/>
  <c r="E30" i="11"/>
  <c r="E31" i="11"/>
  <c r="E32" i="11"/>
  <c r="G32" i="11" s="1"/>
  <c r="E33" i="11"/>
  <c r="E34" i="11"/>
  <c r="E35" i="11"/>
  <c r="E36" i="11"/>
  <c r="E37" i="11"/>
  <c r="E8" i="11"/>
  <c r="E45" i="8"/>
  <c r="G45" i="8" s="1"/>
  <c r="E44" i="8"/>
  <c r="G44" i="8" s="1"/>
  <c r="E46" i="9"/>
  <c r="E47" i="9"/>
  <c r="G47" i="9" s="1"/>
  <c r="E48" i="9"/>
  <c r="E49" i="9"/>
  <c r="G49" i="9" s="1"/>
  <c r="E50" i="9"/>
  <c r="G50" i="9" s="1"/>
  <c r="E45" i="9"/>
  <c r="G45" i="9" s="1"/>
  <c r="E22" i="10"/>
  <c r="E23" i="10"/>
  <c r="G23" i="10" s="1"/>
  <c r="E24" i="10"/>
  <c r="E25" i="10"/>
  <c r="E26" i="10"/>
  <c r="E27" i="10"/>
  <c r="G27" i="10" s="1"/>
  <c r="E28" i="10"/>
  <c r="E29" i="10"/>
  <c r="G29" i="10" s="1"/>
  <c r="E30" i="10"/>
  <c r="E31" i="10"/>
  <c r="G31" i="10" s="1"/>
  <c r="E32" i="10"/>
  <c r="E33" i="10"/>
  <c r="G33" i="10" s="1"/>
  <c r="E34" i="10"/>
  <c r="E35" i="10"/>
  <c r="E36" i="10"/>
  <c r="G36" i="10" s="1"/>
  <c r="E37" i="10"/>
  <c r="E38" i="10"/>
  <c r="E39" i="10"/>
  <c r="G39" i="10" s="1"/>
  <c r="E40" i="10"/>
  <c r="G40" i="10" s="1"/>
  <c r="E41" i="10"/>
  <c r="G41" i="10" s="1"/>
  <c r="E42" i="10"/>
  <c r="G42" i="10" s="1"/>
  <c r="E43" i="10"/>
  <c r="E44" i="10"/>
  <c r="G44" i="10" s="1"/>
  <c r="E45" i="10"/>
  <c r="G45" i="10" s="1"/>
  <c r="E46" i="10"/>
  <c r="E47" i="10"/>
  <c r="G47" i="10" s="1"/>
  <c r="E48" i="10"/>
  <c r="E49" i="10"/>
  <c r="G49" i="10" s="1"/>
  <c r="E21" i="10"/>
  <c r="G21" i="10" s="1"/>
  <c r="E133" i="7"/>
  <c r="G133" i="7" s="1"/>
  <c r="E12" i="16"/>
  <c r="G12" i="16" s="1"/>
  <c r="E11" i="16"/>
  <c r="G11" i="16" s="1"/>
  <c r="O6" i="16"/>
  <c r="M6" i="16"/>
  <c r="K6" i="16"/>
  <c r="G6" i="16"/>
  <c r="O5" i="16"/>
  <c r="M5" i="16"/>
  <c r="K5" i="16"/>
  <c r="G5" i="16"/>
  <c r="O4" i="16"/>
  <c r="M4" i="16"/>
  <c r="K4" i="16"/>
  <c r="G4" i="16"/>
  <c r="M3" i="16"/>
  <c r="O3" i="16" s="1"/>
  <c r="G3" i="16"/>
  <c r="K3" i="16" s="1"/>
  <c r="K45" i="8"/>
  <c r="K44" i="8"/>
  <c r="G48" i="9"/>
  <c r="G46" i="9"/>
  <c r="G48" i="10"/>
  <c r="G46" i="10"/>
  <c r="G43" i="10"/>
  <c r="G38" i="10"/>
  <c r="G37" i="10"/>
  <c r="G35" i="10"/>
  <c r="G34" i="10"/>
  <c r="G32" i="10"/>
  <c r="G30" i="10"/>
  <c r="G28" i="10"/>
  <c r="G26" i="10"/>
  <c r="G25" i="10"/>
  <c r="G24" i="10"/>
  <c r="G22" i="10"/>
  <c r="G37" i="11"/>
  <c r="G36" i="11"/>
  <c r="G35" i="11"/>
  <c r="G34" i="11"/>
  <c r="G33" i="11"/>
  <c r="G31" i="11"/>
  <c r="G30" i="11"/>
  <c r="G29" i="11"/>
  <c r="G28" i="11"/>
  <c r="G27" i="11"/>
  <c r="G25" i="11"/>
  <c r="G24" i="11"/>
  <c r="G23" i="11"/>
  <c r="G22" i="11"/>
  <c r="G21" i="11"/>
  <c r="G19" i="11"/>
  <c r="G18" i="11"/>
  <c r="G17" i="11"/>
  <c r="G16" i="11"/>
  <c r="G15" i="11"/>
  <c r="G13" i="11"/>
  <c r="G12" i="11"/>
  <c r="G11" i="11"/>
  <c r="G10" i="11"/>
  <c r="G9" i="11"/>
  <c r="G8" i="11"/>
  <c r="G139" i="7"/>
  <c r="G147" i="7"/>
  <c r="G155" i="7"/>
  <c r="G163" i="7"/>
  <c r="K163" i="7" s="1"/>
  <c r="G171" i="7"/>
  <c r="G179" i="7"/>
  <c r="G187" i="7"/>
  <c r="G195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E134" i="7"/>
  <c r="G134" i="7" s="1"/>
  <c r="E135" i="7"/>
  <c r="G135" i="7" s="1"/>
  <c r="E136" i="7"/>
  <c r="G136" i="7" s="1"/>
  <c r="E137" i="7"/>
  <c r="G137" i="7" s="1"/>
  <c r="E138" i="7"/>
  <c r="G138" i="7" s="1"/>
  <c r="E139" i="7"/>
  <c r="E140" i="7"/>
  <c r="G140" i="7" s="1"/>
  <c r="E141" i="7"/>
  <c r="G141" i="7" s="1"/>
  <c r="E142" i="7"/>
  <c r="G142" i="7" s="1"/>
  <c r="E143" i="7"/>
  <c r="G143" i="7" s="1"/>
  <c r="E144" i="7"/>
  <c r="G144" i="7" s="1"/>
  <c r="E145" i="7"/>
  <c r="G145" i="7" s="1"/>
  <c r="E146" i="7"/>
  <c r="G146" i="7" s="1"/>
  <c r="E147" i="7"/>
  <c r="E148" i="7"/>
  <c r="G148" i="7" s="1"/>
  <c r="E149" i="7"/>
  <c r="G149" i="7" s="1"/>
  <c r="E150" i="7"/>
  <c r="G150" i="7" s="1"/>
  <c r="E151" i="7"/>
  <c r="G151" i="7" s="1"/>
  <c r="E152" i="7"/>
  <c r="G152" i="7" s="1"/>
  <c r="E153" i="7"/>
  <c r="G153" i="7" s="1"/>
  <c r="E154" i="7"/>
  <c r="G154" i="7" s="1"/>
  <c r="E155" i="7"/>
  <c r="E156" i="7"/>
  <c r="G156" i="7" s="1"/>
  <c r="E157" i="7"/>
  <c r="G157" i="7" s="1"/>
  <c r="E158" i="7"/>
  <c r="G158" i="7" s="1"/>
  <c r="E159" i="7"/>
  <c r="G159" i="7" s="1"/>
  <c r="E160" i="7"/>
  <c r="G160" i="7" s="1"/>
  <c r="E161" i="7"/>
  <c r="G161" i="7" s="1"/>
  <c r="E162" i="7"/>
  <c r="G162" i="7" s="1"/>
  <c r="E163" i="7"/>
  <c r="E164" i="7"/>
  <c r="G164" i="7" s="1"/>
  <c r="E165" i="7"/>
  <c r="G165" i="7" s="1"/>
  <c r="E166" i="7"/>
  <c r="G166" i="7" s="1"/>
  <c r="E167" i="7"/>
  <c r="G167" i="7" s="1"/>
  <c r="E168" i="7"/>
  <c r="G168" i="7" s="1"/>
  <c r="E169" i="7"/>
  <c r="G169" i="7" s="1"/>
  <c r="E170" i="7"/>
  <c r="G170" i="7" s="1"/>
  <c r="E171" i="7"/>
  <c r="E172" i="7"/>
  <c r="G172" i="7" s="1"/>
  <c r="E173" i="7"/>
  <c r="G173" i="7" s="1"/>
  <c r="E174" i="7"/>
  <c r="G174" i="7" s="1"/>
  <c r="E175" i="7"/>
  <c r="G175" i="7" s="1"/>
  <c r="E176" i="7"/>
  <c r="G176" i="7" s="1"/>
  <c r="E177" i="7"/>
  <c r="G177" i="7" s="1"/>
  <c r="E178" i="7"/>
  <c r="G178" i="7" s="1"/>
  <c r="E179" i="7"/>
  <c r="E180" i="7"/>
  <c r="G180" i="7" s="1"/>
  <c r="E181" i="7"/>
  <c r="G181" i="7" s="1"/>
  <c r="E182" i="7"/>
  <c r="G182" i="7" s="1"/>
  <c r="E183" i="7"/>
  <c r="G183" i="7" s="1"/>
  <c r="E184" i="7"/>
  <c r="G184" i="7" s="1"/>
  <c r="E185" i="7"/>
  <c r="G185" i="7" s="1"/>
  <c r="E186" i="7"/>
  <c r="G186" i="7" s="1"/>
  <c r="E187" i="7"/>
  <c r="E188" i="7"/>
  <c r="G188" i="7" s="1"/>
  <c r="E189" i="7"/>
  <c r="G189" i="7" s="1"/>
  <c r="E190" i="7"/>
  <c r="G190" i="7" s="1"/>
  <c r="E191" i="7"/>
  <c r="G191" i="7" s="1"/>
  <c r="E192" i="7"/>
  <c r="G192" i="7" s="1"/>
  <c r="E193" i="7"/>
  <c r="G193" i="7" s="1"/>
  <c r="E194" i="7"/>
  <c r="G194" i="7" s="1"/>
  <c r="E195" i="7"/>
  <c r="E196" i="7"/>
  <c r="G196" i="7" s="1"/>
  <c r="E197" i="7"/>
  <c r="G197" i="7" s="1"/>
  <c r="E198" i="7"/>
  <c r="G198" i="7" s="1"/>
  <c r="E199" i="7"/>
  <c r="G199" i="7" s="1"/>
  <c r="E200" i="7"/>
  <c r="G200" i="7" s="1"/>
  <c r="E201" i="7"/>
  <c r="G201" i="7" s="1"/>
  <c r="E202" i="7"/>
  <c r="G202" i="7" s="1"/>
  <c r="O4" i="13"/>
  <c r="O5" i="13"/>
  <c r="O6" i="13"/>
  <c r="O7" i="13"/>
  <c r="O4" i="10"/>
  <c r="O5" i="10"/>
  <c r="O6" i="10"/>
  <c r="O7" i="10"/>
  <c r="O8" i="10"/>
  <c r="O9" i="10"/>
  <c r="O10" i="10"/>
  <c r="O11" i="10"/>
  <c r="O12" i="10"/>
  <c r="O13" i="10"/>
  <c r="O14" i="10"/>
  <c r="O15" i="10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7" i="8"/>
  <c r="O8" i="8"/>
  <c r="O10" i="8"/>
  <c r="O11" i="8"/>
  <c r="O12" i="8"/>
  <c r="O13" i="8"/>
  <c r="O14" i="8"/>
  <c r="O16" i="8"/>
  <c r="O17" i="8"/>
  <c r="O18" i="8"/>
  <c r="O19" i="8"/>
  <c r="O20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M37" i="8"/>
  <c r="O37" i="8"/>
  <c r="O38" i="8"/>
  <c r="O39" i="8"/>
  <c r="M4" i="2"/>
  <c r="O4" i="2" s="1"/>
  <c r="O5" i="2"/>
  <c r="O6" i="2"/>
  <c r="O7" i="2"/>
  <c r="O9" i="2"/>
  <c r="O12" i="2"/>
  <c r="O13" i="2"/>
  <c r="M14" i="2"/>
  <c r="O14" i="2"/>
  <c r="O15" i="2"/>
  <c r="O16" i="2"/>
  <c r="O17" i="2"/>
  <c r="M18" i="2"/>
  <c r="O18" i="2"/>
  <c r="O19" i="2"/>
  <c r="O20" i="2"/>
  <c r="O21" i="2"/>
  <c r="O22" i="2"/>
  <c r="M23" i="2"/>
  <c r="O23" i="2"/>
  <c r="O24" i="2"/>
  <c r="O25" i="2"/>
  <c r="O27" i="2"/>
  <c r="O28" i="2"/>
  <c r="M29" i="2"/>
  <c r="O29" i="2"/>
  <c r="M30" i="2"/>
  <c r="O30" i="2"/>
  <c r="O31" i="2"/>
  <c r="M32" i="2"/>
  <c r="O32" i="2"/>
  <c r="O33" i="2"/>
  <c r="O34" i="2"/>
  <c r="O35" i="2"/>
  <c r="O36" i="2"/>
  <c r="O37" i="2"/>
  <c r="O3" i="8"/>
  <c r="O3" i="9"/>
  <c r="M3" i="9"/>
  <c r="O4" i="7"/>
  <c r="O5" i="7"/>
  <c r="O6" i="7"/>
  <c r="O7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7" i="7"/>
  <c r="O38" i="7"/>
  <c r="O39" i="7"/>
  <c r="O40" i="7"/>
  <c r="O41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5" i="7"/>
  <c r="O126" i="7"/>
  <c r="O127" i="7"/>
  <c r="O128" i="7"/>
  <c r="M7" i="7"/>
  <c r="M8" i="7"/>
  <c r="O8" i="7" s="1"/>
  <c r="M14" i="7"/>
  <c r="M20" i="7"/>
  <c r="M25" i="7"/>
  <c r="M26" i="7"/>
  <c r="M27" i="7"/>
  <c r="M32" i="7"/>
  <c r="M38" i="7"/>
  <c r="M39" i="7"/>
  <c r="M41" i="7"/>
  <c r="M44" i="7"/>
  <c r="M45" i="7"/>
  <c r="M50" i="7"/>
  <c r="M52" i="7"/>
  <c r="M54" i="7"/>
  <c r="M56" i="7"/>
  <c r="M61" i="7"/>
  <c r="M66" i="7"/>
  <c r="M68" i="7"/>
  <c r="M76" i="7"/>
  <c r="M79" i="7"/>
  <c r="M80" i="7"/>
  <c r="O80" i="7" s="1"/>
  <c r="M84" i="7"/>
  <c r="M85" i="7"/>
  <c r="M86" i="7"/>
  <c r="M88" i="7"/>
  <c r="M91" i="7"/>
  <c r="M96" i="7"/>
  <c r="M97" i="7"/>
  <c r="M98" i="7"/>
  <c r="M100" i="7"/>
  <c r="M104" i="7"/>
  <c r="M109" i="7"/>
  <c r="M110" i="7"/>
  <c r="M115" i="7"/>
  <c r="M116" i="7"/>
  <c r="M120" i="7"/>
  <c r="M121" i="7"/>
  <c r="M122" i="7"/>
  <c r="M128" i="7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06" i="6"/>
  <c r="I4" i="6"/>
  <c r="M22" i="8" s="1"/>
  <c r="I5" i="6"/>
  <c r="M12" i="7" s="1"/>
  <c r="I6" i="6"/>
  <c r="M13" i="7" s="1"/>
  <c r="I7" i="6"/>
  <c r="M32" i="8" s="1"/>
  <c r="I8" i="6"/>
  <c r="M24" i="8" s="1"/>
  <c r="I9" i="6"/>
  <c r="M16" i="7" s="1"/>
  <c r="I10" i="6"/>
  <c r="M33" i="8" s="1"/>
  <c r="I11" i="6"/>
  <c r="M25" i="8" s="1"/>
  <c r="I12" i="6"/>
  <c r="M19" i="7" s="1"/>
  <c r="I13" i="6"/>
  <c r="M34" i="8" s="1"/>
  <c r="I14" i="6"/>
  <c r="M27" i="8" s="1"/>
  <c r="I15" i="6"/>
  <c r="M22" i="7" s="1"/>
  <c r="I16" i="6"/>
  <c r="M124" i="7" s="1"/>
  <c r="O124" i="7" s="1"/>
  <c r="I17" i="6"/>
  <c r="M4" i="13" s="1"/>
  <c r="I18" i="6"/>
  <c r="M13" i="8" s="1"/>
  <c r="I19" i="6"/>
  <c r="I20" i="6"/>
  <c r="I21" i="6"/>
  <c r="M5" i="13" s="1"/>
  <c r="I22" i="6"/>
  <c r="I23" i="6"/>
  <c r="I24" i="6"/>
  <c r="M3" i="7" s="1"/>
  <c r="O3" i="7" s="1"/>
  <c r="I25" i="6"/>
  <c r="I26" i="6"/>
  <c r="M4" i="7" s="1"/>
  <c r="I27" i="6"/>
  <c r="M5" i="7" s="1"/>
  <c r="I28" i="6"/>
  <c r="M6" i="2" s="1"/>
  <c r="I29" i="6"/>
  <c r="I30" i="6"/>
  <c r="I31" i="6"/>
  <c r="I32" i="6"/>
  <c r="M112" i="7" s="1"/>
  <c r="I33" i="6"/>
  <c r="M113" i="7" s="1"/>
  <c r="I34" i="6"/>
  <c r="M33" i="2" s="1"/>
  <c r="I35" i="6"/>
  <c r="I36" i="6"/>
  <c r="M35" i="2" s="1"/>
  <c r="I37" i="6"/>
  <c r="M117" i="7" s="1"/>
  <c r="I38" i="6"/>
  <c r="M118" i="7" s="1"/>
  <c r="I39" i="6"/>
  <c r="I40" i="6"/>
  <c r="M36" i="8" s="1"/>
  <c r="I41" i="6"/>
  <c r="I42" i="6"/>
  <c r="M28" i="8" s="1"/>
  <c r="I43" i="6"/>
  <c r="M38" i="8" s="1"/>
  <c r="I44" i="6"/>
  <c r="M3" i="2" s="1"/>
  <c r="O3" i="2" s="1"/>
  <c r="I45" i="6"/>
  <c r="I46" i="6"/>
  <c r="I47" i="6"/>
  <c r="I48" i="6"/>
  <c r="M36" i="2" s="1"/>
  <c r="I49" i="6"/>
  <c r="I50" i="6"/>
  <c r="M27" i="2" s="1"/>
  <c r="I51" i="6"/>
  <c r="M28" i="2" s="1"/>
  <c r="I52" i="6"/>
  <c r="I53" i="6"/>
  <c r="I54" i="6"/>
  <c r="M93" i="7" s="1"/>
  <c r="I55" i="6"/>
  <c r="I56" i="6"/>
  <c r="M42" i="7" s="1"/>
  <c r="O42" i="7" s="1"/>
  <c r="I57" i="6"/>
  <c r="I58" i="6"/>
  <c r="M4" i="9" s="1"/>
  <c r="I59" i="6"/>
  <c r="I60" i="6"/>
  <c r="M5" i="9" s="1"/>
  <c r="I61" i="6"/>
  <c r="M6" i="9" s="1"/>
  <c r="I62" i="6"/>
  <c r="I63" i="6"/>
  <c r="M94" i="7" s="1"/>
  <c r="I64" i="6"/>
  <c r="M28" i="7" s="1"/>
  <c r="I65" i="6"/>
  <c r="I66" i="6"/>
  <c r="M10" i="8" s="1"/>
  <c r="I67" i="6"/>
  <c r="I68" i="6"/>
  <c r="I69" i="6"/>
  <c r="I70" i="6"/>
  <c r="I71" i="6"/>
  <c r="M3" i="10" s="1"/>
  <c r="O3" i="10" s="1"/>
  <c r="I72" i="6"/>
  <c r="I73" i="6"/>
  <c r="M46" i="7" s="1"/>
  <c r="I74" i="6"/>
  <c r="M47" i="7" s="1"/>
  <c r="I75" i="6"/>
  <c r="I76" i="6"/>
  <c r="I77" i="6"/>
  <c r="I78" i="6"/>
  <c r="M108" i="7" s="1"/>
  <c r="O108" i="7" s="1"/>
  <c r="I79" i="6"/>
  <c r="I80" i="6"/>
  <c r="I81" i="6"/>
  <c r="I82" i="6"/>
  <c r="I83" i="6"/>
  <c r="M30" i="7" s="1"/>
  <c r="I84" i="6"/>
  <c r="M81" i="7" s="1"/>
  <c r="I85" i="6"/>
  <c r="I86" i="6"/>
  <c r="M11" i="8" s="1"/>
  <c r="I87" i="6"/>
  <c r="I88" i="6"/>
  <c r="M9" i="9" s="1"/>
  <c r="I89" i="6"/>
  <c r="I90" i="6"/>
  <c r="I91" i="6"/>
  <c r="M3" i="8" s="1"/>
  <c r="I92" i="6"/>
  <c r="M82" i="7" s="1"/>
  <c r="I93" i="6"/>
  <c r="M49" i="7" s="1"/>
  <c r="I94" i="6"/>
  <c r="I95" i="6"/>
  <c r="I96" i="6"/>
  <c r="I97" i="6"/>
  <c r="I98" i="6"/>
  <c r="I99" i="6"/>
  <c r="I100" i="6"/>
  <c r="I101" i="6"/>
  <c r="I102" i="6"/>
  <c r="M11" i="9" s="1"/>
  <c r="I103" i="6"/>
  <c r="I104" i="6"/>
  <c r="M51" i="7" s="1"/>
  <c r="I105" i="6"/>
  <c r="I106" i="6"/>
  <c r="M20" i="8" s="1"/>
  <c r="I107" i="6"/>
  <c r="I108" i="6"/>
  <c r="I109" i="6"/>
  <c r="M13" i="9" s="1"/>
  <c r="I110" i="6"/>
  <c r="M14" i="9" s="1"/>
  <c r="I111" i="6"/>
  <c r="M13" i="2" s="1"/>
  <c r="I112" i="6"/>
  <c r="I113" i="6"/>
  <c r="M15" i="9" s="1"/>
  <c r="I114" i="6"/>
  <c r="I115" i="6"/>
  <c r="I116" i="6"/>
  <c r="M15" i="2" s="1"/>
  <c r="I117" i="6"/>
  <c r="M16" i="9" s="1"/>
  <c r="I118" i="6"/>
  <c r="I119" i="6"/>
  <c r="M17" i="9" s="1"/>
  <c r="I120" i="6"/>
  <c r="I121" i="6"/>
  <c r="M57" i="7" s="1"/>
  <c r="I122" i="6"/>
  <c r="M58" i="7" s="1"/>
  <c r="I123" i="6"/>
  <c r="M20" i="9" s="1"/>
  <c r="I124" i="6"/>
  <c r="M34" i="7" s="1"/>
  <c r="I125" i="6"/>
  <c r="M111" i="7" s="1"/>
  <c r="I126" i="6"/>
  <c r="M35" i="7" s="1"/>
  <c r="I127" i="6"/>
  <c r="I128" i="6"/>
  <c r="M16" i="2" s="1"/>
  <c r="I129" i="6"/>
  <c r="M99" i="7" s="1"/>
  <c r="I130" i="6"/>
  <c r="M21" i="9" s="1"/>
  <c r="I131" i="6"/>
  <c r="I132" i="6"/>
  <c r="M19" i="2" s="1"/>
  <c r="I133" i="6"/>
  <c r="M22" i="9" s="1"/>
  <c r="I134" i="6"/>
  <c r="I135" i="6"/>
  <c r="M23" i="9" s="1"/>
  <c r="I136" i="6"/>
  <c r="M20" i="2" s="1"/>
  <c r="I137" i="6"/>
  <c r="I138" i="6"/>
  <c r="M6" i="10" s="1"/>
  <c r="I139" i="6"/>
  <c r="M7" i="10" s="1"/>
  <c r="I140" i="6"/>
  <c r="M8" i="10" s="1"/>
  <c r="I141" i="6"/>
  <c r="M63" i="7" s="1"/>
  <c r="I142" i="6"/>
  <c r="I143" i="6"/>
  <c r="I144" i="6"/>
  <c r="M64" i="7" s="1"/>
  <c r="I145" i="6"/>
  <c r="I146" i="6"/>
  <c r="I147" i="6"/>
  <c r="I148" i="6"/>
  <c r="M26" i="9" s="1"/>
  <c r="I149" i="6"/>
  <c r="M27" i="9" s="1"/>
  <c r="I150" i="6"/>
  <c r="I151" i="6"/>
  <c r="I152" i="6"/>
  <c r="I153" i="6"/>
  <c r="I154" i="6"/>
  <c r="M67" i="7" s="1"/>
  <c r="I155" i="6"/>
  <c r="M5" i="8" s="1"/>
  <c r="O5" i="8" s="1"/>
  <c r="I156" i="6"/>
  <c r="I157" i="6"/>
  <c r="M29" i="9" s="1"/>
  <c r="I158" i="6"/>
  <c r="M69" i="7" s="1"/>
  <c r="I159" i="6"/>
  <c r="M103" i="7" s="1"/>
  <c r="I160" i="6"/>
  <c r="M70" i="7" s="1"/>
  <c r="I161" i="6"/>
  <c r="M123" i="7" s="1"/>
  <c r="O123" i="7" s="1"/>
  <c r="I162" i="6"/>
  <c r="I163" i="6"/>
  <c r="M32" i="9" s="1"/>
  <c r="I164" i="6"/>
  <c r="M33" i="9" s="1"/>
  <c r="I165" i="6"/>
  <c r="M73" i="7" s="1"/>
  <c r="I166" i="6"/>
  <c r="M35" i="9" s="1"/>
  <c r="I167" i="6"/>
  <c r="M75" i="7" s="1"/>
  <c r="I168" i="6"/>
  <c r="M9" i="10" s="1"/>
  <c r="I169" i="6"/>
  <c r="I170" i="6"/>
  <c r="I171" i="6"/>
  <c r="M22" i="2" s="1"/>
  <c r="I172" i="6"/>
  <c r="M39" i="8" s="1"/>
  <c r="I173" i="6"/>
  <c r="M105" i="7" s="1"/>
  <c r="I174" i="6"/>
  <c r="M106" i="7" s="1"/>
  <c r="I175" i="6"/>
  <c r="M14" i="8" s="1"/>
  <c r="I176" i="6"/>
  <c r="M25" i="2" s="1"/>
  <c r="I177" i="6"/>
  <c r="M9" i="2" s="1"/>
  <c r="I178" i="6"/>
  <c r="M127" i="7" s="1"/>
  <c r="I179" i="6"/>
  <c r="M37" i="9" s="1"/>
  <c r="I180" i="6"/>
  <c r="I181" i="6"/>
  <c r="I182" i="6"/>
  <c r="I183" i="6"/>
  <c r="I184" i="6"/>
  <c r="I185" i="6"/>
  <c r="M87" i="7" s="1"/>
  <c r="I186" i="6"/>
  <c r="I187" i="6"/>
  <c r="M11" i="10" s="1"/>
  <c r="I188" i="6"/>
  <c r="I189" i="6"/>
  <c r="I190" i="6"/>
  <c r="M38" i="9" s="1"/>
  <c r="I191" i="6"/>
  <c r="M16" i="8" s="1"/>
  <c r="I192" i="6"/>
  <c r="M17" i="8" s="1"/>
  <c r="I193" i="6"/>
  <c r="M7" i="13" s="1"/>
  <c r="I194" i="6"/>
  <c r="I195" i="6"/>
  <c r="M39" i="9" s="1"/>
  <c r="I196" i="6"/>
  <c r="I197" i="6"/>
  <c r="M18" i="8" s="1"/>
  <c r="I198" i="6"/>
  <c r="M40" i="9" s="1"/>
  <c r="I199" i="6"/>
  <c r="M12" i="10" s="1"/>
  <c r="I200" i="6"/>
  <c r="M13" i="10" s="1"/>
  <c r="I201" i="6"/>
  <c r="M14" i="10" s="1"/>
  <c r="I202" i="6"/>
  <c r="M15" i="10" s="1"/>
  <c r="I3" i="6"/>
  <c r="M30" i="8" s="1"/>
  <c r="G5" i="8"/>
  <c r="G6" i="8"/>
  <c r="G7" i="8"/>
  <c r="G8" i="8"/>
  <c r="G10" i="8"/>
  <c r="G11" i="8"/>
  <c r="G12" i="8"/>
  <c r="G13" i="8"/>
  <c r="G14" i="8"/>
  <c r="G16" i="8"/>
  <c r="G17" i="8"/>
  <c r="G18" i="8"/>
  <c r="G19" i="8"/>
  <c r="G20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" i="10"/>
  <c r="G5" i="10"/>
  <c r="G6" i="10"/>
  <c r="G7" i="10"/>
  <c r="G8" i="10"/>
  <c r="G9" i="10"/>
  <c r="G10" i="10"/>
  <c r="G11" i="10"/>
  <c r="G12" i="10"/>
  <c r="G13" i="10"/>
  <c r="G14" i="10"/>
  <c r="G15" i="10"/>
  <c r="G4" i="7"/>
  <c r="G5" i="7"/>
  <c r="G6" i="7"/>
  <c r="G7" i="7"/>
  <c r="G8" i="7"/>
  <c r="K8" i="7" s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K36" i="7" s="1"/>
  <c r="G37" i="7"/>
  <c r="G38" i="7"/>
  <c r="G39" i="7"/>
  <c r="G40" i="7"/>
  <c r="G41" i="7"/>
  <c r="G42" i="7"/>
  <c r="K42" i="7" s="1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K80" i="7" s="1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K108" i="7" s="1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K123" i="7" s="1"/>
  <c r="G124" i="7"/>
  <c r="K124" i="7" s="1"/>
  <c r="G125" i="7"/>
  <c r="G126" i="7"/>
  <c r="G127" i="7"/>
  <c r="G128" i="7"/>
  <c r="G3" i="7"/>
  <c r="K3" i="7" s="1"/>
  <c r="K4" i="10"/>
  <c r="K5" i="10"/>
  <c r="K6" i="10"/>
  <c r="K7" i="10"/>
  <c r="K8" i="10"/>
  <c r="K9" i="10"/>
  <c r="K10" i="10"/>
  <c r="K11" i="10"/>
  <c r="K12" i="10"/>
  <c r="K13" i="10"/>
  <c r="K14" i="10"/>
  <c r="K15" i="10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5" i="8"/>
  <c r="K7" i="8"/>
  <c r="K8" i="8"/>
  <c r="K10" i="8"/>
  <c r="K11" i="8"/>
  <c r="K12" i="8"/>
  <c r="K13" i="8"/>
  <c r="K14" i="8"/>
  <c r="K16" i="8"/>
  <c r="K17" i="8"/>
  <c r="K18" i="8"/>
  <c r="K19" i="8"/>
  <c r="K20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G4" i="13"/>
  <c r="K4" i="13"/>
  <c r="G5" i="13"/>
  <c r="K5" i="13" s="1"/>
  <c r="G6" i="13"/>
  <c r="K6" i="13"/>
  <c r="G7" i="13"/>
  <c r="K7" i="13"/>
  <c r="G3" i="13"/>
  <c r="K3" i="13" s="1"/>
  <c r="G3" i="11"/>
  <c r="K3" i="11" s="1"/>
  <c r="G3" i="10"/>
  <c r="K3" i="10" s="1"/>
  <c r="K3" i="9"/>
  <c r="G3" i="9"/>
  <c r="K3" i="8"/>
  <c r="G3" i="8"/>
  <c r="K6" i="2"/>
  <c r="K7" i="2"/>
  <c r="K9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7" i="2"/>
  <c r="K28" i="2"/>
  <c r="K29" i="2"/>
  <c r="K30" i="2"/>
  <c r="K31" i="2"/>
  <c r="K32" i="2"/>
  <c r="K33" i="2"/>
  <c r="K34" i="2"/>
  <c r="K35" i="2"/>
  <c r="K36" i="2"/>
  <c r="K37" i="2"/>
  <c r="G4" i="2"/>
  <c r="K4" i="2" s="1"/>
  <c r="G5" i="2"/>
  <c r="K5" i="2" s="1"/>
  <c r="G6" i="2"/>
  <c r="G7" i="2"/>
  <c r="G8" i="2"/>
  <c r="K8" i="2" s="1"/>
  <c r="G9" i="2"/>
  <c r="G11" i="2"/>
  <c r="K11" i="2" s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7" i="2"/>
  <c r="G28" i="2"/>
  <c r="G29" i="2"/>
  <c r="G30" i="2"/>
  <c r="G31" i="2"/>
  <c r="G32" i="2"/>
  <c r="G33" i="2"/>
  <c r="G34" i="2"/>
  <c r="G35" i="2"/>
  <c r="G36" i="2"/>
  <c r="G37" i="2"/>
  <c r="G3" i="2"/>
  <c r="K3" i="2" s="1"/>
  <c r="M55" i="7" l="1"/>
  <c r="M3" i="13"/>
  <c r="O3" i="13" s="1"/>
  <c r="M102" i="7"/>
  <c r="M78" i="7"/>
  <c r="M60" i="7"/>
  <c r="M37" i="7"/>
  <c r="M31" i="7"/>
  <c r="M34" i="2"/>
  <c r="M24" i="2"/>
  <c r="M12" i="2"/>
  <c r="M8" i="2"/>
  <c r="O8" i="2" s="1"/>
  <c r="M5" i="2"/>
  <c r="M35" i="8"/>
  <c r="M29" i="8"/>
  <c r="M26" i="8"/>
  <c r="M23" i="8"/>
  <c r="M19" i="8"/>
  <c r="M12" i="8"/>
  <c r="M8" i="8"/>
  <c r="M34" i="9"/>
  <c r="M31" i="9"/>
  <c r="M28" i="9"/>
  <c r="M25" i="9"/>
  <c r="M19" i="9"/>
  <c r="M10" i="9"/>
  <c r="M8" i="9"/>
  <c r="M5" i="10"/>
  <c r="M6" i="13"/>
  <c r="M126" i="7"/>
  <c r="M114" i="7"/>
  <c r="M90" i="7"/>
  <c r="M72" i="7"/>
  <c r="M43" i="7"/>
  <c r="M37" i="2"/>
  <c r="M31" i="2"/>
  <c r="M21" i="2"/>
  <c r="M125" i="7"/>
  <c r="M119" i="7"/>
  <c r="M107" i="7"/>
  <c r="M101" i="7"/>
  <c r="M95" i="7"/>
  <c r="M89" i="7"/>
  <c r="M83" i="7"/>
  <c r="M77" i="7"/>
  <c r="M71" i="7"/>
  <c r="M65" i="7"/>
  <c r="M59" i="7"/>
  <c r="M53" i="7"/>
  <c r="M48" i="7"/>
  <c r="M36" i="7"/>
  <c r="O36" i="7" s="1"/>
  <c r="M24" i="7"/>
  <c r="M18" i="7"/>
  <c r="M6" i="7"/>
  <c r="M3" i="11"/>
  <c r="O3" i="11" s="1"/>
  <c r="M23" i="7"/>
  <c r="M17" i="7"/>
  <c r="M11" i="7"/>
  <c r="M17" i="2"/>
  <c r="M11" i="2"/>
  <c r="O11" i="2" s="1"/>
  <c r="M7" i="2"/>
  <c r="M31" i="8"/>
  <c r="M7" i="8"/>
  <c r="M36" i="9"/>
  <c r="M30" i="9"/>
  <c r="M24" i="9"/>
  <c r="M18" i="9"/>
  <c r="M12" i="9"/>
  <c r="M7" i="9"/>
  <c r="M10" i="10"/>
  <c r="M4" i="10"/>
  <c r="M29" i="7"/>
  <c r="M40" i="7"/>
  <c r="M10" i="7"/>
  <c r="M92" i="7"/>
  <c r="M74" i="7"/>
  <c r="M62" i="7"/>
  <c r="M33" i="7"/>
  <c r="M21" i="7"/>
  <c r="M15" i="7"/>
  <c r="M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 de Vries - Vooijs</author>
  </authors>
  <commentList>
    <comment ref="C224" authorId="0" shapeId="0" xr:uid="{2030E995-8D30-4B10-B7E1-0CFC91CA2572}">
      <text>
        <r>
          <rPr>
            <b/>
            <sz val="9"/>
            <color indexed="81"/>
            <rFont val="Tahoma"/>
            <charset val="1"/>
          </rPr>
          <t>Ada de Vries - Vooijs:</t>
        </r>
        <r>
          <rPr>
            <sz val="9"/>
            <color indexed="81"/>
            <rFont val="Tahoma"/>
            <charset val="1"/>
          </rPr>
          <t xml:space="preserve">
totaal fosfor</t>
        </r>
      </text>
    </comment>
  </commentList>
</comments>
</file>

<file path=xl/sharedStrings.xml><?xml version="1.0" encoding="utf-8"?>
<sst xmlns="http://schemas.openxmlformats.org/spreadsheetml/2006/main" count="3328" uniqueCount="879">
  <si>
    <t>Soort</t>
  </si>
  <si>
    <t>CAS-nr</t>
  </si>
  <si>
    <t>Parameter omschrijving</t>
  </si>
  <si>
    <t>BDE</t>
  </si>
  <si>
    <t>107-06-2</t>
  </si>
  <si>
    <t>2,2',4,4',6-pentabroomdifenylether</t>
  </si>
  <si>
    <t>PBDE100</t>
  </si>
  <si>
    <t>78-87-5</t>
  </si>
  <si>
    <t>2,2',4,4',5,5'-hexabroomdifenylether</t>
  </si>
  <si>
    <t>PBDE153</t>
  </si>
  <si>
    <t>789-02-6</t>
  </si>
  <si>
    <t>2,2',4,4',5,6'-hexabroomdifenylether</t>
  </si>
  <si>
    <t>PBDE154</t>
  </si>
  <si>
    <t>72-54-8</t>
  </si>
  <si>
    <t>2,4,4'-tribroomdifenylether</t>
  </si>
  <si>
    <t>PBDE28</t>
  </si>
  <si>
    <t>72-55-9</t>
  </si>
  <si>
    <t>2,2',4,4'-tetrabroomdifenylether</t>
  </si>
  <si>
    <t>PBDE47</t>
  </si>
  <si>
    <t>50-29-3</t>
  </si>
  <si>
    <t>2,2',4,4',5-pentabroomdifenylether</t>
  </si>
  <si>
    <t>PBDE99</t>
  </si>
  <si>
    <t>1806-26-4</t>
  </si>
  <si>
    <t>som PBDE28, 47, 99, 100, 153, 154</t>
  </si>
  <si>
    <t>sPBDE6</t>
  </si>
  <si>
    <t>BYZ</t>
  </si>
  <si>
    <t>104-40-5</t>
  </si>
  <si>
    <t>alfa,alfa-dichloortolueen</t>
  </si>
  <si>
    <t>aaDClTol</t>
  </si>
  <si>
    <t>106-47-8</t>
  </si>
  <si>
    <t>alfa-hexabroomcyclododecaan</t>
  </si>
  <si>
    <t>aHBCD</t>
  </si>
  <si>
    <t>140-66-9</t>
  </si>
  <si>
    <t>benzylchloride</t>
  </si>
  <si>
    <t>benzCl</t>
  </si>
  <si>
    <t>98-87-3</t>
  </si>
  <si>
    <t>beta-hexabroomcyclododecaan</t>
  </si>
  <si>
    <t>bHBCD</t>
  </si>
  <si>
    <t>71751-41-2</t>
  </si>
  <si>
    <t>gamma-hexabroomcyclododecaan</t>
  </si>
  <si>
    <t>cHBCD</t>
  </si>
  <si>
    <t>74070-46-5</t>
  </si>
  <si>
    <t>dibutyltin (kation)</t>
  </si>
  <si>
    <t>DC4ySn</t>
  </si>
  <si>
    <t>959-98-8</t>
  </si>
  <si>
    <t>octamethylcyclotetrasiloxaan</t>
  </si>
  <si>
    <t>OcC1yccT4slx</t>
  </si>
  <si>
    <t>7440-22-4</t>
  </si>
  <si>
    <t>C10-C13 chlooralkanen</t>
  </si>
  <si>
    <t>sC10C13Clakn</t>
  </si>
  <si>
    <t>134237-50-6</t>
  </si>
  <si>
    <t>som 29 dioxines (Bbk, 1-10-2010: als TEQ)</t>
  </si>
  <si>
    <t>sDOxns29</t>
  </si>
  <si>
    <t>NVT</t>
  </si>
  <si>
    <t>319-84-6</t>
  </si>
  <si>
    <t>1,2,5,6,9,10-hexabroomcyclododecaan</t>
  </si>
  <si>
    <t>sHBCD</t>
  </si>
  <si>
    <t>15972-60-8</t>
  </si>
  <si>
    <t>tributylfosfaat</t>
  </si>
  <si>
    <t>TC4yPO4</t>
  </si>
  <si>
    <t>309-00-2</t>
  </si>
  <si>
    <t>tributyltin (kation)</t>
  </si>
  <si>
    <t>TC4ySn</t>
  </si>
  <si>
    <t>120-12-7</t>
  </si>
  <si>
    <t>trifenyltin (kation)</t>
  </si>
  <si>
    <t>TFySn</t>
  </si>
  <si>
    <t>7440-38-2</t>
  </si>
  <si>
    <t>fentinhydroxide</t>
  </si>
  <si>
    <t>1912-24-9</t>
  </si>
  <si>
    <t>1,2,3,4,6,7,8,9-octachloordibenzofuraan</t>
  </si>
  <si>
    <t>PCDF</t>
  </si>
  <si>
    <t>7440-42-8</t>
  </si>
  <si>
    <t>1,2,3,4,6,7,8-heptachloordibenzofuraan</t>
  </si>
  <si>
    <t>7440-39-3</t>
  </si>
  <si>
    <t>1,2,3,4,7,8,9-heptachloordibenzofuraan</t>
  </si>
  <si>
    <t>56-55-3</t>
  </si>
  <si>
    <t>1,2,3,4,7,8-hexachloordibenzofuraan</t>
  </si>
  <si>
    <t>50-32-8</t>
  </si>
  <si>
    <t>1,2,3,6,7,8-hexachloordibenzofuraan</t>
  </si>
  <si>
    <t>205-99-2</t>
  </si>
  <si>
    <t>1,2,3,7,8,9-hexachloordibenzofuraan</t>
  </si>
  <si>
    <t>7440-41-7</t>
  </si>
  <si>
    <t>1,2,3,7,8-pentachloordibenzofuraan</t>
  </si>
  <si>
    <t>33213-65-9</t>
  </si>
  <si>
    <t>2,3,4,6,7,8-hexachloordibenzofuraan</t>
  </si>
  <si>
    <t>71-43-2</t>
  </si>
  <si>
    <t>2,3,4,7,8-pentachloordibenzofuraan</t>
  </si>
  <si>
    <t>25057-89-0</t>
  </si>
  <si>
    <t>2,3,7,8-tetrachloordibenzofuraan</t>
  </si>
  <si>
    <t>100-44-7</t>
  </si>
  <si>
    <t>1,2,3,4,6,7,8,9-octachlorodibenzodioxine</t>
  </si>
  <si>
    <t>PCDD</t>
  </si>
  <si>
    <t>42576-02-3</t>
  </si>
  <si>
    <t>1,2,3,4,6,7,8-heptachloordibenzodioxine</t>
  </si>
  <si>
    <t>191-24-2</t>
  </si>
  <si>
    <t>1,2,3,4,7,8-hexachloordibenzodioxine</t>
  </si>
  <si>
    <t>134237-51-7</t>
  </si>
  <si>
    <t>1,2,3,6,7,8-hexachloordibenzo-p-dioxine</t>
  </si>
  <si>
    <t>319-85-7</t>
  </si>
  <si>
    <t>1,2,3,7,8,9-hexachloordibenzodioxine</t>
  </si>
  <si>
    <t>207-08-9</t>
  </si>
  <si>
    <t>1,2,3,7,8-pentachloordibenzodioxine</t>
  </si>
  <si>
    <t>86-50-0</t>
  </si>
  <si>
    <t>2,3,7,8-tetrachloordibenzodioxine</t>
  </si>
  <si>
    <t>GBM</t>
  </si>
  <si>
    <t>74223-64-6</t>
  </si>
  <si>
    <t>pentachloorfenol</t>
  </si>
  <si>
    <t>PeClFol</t>
  </si>
  <si>
    <t>29232-93-7</t>
  </si>
  <si>
    <t>4-n-octylfenol</t>
  </si>
  <si>
    <t>4C8yFol</t>
  </si>
  <si>
    <t>2921-88-2</t>
  </si>
  <si>
    <t>abamectine</t>
  </si>
  <si>
    <t>abmtne</t>
  </si>
  <si>
    <t>56-38-2</t>
  </si>
  <si>
    <t>aclonifen</t>
  </si>
  <si>
    <t>acnfn</t>
  </si>
  <si>
    <t>7440-43-9</t>
  </si>
  <si>
    <t>bifenox</t>
  </si>
  <si>
    <t>bfnx</t>
  </si>
  <si>
    <t>134237-52-8</t>
  </si>
  <si>
    <t>Azinfos-methyl</t>
  </si>
  <si>
    <t>C1yazfs</t>
  </si>
  <si>
    <t>58-89-9</t>
  </si>
  <si>
    <t>Metsulfuron-methyl</t>
  </si>
  <si>
    <t>C1ymsfrn</t>
  </si>
  <si>
    <t>1024-57-3</t>
  </si>
  <si>
    <t>Pirimifos-methyl</t>
  </si>
  <si>
    <t>C1yprmfs</t>
  </si>
  <si>
    <t>218-01-9</t>
  </si>
  <si>
    <t>Parathion-methyl</t>
  </si>
  <si>
    <t>C1yprton</t>
  </si>
  <si>
    <t>470-90-6</t>
  </si>
  <si>
    <t>Azinfos-ethyl</t>
  </si>
  <si>
    <t>C2yazfs</t>
  </si>
  <si>
    <t>101-21-3</t>
  </si>
  <si>
    <t>Parathion-ethyl</t>
  </si>
  <si>
    <t>C2yprton</t>
  </si>
  <si>
    <t>15545-48-9</t>
  </si>
  <si>
    <t>nonylfenol</t>
  </si>
  <si>
    <t>C9yFol</t>
  </si>
  <si>
    <t>7440-48-4</t>
  </si>
  <si>
    <t>captan</t>
  </si>
  <si>
    <t>captn</t>
  </si>
  <si>
    <t>115-32-2</t>
  </si>
  <si>
    <t>cypermethrin</t>
  </si>
  <si>
    <t>cypmtn</t>
  </si>
  <si>
    <t>15165-67-0</t>
  </si>
  <si>
    <t>dicofol</t>
  </si>
  <si>
    <t>Dcfl</t>
  </si>
  <si>
    <t>117-81-7</t>
  </si>
  <si>
    <t>dichloorvos</t>
  </si>
  <si>
    <t>DClvs</t>
  </si>
  <si>
    <t>319-86-8</t>
  </si>
  <si>
    <t>bis(2-ethylhexyl)ftalaat (DEHP)</t>
  </si>
  <si>
    <t>DEHP</t>
  </si>
  <si>
    <t>60-57-1</t>
  </si>
  <si>
    <t>dimethoaat</t>
  </si>
  <si>
    <t>Dmtat</t>
  </si>
  <si>
    <t>60-51-5</t>
  </si>
  <si>
    <t>deltamethrin</t>
  </si>
  <si>
    <t>dmtn</t>
  </si>
  <si>
    <t>330-54-1</t>
  </si>
  <si>
    <t>esfenvaleraat</t>
  </si>
  <si>
    <t>esfvlrt</t>
  </si>
  <si>
    <t>72-20-8</t>
  </si>
  <si>
    <t>fenamifos</t>
  </si>
  <si>
    <t>fenamfs</t>
  </si>
  <si>
    <t>115-29-7</t>
  </si>
  <si>
    <t>fenitrothion</t>
  </si>
  <si>
    <t>feNO2ton</t>
  </si>
  <si>
    <t>66230-04-4</t>
  </si>
  <si>
    <t>fenoxycarb</t>
  </si>
  <si>
    <t>fenOxcb</t>
  </si>
  <si>
    <t>85-01-8</t>
  </si>
  <si>
    <t>fenthion</t>
  </si>
  <si>
    <t>fenton</t>
  </si>
  <si>
    <t>22224-92-6</t>
  </si>
  <si>
    <t>heptenofos</t>
  </si>
  <si>
    <t>heptnfs</t>
  </si>
  <si>
    <t>122-14-5</t>
  </si>
  <si>
    <t>imidacloprid</t>
  </si>
  <si>
    <t>imdcpd</t>
  </si>
  <si>
    <t>55-38-9</t>
  </si>
  <si>
    <t>irgarol</t>
  </si>
  <si>
    <t>irgrl</t>
  </si>
  <si>
    <t>206-44-0</t>
  </si>
  <si>
    <t>lambda-cyhalothrin</t>
  </si>
  <si>
    <t>lcyhltn</t>
  </si>
  <si>
    <t>118-74-1</t>
  </si>
  <si>
    <t>malathion</t>
  </si>
  <si>
    <t>malton</t>
  </si>
  <si>
    <t>465-73-6</t>
  </si>
  <si>
    <t>mevinfos</t>
  </si>
  <si>
    <t>mevfs</t>
  </si>
  <si>
    <t>91465-08-6</t>
  </si>
  <si>
    <t>propoxur</t>
  </si>
  <si>
    <t>propxr</t>
  </si>
  <si>
    <t>330-55-2</t>
  </si>
  <si>
    <t>pyridaben</t>
  </si>
  <si>
    <t>pyrdbn</t>
  </si>
  <si>
    <t>121-75-5</t>
  </si>
  <si>
    <t>pyriproxyfen</t>
  </si>
  <si>
    <t>pyrpxfn</t>
  </si>
  <si>
    <t>94-74-6</t>
  </si>
  <si>
    <t>quinoxyfen</t>
  </si>
  <si>
    <t>quinoxfn</t>
  </si>
  <si>
    <t>93-65-2</t>
  </si>
  <si>
    <t>4-nonylfenol (vertakt)</t>
  </si>
  <si>
    <t>s4C9yFol</t>
  </si>
  <si>
    <t>51218-45-2</t>
  </si>
  <si>
    <t>triazofos</t>
  </si>
  <si>
    <t>Tazfs</t>
  </si>
  <si>
    <t>7786-34-7</t>
  </si>
  <si>
    <t>trichloorfon</t>
  </si>
  <si>
    <t>TClfn</t>
  </si>
  <si>
    <t>1746-81-2</t>
  </si>
  <si>
    <t>teflubenzuron</t>
  </si>
  <si>
    <t>tefbzrn</t>
  </si>
  <si>
    <t>91-20-3</t>
  </si>
  <si>
    <t>trifluralin</t>
  </si>
  <si>
    <t>Tfrlne</t>
  </si>
  <si>
    <t>MET</t>
  </si>
  <si>
    <t>7440-02-0</t>
  </si>
  <si>
    <t>zilver</t>
  </si>
  <si>
    <t>Ag</t>
  </si>
  <si>
    <t>556-67-2</t>
  </si>
  <si>
    <t>arseen</t>
  </si>
  <si>
    <t>As</t>
  </si>
  <si>
    <t>189084-64-8</t>
  </si>
  <si>
    <t>beryllium</t>
  </si>
  <si>
    <t>Be</t>
  </si>
  <si>
    <t>68631-49-2</t>
  </si>
  <si>
    <t>cadmium</t>
  </si>
  <si>
    <t>Cd</t>
  </si>
  <si>
    <t>207122-15-4</t>
  </si>
  <si>
    <t>kobalt</t>
  </si>
  <si>
    <t>Co</t>
  </si>
  <si>
    <t>5436-43-1</t>
  </si>
  <si>
    <t>koper</t>
  </si>
  <si>
    <t>Cu</t>
  </si>
  <si>
    <t>60348-60-9</t>
  </si>
  <si>
    <t>kwik</t>
  </si>
  <si>
    <t>Hg</t>
  </si>
  <si>
    <t>35065-29-3</t>
  </si>
  <si>
    <t>seleen/selenium</t>
  </si>
  <si>
    <t>Se</t>
  </si>
  <si>
    <t>608-93-5</t>
  </si>
  <si>
    <t>titanium/titaan</t>
  </si>
  <si>
    <t>Ti</t>
  </si>
  <si>
    <t>87-86-5</t>
  </si>
  <si>
    <t>thallium</t>
  </si>
  <si>
    <t>Tl</t>
  </si>
  <si>
    <t>1763-23-1</t>
  </si>
  <si>
    <t>uranium</t>
  </si>
  <si>
    <t>U</t>
  </si>
  <si>
    <t>23103-98-2</t>
  </si>
  <si>
    <t>vanadium</t>
  </si>
  <si>
    <t>V</t>
  </si>
  <si>
    <t>114-26-1</t>
  </si>
  <si>
    <t>zink</t>
  </si>
  <si>
    <t>Zn</t>
  </si>
  <si>
    <t>OCB</t>
  </si>
  <si>
    <t>7440-36-0</t>
  </si>
  <si>
    <t>4,4'-dichloordifenyltrichloorethaan</t>
  </si>
  <si>
    <t>44DDT</t>
  </si>
  <si>
    <t>aldrin</t>
  </si>
  <si>
    <t>aldn</t>
  </si>
  <si>
    <t>sHCH4</t>
  </si>
  <si>
    <t>Heptachloor-epoxide</t>
  </si>
  <si>
    <t>cHpClepO</t>
  </si>
  <si>
    <t>122-34-9</t>
  </si>
  <si>
    <t>dieldrin</t>
  </si>
  <si>
    <t>dieldn</t>
  </si>
  <si>
    <t>7440-31-5</t>
  </si>
  <si>
    <t>endrin</t>
  </si>
  <si>
    <t>endn</t>
  </si>
  <si>
    <t>endosulfan (som alfa- en beta-isomeer)</t>
  </si>
  <si>
    <t>endsfn</t>
  </si>
  <si>
    <t>108-38-3</t>
  </si>
  <si>
    <t>som HBCD (technisch mengsel, niet-gespecif. broom-posities)</t>
  </si>
  <si>
    <t>HBCD</t>
  </si>
  <si>
    <t>56-23-5</t>
  </si>
  <si>
    <t>hexachloorbenzeen</t>
  </si>
  <si>
    <t>HCB</t>
  </si>
  <si>
    <t>127-18-4</t>
  </si>
  <si>
    <t>Heptachloor</t>
  </si>
  <si>
    <t xml:space="preserve">HpCl </t>
  </si>
  <si>
    <t>24017-47-8</t>
  </si>
  <si>
    <t>hexachloorbutadieen</t>
  </si>
  <si>
    <t>HxClbtDen</t>
  </si>
  <si>
    <t>126-73-8</t>
  </si>
  <si>
    <t>isodrin</t>
  </si>
  <si>
    <t>idn</t>
  </si>
  <si>
    <t>886-50-0</t>
  </si>
  <si>
    <t>pentachloorbenzeen</t>
  </si>
  <si>
    <t>PeClBen</t>
  </si>
  <si>
    <t>5915-41-3</t>
  </si>
  <si>
    <t>som 2,4'-DDT, 4,4'-DDT, 4,4'-DDD en 4,4'-DDE</t>
  </si>
  <si>
    <t>sDDX4</t>
  </si>
  <si>
    <t>1582-09-8</t>
  </si>
  <si>
    <t>som aldrin, dieldrin, endrin en isodrin</t>
  </si>
  <si>
    <t>sdrin4</t>
  </si>
  <si>
    <t>668-34-8</t>
  </si>
  <si>
    <t>som a-, b-, c- en d-HCH</t>
  </si>
  <si>
    <t>28044-83-9</t>
  </si>
  <si>
    <t>som heptachloor en cis- en trans-heptachloorepoxide</t>
  </si>
  <si>
    <t>sHpCl2</t>
  </si>
  <si>
    <t>PAK</t>
  </si>
  <si>
    <t>57018-04-9</t>
  </si>
  <si>
    <t>benzo(a)antraceen</t>
  </si>
  <si>
    <t>BaA</t>
  </si>
  <si>
    <t>7440-61-1</t>
  </si>
  <si>
    <t>benzo(a)pyreen</t>
  </si>
  <si>
    <t>BaP</t>
  </si>
  <si>
    <t>39001-02-0</t>
  </si>
  <si>
    <t>chryseen</t>
  </si>
  <si>
    <t>Chr</t>
  </si>
  <si>
    <t>55673-89-7</t>
  </si>
  <si>
    <t>fluorantheen</t>
  </si>
  <si>
    <t>Flu</t>
  </si>
  <si>
    <t>PCB</t>
  </si>
  <si>
    <t>72918-21-9</t>
  </si>
  <si>
    <t>2,3,3',4,4',5,5 '-heptachlorobifenyl</t>
  </si>
  <si>
    <t>pcb189</t>
  </si>
  <si>
    <t>57117-41-6</t>
  </si>
  <si>
    <t>2,3,3',4,4',5'-hexachloorbifenyl</t>
  </si>
  <si>
    <t>pcb157</t>
  </si>
  <si>
    <t>60851-34-5</t>
  </si>
  <si>
    <t>2,3,3',4,4',5-hexachloorbifenyl</t>
  </si>
  <si>
    <t>pcb156</t>
  </si>
  <si>
    <t>57117-31-4</t>
  </si>
  <si>
    <t>2,3,3',4,4'-pentachloorbifenyl</t>
  </si>
  <si>
    <t>pcb105</t>
  </si>
  <si>
    <t>51207-31-9</t>
  </si>
  <si>
    <t>2,3',4,4',5,5'-hexachloorbifenyl</t>
  </si>
  <si>
    <t>pcb167</t>
  </si>
  <si>
    <t>3268-87-9</t>
  </si>
  <si>
    <t>2,3,4,4',5-pentachloorbifenyl</t>
  </si>
  <si>
    <t>pcb114</t>
  </si>
  <si>
    <t>35822-46-9</t>
  </si>
  <si>
    <t>2,3',4,4',5'-pentachloorbifenyl</t>
  </si>
  <si>
    <t>pcb123</t>
  </si>
  <si>
    <t>39227-28-6</t>
  </si>
  <si>
    <t>3,3',4,4',5,5'-hexachloorbifenyl</t>
  </si>
  <si>
    <t>pcb169</t>
  </si>
  <si>
    <t>57653-85-7</t>
  </si>
  <si>
    <t>3,3',4,4',5-pentachloorbifenyl</t>
  </si>
  <si>
    <t>pcb126</t>
  </si>
  <si>
    <t>19408-74-3</t>
  </si>
  <si>
    <t>3,3',4,4'-tetrachloorbifenyl</t>
  </si>
  <si>
    <t>PCB77</t>
  </si>
  <si>
    <t>40321-76-4</t>
  </si>
  <si>
    <t>3,4,4',5-tetrachlorobifenyl</t>
  </si>
  <si>
    <t>PCB81</t>
  </si>
  <si>
    <t>PFAS</t>
  </si>
  <si>
    <t>1746-01-6</t>
  </si>
  <si>
    <t>perfluoroctaansulfonaat</t>
  </si>
  <si>
    <t>PFOS</t>
  </si>
  <si>
    <t>VLU</t>
  </si>
  <si>
    <t>74472-37-0</t>
  </si>
  <si>
    <t>som xyleen-isomeren</t>
  </si>
  <si>
    <t>sxyln</t>
  </si>
  <si>
    <t>57465-28-8</t>
  </si>
  <si>
    <t>trichloorbenzeen</t>
  </si>
  <si>
    <t>TClBen</t>
  </si>
  <si>
    <t>87-61-6</t>
  </si>
  <si>
    <t>1,2,3-trichloorbenzeen</t>
  </si>
  <si>
    <t>123TClBen</t>
  </si>
  <si>
    <t>120-82-1</t>
  </si>
  <si>
    <t>1,2,4-trichloorbenzeen</t>
  </si>
  <si>
    <t>124TClBen</t>
  </si>
  <si>
    <t>108-70-3</t>
  </si>
  <si>
    <t>1,3,5-trichloorbenzeen</t>
  </si>
  <si>
    <t>135TClBen</t>
  </si>
  <si>
    <t>7440-45-1</t>
  </si>
  <si>
    <t>cerium</t>
  </si>
  <si>
    <t>Ce</t>
  </si>
  <si>
    <t>7440-46-2</t>
  </si>
  <si>
    <t>cesium</t>
  </si>
  <si>
    <t>Cs</t>
  </si>
  <si>
    <t>7429-91-6</t>
  </si>
  <si>
    <t>dysprosium</t>
  </si>
  <si>
    <t>Dy</t>
  </si>
  <si>
    <t>7440-52-0</t>
  </si>
  <si>
    <t>erbium</t>
  </si>
  <si>
    <t>Er</t>
  </si>
  <si>
    <t>7440-53-1</t>
  </si>
  <si>
    <t>europium</t>
  </si>
  <si>
    <t>Eu</t>
  </si>
  <si>
    <t>7440-55-3</t>
  </si>
  <si>
    <t>gallium</t>
  </si>
  <si>
    <t>Ga</t>
  </si>
  <si>
    <t>7440-54-2</t>
  </si>
  <si>
    <t>gadolinium</t>
  </si>
  <si>
    <t>Gd</t>
  </si>
  <si>
    <t>Gd Anomalie nf</t>
  </si>
  <si>
    <t/>
  </si>
  <si>
    <t>7440-60-0</t>
  </si>
  <si>
    <t>holmium</t>
  </si>
  <si>
    <t>Ho</t>
  </si>
  <si>
    <t>7439-91-0</t>
  </si>
  <si>
    <t>lanthaan</t>
  </si>
  <si>
    <t>La</t>
  </si>
  <si>
    <t>7439-94-3</t>
  </si>
  <si>
    <t>lutetium</t>
  </si>
  <si>
    <t>Lu</t>
  </si>
  <si>
    <t>7440-03-1</t>
  </si>
  <si>
    <t>niobium</t>
  </si>
  <si>
    <t>Nb</t>
  </si>
  <si>
    <t>7440-00-8</t>
  </si>
  <si>
    <t>neodymium</t>
  </si>
  <si>
    <t>Nd</t>
  </si>
  <si>
    <t>7723-14-0</t>
  </si>
  <si>
    <t>totaal fosfaat (P /l)</t>
  </si>
  <si>
    <t>P</t>
  </si>
  <si>
    <t>7440-10-0</t>
  </si>
  <si>
    <t>praseodymium</t>
  </si>
  <si>
    <t>Pr</t>
  </si>
  <si>
    <t>7440-17-7</t>
  </si>
  <si>
    <t>rubidium</t>
  </si>
  <si>
    <t>Rb</t>
  </si>
  <si>
    <t>7440-19-9</t>
  </si>
  <si>
    <t>samarium</t>
  </si>
  <si>
    <t>Sm</t>
  </si>
  <si>
    <t>7440-27-9</t>
  </si>
  <si>
    <t>terbium</t>
  </si>
  <si>
    <t>Tb</t>
  </si>
  <si>
    <t>7440-29-1</t>
  </si>
  <si>
    <t>thorium</t>
  </si>
  <si>
    <t>Th</t>
  </si>
  <si>
    <t>7440-30-4</t>
  </si>
  <si>
    <t>thulium</t>
  </si>
  <si>
    <t>Tm</t>
  </si>
  <si>
    <t>7440-33-7</t>
  </si>
  <si>
    <t>wolfraam</t>
  </si>
  <si>
    <t>W</t>
  </si>
  <si>
    <t>7440-65-5</t>
  </si>
  <si>
    <t>yttrium</t>
  </si>
  <si>
    <t>Y</t>
  </si>
  <si>
    <t>7440-64-4</t>
  </si>
  <si>
    <t>ytterbium</t>
  </si>
  <si>
    <t>Yb</t>
  </si>
  <si>
    <t>7440-67-7</t>
  </si>
  <si>
    <t>zirkonium</t>
  </si>
  <si>
    <t>Zr</t>
  </si>
  <si>
    <t>1002-53-5</t>
  </si>
  <si>
    <t>dibutyltin (kation 2+)</t>
  </si>
  <si>
    <t>56-72-4</t>
  </si>
  <si>
    <t>coumaphos</t>
  </si>
  <si>
    <t>coumfs</t>
  </si>
  <si>
    <t>375-22-4</t>
  </si>
  <si>
    <t>perfluorbutaanzuur</t>
  </si>
  <si>
    <t>PFBA</t>
  </si>
  <si>
    <t>2706-90-3</t>
  </si>
  <si>
    <t>perfluorpentaanzuur</t>
  </si>
  <si>
    <t>PFPA</t>
  </si>
  <si>
    <t>375-73-5</t>
  </si>
  <si>
    <t>perfluor-1-butaansulfonaat (lineair)</t>
  </si>
  <si>
    <t>L_PFBS</t>
  </si>
  <si>
    <t>307-24-4</t>
  </si>
  <si>
    <t>perfluorhexaanzuur</t>
  </si>
  <si>
    <t>PFHxA</t>
  </si>
  <si>
    <t>375-85-9</t>
  </si>
  <si>
    <t>perfluorheptaanzuur</t>
  </si>
  <si>
    <t>PFHpA</t>
  </si>
  <si>
    <t>355-46-4</t>
  </si>
  <si>
    <t>perfluor-1-hexaansulfonaat (lineair)</t>
  </si>
  <si>
    <t>L_PFHxS</t>
  </si>
  <si>
    <t>335-67-1</t>
  </si>
  <si>
    <t>perfluoroctaanzuur</t>
  </si>
  <si>
    <t>PFOA</t>
  </si>
  <si>
    <t>375-95-1</t>
  </si>
  <si>
    <t>perfluornonaanzuur</t>
  </si>
  <si>
    <t>PFNA</t>
  </si>
  <si>
    <t>Som vertakte PFOS-iSomeren</t>
  </si>
  <si>
    <t>sverttPFOS</t>
  </si>
  <si>
    <t>335-76-2</t>
  </si>
  <si>
    <t>perfluordecaanzuur</t>
  </si>
  <si>
    <t>PFDA</t>
  </si>
  <si>
    <t>2058-94-8</t>
  </si>
  <si>
    <t>perfluorundecaanzuur</t>
  </si>
  <si>
    <t>PFUdA</t>
  </si>
  <si>
    <t>335-77-3</t>
  </si>
  <si>
    <t>perfluor-1-decaansulfonaat (lineair)</t>
  </si>
  <si>
    <t>L_PFDS</t>
  </si>
  <si>
    <t>307-55-1</t>
  </si>
  <si>
    <t>perfluordodecaanzuur</t>
  </si>
  <si>
    <t>PFDoA</t>
  </si>
  <si>
    <t>72629-94-8</t>
  </si>
  <si>
    <t>perfluortridecaanzuur</t>
  </si>
  <si>
    <t>PFTDA</t>
  </si>
  <si>
    <t>376-06-7</t>
  </si>
  <si>
    <t>perfluortetradecaanzuur</t>
  </si>
  <si>
    <t>PFTeDA</t>
  </si>
  <si>
    <t>13252-13-6</t>
  </si>
  <si>
    <t>2,3,3,3-tetrafluor-2-(heptafluorpropoxy)propionzuur</t>
  </si>
  <si>
    <t>FRD_903</t>
  </si>
  <si>
    <t>757124-72-4</t>
  </si>
  <si>
    <t>1H,1H,2H,2H-perfluorhexaansulfonzuur</t>
  </si>
  <si>
    <t>H_PFC6asfzr</t>
  </si>
  <si>
    <t>2706-91-4</t>
  </si>
  <si>
    <t>perfluorpentaan-1-sulfonzuur</t>
  </si>
  <si>
    <t>PFC5asfzr</t>
  </si>
  <si>
    <t>Som vertakte PFHxS-iSomeren</t>
  </si>
  <si>
    <t>sverttPFHxS</t>
  </si>
  <si>
    <t>27619-97-2</t>
  </si>
  <si>
    <t>2-(perfluorhexyl)ethaan-1-sulfonzuur</t>
  </si>
  <si>
    <t>2PFC6yC2a1sf</t>
  </si>
  <si>
    <t>375-92-8</t>
  </si>
  <si>
    <t>perfluor-1-heptaansulfonaat (lineair)</t>
  </si>
  <si>
    <t>L_PFHpS</t>
  </si>
  <si>
    <t>39108-34-4</t>
  </si>
  <si>
    <t>1H,1H,2H,2H-perfluordecaansulfonzuur</t>
  </si>
  <si>
    <t>H_PFC10asfzr</t>
  </si>
  <si>
    <t>68259-12-1</t>
  </si>
  <si>
    <t>perfluornonaan-1-sulfonzuur</t>
  </si>
  <si>
    <t>PFC9asfzr</t>
  </si>
  <si>
    <t>2355-31-9</t>
  </si>
  <si>
    <t>N-methylperfluorooctane sulfonamidoazijnzuur</t>
  </si>
  <si>
    <t>N_MeFOSAA</t>
  </si>
  <si>
    <t>754-91-6</t>
  </si>
  <si>
    <t>perfluoroctaansulfonamide</t>
  </si>
  <si>
    <t>FOSA</t>
  </si>
  <si>
    <t>2991-50-6</t>
  </si>
  <si>
    <t>perfluoroctaansulfonylamide(N-ethyl)azijnzuur</t>
  </si>
  <si>
    <t>EtFOSAA</t>
  </si>
  <si>
    <t>83329-89-9</t>
  </si>
  <si>
    <t>2-[(8-chloor-1,1,2,2,3,3,4,4,5,5,6,6,7,7,8,8-hexadecafluoroctyl)oxyl]-1,1,2,2-tetrafluorethaansulfon</t>
  </si>
  <si>
    <t>28ClF16C8oxT</t>
  </si>
  <si>
    <t>73606-19-6</t>
  </si>
  <si>
    <t>2(6chloor-dodecafluorhexoxy)-tetrafluorethaansulfonaat,Kzout</t>
  </si>
  <si>
    <t>26ClF12C6oxT</t>
  </si>
  <si>
    <t>70887-84-2</t>
  </si>
  <si>
    <t>cis-16x-hexadecafluor-2-deceenzuur (8:2 FTUCA)</t>
  </si>
  <si>
    <t>cF16C10ezr</t>
  </si>
  <si>
    <t>919005-14-4</t>
  </si>
  <si>
    <t>trifluor-3-(hexafluor-3-(trifluormethoxy)propoxy)propaanzuur</t>
  </si>
  <si>
    <t>DONA</t>
  </si>
  <si>
    <t>115-86-6</t>
  </si>
  <si>
    <t>trifenylfosfaat</t>
  </si>
  <si>
    <t>TFyPO4</t>
  </si>
  <si>
    <t>Parameter code</t>
  </si>
  <si>
    <t>Meetonzekerheid (NEN 7778)</t>
  </si>
  <si>
    <t>Validatie volgens NEN 7777</t>
  </si>
  <si>
    <t>Algemene informatie stoffen</t>
  </si>
  <si>
    <t>Stofgroep</t>
  </si>
  <si>
    <t>KRW Prioritaire stof</t>
  </si>
  <si>
    <t>1,2-dichloorethaan</t>
  </si>
  <si>
    <t>12DClC2a</t>
  </si>
  <si>
    <t>KRW Specifiek verontreinigende stof</t>
  </si>
  <si>
    <t>1,2-dichloorpropaan</t>
  </si>
  <si>
    <t>12DClC3a</t>
  </si>
  <si>
    <t>Prioritaire stof Identiek</t>
  </si>
  <si>
    <t>2,4'-dichloordifenyltrichloorethaan</t>
  </si>
  <si>
    <t>24DDT</t>
  </si>
  <si>
    <t>4,4'-dichloordifenyldichloorethaan</t>
  </si>
  <si>
    <t>44DDD</t>
  </si>
  <si>
    <t>4,4'-dichloordifenyldichlooretheen</t>
  </si>
  <si>
    <t>44DDE</t>
  </si>
  <si>
    <t>4-nonylfenol</t>
  </si>
  <si>
    <t>4C9yFol</t>
  </si>
  <si>
    <t>4-chlooraniline</t>
  </si>
  <si>
    <t>4ClAn</t>
  </si>
  <si>
    <t>4-tertiair-octylfenol</t>
  </si>
  <si>
    <t>4ttC8yFol</t>
  </si>
  <si>
    <t>Prioritaire stof</t>
  </si>
  <si>
    <t>alfa-endosulfan</t>
  </si>
  <si>
    <t>aedsfn</t>
  </si>
  <si>
    <t>alfa-hexachloorcyclohexaan</t>
  </si>
  <si>
    <t>aHCH</t>
  </si>
  <si>
    <t>alachloor</t>
  </si>
  <si>
    <t>alCl</t>
  </si>
  <si>
    <t>antraceen</t>
  </si>
  <si>
    <t>Ant</t>
  </si>
  <si>
    <t>atrazine</t>
  </si>
  <si>
    <t>atzne</t>
  </si>
  <si>
    <t>boor</t>
  </si>
  <si>
    <t>B</t>
  </si>
  <si>
    <t>barium</t>
  </si>
  <si>
    <t>Ba</t>
  </si>
  <si>
    <t>benzo(b)fluorantheen</t>
  </si>
  <si>
    <t>BbF</t>
  </si>
  <si>
    <t>beta-endosulfan</t>
  </si>
  <si>
    <t>bedsfn</t>
  </si>
  <si>
    <t>benzeen</t>
  </si>
  <si>
    <t>Ben</t>
  </si>
  <si>
    <t>bentazon</t>
  </si>
  <si>
    <t>bentzn</t>
  </si>
  <si>
    <t>benzo(ghi)peryleen</t>
  </si>
  <si>
    <t>BghiPe</t>
  </si>
  <si>
    <t>beta-hexachloorcyclohexaan</t>
  </si>
  <si>
    <t>bHCH</t>
  </si>
  <si>
    <t>benzo(k)fluorantheen</t>
  </si>
  <si>
    <t>BkF</t>
  </si>
  <si>
    <t>298-00-0</t>
  </si>
  <si>
    <t>2642-71-9</t>
  </si>
  <si>
    <t>100-41-4</t>
  </si>
  <si>
    <t>ethylbenzeen</t>
  </si>
  <si>
    <t>C2yBen</t>
  </si>
  <si>
    <t>Chloorpyrifos-ethyl</t>
  </si>
  <si>
    <t>C2yClprfs</t>
  </si>
  <si>
    <t>25154-52-3</t>
  </si>
  <si>
    <t>133-06-2</t>
  </si>
  <si>
    <t>10605-21-7</t>
  </si>
  <si>
    <t>carbendazim</t>
  </si>
  <si>
    <t>carbdzm</t>
  </si>
  <si>
    <t>gamma-hexachloorcyclohexaan (lindaan)</t>
  </si>
  <si>
    <t>cHCH</t>
  </si>
  <si>
    <t>chloorfenvinfos</t>
  </si>
  <si>
    <t>Clfvfs</t>
  </si>
  <si>
    <t>1698-60-8</t>
  </si>
  <si>
    <t>chloridazon</t>
  </si>
  <si>
    <t>Clidzn</t>
  </si>
  <si>
    <t>chloorprofam</t>
  </si>
  <si>
    <t>Clpfm</t>
  </si>
  <si>
    <t>chloortoluron</t>
  </si>
  <si>
    <t>Cltlrn</t>
  </si>
  <si>
    <t>7440-47-3</t>
  </si>
  <si>
    <t>chroom</t>
  </si>
  <si>
    <t>Cr</t>
  </si>
  <si>
    <t>7440-50-8</t>
  </si>
  <si>
    <t>52315-07-8</t>
  </si>
  <si>
    <t>333-41-5</t>
  </si>
  <si>
    <t>diazinon</t>
  </si>
  <si>
    <t>Daznn</t>
  </si>
  <si>
    <t>Specifiek verontreinigende stof</t>
  </si>
  <si>
    <t>683-18-1</t>
  </si>
  <si>
    <t>75-09-2</t>
  </si>
  <si>
    <t>dichloormethaan</t>
  </si>
  <si>
    <t>DClC1a</t>
  </si>
  <si>
    <t>dichloorprop-P</t>
  </si>
  <si>
    <t>DClppP</t>
  </si>
  <si>
    <t>62-73-7</t>
  </si>
  <si>
    <t>delta-hexachloorcyclohexaan</t>
  </si>
  <si>
    <t>dHCH</t>
  </si>
  <si>
    <t>52918-63-5</t>
  </si>
  <si>
    <t>163515-14-8</t>
  </si>
  <si>
    <t>dimethenamid-P</t>
  </si>
  <si>
    <t>DmtnmdP</t>
  </si>
  <si>
    <t>diuron</t>
  </si>
  <si>
    <t>Durn</t>
  </si>
  <si>
    <t>fenantreen</t>
  </si>
  <si>
    <t>Fen</t>
  </si>
  <si>
    <t>72490-01-8</t>
  </si>
  <si>
    <t>25637-99-4</t>
  </si>
  <si>
    <t>23560-59-0</t>
  </si>
  <si>
    <t>7439-97-6</t>
  </si>
  <si>
    <t>76-44-8</t>
  </si>
  <si>
    <t>87-68-3</t>
  </si>
  <si>
    <t>138261-41-3</t>
  </si>
  <si>
    <t>193-39-5</t>
  </si>
  <si>
    <t>indeno(1,2,3-cd)pyreen</t>
  </si>
  <si>
    <t>InP</t>
  </si>
  <si>
    <t>34123-59-6</t>
  </si>
  <si>
    <t>isoproturon</t>
  </si>
  <si>
    <t>iptrn</t>
  </si>
  <si>
    <t>28159-98-0</t>
  </si>
  <si>
    <t>linuron</t>
  </si>
  <si>
    <t>linrn</t>
  </si>
  <si>
    <t>2-methyl-4-chloorfenoxyazijnzuur</t>
  </si>
  <si>
    <t>MCPA</t>
  </si>
  <si>
    <t>mecoprop</t>
  </si>
  <si>
    <t>MCPP</t>
  </si>
  <si>
    <t>18691-97-9</t>
  </si>
  <si>
    <t>metabenzthiazuron</t>
  </si>
  <si>
    <t>metbtazrn</t>
  </si>
  <si>
    <t>s-metolachloor</t>
  </si>
  <si>
    <t>metlCl</t>
  </si>
  <si>
    <t>monolinuron</t>
  </si>
  <si>
    <t>Mlnrn</t>
  </si>
  <si>
    <t>7439-98-7</t>
  </si>
  <si>
    <t>molybdeen</t>
  </si>
  <si>
    <t>Mo</t>
  </si>
  <si>
    <t>67129-08-2</t>
  </si>
  <si>
    <t>metazachloor</t>
  </si>
  <si>
    <t>mzCl</t>
  </si>
  <si>
    <t>naftaleen</t>
  </si>
  <si>
    <t>Naf</t>
  </si>
  <si>
    <t>14798-03-9</t>
  </si>
  <si>
    <t>ammonium</t>
  </si>
  <si>
    <t>NH4</t>
  </si>
  <si>
    <t>nikkel</t>
  </si>
  <si>
    <t>Ni</t>
  </si>
  <si>
    <t>1113-02-6</t>
  </si>
  <si>
    <t>omethoaat</t>
  </si>
  <si>
    <t>omtat</t>
  </si>
  <si>
    <t>7439-92-1</t>
  </si>
  <si>
    <t>lood</t>
  </si>
  <si>
    <t>Pb</t>
  </si>
  <si>
    <t>41318-75-6</t>
  </si>
  <si>
    <t>37680-73-2</t>
  </si>
  <si>
    <t>2,2',4,5,5'-pentachloorbifenyl</t>
  </si>
  <si>
    <t>PCB101</t>
  </si>
  <si>
    <t>31508-00-6</t>
  </si>
  <si>
    <t>2,3',4,4',5-pentachloorbifenyl</t>
  </si>
  <si>
    <t>PCB118</t>
  </si>
  <si>
    <t>35065-28-2</t>
  </si>
  <si>
    <t>2,2',3,4,4',5'-hexachloorbifenyl</t>
  </si>
  <si>
    <t>PCB138</t>
  </si>
  <si>
    <t>35065-27-1</t>
  </si>
  <si>
    <t>2,2',4,4',5,5'-hexachloorbifenyl</t>
  </si>
  <si>
    <t>PCB153</t>
  </si>
  <si>
    <t>2,2',3,4,4',5,5'-heptachloorbifenyl</t>
  </si>
  <si>
    <t>PCB180</t>
  </si>
  <si>
    <t>7012-37-5</t>
  </si>
  <si>
    <t>2,4,4'-trichloorbifenyl</t>
  </si>
  <si>
    <t>PCB28</t>
  </si>
  <si>
    <t>35693-99-3</t>
  </si>
  <si>
    <t>2,2',5,5'-tetrachloorbifenyl</t>
  </si>
  <si>
    <t>PCB52</t>
  </si>
  <si>
    <t>KRW Prioritaire Stof</t>
  </si>
  <si>
    <t>pirimicarb</t>
  </si>
  <si>
    <t>pirmcb</t>
  </si>
  <si>
    <t>96489-71-3</t>
  </si>
  <si>
    <t>95737-68-1</t>
  </si>
  <si>
    <t>124495-18-7</t>
  </si>
  <si>
    <t>84852-15-3</t>
  </si>
  <si>
    <t>antimoon</t>
  </si>
  <si>
    <t>Sb</t>
  </si>
  <si>
    <t>85535-84-8</t>
  </si>
  <si>
    <t>7782-49-2</t>
  </si>
  <si>
    <t>3194-55-6</t>
  </si>
  <si>
    <t>simazine</t>
  </si>
  <si>
    <t>simzne</t>
  </si>
  <si>
    <t>tin</t>
  </si>
  <si>
    <t>Sn</t>
  </si>
  <si>
    <t>tetrachloormethaan (tetra)</t>
  </si>
  <si>
    <t>T4ClC1a</t>
  </si>
  <si>
    <t>tetrachlooretheen (per)</t>
  </si>
  <si>
    <t>T4ClC2e</t>
  </si>
  <si>
    <t>36643-28-4</t>
  </si>
  <si>
    <t>12002-48-1</t>
  </si>
  <si>
    <t>67-66-3</t>
  </si>
  <si>
    <t>trichloormethaan (chloroform)</t>
  </si>
  <si>
    <t>TClC1a</t>
  </si>
  <si>
    <t>79-01-6</t>
  </si>
  <si>
    <t>trichlooretheen (tri)</t>
  </si>
  <si>
    <t>TClC2e</t>
  </si>
  <si>
    <t>52-68-6</t>
  </si>
  <si>
    <t>13494-80-9</t>
  </si>
  <si>
    <t>Tellurium/Telluur</t>
  </si>
  <si>
    <t>Te</t>
  </si>
  <si>
    <t>83121-18-0</t>
  </si>
  <si>
    <t>terbutryn</t>
  </si>
  <si>
    <t>terbtn</t>
  </si>
  <si>
    <t>terbutylazine</t>
  </si>
  <si>
    <t>terC4yazne</t>
  </si>
  <si>
    <t>trans-heptachloorepoxide</t>
  </si>
  <si>
    <t>tHpClepO</t>
  </si>
  <si>
    <t>7440-32-6</t>
  </si>
  <si>
    <t>7440-28-0</t>
  </si>
  <si>
    <t>tolclofos-methyl</t>
  </si>
  <si>
    <t>tolcfsC1y</t>
  </si>
  <si>
    <t>7440-62-2</t>
  </si>
  <si>
    <t>7440-66-6</t>
  </si>
  <si>
    <t>76-87-9</t>
  </si>
  <si>
    <t>Prioritaire Stof</t>
  </si>
  <si>
    <t>67562-39-4</t>
  </si>
  <si>
    <t>70648-26-9</t>
  </si>
  <si>
    <t>57117-44-9</t>
  </si>
  <si>
    <t>39635-31-9</t>
  </si>
  <si>
    <t>69782-90-7</t>
  </si>
  <si>
    <t>38380-08-4</t>
  </si>
  <si>
    <t>32598-14-4</t>
  </si>
  <si>
    <t>52663-72-6</t>
  </si>
  <si>
    <t>65510-44-3</t>
  </si>
  <si>
    <t>32774-16-6</t>
  </si>
  <si>
    <t>32598-13-3</t>
  </si>
  <si>
    <t>70362-50-4</t>
  </si>
  <si>
    <t>Ja</t>
  </si>
  <si>
    <t>Nee</t>
  </si>
  <si>
    <t>NUT</t>
  </si>
  <si>
    <t>RWS</t>
  </si>
  <si>
    <t>947ORGSN01</t>
  </si>
  <si>
    <t>Extra</t>
  </si>
  <si>
    <t>7429-90-5</t>
  </si>
  <si>
    <t>aluminium</t>
  </si>
  <si>
    <t>Al</t>
  </si>
  <si>
    <t>947LC40101</t>
  </si>
  <si>
    <t>7439-89-6</t>
  </si>
  <si>
    <t>ijzer</t>
  </si>
  <si>
    <t>Fe</t>
  </si>
  <si>
    <t>7439-93-2</t>
  </si>
  <si>
    <t>lithium</t>
  </si>
  <si>
    <t>Li</t>
  </si>
  <si>
    <t>3</t>
  </si>
  <si>
    <t>7439-96-5</t>
  </si>
  <si>
    <t>mangaan</t>
  </si>
  <si>
    <t>Mn</t>
  </si>
  <si>
    <t>5</t>
  </si>
  <si>
    <t>7440-24-6</t>
  </si>
  <si>
    <t>strontium</t>
  </si>
  <si>
    <t>Sr</t>
  </si>
  <si>
    <t>6190-65-4</t>
  </si>
  <si>
    <t>desethylatrazine</t>
  </si>
  <si>
    <t>desC2yatzne</t>
  </si>
  <si>
    <t>947LC32001</t>
  </si>
  <si>
    <t>139-40-2</t>
  </si>
  <si>
    <t>propazine</t>
  </si>
  <si>
    <t>propzne</t>
  </si>
  <si>
    <t>60207-90-1</t>
  </si>
  <si>
    <t>propiconazol</t>
  </si>
  <si>
    <t>propcnzl</t>
  </si>
  <si>
    <t>13457-18-6</t>
  </si>
  <si>
    <t>pyrazofos</t>
  </si>
  <si>
    <t>pyrazfs</t>
  </si>
  <si>
    <t>111988-49-9</t>
  </si>
  <si>
    <t>thiacloprid</t>
  </si>
  <si>
    <t>thiacpd</t>
  </si>
  <si>
    <t>947LC80301</t>
  </si>
  <si>
    <t>129-00-0</t>
  </si>
  <si>
    <t>pyreen</t>
  </si>
  <si>
    <t>Pyr</t>
  </si>
  <si>
    <t>947LC82001</t>
  </si>
  <si>
    <t>53-70-3</t>
  </si>
  <si>
    <t>dibenzo(a,h)antraceen</t>
  </si>
  <si>
    <t>DBahAnt</t>
  </si>
  <si>
    <t>947LC89601</t>
  </si>
  <si>
    <t>CAS.NR.</t>
  </si>
  <si>
    <t>azinfos-ethyl</t>
  </si>
  <si>
    <t>azinfos-methyl</t>
  </si>
  <si>
    <t>metsulfuron-methyl</t>
  </si>
  <si>
    <t>parathion-ethyl</t>
  </si>
  <si>
    <t>parathion-methyl</t>
  </si>
  <si>
    <t>pirimifos-methyl</t>
  </si>
  <si>
    <t>heptachloor</t>
  </si>
  <si>
    <t>heptachloor-epoxide</t>
  </si>
  <si>
    <t>pcb77</t>
  </si>
  <si>
    <t>pcb81</t>
  </si>
  <si>
    <t>Norm (JGM MKN) (ug/L)</t>
  </si>
  <si>
    <t>1/3 Norm (JGM MKN) (ug/L)</t>
  </si>
  <si>
    <t>Norm haalbaar</t>
  </si>
  <si>
    <t>Rapportagegrens (ug/L)</t>
  </si>
  <si>
    <t>&lt; 1/3 Norm</t>
  </si>
  <si>
    <t>&lt; Norm</t>
  </si>
  <si>
    <t>&gt; Norm</t>
  </si>
  <si>
    <t>Gevraagd</t>
  </si>
  <si>
    <t>Aangeboden</t>
  </si>
  <si>
    <t>Gevraagd:</t>
  </si>
  <si>
    <t>Aangeboden:</t>
  </si>
  <si>
    <t>Huidige RG</t>
  </si>
  <si>
    <t>Gevraagde Componenten</t>
  </si>
  <si>
    <t>Minimum</t>
  </si>
  <si>
    <t>Extra gemeten componenten</t>
  </si>
  <si>
    <t>CAS Nr.</t>
  </si>
  <si>
    <t>Parameter</t>
  </si>
  <si>
    <t>Aquo</t>
  </si>
  <si>
    <t>Aquon</t>
  </si>
  <si>
    <t>Huidige RG (ug/L)</t>
  </si>
  <si>
    <t>Test RWS</t>
  </si>
  <si>
    <t>&lt; Huidige RG</t>
  </si>
  <si>
    <t>RG (ug/L)</t>
  </si>
  <si>
    <t>NEN 7777</t>
  </si>
  <si>
    <t>Haalt huidige RG?</t>
  </si>
  <si>
    <t>Kleiner dan</t>
  </si>
  <si>
    <t>Gelijk aan</t>
  </si>
  <si>
    <t>Groter dan</t>
  </si>
  <si>
    <t>STD</t>
  </si>
  <si>
    <t>gadolinium Antropogeen</t>
  </si>
  <si>
    <t>N/B</t>
  </si>
  <si>
    <t>PCDF83</t>
  </si>
  <si>
    <t>PCDF114</t>
  </si>
  <si>
    <t>PCDF94</t>
  </si>
  <si>
    <t>PCDF121</t>
  </si>
  <si>
    <t>PCDF130</t>
  </si>
  <si>
    <t>PCDF124</t>
  </si>
  <si>
    <t>PCDF134</t>
  </si>
  <si>
    <t>PCDF118</t>
  </si>
  <si>
    <t>PCDF135</t>
  </si>
  <si>
    <t>PCDF131</t>
  </si>
  <si>
    <t>PCDD48</t>
  </si>
  <si>
    <t>PCDD54</t>
  </si>
  <si>
    <t>PCDD70</t>
  </si>
  <si>
    <t>PCDD67</t>
  </si>
  <si>
    <t>PCDD66</t>
  </si>
  <si>
    <t>PCDD73</t>
  </si>
  <si>
    <t>PCDD75</t>
  </si>
  <si>
    <t>AQUO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</si>
</sst>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"/>
    <numFmt numFmtId="166" formatCode="0.00000"/>
    <numFmt numFmtId="167" formatCode="0.00000000"/>
    <numFmt numFmtId="168" formatCode="0.0000000"/>
    <numFmt numFmtId="169" formatCode="0.0"/>
    <numFmt numFmtId="170" formatCode="0.000000"/>
    <numFmt numFmtId="171" formatCode="0.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9"/>
      <name val="Verdan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4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/>
    <xf numFmtId="0" fontId="7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164" fontId="6" fillId="3" borderId="0" xfId="0" quotePrefix="1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/>
    </xf>
    <xf numFmtId="171" fontId="6" fillId="2" borderId="3" xfId="0" applyNumberFormat="1" applyFont="1" applyFill="1" applyBorder="1" applyAlignment="1">
      <alignment horizontal="center" vertical="center"/>
    </xf>
    <xf numFmtId="168" fontId="6" fillId="2" borderId="3" xfId="0" applyNumberFormat="1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Fill="1" applyBorder="1" applyAlignment="1">
      <alignment horizontal="left" vertical="center"/>
    </xf>
    <xf numFmtId="164" fontId="6" fillId="0" borderId="0" xfId="0" quotePrefix="1" applyNumberFormat="1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90"/>
    </xf>
    <xf numFmtId="0" fontId="4" fillId="3" borderId="18" xfId="0" applyFont="1" applyFill="1" applyBorder="1" applyAlignment="1">
      <alignment horizontal="center" vertical="center" textRotation="90"/>
    </xf>
    <xf numFmtId="0" fontId="4" fillId="3" borderId="19" xfId="0" applyFont="1" applyFill="1" applyBorder="1" applyAlignment="1">
      <alignment horizontal="center" vertical="center" textRotation="90"/>
    </xf>
    <xf numFmtId="0" fontId="4" fillId="3" borderId="27" xfId="0" applyFont="1" applyFill="1" applyBorder="1" applyAlignment="1">
      <alignment horizontal="center" vertical="center" textRotation="90"/>
    </xf>
    <xf numFmtId="0" fontId="4" fillId="3" borderId="29" xfId="0" applyFont="1" applyFill="1" applyBorder="1" applyAlignment="1">
      <alignment horizontal="center" vertical="center" textRotation="90"/>
    </xf>
    <xf numFmtId="164" fontId="6" fillId="0" borderId="0" xfId="0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165" fontId="6" fillId="2" borderId="30" xfId="0" applyNumberFormat="1" applyFont="1" applyFill="1" applyBorder="1" applyAlignment="1">
      <alignment horizontal="center" vertical="center"/>
    </xf>
    <xf numFmtId="0" fontId="6" fillId="2" borderId="31" xfId="1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/>
    </xf>
    <xf numFmtId="0" fontId="6" fillId="2" borderId="32" xfId="1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171" fontId="6" fillId="2" borderId="33" xfId="0" applyNumberFormat="1" applyFont="1" applyFill="1" applyBorder="1" applyAlignment="1">
      <alignment horizontal="center" vertical="center"/>
    </xf>
    <xf numFmtId="0" fontId="6" fillId="2" borderId="34" xfId="1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0" fontId="6" fillId="2" borderId="35" xfId="1" applyNumberFormat="1" applyFont="1" applyFill="1" applyBorder="1" applyAlignment="1">
      <alignment horizontal="center" vertical="center"/>
    </xf>
    <xf numFmtId="164" fontId="6" fillId="2" borderId="33" xfId="0" applyNumberFormat="1" applyFont="1" applyFill="1" applyBorder="1" applyAlignment="1">
      <alignment horizontal="center" vertical="center"/>
    </xf>
    <xf numFmtId="0" fontId="2" fillId="2" borderId="31" xfId="1" applyNumberFormat="1" applyFont="1" applyFill="1" applyBorder="1" applyAlignment="1">
      <alignment horizontal="center" vertical="center"/>
    </xf>
    <xf numFmtId="0" fontId="2" fillId="2" borderId="32" xfId="1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horizontal="center" vertical="center"/>
    </xf>
    <xf numFmtId="0" fontId="2" fillId="2" borderId="34" xfId="1" applyNumberFormat="1" applyFont="1" applyFill="1" applyBorder="1" applyAlignment="1">
      <alignment horizontal="center" vertical="center"/>
    </xf>
    <xf numFmtId="164" fontId="6" fillId="7" borderId="11" xfId="0" applyNumberFormat="1" applyFont="1" applyFill="1" applyBorder="1" applyAlignment="1">
      <alignment horizontal="center" vertical="center"/>
    </xf>
    <xf numFmtId="164" fontId="6" fillId="7" borderId="14" xfId="0" applyNumberFormat="1" applyFont="1" applyFill="1" applyBorder="1" applyAlignment="1">
      <alignment horizontal="center" vertical="center"/>
    </xf>
    <xf numFmtId="164" fontId="6" fillId="7" borderId="17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 vertical="center" textRotation="90"/>
    </xf>
    <xf numFmtId="0" fontId="2" fillId="2" borderId="3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164" fontId="6" fillId="7" borderId="9" xfId="0" applyNumberFormat="1" applyFont="1" applyFill="1" applyBorder="1" applyAlignment="1">
      <alignment horizontal="center" vertical="center"/>
    </xf>
    <xf numFmtId="164" fontId="6" fillId="7" borderId="12" xfId="0" applyNumberFormat="1" applyFont="1" applyFill="1" applyBorder="1" applyAlignment="1">
      <alignment horizontal="center" vertical="center"/>
    </xf>
    <xf numFmtId="164" fontId="6" fillId="7" borderId="15" xfId="0" applyNumberFormat="1" applyFont="1" applyFill="1" applyBorder="1" applyAlignment="1">
      <alignment horizontal="center" vertical="center"/>
    </xf>
    <xf numFmtId="164" fontId="6" fillId="7" borderId="27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/>
    </xf>
    <xf numFmtId="0" fontId="9" fillId="2" borderId="42" xfId="0" applyFont="1" applyFill="1" applyBorder="1" applyAlignment="1">
      <alignment horizontal="left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164" fontId="6" fillId="7" borderId="18" xfId="0" applyNumberFormat="1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/>
    </xf>
    <xf numFmtId="0" fontId="6" fillId="2" borderId="27" xfId="1" applyNumberFormat="1" applyFont="1" applyFill="1" applyBorder="1" applyAlignment="1">
      <alignment horizontal="center" vertical="center"/>
    </xf>
    <xf numFmtId="0" fontId="6" fillId="2" borderId="11" xfId="1" applyNumberFormat="1" applyFont="1" applyFill="1" applyBorder="1" applyAlignment="1">
      <alignment horizontal="center" vertical="center"/>
    </xf>
    <xf numFmtId="0" fontId="6" fillId="2" borderId="17" xfId="1" applyNumberFormat="1" applyFont="1" applyFill="1" applyBorder="1" applyAlignment="1">
      <alignment horizontal="center" vertical="center"/>
    </xf>
    <xf numFmtId="0" fontId="6" fillId="2" borderId="14" xfId="1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11" xfId="1" applyNumberFormat="1" applyFont="1" applyFill="1" applyBorder="1" applyAlignment="1">
      <alignment horizontal="center" vertical="center"/>
    </xf>
    <xf numFmtId="0" fontId="2" fillId="2" borderId="14" xfId="1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165" fontId="6" fillId="2" borderId="26" xfId="0" applyNumberFormat="1" applyFont="1" applyFill="1" applyBorder="1" applyAlignment="1">
      <alignment horizontal="center" vertical="center"/>
    </xf>
    <xf numFmtId="165" fontId="6" fillId="2" borderId="10" xfId="0" applyNumberFormat="1" applyFont="1" applyFill="1" applyBorder="1" applyAlignment="1">
      <alignment horizontal="center" vertical="center"/>
    </xf>
    <xf numFmtId="165" fontId="6" fillId="2" borderId="16" xfId="0" applyNumberFormat="1" applyFont="1" applyFill="1" applyBorder="1" applyAlignment="1">
      <alignment horizontal="center" vertical="center"/>
    </xf>
    <xf numFmtId="165" fontId="6" fillId="2" borderId="13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66" fontId="6" fillId="2" borderId="13" xfId="0" applyNumberFormat="1" applyFont="1" applyFill="1" applyBorder="1" applyAlignment="1">
      <alignment horizontal="center" vertical="center"/>
    </xf>
    <xf numFmtId="168" fontId="6" fillId="2" borderId="13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169" fontId="6" fillId="2" borderId="16" xfId="0" applyNumberFormat="1" applyFont="1" applyFill="1" applyBorder="1" applyAlignment="1">
      <alignment horizontal="center" vertical="center"/>
    </xf>
    <xf numFmtId="169" fontId="6" fillId="2" borderId="13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170" fontId="6" fillId="2" borderId="13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/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5" fillId="2" borderId="13" xfId="0" applyFont="1" applyFill="1" applyBorder="1"/>
    <xf numFmtId="0" fontId="0" fillId="4" borderId="13" xfId="0" applyFill="1" applyBorder="1"/>
    <xf numFmtId="0" fontId="2" fillId="5" borderId="13" xfId="0" applyFont="1" applyFill="1" applyBorder="1"/>
    <xf numFmtId="0" fontId="0" fillId="2" borderId="16" xfId="0" applyFill="1" applyBorder="1"/>
    <xf numFmtId="0" fontId="0" fillId="2" borderId="23" xfId="0" applyFill="1" applyBorder="1" applyAlignment="1">
      <alignment horizontal="center"/>
    </xf>
    <xf numFmtId="0" fontId="0" fillId="2" borderId="23" xfId="0" applyFill="1" applyBorder="1"/>
    <xf numFmtId="0" fontId="0" fillId="2" borderId="2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2" fontId="6" fillId="6" borderId="14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textRotation="90"/>
    </xf>
    <xf numFmtId="0" fontId="0" fillId="2" borderId="24" xfId="0" applyFill="1" applyBorder="1" applyAlignment="1">
      <alignment horizontal="center"/>
    </xf>
    <xf numFmtId="0" fontId="0" fillId="2" borderId="24" xfId="0" applyFill="1" applyBorder="1"/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" fillId="8" borderId="4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2" fillId="2" borderId="2" xfId="0" applyFont="1" applyFill="1" applyBorder="1"/>
    <xf numFmtId="169" fontId="2" fillId="3" borderId="12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6" fillId="3" borderId="46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0" fillId="6" borderId="48" xfId="0" applyFill="1" applyBorder="1" applyAlignment="1">
      <alignment horizontal="center"/>
    </xf>
    <xf numFmtId="0" fontId="0" fillId="6" borderId="49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18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0" fillId="0" borderId="0" xfId="0" quotePrefix="1"/>
    <xf numFmtId="0" fontId="2" fillId="0" borderId="18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 shrinkToFit="1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7" fillId="0" borderId="18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textRotation="90"/>
    </xf>
    <xf numFmtId="0" fontId="4" fillId="3" borderId="19" xfId="0" applyFont="1" applyFill="1" applyBorder="1" applyAlignment="1" applyProtection="1">
      <alignment horizontal="center" vertical="center" textRotation="90"/>
    </xf>
    <xf numFmtId="0" fontId="4" fillId="3" borderId="29" xfId="0" applyFont="1" applyFill="1" applyBorder="1" applyAlignment="1" applyProtection="1">
      <alignment horizontal="center" vertical="center" textRotation="90"/>
    </xf>
    <xf numFmtId="0" fontId="4" fillId="3" borderId="36" xfId="0" applyFont="1" applyFill="1" applyBorder="1" applyAlignment="1" applyProtection="1">
      <alignment horizontal="center" vertical="center" textRotation="90"/>
    </xf>
    <xf numFmtId="0" fontId="2" fillId="2" borderId="10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left"/>
    </xf>
    <xf numFmtId="0" fontId="2" fillId="2" borderId="37" xfId="0" applyFont="1" applyFill="1" applyBorder="1" applyAlignment="1" applyProtection="1">
      <alignment horizontal="center"/>
    </xf>
    <xf numFmtId="164" fontId="6" fillId="2" borderId="10" xfId="0" applyNumberFormat="1" applyFont="1" applyFill="1" applyBorder="1" applyAlignment="1" applyProtection="1">
      <alignment horizontal="center" vertical="center"/>
    </xf>
    <xf numFmtId="0" fontId="6" fillId="2" borderId="11" xfId="1" applyNumberFormat="1" applyFont="1" applyFill="1" applyBorder="1" applyAlignment="1" applyProtection="1">
      <alignment horizontal="center" vertical="center"/>
    </xf>
    <xf numFmtId="0" fontId="15" fillId="0" borderId="0" xfId="1" applyNumberFormat="1" applyFont="1" applyFill="1" applyBorder="1" applyAlignment="1" applyProtection="1">
      <alignment horizontal="center" vertical="center"/>
    </xf>
    <xf numFmtId="164" fontId="6" fillId="7" borderId="9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center"/>
    </xf>
    <xf numFmtId="164" fontId="6" fillId="2" borderId="13" xfId="0" applyNumberFormat="1" applyFont="1" applyFill="1" applyBorder="1" applyAlignment="1" applyProtection="1">
      <alignment horizontal="center" vertical="center"/>
    </xf>
    <xf numFmtId="0" fontId="6" fillId="2" borderId="14" xfId="1" applyNumberFormat="1" applyFont="1" applyFill="1" applyBorder="1" applyAlignment="1" applyProtection="1">
      <alignment horizontal="center" vertical="center"/>
    </xf>
    <xf numFmtId="164" fontId="6" fillId="7" borderId="12" xfId="0" applyNumberFormat="1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/>
    </xf>
    <xf numFmtId="165" fontId="6" fillId="2" borderId="13" xfId="0" applyNumberFormat="1" applyFont="1" applyFill="1" applyBorder="1" applyAlignment="1" applyProtection="1">
      <alignment horizontal="center" vertical="center"/>
    </xf>
    <xf numFmtId="0" fontId="2" fillId="2" borderId="14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left"/>
    </xf>
    <xf numFmtId="0" fontId="6" fillId="2" borderId="8" xfId="0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horizontal="center" vertical="center" wrapText="1"/>
    </xf>
    <xf numFmtId="166" fontId="6" fillId="2" borderId="13" xfId="0" applyNumberFormat="1" applyFont="1" applyFill="1" applyBorder="1" applyAlignment="1" applyProtection="1">
      <alignment horizontal="center" vertical="center"/>
    </xf>
    <xf numFmtId="168" fontId="6" fillId="2" borderId="13" xfId="0" applyNumberFormat="1" applyFont="1" applyFill="1" applyBorder="1" applyAlignment="1" applyProtection="1">
      <alignment horizontal="center" vertical="center"/>
    </xf>
    <xf numFmtId="167" fontId="6" fillId="2" borderId="13" xfId="0" applyNumberFormat="1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left" vertical="center"/>
    </xf>
    <xf numFmtId="0" fontId="2" fillId="2" borderId="16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left"/>
    </xf>
    <xf numFmtId="0" fontId="2" fillId="2" borderId="38" xfId="0" applyFont="1" applyFill="1" applyBorder="1" applyAlignment="1" applyProtection="1">
      <alignment horizontal="center"/>
    </xf>
    <xf numFmtId="165" fontId="6" fillId="2" borderId="16" xfId="0" applyNumberFormat="1" applyFont="1" applyFill="1" applyBorder="1" applyAlignment="1" applyProtection="1">
      <alignment horizontal="center" vertical="center"/>
    </xf>
    <xf numFmtId="0" fontId="6" fillId="2" borderId="17" xfId="1" applyNumberFormat="1" applyFont="1" applyFill="1" applyBorder="1" applyAlignment="1" applyProtection="1">
      <alignment horizontal="center" vertical="center"/>
    </xf>
    <xf numFmtId="164" fontId="6" fillId="7" borderId="15" xfId="0" applyNumberFormat="1" applyFont="1" applyFill="1" applyBorder="1" applyAlignment="1" applyProtection="1">
      <alignment horizontal="center" vertical="center"/>
    </xf>
    <xf numFmtId="0" fontId="2" fillId="3" borderId="15" xfId="0" applyFont="1" applyFill="1" applyBorder="1" applyAlignment="1" applyProtection="1">
      <alignment horizontal="center"/>
    </xf>
    <xf numFmtId="0" fontId="2" fillId="2" borderId="42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 wrapText="1" shrinkToFit="1"/>
    </xf>
    <xf numFmtId="0" fontId="0" fillId="2" borderId="45" xfId="0" applyFill="1" applyBorder="1" applyAlignment="1" applyProtection="1">
      <alignment horizontal="center"/>
    </xf>
    <xf numFmtId="0" fontId="0" fillId="2" borderId="28" xfId="0" applyFill="1" applyBorder="1" applyAlignment="1" applyProtection="1">
      <alignment horizontal="center"/>
    </xf>
    <xf numFmtId="0" fontId="0" fillId="2" borderId="24" xfId="0" applyFill="1" applyBorder="1" applyProtection="1"/>
    <xf numFmtId="0" fontId="2" fillId="8" borderId="12" xfId="0" applyFont="1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/>
    </xf>
    <xf numFmtId="0" fontId="0" fillId="2" borderId="13" xfId="0" applyFill="1" applyBorder="1" applyAlignment="1" applyProtection="1">
      <alignment horizontal="center"/>
    </xf>
    <xf numFmtId="0" fontId="0" fillId="2" borderId="2" xfId="0" applyFill="1" applyBorder="1" applyProtection="1"/>
    <xf numFmtId="0" fontId="2" fillId="8" borderId="15" xfId="0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 applyProtection="1">
      <alignment horizontal="center"/>
      <protection locked="0"/>
    </xf>
    <xf numFmtId="0" fontId="2" fillId="3" borderId="40" xfId="0" applyFont="1" applyFill="1" applyBorder="1" applyAlignment="1" applyProtection="1">
      <alignment horizontal="center"/>
      <protection locked="0"/>
    </xf>
    <xf numFmtId="0" fontId="2" fillId="3" borderId="41" xfId="0" applyFont="1" applyFill="1" applyBorder="1" applyAlignment="1" applyProtection="1">
      <alignment horizontal="center"/>
      <protection locked="0"/>
    </xf>
    <xf numFmtId="1" fontId="6" fillId="3" borderId="28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 applyProtection="1">
      <alignment horizontal="center" vertical="center" textRotation="90"/>
    </xf>
    <xf numFmtId="0" fontId="4" fillId="2" borderId="18" xfId="0" applyFont="1" applyFill="1" applyBorder="1" applyAlignment="1" applyProtection="1">
      <alignment horizontal="center" vertical="center"/>
    </xf>
    <xf numFmtId="170" fontId="6" fillId="2" borderId="13" xfId="0" applyNumberFormat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/>
    </xf>
    <xf numFmtId="0" fontId="2" fillId="2" borderId="13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left"/>
    </xf>
    <xf numFmtId="0" fontId="2" fillId="2" borderId="37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left"/>
    </xf>
    <xf numFmtId="0" fontId="2" fillId="2" borderId="38" xfId="0" applyFont="1" applyFill="1" applyBorder="1" applyAlignment="1" applyProtection="1">
      <alignment horizontal="left"/>
    </xf>
    <xf numFmtId="0" fontId="0" fillId="0" borderId="50" xfId="0" applyBorder="1" applyAlignment="1">
      <alignment horizontal="center"/>
    </xf>
    <xf numFmtId="0" fontId="15" fillId="0" borderId="51" xfId="1" applyNumberFormat="1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0" fillId="2" borderId="5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" fontId="6" fillId="3" borderId="54" xfId="0" applyNumberFormat="1" applyFont="1" applyFill="1" applyBorder="1" applyAlignment="1" applyProtection="1">
      <alignment horizontal="center" vertical="center"/>
      <protection locked="0"/>
    </xf>
    <xf numFmtId="164" fontId="6" fillId="7" borderId="52" xfId="0" applyNumberFormat="1" applyFont="1" applyFill="1" applyBorder="1" applyAlignment="1">
      <alignment horizontal="center" vertical="center"/>
    </xf>
    <xf numFmtId="164" fontId="6" fillId="3" borderId="39" xfId="0" applyNumberFormat="1" applyFont="1" applyFill="1" applyBorder="1" applyAlignment="1" applyProtection="1">
      <alignment horizontal="center" vertical="center"/>
    </xf>
    <xf numFmtId="164" fontId="6" fillId="3" borderId="40" xfId="0" applyNumberFormat="1" applyFont="1" applyFill="1" applyBorder="1" applyAlignment="1" applyProtection="1">
      <alignment horizontal="center" vertical="center"/>
    </xf>
    <xf numFmtId="164" fontId="6" fillId="3" borderId="41" xfId="0" applyNumberFormat="1" applyFont="1" applyFill="1" applyBorder="1" applyAlignment="1" applyProtection="1">
      <alignment horizontal="center" vertical="center"/>
    </xf>
    <xf numFmtId="0" fontId="2" fillId="0" borderId="58" xfId="0" applyFont="1" applyBorder="1" applyAlignment="1" applyProtection="1">
      <alignment horizontal="center" vertical="center" wrapText="1" shrinkToFit="1"/>
    </xf>
    <xf numFmtId="1" fontId="6" fillId="3" borderId="13" xfId="0" applyNumberFormat="1" applyFont="1" applyFill="1" applyBorder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/>
    </xf>
    <xf numFmtId="0" fontId="16" fillId="0" borderId="0" xfId="0" applyFont="1" applyFill="1" applyProtection="1"/>
    <xf numFmtId="0" fontId="16" fillId="0" borderId="0" xfId="0" applyFont="1" applyFill="1" applyBorder="1" applyProtection="1"/>
    <xf numFmtId="49" fontId="6" fillId="3" borderId="37" xfId="0" applyNumberFormat="1" applyFont="1" applyFill="1" applyBorder="1" applyAlignment="1" applyProtection="1">
      <alignment horizontal="center" vertical="center"/>
    </xf>
    <xf numFmtId="49" fontId="6" fillId="3" borderId="8" xfId="0" applyNumberFormat="1" applyFont="1" applyFill="1" applyBorder="1" applyAlignment="1" applyProtection="1">
      <alignment horizontal="center" vertical="center"/>
    </xf>
    <xf numFmtId="49" fontId="6" fillId="3" borderId="38" xfId="0" applyNumberFormat="1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  <protection locked="0"/>
    </xf>
    <xf numFmtId="0" fontId="2" fillId="3" borderId="41" xfId="0" applyFont="1" applyFill="1" applyBorder="1" applyAlignment="1" applyProtection="1">
      <alignment horizontal="center" vertical="center"/>
      <protection locked="0"/>
    </xf>
    <xf numFmtId="0" fontId="2" fillId="3" borderId="40" xfId="0" applyFont="1" applyFill="1" applyBorder="1" applyAlignment="1" applyProtection="1">
      <alignment horizontal="center" vertical="center"/>
      <protection locked="0"/>
    </xf>
    <xf numFmtId="0" fontId="2" fillId="3" borderId="56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49" fontId="0" fillId="3" borderId="55" xfId="0" applyNumberFormat="1" applyFill="1" applyBorder="1" applyAlignment="1" applyProtection="1">
      <alignment horizontal="center" vertical="center"/>
      <protection locked="0"/>
    </xf>
    <xf numFmtId="49" fontId="0" fillId="3" borderId="38" xfId="0" applyNumberFormat="1" applyFill="1" applyBorder="1" applyAlignment="1" applyProtection="1">
      <alignment horizontal="center" vertical="center"/>
      <protection locked="0"/>
    </xf>
    <xf numFmtId="49" fontId="0" fillId="3" borderId="37" xfId="0" applyNumberFormat="1" applyFill="1" applyBorder="1" applyAlignment="1" applyProtection="1">
      <alignment horizontal="center" vertical="center"/>
      <protection locked="0"/>
    </xf>
    <xf numFmtId="49" fontId="0" fillId="3" borderId="43" xfId="0" applyNumberFormat="1" applyFill="1" applyBorder="1" applyAlignment="1" applyProtection="1">
      <alignment horizontal="center" vertical="center"/>
      <protection locked="0"/>
    </xf>
    <xf numFmtId="1" fontId="6" fillId="3" borderId="26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 applyProtection="1">
      <alignment horizontal="center" vertical="center"/>
    </xf>
    <xf numFmtId="1" fontId="6" fillId="3" borderId="16" xfId="0" applyNumberFormat="1" applyFont="1" applyFill="1" applyBorder="1" applyAlignment="1" applyProtection="1">
      <alignment horizontal="center" vertical="center"/>
    </xf>
    <xf numFmtId="0" fontId="2" fillId="0" borderId="57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49" fontId="2" fillId="3" borderId="8" xfId="0" applyNumberFormat="1" applyFont="1" applyFill="1" applyBorder="1" applyAlignment="1" applyProtection="1">
      <alignment horizontal="center"/>
    </xf>
    <xf numFmtId="49" fontId="2" fillId="3" borderId="11" xfId="0" applyNumberFormat="1" applyFont="1" applyFill="1" applyBorder="1" applyAlignment="1" applyProtection="1">
      <alignment horizontal="center"/>
      <protection locked="0"/>
    </xf>
    <xf numFmtId="49" fontId="2" fillId="3" borderId="14" xfId="0" applyNumberFormat="1" applyFont="1" applyFill="1" applyBorder="1" applyAlignment="1" applyProtection="1">
      <alignment horizontal="center"/>
      <protection locked="0"/>
    </xf>
    <xf numFmtId="49" fontId="2" fillId="3" borderId="17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6" fillId="10" borderId="9" xfId="0" applyNumberFormat="1" applyFont="1" applyFill="1" applyBorder="1" applyAlignment="1" applyProtection="1">
      <alignment horizontal="center" vertical="center"/>
    </xf>
    <xf numFmtId="164" fontId="6" fillId="10" borderId="12" xfId="0" applyNumberFormat="1" applyFont="1" applyFill="1" applyBorder="1" applyAlignment="1" applyProtection="1">
      <alignment horizontal="center" vertical="center"/>
    </xf>
    <xf numFmtId="164" fontId="6" fillId="10" borderId="15" xfId="0" applyNumberFormat="1" applyFont="1" applyFill="1" applyBorder="1" applyAlignment="1" applyProtection="1">
      <alignment horizontal="center" vertical="center"/>
    </xf>
    <xf numFmtId="0" fontId="2" fillId="3" borderId="47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2" fillId="3" borderId="37" xfId="0" applyNumberFormat="1" applyFont="1" applyFill="1" applyBorder="1" applyAlignment="1" applyProtection="1">
      <alignment horizontal="center" vertical="center"/>
      <protection locked="0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49" fontId="2" fillId="3" borderId="3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2" fillId="3" borderId="45" xfId="0" applyNumberFormat="1" applyFont="1" applyFill="1" applyBorder="1" applyAlignment="1" applyProtection="1">
      <alignment horizontal="center" vertical="center"/>
      <protection locked="0"/>
    </xf>
    <xf numFmtId="49" fontId="2" fillId="3" borderId="27" xfId="0" applyNumberFormat="1" applyFont="1" applyFill="1" applyBorder="1" applyAlignment="1" applyProtection="1">
      <alignment horizontal="center" vertical="center"/>
      <protection locked="0"/>
    </xf>
    <xf numFmtId="49" fontId="2" fillId="3" borderId="37" xfId="0" applyNumberFormat="1" applyFont="1" applyFill="1" applyBorder="1" applyProtection="1">
      <protection locked="0"/>
    </xf>
    <xf numFmtId="49" fontId="2" fillId="3" borderId="8" xfId="0" applyNumberFormat="1" applyFont="1" applyFill="1" applyBorder="1" applyProtection="1">
      <protection locked="0"/>
    </xf>
    <xf numFmtId="49" fontId="2" fillId="3" borderId="38" xfId="0" applyNumberFormat="1" applyFont="1" applyFill="1" applyBorder="1" applyProtection="1"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/>
    <xf numFmtId="0" fontId="17" fillId="0" borderId="6" xfId="0" applyFont="1" applyBorder="1" applyAlignment="1" applyProtection="1">
      <alignment horizontal="center"/>
    </xf>
    <xf numFmtId="0" fontId="17" fillId="0" borderId="1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18" fillId="0" borderId="6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center"/>
    </xf>
    <xf numFmtId="0" fontId="18" fillId="0" borderId="5" xfId="0" applyFont="1" applyBorder="1" applyAlignment="1" applyProtection="1">
      <alignment horizontal="center"/>
    </xf>
    <xf numFmtId="0" fontId="18" fillId="0" borderId="21" xfId="0" applyFont="1" applyBorder="1" applyAlignment="1" applyProtection="1">
      <alignment horizontal="center"/>
    </xf>
    <xf numFmtId="0" fontId="18" fillId="0" borderId="20" xfId="0" applyFont="1" applyBorder="1" applyAlignment="1" applyProtection="1">
      <alignment horizontal="center"/>
    </xf>
    <xf numFmtId="0" fontId="18" fillId="0" borderId="36" xfId="0" applyFont="1" applyBorder="1" applyAlignment="1" applyProtection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74"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358-DC07-4FA6-93F1-6D8F453DF0DE}">
  <dimension ref="A1:X202"/>
  <sheetViews>
    <sheetView workbookViewId="0">
      <selection activeCell="D2" sqref="D2"/>
    </sheetView>
  </sheetViews>
  <sheetFormatPr defaultColWidth="9.140625" defaultRowHeight="15" x14ac:dyDescent="0.25"/>
  <cols>
    <col min="1" max="2" width="12.7109375" style="173" customWidth="1"/>
    <col min="3" max="3" width="55.7109375" style="174" customWidth="1"/>
    <col min="4" max="6" width="12.7109375" style="173" customWidth="1"/>
    <col min="7" max="7" width="9.140625" style="174" hidden="1" customWidth="1"/>
    <col min="8" max="8" width="3.7109375" style="174" customWidth="1"/>
    <col min="9" max="12" width="12.7109375" style="298" customWidth="1"/>
    <col min="13" max="13" width="9.140625" style="173" hidden="1" customWidth="1"/>
    <col min="14" max="14" width="3.7109375" style="174" customWidth="1"/>
    <col min="15" max="15" width="12.7109375" style="174" customWidth="1"/>
    <col min="16" max="16384" width="9.140625" style="174"/>
  </cols>
  <sheetData>
    <row r="1" spans="1:24" ht="21.75" thickBot="1" x14ac:dyDescent="0.4">
      <c r="A1" s="329" t="s">
        <v>837</v>
      </c>
      <c r="B1" s="330"/>
      <c r="C1" s="330"/>
      <c r="D1" s="330"/>
      <c r="E1" s="330"/>
      <c r="F1" s="331"/>
      <c r="G1" s="172"/>
      <c r="H1" s="172"/>
      <c r="I1" s="329" t="s">
        <v>838</v>
      </c>
      <c r="J1" s="330"/>
      <c r="K1" s="330"/>
      <c r="L1" s="331"/>
      <c r="O1" s="175" t="s">
        <v>775</v>
      </c>
    </row>
    <row r="2" spans="1:24" ht="159.75" thickBot="1" x14ac:dyDescent="0.3">
      <c r="A2" s="251" t="s">
        <v>0</v>
      </c>
      <c r="B2" s="251" t="s">
        <v>819</v>
      </c>
      <c r="C2" s="252" t="s">
        <v>2</v>
      </c>
      <c r="D2" s="251" t="s">
        <v>878</v>
      </c>
      <c r="E2" s="251" t="s">
        <v>831</v>
      </c>
      <c r="F2" s="251" t="s">
        <v>830</v>
      </c>
      <c r="G2" s="176"/>
      <c r="H2" s="176"/>
      <c r="I2" s="177" t="s">
        <v>833</v>
      </c>
      <c r="J2" s="178" t="s">
        <v>543</v>
      </c>
      <c r="K2" s="179" t="s">
        <v>832</v>
      </c>
      <c r="L2" s="177" t="s">
        <v>544</v>
      </c>
      <c r="O2" s="177" t="s">
        <v>851</v>
      </c>
    </row>
    <row r="3" spans="1:24" x14ac:dyDescent="0.25">
      <c r="A3" s="180" t="s">
        <v>3</v>
      </c>
      <c r="B3" s="181" t="s">
        <v>232</v>
      </c>
      <c r="C3" s="182" t="s">
        <v>8</v>
      </c>
      <c r="D3" s="183" t="s">
        <v>9</v>
      </c>
      <c r="E3" s="184">
        <v>1.6666666666666666E-4</v>
      </c>
      <c r="F3" s="185">
        <v>5.0000000000000001E-4</v>
      </c>
      <c r="G3" s="186" t="str">
        <f>IF(I3&gt;E3,IF(I3&lt;F3,Lijsten!A$2,Lijsten!A$3),Lijsten!A$1)</f>
        <v>&gt; Norm</v>
      </c>
      <c r="H3" s="186"/>
      <c r="I3" s="294" t="str">
        <f>IF(VLOOKUP($B3,BDE_OCB_PCB!$B$3:$L$37,Q$3,FALSE)="","",VLOOKUP($B3,BDE_OCB_PCB!$B$3:$L$37,Q$3,FALSE))</f>
        <v/>
      </c>
      <c r="J3" s="276" t="str">
        <f>IF(VLOOKUP($B3,BDE_OCB_PCB!$B$3:$L$37,R$3,FALSE)="","",VLOOKUP($B3,BDE_OCB_PCB!$B$3:$L$37,R$3,FALSE))</f>
        <v/>
      </c>
      <c r="K3" s="187" t="str">
        <f>IF(I3="","NVT",G3)</f>
        <v>NVT</v>
      </c>
      <c r="L3" s="268" t="str">
        <f>IF(VLOOKUP($B3,BDE_OCB_PCB!$B$3:$L$37,T$3,FALSE)="","",VLOOKUP($B3,BDE_OCB_PCB!$B$3:$L$37,T$3,FALSE))</f>
        <v/>
      </c>
      <c r="M3" s="188" t="str">
        <f>IF(I3&lt;VLOOKUP(B3,'Aquon + RWS KRW'!B$3:I$202,8,FALSE),"Ja","Nee")</f>
        <v>Nee</v>
      </c>
      <c r="O3" s="189" t="str">
        <f>IF(I3="","NVT",M3)</f>
        <v>NVT</v>
      </c>
      <c r="Q3" s="274">
        <v>8</v>
      </c>
      <c r="R3" s="274">
        <v>9</v>
      </c>
      <c r="S3" s="274"/>
      <c r="T3" s="275">
        <v>11</v>
      </c>
    </row>
    <row r="4" spans="1:24" x14ac:dyDescent="0.25">
      <c r="A4" s="190" t="s">
        <v>3</v>
      </c>
      <c r="B4" s="191" t="s">
        <v>235</v>
      </c>
      <c r="C4" s="192" t="s">
        <v>11</v>
      </c>
      <c r="D4" s="193" t="s">
        <v>12</v>
      </c>
      <c r="E4" s="194">
        <v>1.6666666666666666E-4</v>
      </c>
      <c r="F4" s="195">
        <v>5.0000000000000001E-4</v>
      </c>
      <c r="G4" s="186" t="str">
        <f>IF(I4&gt;E4,IF(I4&lt;F4,Lijsten!A$2,Lijsten!A$3),Lijsten!A$1)</f>
        <v>&gt; Norm</v>
      </c>
      <c r="H4" s="186"/>
      <c r="I4" s="272" t="str">
        <f>IF(VLOOKUP($B4,BDE_OCB_PCB!$B$3:$L$37,Q$3,FALSE)="","",VLOOKUP($B4,BDE_OCB_PCB!$B$3:$L$37,Q$3,FALSE))</f>
        <v/>
      </c>
      <c r="J4" s="277" t="str">
        <f>IF(VLOOKUP($B4,BDE_OCB_PCB!$B$3:$L$37,R$3,FALSE)="","",VLOOKUP($B4,BDE_OCB_PCB!$B$3:$L$37,R$3,FALSE))</f>
        <v/>
      </c>
      <c r="K4" s="196" t="str">
        <f t="shared" ref="K4:K42" si="0">IF(I4="","NVT",G4)</f>
        <v>NVT</v>
      </c>
      <c r="L4" s="269" t="str">
        <f>IF(VLOOKUP($B4,BDE_OCB_PCB!$B$3:$L$37,T$3,FALSE)="","",VLOOKUP($B4,BDE_OCB_PCB!$B$3:$L$37,T$3,FALSE))</f>
        <v/>
      </c>
      <c r="M4" s="188" t="str">
        <f>IF(I4&lt;VLOOKUP(B4,'Aquon + RWS KRW'!B$3:I$202,8,FALSE),"Ja","Nee")</f>
        <v>Nee</v>
      </c>
      <c r="O4" s="197" t="str">
        <f t="shared" ref="O4:O66" si="1">IF(I4="","NVT",M4)</f>
        <v>NVT</v>
      </c>
    </row>
    <row r="5" spans="1:24" x14ac:dyDescent="0.25">
      <c r="A5" s="190" t="s">
        <v>3</v>
      </c>
      <c r="B5" s="191" t="s">
        <v>241</v>
      </c>
      <c r="C5" s="192" t="s">
        <v>20</v>
      </c>
      <c r="D5" s="193" t="s">
        <v>21</v>
      </c>
      <c r="E5" s="194">
        <v>1.6666666666666666E-4</v>
      </c>
      <c r="F5" s="195">
        <v>5.0000000000000001E-4</v>
      </c>
      <c r="G5" s="186" t="str">
        <f>IF(I5&gt;E5,IF(I5&lt;F5,Lijsten!A$2,Lijsten!A$3),Lijsten!A$1)</f>
        <v>&gt; Norm</v>
      </c>
      <c r="H5" s="186"/>
      <c r="I5" s="272" t="str">
        <f>IF(VLOOKUP($B5,BDE_OCB_PCB!$B$3:$L$37,Q$3,FALSE)="","",VLOOKUP($B5,BDE_OCB_PCB!$B$3:$L$37,Q$3,FALSE))</f>
        <v/>
      </c>
      <c r="J5" s="277" t="str">
        <f>IF(VLOOKUP($B5,BDE_OCB_PCB!$B$3:$L$37,R$3,FALSE)="","",VLOOKUP($B5,BDE_OCB_PCB!$B$3:$L$37,R$3,FALSE))</f>
        <v/>
      </c>
      <c r="K5" s="196" t="str">
        <f t="shared" si="0"/>
        <v>NVT</v>
      </c>
      <c r="L5" s="269" t="str">
        <f>IF(VLOOKUP($B5,BDE_OCB_PCB!$B$3:$L$37,T$3,FALSE)="","",VLOOKUP($B5,BDE_OCB_PCB!$B$3:$L$37,T$3,FALSE))</f>
        <v/>
      </c>
      <c r="M5" s="188" t="str">
        <f>IF(I5&lt;VLOOKUP(B5,'Aquon + RWS KRW'!B$3:I$202,8,FALSE),"Ja","Nee")</f>
        <v>Nee</v>
      </c>
      <c r="O5" s="197" t="str">
        <f t="shared" si="1"/>
        <v>NVT</v>
      </c>
    </row>
    <row r="6" spans="1:24" x14ac:dyDescent="0.25">
      <c r="A6" s="190" t="s">
        <v>3</v>
      </c>
      <c r="B6" s="191" t="s">
        <v>229</v>
      </c>
      <c r="C6" s="192" t="s">
        <v>5</v>
      </c>
      <c r="D6" s="193" t="s">
        <v>6</v>
      </c>
      <c r="E6" s="194">
        <v>1.6666666666666666E-4</v>
      </c>
      <c r="F6" s="195">
        <v>5.0000000000000001E-4</v>
      </c>
      <c r="G6" s="186" t="str">
        <f>IF(I6&gt;E6,IF(I6&lt;F6,Lijsten!A$2,Lijsten!A$3),Lijsten!A$1)</f>
        <v>&gt; Norm</v>
      </c>
      <c r="H6" s="186"/>
      <c r="I6" s="272" t="str">
        <f>IF(VLOOKUP($B6,BDE_OCB_PCB!$B$3:$L$37,Q$3,FALSE)="","",VLOOKUP($B6,BDE_OCB_PCB!$B$3:$L$37,Q$3,FALSE))</f>
        <v/>
      </c>
      <c r="J6" s="277" t="str">
        <f>IF(VLOOKUP($B6,BDE_OCB_PCB!$B$3:$L$37,R$3,FALSE)="","",VLOOKUP($B6,BDE_OCB_PCB!$B$3:$L$37,R$3,FALSE))</f>
        <v/>
      </c>
      <c r="K6" s="196" t="str">
        <f t="shared" si="0"/>
        <v>NVT</v>
      </c>
      <c r="L6" s="269" t="str">
        <f>IF(VLOOKUP($B6,BDE_OCB_PCB!$B$3:$L$37,T$3,FALSE)="","",VLOOKUP($B6,BDE_OCB_PCB!$B$3:$L$37,T$3,FALSE))</f>
        <v/>
      </c>
      <c r="M6" s="188" t="str">
        <f>IF(I6&lt;VLOOKUP(B6,'Aquon + RWS KRW'!B$3:I$202,8,FALSE),"Ja","Nee")</f>
        <v>Nee</v>
      </c>
      <c r="O6" s="197" t="str">
        <f t="shared" si="1"/>
        <v>NVT</v>
      </c>
    </row>
    <row r="7" spans="1:24" x14ac:dyDescent="0.25">
      <c r="A7" s="190" t="s">
        <v>3</v>
      </c>
      <c r="B7" s="191" t="s">
        <v>238</v>
      </c>
      <c r="C7" s="192" t="s">
        <v>17</v>
      </c>
      <c r="D7" s="193" t="s">
        <v>18</v>
      </c>
      <c r="E7" s="194">
        <v>1.6666666666666666E-4</v>
      </c>
      <c r="F7" s="195">
        <v>5.0000000000000001E-4</v>
      </c>
      <c r="G7" s="186" t="str">
        <f>IF(I7&gt;E7,IF(I7&lt;F7,Lijsten!A$2,Lijsten!A$3),Lijsten!A$1)</f>
        <v>&gt; Norm</v>
      </c>
      <c r="H7" s="186"/>
      <c r="I7" s="272" t="str">
        <f>IF(VLOOKUP($B7,BDE_OCB_PCB!$B$3:$L$37,Q$3,FALSE)="","",VLOOKUP($B7,BDE_OCB_PCB!$B$3:$L$37,Q$3,FALSE))</f>
        <v/>
      </c>
      <c r="J7" s="277" t="str">
        <f>IF(VLOOKUP($B7,BDE_OCB_PCB!$B$3:$L$37,R$3,FALSE)="","",VLOOKUP($B7,BDE_OCB_PCB!$B$3:$L$37,R$3,FALSE))</f>
        <v/>
      </c>
      <c r="K7" s="196" t="str">
        <f t="shared" si="0"/>
        <v>NVT</v>
      </c>
      <c r="L7" s="269" t="str">
        <f>IF(VLOOKUP($B7,BDE_OCB_PCB!$B$3:$L$37,T$3,FALSE)="","",VLOOKUP($B7,BDE_OCB_PCB!$B$3:$L$37,T$3,FALSE))</f>
        <v/>
      </c>
      <c r="M7" s="188" t="str">
        <f>IF(I7&lt;VLOOKUP(B7,'Aquon + RWS KRW'!B$3:I$202,8,FALSE),"Ja","Nee")</f>
        <v>Nee</v>
      </c>
      <c r="O7" s="197" t="str">
        <f t="shared" si="1"/>
        <v>NVT</v>
      </c>
    </row>
    <row r="8" spans="1:24" x14ac:dyDescent="0.25">
      <c r="A8" s="190" t="s">
        <v>3</v>
      </c>
      <c r="B8" s="191" t="s">
        <v>690</v>
      </c>
      <c r="C8" s="192" t="s">
        <v>14</v>
      </c>
      <c r="D8" s="193" t="s">
        <v>15</v>
      </c>
      <c r="E8" s="194">
        <v>1.6666666666666666E-4</v>
      </c>
      <c r="F8" s="195">
        <v>5.0000000000000001E-4</v>
      </c>
      <c r="G8" s="186" t="str">
        <f>IF(I8&gt;E8,IF(I8&lt;F8,Lijsten!A$2,Lijsten!A$3),Lijsten!A$1)</f>
        <v>&gt; Norm</v>
      </c>
      <c r="H8" s="186"/>
      <c r="I8" s="272" t="str">
        <f>IF(VLOOKUP($B8,BDE_OCB_PCB!$B$3:$L$37,Q$3,FALSE)="","",VLOOKUP($B8,BDE_OCB_PCB!$B$3:$L$37,Q$3,FALSE))</f>
        <v/>
      </c>
      <c r="J8" s="277" t="str">
        <f>IF(VLOOKUP($B8,BDE_OCB_PCB!$B$3:$L$37,R$3,FALSE)="","",VLOOKUP($B8,BDE_OCB_PCB!$B$3:$L$37,R$3,FALSE))</f>
        <v/>
      </c>
      <c r="K8" s="196" t="str">
        <f t="shared" si="0"/>
        <v>NVT</v>
      </c>
      <c r="L8" s="269" t="str">
        <f>IF(VLOOKUP($B8,BDE_OCB_PCB!$B$3:$L$37,T$3,FALSE)="","",VLOOKUP($B8,BDE_OCB_PCB!$B$3:$L$37,T$3,FALSE))</f>
        <v/>
      </c>
      <c r="M8" s="188" t="str">
        <f>IF(I8&lt;VLOOKUP(B8,'Aquon + RWS KRW'!B$3:I$202,8,FALSE),"Ja","Nee")</f>
        <v>Nee</v>
      </c>
      <c r="O8" s="197" t="str">
        <f t="shared" si="1"/>
        <v>NVT</v>
      </c>
    </row>
    <row r="9" spans="1:24" x14ac:dyDescent="0.25">
      <c r="A9" s="190" t="s">
        <v>3</v>
      </c>
      <c r="B9" s="191" t="s">
        <v>24</v>
      </c>
      <c r="C9" s="192" t="s">
        <v>23</v>
      </c>
      <c r="D9" s="193" t="s">
        <v>24</v>
      </c>
      <c r="E9" s="198">
        <v>1.6666666666666666E-4</v>
      </c>
      <c r="F9" s="195">
        <v>5.0000000000000001E-4</v>
      </c>
      <c r="G9" s="186" t="str">
        <f>IF(I9&gt;E9,IF(I9&lt;F9,Lijsten!A$2,Lijsten!A$3),Lijsten!A$1)</f>
        <v>&gt; Norm</v>
      </c>
      <c r="H9" s="186"/>
      <c r="I9" s="272" t="str">
        <f>IF(VLOOKUP($B9,BDE_OCB_PCB!$B$3:$L$37,Q$3,FALSE)="","",VLOOKUP($B9,BDE_OCB_PCB!$B$3:$L$37,Q$3,FALSE))</f>
        <v/>
      </c>
      <c r="J9" s="277" t="str">
        <f>IF(VLOOKUP($B9,BDE_OCB_PCB!$B$3:$L$37,R$3,FALSE)="","",VLOOKUP($B9,BDE_OCB_PCB!$B$3:$L$37,R$3,FALSE))</f>
        <v/>
      </c>
      <c r="K9" s="196" t="str">
        <f t="shared" si="0"/>
        <v>NVT</v>
      </c>
      <c r="L9" s="269" t="str">
        <f>IF(VLOOKUP($B9,BDE_OCB_PCB!$B$3:$L$37,T$3,FALSE)="","",VLOOKUP($B9,BDE_OCB_PCB!$B$3:$L$37,T$3,FALSE))</f>
        <v/>
      </c>
      <c r="M9" s="188" t="str">
        <f>IF(I9&lt;VLOOKUP(B9,'Aquon + RWS KRW'!B$3:I$202,8,FALSE),"Ja","Nee")</f>
        <v>Ja</v>
      </c>
      <c r="O9" s="197" t="str">
        <f t="shared" si="1"/>
        <v>NVT</v>
      </c>
    </row>
    <row r="10" spans="1:24" x14ac:dyDescent="0.25">
      <c r="A10" s="190" t="s">
        <v>25</v>
      </c>
      <c r="B10" s="191" t="s">
        <v>315</v>
      </c>
      <c r="C10" s="192" t="s">
        <v>69</v>
      </c>
      <c r="D10" s="193" t="s">
        <v>70</v>
      </c>
      <c r="E10" s="198">
        <v>2.1666666666666666E-3</v>
      </c>
      <c r="F10" s="199">
        <v>6.4999999999999997E-3</v>
      </c>
      <c r="G10" s="186" t="str">
        <f>IF(I10&gt;E10,IF(I10&lt;F10,Lijsten!A$2,Lijsten!A$3),Lijsten!A$1)</f>
        <v>&gt; Norm</v>
      </c>
      <c r="H10" s="186"/>
      <c r="I10" s="272" t="str">
        <f>IF(VLOOKUP($B10,Bijzonder!$B$3:$L$39,Q$3,FALSE)="","",VLOOKUP($B10,Bijzonder!$B$3:$L$39,Q$3,FALSE))</f>
        <v/>
      </c>
      <c r="J10" s="277" t="str">
        <f>IF(VLOOKUP($B10,Bijzonder!$B$3:$L$39,R$3,FALSE)="","",VLOOKUP($B10,Bijzonder!$B$3:$L$39,R$3,FALSE))</f>
        <v/>
      </c>
      <c r="K10" s="196" t="str">
        <f t="shared" si="0"/>
        <v>NVT</v>
      </c>
      <c r="L10" s="269" t="str">
        <f>IF(VLOOKUP($B10,Bijzonder!$B$3:$L$39,T$3,FALSE)="","",VLOOKUP($B10,Bijzonder!$B$3:$L$39,T$3,FALSE))</f>
        <v/>
      </c>
      <c r="M10" s="188" t="str">
        <f>IF(I10&lt;VLOOKUP(B10,'Aquon + RWS KRW'!B$3:I$202,8,FALSE),"Ja","Nee")</f>
        <v>Ja</v>
      </c>
      <c r="O10" s="197" t="str">
        <f t="shared" si="1"/>
        <v>NVT</v>
      </c>
    </row>
    <row r="11" spans="1:24" x14ac:dyDescent="0.25">
      <c r="A11" s="190" t="s">
        <v>25</v>
      </c>
      <c r="B11" s="191" t="s">
        <v>337</v>
      </c>
      <c r="C11" s="192" t="s">
        <v>90</v>
      </c>
      <c r="D11" s="193" t="s">
        <v>91</v>
      </c>
      <c r="E11" s="198">
        <v>2.1666666666666666E-3</v>
      </c>
      <c r="F11" s="199">
        <v>6.4999999999999997E-3</v>
      </c>
      <c r="G11" s="186" t="str">
        <f>IF(I11&gt;E11,IF(I11&lt;F11,Lijsten!A$2,Lijsten!A$3),Lijsten!A$1)</f>
        <v>&gt; Norm</v>
      </c>
      <c r="H11" s="186"/>
      <c r="I11" s="272" t="str">
        <f>IF(VLOOKUP($B11,Bijzonder!$B$3:$L$39,Q$3,FALSE)="","",VLOOKUP($B11,Bijzonder!$B$3:$L$39,Q$3,FALSE))</f>
        <v/>
      </c>
      <c r="J11" s="277" t="str">
        <f>IF(VLOOKUP($B11,Bijzonder!$B$3:$L$39,R$3,FALSE)="","",VLOOKUP($B11,Bijzonder!$B$3:$L$39,R$3,FALSE))</f>
        <v/>
      </c>
      <c r="K11" s="196" t="str">
        <f t="shared" ref="K11:K41" si="2">IF(I11="","NVT",G11)</f>
        <v>NVT</v>
      </c>
      <c r="L11" s="269" t="str">
        <f>IF(VLOOKUP($B11,Bijzonder!$B$3:$L$39,T$3,FALSE)="","",VLOOKUP($B11,Bijzonder!$B$3:$L$39,T$3,FALSE))</f>
        <v/>
      </c>
      <c r="M11" s="188" t="str">
        <f>IF(I11&lt;VLOOKUP(B11,'Aquon + RWS KRW'!B$3:I$202,8,FALSE),"Ja","Nee")</f>
        <v>Ja</v>
      </c>
      <c r="O11" s="197" t="str">
        <f t="shared" si="1"/>
        <v>NVT</v>
      </c>
    </row>
    <row r="12" spans="1:24" ht="16.5" customHeight="1" x14ac:dyDescent="0.35">
      <c r="A12" s="190" t="s">
        <v>25</v>
      </c>
      <c r="B12" s="191" t="s">
        <v>340</v>
      </c>
      <c r="C12" s="192" t="s">
        <v>93</v>
      </c>
      <c r="D12" s="193" t="s">
        <v>91</v>
      </c>
      <c r="E12" s="198">
        <v>2.1666666666666666E-3</v>
      </c>
      <c r="F12" s="199">
        <v>6.4999999999999997E-3</v>
      </c>
      <c r="G12" s="186" t="str">
        <f>IF(I12&gt;E12,IF(I12&lt;F12,Lijsten!A$2,Lijsten!A$3),Lijsten!A$1)</f>
        <v>&gt; Norm</v>
      </c>
      <c r="H12" s="186"/>
      <c r="I12" s="272" t="str">
        <f>IF(VLOOKUP($B12,Bijzonder!$B$3:$L$39,Q$3,FALSE)="","",VLOOKUP($B12,Bijzonder!$B$3:$L$39,Q$3,FALSE))</f>
        <v/>
      </c>
      <c r="J12" s="277" t="str">
        <f>IF(VLOOKUP($B12,Bijzonder!$B$3:$L$39,R$3,FALSE)="","",VLOOKUP($B12,Bijzonder!$B$3:$L$39,R$3,FALSE))</f>
        <v/>
      </c>
      <c r="K12" s="196" t="str">
        <f t="shared" si="2"/>
        <v>NVT</v>
      </c>
      <c r="L12" s="269" t="str">
        <f>IF(VLOOKUP($B12,Bijzonder!$B$3:$L$39,T$3,FALSE)="","",VLOOKUP($B12,Bijzonder!$B$3:$L$39,T$3,FALSE))</f>
        <v/>
      </c>
      <c r="M12" s="188" t="str">
        <f>IF(I12&lt;VLOOKUP(B12,'Aquon + RWS KRW'!B$3:I$202,8,FALSE),"Ja","Nee")</f>
        <v>Ja</v>
      </c>
      <c r="O12" s="197" t="str">
        <f t="shared" si="1"/>
        <v>NVT</v>
      </c>
      <c r="S12" s="200"/>
      <c r="T12" s="200"/>
      <c r="U12" s="332"/>
      <c r="V12" s="332"/>
      <c r="W12" s="332"/>
      <c r="X12" s="332"/>
    </row>
    <row r="13" spans="1:24" x14ac:dyDescent="0.25">
      <c r="A13" s="190" t="s">
        <v>25</v>
      </c>
      <c r="B13" s="191" t="s">
        <v>758</v>
      </c>
      <c r="C13" s="192" t="s">
        <v>72</v>
      </c>
      <c r="D13" s="193" t="s">
        <v>70</v>
      </c>
      <c r="E13" s="198">
        <v>2.1666666666666666E-3</v>
      </c>
      <c r="F13" s="199">
        <v>6.4999999999999997E-3</v>
      </c>
      <c r="G13" s="186" t="str">
        <f>IF(I13&gt;E13,IF(I13&lt;F13,Lijsten!A$2,Lijsten!A$3),Lijsten!A$1)</f>
        <v>&gt; Norm</v>
      </c>
      <c r="H13" s="186"/>
      <c r="I13" s="272" t="str">
        <f>IF(VLOOKUP($B13,Bijzonder!$B$3:$L$39,Q$3,FALSE)="","",VLOOKUP($B13,Bijzonder!$B$3:$L$39,Q$3,FALSE))</f>
        <v/>
      </c>
      <c r="J13" s="277" t="str">
        <f>IF(VLOOKUP($B13,Bijzonder!$B$3:$L$39,R$3,FALSE)="","",VLOOKUP($B13,Bijzonder!$B$3:$L$39,R$3,FALSE))</f>
        <v/>
      </c>
      <c r="K13" s="196" t="str">
        <f t="shared" si="2"/>
        <v>NVT</v>
      </c>
      <c r="L13" s="269" t="str">
        <f>IF(VLOOKUP($B13,Bijzonder!$B$3:$L$39,T$3,FALSE)="","",VLOOKUP($B13,Bijzonder!$B$3:$L$39,T$3,FALSE))</f>
        <v/>
      </c>
      <c r="M13" s="188" t="str">
        <f>IF(I13&lt;VLOOKUP(B13,'Aquon + RWS KRW'!B$3:I$202,8,FALSE),"Ja","Nee")</f>
        <v>Ja</v>
      </c>
      <c r="O13" s="197" t="str">
        <f t="shared" si="1"/>
        <v>NVT</v>
      </c>
      <c r="S13" s="176"/>
      <c r="T13" s="176"/>
      <c r="U13" s="176"/>
      <c r="V13" s="176"/>
      <c r="W13" s="176"/>
      <c r="X13" s="176"/>
    </row>
    <row r="14" spans="1:24" x14ac:dyDescent="0.25">
      <c r="A14" s="190" t="s">
        <v>25</v>
      </c>
      <c r="B14" s="191" t="s">
        <v>318</v>
      </c>
      <c r="C14" s="192" t="s">
        <v>74</v>
      </c>
      <c r="D14" s="193" t="s">
        <v>70</v>
      </c>
      <c r="E14" s="198">
        <v>2.1666666666666666E-3</v>
      </c>
      <c r="F14" s="199">
        <v>6.4999999999999997E-3</v>
      </c>
      <c r="G14" s="186" t="str">
        <f>IF(I14&gt;E14,IF(I14&lt;F14,Lijsten!A$2,Lijsten!A$3),Lijsten!A$1)</f>
        <v>&gt; Norm</v>
      </c>
      <c r="H14" s="186"/>
      <c r="I14" s="272" t="str">
        <f>IF(VLOOKUP($B14,Bijzonder!$B$3:$L$39,Q$3,FALSE)="","",VLOOKUP($B14,Bijzonder!$B$3:$L$39,Q$3,FALSE))</f>
        <v/>
      </c>
      <c r="J14" s="277" t="str">
        <f>IF(VLOOKUP($B14,Bijzonder!$B$3:$L$39,R$3,FALSE)="","",VLOOKUP($B14,Bijzonder!$B$3:$L$39,R$3,FALSE))</f>
        <v/>
      </c>
      <c r="K14" s="196" t="str">
        <f t="shared" si="2"/>
        <v>NVT</v>
      </c>
      <c r="L14" s="269" t="str">
        <f>IF(VLOOKUP($B14,Bijzonder!$B$3:$L$39,T$3,FALSE)="","",VLOOKUP($B14,Bijzonder!$B$3:$L$39,T$3,FALSE))</f>
        <v/>
      </c>
      <c r="M14" s="188" t="str">
        <f>IF(I14&lt;VLOOKUP(B14,'Aquon + RWS KRW'!B$3:I$202,8,FALSE),"Ja","Nee")</f>
        <v>Ja</v>
      </c>
      <c r="O14" s="197" t="str">
        <f t="shared" si="1"/>
        <v>NVT</v>
      </c>
      <c r="S14" s="186"/>
      <c r="T14" s="186"/>
      <c r="U14" s="201"/>
      <c r="V14" s="202"/>
      <c r="W14" s="201"/>
      <c r="X14" s="203"/>
    </row>
    <row r="15" spans="1:24" x14ac:dyDescent="0.25">
      <c r="A15" s="190" t="s">
        <v>25</v>
      </c>
      <c r="B15" s="191" t="s">
        <v>343</v>
      </c>
      <c r="C15" s="192" t="s">
        <v>95</v>
      </c>
      <c r="D15" s="193" t="s">
        <v>91</v>
      </c>
      <c r="E15" s="198">
        <v>2.1666666666666666E-3</v>
      </c>
      <c r="F15" s="199">
        <v>6.4999999999999997E-3</v>
      </c>
      <c r="G15" s="186" t="str">
        <f>IF(I15&gt;E15,IF(I15&lt;F15,Lijsten!A$2,Lijsten!A$3),Lijsten!A$1)</f>
        <v>&gt; Norm</v>
      </c>
      <c r="H15" s="186"/>
      <c r="I15" s="272" t="str">
        <f>IF(VLOOKUP($B15,Bijzonder!$B$3:$L$39,Q$3,FALSE)="","",VLOOKUP($B15,Bijzonder!$B$3:$L$39,Q$3,FALSE))</f>
        <v/>
      </c>
      <c r="J15" s="277" t="str">
        <f>IF(VLOOKUP($B15,Bijzonder!$B$3:$L$39,R$3,FALSE)="","",VLOOKUP($B15,Bijzonder!$B$3:$L$39,R$3,FALSE))</f>
        <v/>
      </c>
      <c r="K15" s="196" t="str">
        <f t="shared" si="2"/>
        <v>NVT</v>
      </c>
      <c r="L15" s="269" t="str">
        <f>IF(VLOOKUP($B15,Bijzonder!$B$3:$L$39,T$3,FALSE)="","",VLOOKUP($B15,Bijzonder!$B$3:$L$39,T$3,FALSE))</f>
        <v/>
      </c>
      <c r="M15" s="188" t="str">
        <f>IF(I15&lt;VLOOKUP(B15,'Aquon + RWS KRW'!B$3:I$202,8,FALSE),"Ja","Nee")</f>
        <v>Ja</v>
      </c>
      <c r="O15" s="197" t="str">
        <f t="shared" si="1"/>
        <v>NVT</v>
      </c>
    </row>
    <row r="16" spans="1:24" x14ac:dyDescent="0.25">
      <c r="A16" s="190" t="s">
        <v>25</v>
      </c>
      <c r="B16" s="191" t="s">
        <v>759</v>
      </c>
      <c r="C16" s="192" t="s">
        <v>76</v>
      </c>
      <c r="D16" s="193" t="s">
        <v>70</v>
      </c>
      <c r="E16" s="198">
        <v>2.1666666666666666E-3</v>
      </c>
      <c r="F16" s="199">
        <v>6.4999999999999997E-3</v>
      </c>
      <c r="G16" s="186" t="str">
        <f>IF(I16&gt;E16,IF(I16&lt;F16,Lijsten!A$2,Lijsten!A$3),Lijsten!A$1)</f>
        <v>&gt; Norm</v>
      </c>
      <c r="H16" s="186"/>
      <c r="I16" s="272" t="str">
        <f>IF(VLOOKUP($B16,Bijzonder!$B$3:$L$39,Q$3,FALSE)="","",VLOOKUP($B16,Bijzonder!$B$3:$L$39,Q$3,FALSE))</f>
        <v/>
      </c>
      <c r="J16" s="277" t="str">
        <f>IF(VLOOKUP($B16,Bijzonder!$B$3:$L$39,R$3,FALSE)="","",VLOOKUP($B16,Bijzonder!$B$3:$L$39,R$3,FALSE))</f>
        <v/>
      </c>
      <c r="K16" s="196" t="str">
        <f t="shared" si="2"/>
        <v>NVT</v>
      </c>
      <c r="L16" s="269" t="str">
        <f>IF(VLOOKUP($B16,Bijzonder!$B$3:$L$39,T$3,FALSE)="","",VLOOKUP($B16,Bijzonder!$B$3:$L$39,T$3,FALSE))</f>
        <v/>
      </c>
      <c r="M16" s="188" t="str">
        <f>IF(I16&lt;VLOOKUP(B16,'Aquon + RWS KRW'!B$3:I$202,8,FALSE),"Ja","Nee")</f>
        <v>Ja</v>
      </c>
      <c r="O16" s="197" t="str">
        <f t="shared" si="1"/>
        <v>NVT</v>
      </c>
    </row>
    <row r="17" spans="1:15" x14ac:dyDescent="0.25">
      <c r="A17" s="190" t="s">
        <v>25</v>
      </c>
      <c r="B17" s="191" t="s">
        <v>760</v>
      </c>
      <c r="C17" s="192" t="s">
        <v>78</v>
      </c>
      <c r="D17" s="193" t="s">
        <v>70</v>
      </c>
      <c r="E17" s="198">
        <v>2.1666666666666666E-3</v>
      </c>
      <c r="F17" s="199">
        <v>6.4999999999999997E-3</v>
      </c>
      <c r="G17" s="186" t="str">
        <f>IF(I17&gt;E17,IF(I17&lt;F17,Lijsten!A$2,Lijsten!A$3),Lijsten!A$1)</f>
        <v>&gt; Norm</v>
      </c>
      <c r="H17" s="186"/>
      <c r="I17" s="272" t="str">
        <f>IF(VLOOKUP($B17,Bijzonder!$B$3:$L$39,Q$3,FALSE)="","",VLOOKUP($B17,Bijzonder!$B$3:$L$39,Q$3,FALSE))</f>
        <v/>
      </c>
      <c r="J17" s="277" t="str">
        <f>IF(VLOOKUP($B17,Bijzonder!$B$3:$L$39,R$3,FALSE)="","",VLOOKUP($B17,Bijzonder!$B$3:$L$39,R$3,FALSE))</f>
        <v/>
      </c>
      <c r="K17" s="196" t="str">
        <f t="shared" si="2"/>
        <v>NVT</v>
      </c>
      <c r="L17" s="269" t="str">
        <f>IF(VLOOKUP($B17,Bijzonder!$B$3:$L$39,T$3,FALSE)="","",VLOOKUP($B17,Bijzonder!$B$3:$L$39,T$3,FALSE))</f>
        <v/>
      </c>
      <c r="M17" s="188" t="str">
        <f>IF(I17&lt;VLOOKUP(B17,'Aquon + RWS KRW'!B$3:I$202,8,FALSE),"Ja","Nee")</f>
        <v>Ja</v>
      </c>
      <c r="O17" s="197" t="str">
        <f t="shared" si="1"/>
        <v>NVT</v>
      </c>
    </row>
    <row r="18" spans="1:15" x14ac:dyDescent="0.25">
      <c r="A18" s="190" t="s">
        <v>25</v>
      </c>
      <c r="B18" s="191" t="s">
        <v>346</v>
      </c>
      <c r="C18" s="192" t="s">
        <v>97</v>
      </c>
      <c r="D18" s="193" t="s">
        <v>91</v>
      </c>
      <c r="E18" s="198">
        <v>2.1666666666666666E-3</v>
      </c>
      <c r="F18" s="199">
        <v>6.4999999999999997E-3</v>
      </c>
      <c r="G18" s="186" t="str">
        <f>IF(I18&gt;E18,IF(I18&lt;F18,Lijsten!A$2,Lijsten!A$3),Lijsten!A$1)</f>
        <v>&gt; Norm</v>
      </c>
      <c r="H18" s="186"/>
      <c r="I18" s="272" t="str">
        <f>IF(VLOOKUP($B18,Bijzonder!$B$3:$L$39,Q$3,FALSE)="","",VLOOKUP($B18,Bijzonder!$B$3:$L$39,Q$3,FALSE))</f>
        <v/>
      </c>
      <c r="J18" s="277" t="str">
        <f>IF(VLOOKUP($B18,Bijzonder!$B$3:$L$39,R$3,FALSE)="","",VLOOKUP($B18,Bijzonder!$B$3:$L$39,R$3,FALSE))</f>
        <v/>
      </c>
      <c r="K18" s="196" t="str">
        <f t="shared" si="2"/>
        <v>NVT</v>
      </c>
      <c r="L18" s="269" t="str">
        <f>IF(VLOOKUP($B18,Bijzonder!$B$3:$L$39,T$3,FALSE)="","",VLOOKUP($B18,Bijzonder!$B$3:$L$39,T$3,FALSE))</f>
        <v/>
      </c>
      <c r="M18" s="188" t="str">
        <f>IF(I18&lt;VLOOKUP(B18,'Aquon + RWS KRW'!B$3:I$202,8,FALSE),"Ja","Nee")</f>
        <v>Ja</v>
      </c>
      <c r="O18" s="197" t="str">
        <f t="shared" si="1"/>
        <v>NVT</v>
      </c>
    </row>
    <row r="19" spans="1:15" x14ac:dyDescent="0.25">
      <c r="A19" s="190" t="s">
        <v>25</v>
      </c>
      <c r="B19" s="191" t="s">
        <v>349</v>
      </c>
      <c r="C19" s="192" t="s">
        <v>99</v>
      </c>
      <c r="D19" s="193" t="s">
        <v>91</v>
      </c>
      <c r="E19" s="198">
        <v>2.1666666666666666E-3</v>
      </c>
      <c r="F19" s="199">
        <v>6.4999999999999997E-3</v>
      </c>
      <c r="G19" s="186" t="str">
        <f>IF(I19&gt;E19,IF(I19&lt;F19,Lijsten!A$2,Lijsten!A$3),Lijsten!A$1)</f>
        <v>&gt; Norm</v>
      </c>
      <c r="H19" s="186"/>
      <c r="I19" s="272" t="str">
        <f>IF(VLOOKUP($B19,Bijzonder!$B$3:$L$39,Q$3,FALSE)="","",VLOOKUP($B19,Bijzonder!$B$3:$L$39,Q$3,FALSE))</f>
        <v/>
      </c>
      <c r="J19" s="277" t="str">
        <f>IF(VLOOKUP($B19,Bijzonder!$B$3:$L$39,R$3,FALSE)="","",VLOOKUP($B19,Bijzonder!$B$3:$L$39,R$3,FALSE))</f>
        <v/>
      </c>
      <c r="K19" s="196" t="str">
        <f t="shared" si="2"/>
        <v>NVT</v>
      </c>
      <c r="L19" s="269" t="str">
        <f>IF(VLOOKUP($B19,Bijzonder!$B$3:$L$39,T$3,FALSE)="","",VLOOKUP($B19,Bijzonder!$B$3:$L$39,T$3,FALSE))</f>
        <v/>
      </c>
      <c r="M19" s="188" t="str">
        <f>IF(I19&lt;VLOOKUP(B19,'Aquon + RWS KRW'!B$3:I$202,8,FALSE),"Ja","Nee")</f>
        <v>Ja</v>
      </c>
      <c r="O19" s="197" t="str">
        <f t="shared" si="1"/>
        <v>NVT</v>
      </c>
    </row>
    <row r="20" spans="1:15" x14ac:dyDescent="0.25">
      <c r="A20" s="190" t="s">
        <v>25</v>
      </c>
      <c r="B20" s="191" t="s">
        <v>322</v>
      </c>
      <c r="C20" s="192" t="s">
        <v>80</v>
      </c>
      <c r="D20" s="193" t="s">
        <v>70</v>
      </c>
      <c r="E20" s="198">
        <v>2.1666666666666666E-3</v>
      </c>
      <c r="F20" s="199">
        <v>6.4999999999999997E-3</v>
      </c>
      <c r="G20" s="186" t="str">
        <f>IF(I20&gt;E20,IF(I20&lt;F20,Lijsten!A$2,Lijsten!A$3),Lijsten!A$1)</f>
        <v>&gt; Norm</v>
      </c>
      <c r="H20" s="186"/>
      <c r="I20" s="272" t="str">
        <f>IF(VLOOKUP($B20,Bijzonder!$B$3:$L$39,Q$3,FALSE)="","",VLOOKUP($B20,Bijzonder!$B$3:$L$39,Q$3,FALSE))</f>
        <v/>
      </c>
      <c r="J20" s="277" t="str">
        <f>IF(VLOOKUP($B20,Bijzonder!$B$3:$L$39,R$3,FALSE)="","",VLOOKUP($B20,Bijzonder!$B$3:$L$39,R$3,FALSE))</f>
        <v/>
      </c>
      <c r="K20" s="196" t="str">
        <f t="shared" si="2"/>
        <v>NVT</v>
      </c>
      <c r="L20" s="269" t="str">
        <f>IF(VLOOKUP($B20,Bijzonder!$B$3:$L$39,T$3,FALSE)="","",VLOOKUP($B20,Bijzonder!$B$3:$L$39,T$3,FALSE))</f>
        <v/>
      </c>
      <c r="M20" s="188" t="str">
        <f>IF(I20&lt;VLOOKUP(B20,'Aquon + RWS KRW'!B$3:I$202,8,FALSE),"Ja","Nee")</f>
        <v>Ja</v>
      </c>
      <c r="O20" s="197" t="str">
        <f t="shared" si="1"/>
        <v>NVT</v>
      </c>
    </row>
    <row r="21" spans="1:15" x14ac:dyDescent="0.25">
      <c r="A21" s="190" t="s">
        <v>25</v>
      </c>
      <c r="B21" s="191" t="s">
        <v>352</v>
      </c>
      <c r="C21" s="192" t="s">
        <v>101</v>
      </c>
      <c r="D21" s="193" t="s">
        <v>91</v>
      </c>
      <c r="E21" s="198">
        <v>2.1666666666666666E-3</v>
      </c>
      <c r="F21" s="199">
        <v>6.4999999999999997E-3</v>
      </c>
      <c r="G21" s="186" t="str">
        <f>IF(I21&gt;E21,IF(I21&lt;F21,Lijsten!A$2,Lijsten!A$3),Lijsten!A$1)</f>
        <v>&gt; Norm</v>
      </c>
      <c r="H21" s="186"/>
      <c r="I21" s="272" t="str">
        <f>IF(VLOOKUP($B21,Bijzonder!$B$3:$L$39,Q$3,FALSE)="","",VLOOKUP($B21,Bijzonder!$B$3:$L$39,Q$3,FALSE))</f>
        <v/>
      </c>
      <c r="J21" s="277" t="str">
        <f>IF(VLOOKUP($B21,Bijzonder!$B$3:$L$39,R$3,FALSE)="","",VLOOKUP($B21,Bijzonder!$B$3:$L$39,R$3,FALSE))</f>
        <v/>
      </c>
      <c r="K21" s="196" t="str">
        <f t="shared" si="2"/>
        <v>NVT</v>
      </c>
      <c r="L21" s="269" t="str">
        <f>IF(VLOOKUP($B21,Bijzonder!$B$3:$L$39,T$3,FALSE)="","",VLOOKUP($B21,Bijzonder!$B$3:$L$39,T$3,FALSE))</f>
        <v/>
      </c>
      <c r="M21" s="188" t="str">
        <f>IF(I21&lt;VLOOKUP(B21,'Aquon + RWS KRW'!B$3:I$202,8,FALSE),"Ja","Nee")</f>
        <v>Ja</v>
      </c>
      <c r="O21" s="197" t="str">
        <f t="shared" si="1"/>
        <v>NVT</v>
      </c>
    </row>
    <row r="22" spans="1:15" x14ac:dyDescent="0.25">
      <c r="A22" s="190" t="s">
        <v>25</v>
      </c>
      <c r="B22" s="191" t="s">
        <v>325</v>
      </c>
      <c r="C22" s="192" t="s">
        <v>82</v>
      </c>
      <c r="D22" s="193" t="s">
        <v>70</v>
      </c>
      <c r="E22" s="198">
        <v>2.1666666666666666E-3</v>
      </c>
      <c r="F22" s="199">
        <v>6.4999999999999997E-3</v>
      </c>
      <c r="G22" s="186" t="str">
        <f>IF(I22&gt;E22,IF(I22&lt;F22,Lijsten!A$2,Lijsten!A$3),Lijsten!A$1)</f>
        <v>&gt; Norm</v>
      </c>
      <c r="H22" s="186"/>
      <c r="I22" s="272" t="str">
        <f>IF(VLOOKUP($B22,Bijzonder!$B$3:$L$39,Q$3,FALSE)="","",VLOOKUP($B22,Bijzonder!$B$3:$L$39,Q$3,FALSE))</f>
        <v/>
      </c>
      <c r="J22" s="277" t="str">
        <f>IF(VLOOKUP($B22,Bijzonder!$B$3:$L$39,R$3,FALSE)="","",VLOOKUP($B22,Bijzonder!$B$3:$L$39,R$3,FALSE))</f>
        <v/>
      </c>
      <c r="K22" s="196" t="str">
        <f t="shared" si="2"/>
        <v>NVT</v>
      </c>
      <c r="L22" s="269" t="str">
        <f>IF(VLOOKUP($B22,Bijzonder!$B$3:$L$39,T$3,FALSE)="","",VLOOKUP($B22,Bijzonder!$B$3:$L$39,T$3,FALSE))</f>
        <v/>
      </c>
      <c r="M22" s="188" t="str">
        <f>IF(I22&lt;VLOOKUP(B22,'Aquon + RWS KRW'!B$3:I$202,8,FALSE),"Ja","Nee")</f>
        <v>Ja</v>
      </c>
      <c r="O22" s="197" t="str">
        <f t="shared" si="1"/>
        <v>NVT</v>
      </c>
    </row>
    <row r="23" spans="1:15" x14ac:dyDescent="0.25">
      <c r="A23" s="190" t="s">
        <v>25</v>
      </c>
      <c r="B23" s="191" t="s">
        <v>722</v>
      </c>
      <c r="C23" s="192" t="s">
        <v>55</v>
      </c>
      <c r="D23" s="193" t="s">
        <v>56</v>
      </c>
      <c r="E23" s="198">
        <v>5.3333333333333336E-4</v>
      </c>
      <c r="F23" s="204">
        <v>1.6000000000000001E-3</v>
      </c>
      <c r="G23" s="186" t="str">
        <f>IF(I23&gt;E23,IF(I23&lt;F23,Lijsten!A$2,Lijsten!A$3),Lijsten!A$1)</f>
        <v>&gt; Norm</v>
      </c>
      <c r="H23" s="186"/>
      <c r="I23" s="272" t="str">
        <f>IF(VLOOKUP($B23,Bijzonder!$B$3:$L$39,Q$3,FALSE)="","",VLOOKUP($B23,Bijzonder!$B$3:$L$39,Q$3,FALSE))</f>
        <v/>
      </c>
      <c r="J23" s="277" t="str">
        <f>IF(VLOOKUP($B23,Bijzonder!$B$3:$L$39,R$3,FALSE)="","",VLOOKUP($B23,Bijzonder!$B$3:$L$39,R$3,FALSE))</f>
        <v/>
      </c>
      <c r="K23" s="196" t="str">
        <f t="shared" si="2"/>
        <v>NVT</v>
      </c>
      <c r="L23" s="269" t="str">
        <f>IF(VLOOKUP($B23,Bijzonder!$B$3:$L$39,T$3,FALSE)="","",VLOOKUP($B23,Bijzonder!$B$3:$L$39,T$3,FALSE))</f>
        <v/>
      </c>
      <c r="M23" s="188" t="str">
        <f>IF(I23&lt;VLOOKUP(B23,'Aquon + RWS KRW'!B$3:I$202,8,FALSE),"Ja","Nee")</f>
        <v>Ja</v>
      </c>
      <c r="O23" s="197" t="str">
        <f t="shared" si="1"/>
        <v>NVT</v>
      </c>
    </row>
    <row r="24" spans="1:15" x14ac:dyDescent="0.25">
      <c r="A24" s="190" t="s">
        <v>25</v>
      </c>
      <c r="B24" s="191" t="s">
        <v>328</v>
      </c>
      <c r="C24" s="192" t="s">
        <v>84</v>
      </c>
      <c r="D24" s="193" t="s">
        <v>70</v>
      </c>
      <c r="E24" s="198">
        <v>2.1666666666666666E-3</v>
      </c>
      <c r="F24" s="199">
        <v>6.4999999999999997E-3</v>
      </c>
      <c r="G24" s="186" t="str">
        <f>IF(I24&gt;E24,IF(I24&lt;F24,Lijsten!A$2,Lijsten!A$3),Lijsten!A$1)</f>
        <v>&gt; Norm</v>
      </c>
      <c r="H24" s="186"/>
      <c r="I24" s="272" t="str">
        <f>IF(VLOOKUP($B24,Bijzonder!$B$3:$L$39,Q$3,FALSE)="","",VLOOKUP($B24,Bijzonder!$B$3:$L$39,Q$3,FALSE))</f>
        <v/>
      </c>
      <c r="J24" s="277" t="str">
        <f>IF(VLOOKUP($B24,Bijzonder!$B$3:$L$39,R$3,FALSE)="","",VLOOKUP($B24,Bijzonder!$B$3:$L$39,R$3,FALSE))</f>
        <v/>
      </c>
      <c r="K24" s="196" t="str">
        <f t="shared" si="2"/>
        <v>NVT</v>
      </c>
      <c r="L24" s="269" t="str">
        <f>IF(VLOOKUP($B24,Bijzonder!$B$3:$L$39,T$3,FALSE)="","",VLOOKUP($B24,Bijzonder!$B$3:$L$39,T$3,FALSE))</f>
        <v/>
      </c>
      <c r="M24" s="188" t="str">
        <f>IF(I24&lt;VLOOKUP(B24,'Aquon + RWS KRW'!B$3:I$202,8,FALSE),"Ja","Nee")</f>
        <v>Ja</v>
      </c>
      <c r="O24" s="197" t="str">
        <f t="shared" si="1"/>
        <v>NVT</v>
      </c>
    </row>
    <row r="25" spans="1:15" x14ac:dyDescent="0.25">
      <c r="A25" s="190" t="s">
        <v>25</v>
      </c>
      <c r="B25" s="191" t="s">
        <v>331</v>
      </c>
      <c r="C25" s="192" t="s">
        <v>86</v>
      </c>
      <c r="D25" s="193" t="s">
        <v>70</v>
      </c>
      <c r="E25" s="198">
        <v>2.1666666666666666E-3</v>
      </c>
      <c r="F25" s="199">
        <v>6.4999999999999997E-3</v>
      </c>
      <c r="G25" s="186" t="str">
        <f>IF(I25&gt;E25,IF(I25&lt;F25,Lijsten!A$2,Lijsten!A$3),Lijsten!A$1)</f>
        <v>&gt; Norm</v>
      </c>
      <c r="H25" s="186"/>
      <c r="I25" s="272" t="str">
        <f>IF(VLOOKUP($B25,Bijzonder!$B$3:$L$39,Q$3,FALSE)="","",VLOOKUP($B25,Bijzonder!$B$3:$L$39,Q$3,FALSE))</f>
        <v/>
      </c>
      <c r="J25" s="277" t="str">
        <f>IF(VLOOKUP($B25,Bijzonder!$B$3:$L$39,R$3,FALSE)="","",VLOOKUP($B25,Bijzonder!$B$3:$L$39,R$3,FALSE))</f>
        <v/>
      </c>
      <c r="K25" s="196" t="str">
        <f t="shared" si="2"/>
        <v>NVT</v>
      </c>
      <c r="L25" s="269" t="str">
        <f>IF(VLOOKUP($B25,Bijzonder!$B$3:$L$39,T$3,FALSE)="","",VLOOKUP($B25,Bijzonder!$B$3:$L$39,T$3,FALSE))</f>
        <v/>
      </c>
      <c r="M25" s="188" t="str">
        <f>IF(I25&lt;VLOOKUP(B25,'Aquon + RWS KRW'!B$3:I$202,8,FALSE),"Ja","Nee")</f>
        <v>Ja</v>
      </c>
      <c r="O25" s="197" t="str">
        <f t="shared" si="1"/>
        <v>NVT</v>
      </c>
    </row>
    <row r="26" spans="1:15" x14ac:dyDescent="0.25">
      <c r="A26" s="190" t="s">
        <v>25</v>
      </c>
      <c r="B26" s="191" t="s">
        <v>356</v>
      </c>
      <c r="C26" s="192" t="s">
        <v>103</v>
      </c>
      <c r="D26" s="193" t="s">
        <v>91</v>
      </c>
      <c r="E26" s="198">
        <v>2.1666666666666666E-3</v>
      </c>
      <c r="F26" s="199">
        <v>6.4999999999999997E-3</v>
      </c>
      <c r="G26" s="186" t="str">
        <f>IF(I26&gt;E26,IF(I26&lt;F26,Lijsten!A$2,Lijsten!A$3),Lijsten!A$1)</f>
        <v>&gt; Norm</v>
      </c>
      <c r="H26" s="186"/>
      <c r="I26" s="272" t="str">
        <f>IF(VLOOKUP($B26,Bijzonder!$B$3:$L$39,Q$3,FALSE)="","",VLOOKUP($B26,Bijzonder!$B$3:$L$39,Q$3,FALSE))</f>
        <v/>
      </c>
      <c r="J26" s="277" t="str">
        <f>IF(VLOOKUP($B26,Bijzonder!$B$3:$L$39,R$3,FALSE)="","",VLOOKUP($B26,Bijzonder!$B$3:$L$39,R$3,FALSE))</f>
        <v/>
      </c>
      <c r="K26" s="196" t="str">
        <f t="shared" si="2"/>
        <v>NVT</v>
      </c>
      <c r="L26" s="269" t="str">
        <f>IF(VLOOKUP($B26,Bijzonder!$B$3:$L$39,T$3,FALSE)="","",VLOOKUP($B26,Bijzonder!$B$3:$L$39,T$3,FALSE))</f>
        <v/>
      </c>
      <c r="M26" s="188" t="str">
        <f>IF(I26&lt;VLOOKUP(B26,'Aquon + RWS KRW'!B$3:I$202,8,FALSE),"Ja","Nee")</f>
        <v>Ja</v>
      </c>
      <c r="O26" s="197" t="str">
        <f t="shared" si="1"/>
        <v>NVT</v>
      </c>
    </row>
    <row r="27" spans="1:15" x14ac:dyDescent="0.25">
      <c r="A27" s="190" t="s">
        <v>25</v>
      </c>
      <c r="B27" s="191" t="s">
        <v>334</v>
      </c>
      <c r="C27" s="192" t="s">
        <v>88</v>
      </c>
      <c r="D27" s="193" t="s">
        <v>70</v>
      </c>
      <c r="E27" s="198">
        <v>2.1666666666666666E-3</v>
      </c>
      <c r="F27" s="199">
        <v>6.4999999999999997E-3</v>
      </c>
      <c r="G27" s="186" t="str">
        <f>IF(I27&gt;E27,IF(I27&lt;F27,Lijsten!A$2,Lijsten!A$3),Lijsten!A$1)</f>
        <v>&gt; Norm</v>
      </c>
      <c r="H27" s="186"/>
      <c r="I27" s="272" t="str">
        <f>IF(VLOOKUP($B27,Bijzonder!$B$3:$L$39,Q$3,FALSE)="","",VLOOKUP($B27,Bijzonder!$B$3:$L$39,Q$3,FALSE))</f>
        <v/>
      </c>
      <c r="J27" s="277" t="str">
        <f>IF(VLOOKUP($B27,Bijzonder!$B$3:$L$39,R$3,FALSE)="","",VLOOKUP($B27,Bijzonder!$B$3:$L$39,R$3,FALSE))</f>
        <v/>
      </c>
      <c r="K27" s="196" t="str">
        <f t="shared" si="2"/>
        <v>NVT</v>
      </c>
      <c r="L27" s="269" t="str">
        <f>IF(VLOOKUP($B27,Bijzonder!$B$3:$L$39,T$3,FALSE)="","",VLOOKUP($B27,Bijzonder!$B$3:$L$39,T$3,FALSE))</f>
        <v/>
      </c>
      <c r="M27" s="188" t="str">
        <f>IF(I27&lt;VLOOKUP(B27,'Aquon + RWS KRW'!B$3:I$202,8,FALSE),"Ja","Nee")</f>
        <v>Ja</v>
      </c>
      <c r="O27" s="197" t="str">
        <f t="shared" si="1"/>
        <v>NVT</v>
      </c>
    </row>
    <row r="28" spans="1:15" x14ac:dyDescent="0.25">
      <c r="A28" s="190" t="s">
        <v>25</v>
      </c>
      <c r="B28" s="191" t="s">
        <v>35</v>
      </c>
      <c r="C28" s="192" t="s">
        <v>27</v>
      </c>
      <c r="D28" s="193" t="s">
        <v>28</v>
      </c>
      <c r="E28" s="198">
        <v>1.1333333333333332E-3</v>
      </c>
      <c r="F28" s="195">
        <v>3.3999999999999998E-3</v>
      </c>
      <c r="G28" s="186" t="str">
        <f>IF(I28&gt;E28,IF(I28&lt;F28,Lijsten!A$2,Lijsten!A$3),Lijsten!A$1)</f>
        <v>&gt; Norm</v>
      </c>
      <c r="H28" s="186"/>
      <c r="I28" s="272" t="str">
        <f>IF(VLOOKUP($B28,Bijzonder!$B$3:$L$39,Q$3,FALSE)="","",VLOOKUP($B28,Bijzonder!$B$3:$L$39,Q$3,FALSE))</f>
        <v/>
      </c>
      <c r="J28" s="277" t="str">
        <f>IF(VLOOKUP($B28,Bijzonder!$B$3:$L$39,R$3,FALSE)="","",VLOOKUP($B28,Bijzonder!$B$3:$L$39,R$3,FALSE))</f>
        <v/>
      </c>
      <c r="K28" s="196" t="str">
        <f t="shared" si="2"/>
        <v>NVT</v>
      </c>
      <c r="L28" s="269" t="str">
        <f>IF(VLOOKUP($B28,Bijzonder!$B$3:$L$39,T$3,FALSE)="","",VLOOKUP($B28,Bijzonder!$B$3:$L$39,T$3,FALSE))</f>
        <v/>
      </c>
      <c r="M28" s="188" t="str">
        <f>IF(I28&lt;VLOOKUP(B28,'Aquon + RWS KRW'!B$3:I$202,8,FALSE),"Ja","Nee")</f>
        <v>Ja</v>
      </c>
      <c r="O28" s="197" t="str">
        <f t="shared" si="1"/>
        <v>NVT</v>
      </c>
    </row>
    <row r="29" spans="1:15" x14ac:dyDescent="0.25">
      <c r="A29" s="190" t="s">
        <v>25</v>
      </c>
      <c r="B29" s="205" t="s">
        <v>50</v>
      </c>
      <c r="C29" s="206" t="s">
        <v>30</v>
      </c>
      <c r="D29" s="207" t="s">
        <v>31</v>
      </c>
      <c r="E29" s="198">
        <v>5.3333333333333336E-4</v>
      </c>
      <c r="F29" s="195">
        <v>1.6000000000000001E-3</v>
      </c>
      <c r="G29" s="186" t="str">
        <f>IF(I29&gt;E29,IF(I29&lt;F29,Lijsten!A$2,Lijsten!A$3),Lijsten!A$1)</f>
        <v>&gt; Norm</v>
      </c>
      <c r="H29" s="186"/>
      <c r="I29" s="272" t="str">
        <f>IF(VLOOKUP($B29,Bijzonder!$B$3:$L$39,Q$3,FALSE)="","",VLOOKUP($B29,Bijzonder!$B$3:$L$39,Q$3,FALSE))</f>
        <v/>
      </c>
      <c r="J29" s="277" t="str">
        <f>IF(VLOOKUP($B29,Bijzonder!$B$3:$L$39,R$3,FALSE)="","",VLOOKUP($B29,Bijzonder!$B$3:$L$39,R$3,FALSE))</f>
        <v/>
      </c>
      <c r="K29" s="196" t="str">
        <f t="shared" si="2"/>
        <v>NVT</v>
      </c>
      <c r="L29" s="269" t="str">
        <f>IF(VLOOKUP($B29,Bijzonder!$B$3:$L$39,T$3,FALSE)="","",VLOOKUP($B29,Bijzonder!$B$3:$L$39,T$3,FALSE))</f>
        <v/>
      </c>
      <c r="M29" s="188" t="str">
        <f>IF(I29&lt;VLOOKUP(B29,'Aquon + RWS KRW'!B$3:I$202,8,FALSE),"Ja","Nee")</f>
        <v>Ja</v>
      </c>
      <c r="O29" s="197" t="str">
        <f t="shared" si="1"/>
        <v>NVT</v>
      </c>
    </row>
    <row r="30" spans="1:15" x14ac:dyDescent="0.25">
      <c r="A30" s="190" t="s">
        <v>25</v>
      </c>
      <c r="B30" s="191" t="s">
        <v>89</v>
      </c>
      <c r="C30" s="192" t="s">
        <v>33</v>
      </c>
      <c r="D30" s="193" t="s">
        <v>34</v>
      </c>
      <c r="E30" s="198">
        <v>6.6666666666666671E-3</v>
      </c>
      <c r="F30" s="195">
        <v>0.02</v>
      </c>
      <c r="G30" s="186" t="str">
        <f>IF(I30&gt;E30,IF(I30&lt;F30,Lijsten!A$2,Lijsten!A$3),Lijsten!A$1)</f>
        <v>&gt; Norm</v>
      </c>
      <c r="H30" s="186"/>
      <c r="I30" s="272" t="str">
        <f>IF(VLOOKUP($B30,Bijzonder!$B$3:$L$39,Q$3,FALSE)="","",VLOOKUP($B30,Bijzonder!$B$3:$L$39,Q$3,FALSE))</f>
        <v/>
      </c>
      <c r="J30" s="277" t="str">
        <f>IF(VLOOKUP($B30,Bijzonder!$B$3:$L$39,R$3,FALSE)="","",VLOOKUP($B30,Bijzonder!$B$3:$L$39,R$3,FALSE))</f>
        <v/>
      </c>
      <c r="K30" s="196" t="str">
        <f t="shared" si="2"/>
        <v>NVT</v>
      </c>
      <c r="L30" s="269" t="str">
        <f>IF(VLOOKUP($B30,Bijzonder!$B$3:$L$39,T$3,FALSE)="","",VLOOKUP($B30,Bijzonder!$B$3:$L$39,T$3,FALSE))</f>
        <v/>
      </c>
      <c r="M30" s="188" t="str">
        <f>IF(I30&lt;VLOOKUP(B30,'Aquon + RWS KRW'!B$3:I$202,8,FALSE),"Ja","Nee")</f>
        <v>Ja</v>
      </c>
      <c r="O30" s="197" t="str">
        <f t="shared" si="1"/>
        <v>NVT</v>
      </c>
    </row>
    <row r="31" spans="1:15" x14ac:dyDescent="0.25">
      <c r="A31" s="190" t="s">
        <v>25</v>
      </c>
      <c r="B31" s="205" t="s">
        <v>96</v>
      </c>
      <c r="C31" s="206" t="s">
        <v>36</v>
      </c>
      <c r="D31" s="207" t="s">
        <v>37</v>
      </c>
      <c r="E31" s="198">
        <v>5.3333333333333336E-4</v>
      </c>
      <c r="F31" s="195">
        <v>1.6000000000000001E-3</v>
      </c>
      <c r="G31" s="186" t="str">
        <f>IF(I31&gt;E31,IF(I31&lt;F31,Lijsten!A$2,Lijsten!A$3),Lijsten!A$1)</f>
        <v>&gt; Norm</v>
      </c>
      <c r="H31" s="186"/>
      <c r="I31" s="272" t="str">
        <f>IF(VLOOKUP($B31,Bijzonder!$B$3:$L$39,Q$3,FALSE)="","",VLOOKUP($B31,Bijzonder!$B$3:$L$39,Q$3,FALSE))</f>
        <v/>
      </c>
      <c r="J31" s="277" t="str">
        <f>IF(VLOOKUP($B31,Bijzonder!$B$3:$L$39,R$3,FALSE)="","",VLOOKUP($B31,Bijzonder!$B$3:$L$39,R$3,FALSE))</f>
        <v/>
      </c>
      <c r="K31" s="196" t="str">
        <f t="shared" si="2"/>
        <v>NVT</v>
      </c>
      <c r="L31" s="269" t="str">
        <f>IF(VLOOKUP($B31,Bijzonder!$B$3:$L$39,T$3,FALSE)="","",VLOOKUP($B31,Bijzonder!$B$3:$L$39,T$3,FALSE))</f>
        <v/>
      </c>
      <c r="M31" s="188" t="str">
        <f>IF(I31&lt;VLOOKUP(B31,'Aquon + RWS KRW'!B$3:I$202,8,FALSE),"Ja","Nee")</f>
        <v>Ja</v>
      </c>
      <c r="O31" s="197" t="str">
        <f t="shared" si="1"/>
        <v>NVT</v>
      </c>
    </row>
    <row r="32" spans="1:15" x14ac:dyDescent="0.25">
      <c r="A32" s="190" t="s">
        <v>25</v>
      </c>
      <c r="B32" s="191" t="s">
        <v>720</v>
      </c>
      <c r="C32" s="208" t="s">
        <v>48</v>
      </c>
      <c r="D32" s="193" t="s">
        <v>49</v>
      </c>
      <c r="E32" s="198">
        <v>0.13333333333333333</v>
      </c>
      <c r="F32" s="209">
        <v>0.4</v>
      </c>
      <c r="G32" s="186" t="str">
        <f>IF(I32&gt;E32,IF(I32&lt;F32,Lijsten!A$2,Lijsten!A$3),Lijsten!A$1)</f>
        <v>&gt; Norm</v>
      </c>
      <c r="H32" s="186"/>
      <c r="I32" s="272" t="str">
        <f>IF(VLOOKUP($B32,Bijzonder!$B$3:$L$39,Q$3,FALSE)="","",VLOOKUP($B32,Bijzonder!$B$3:$L$39,Q$3,FALSE))</f>
        <v/>
      </c>
      <c r="J32" s="277" t="str">
        <f>IF(VLOOKUP($B32,Bijzonder!$B$3:$L$39,R$3,FALSE)="","",VLOOKUP($B32,Bijzonder!$B$3:$L$39,R$3,FALSE))</f>
        <v/>
      </c>
      <c r="K32" s="196" t="str">
        <f t="shared" si="2"/>
        <v>NVT</v>
      </c>
      <c r="L32" s="269" t="str">
        <f>IF(VLOOKUP($B32,Bijzonder!$B$3:$L$39,T$3,FALSE)="","",VLOOKUP($B32,Bijzonder!$B$3:$L$39,T$3,FALSE))</f>
        <v/>
      </c>
      <c r="M32" s="188" t="str">
        <f>IF(I32&lt;VLOOKUP(B32,'Aquon + RWS KRW'!B$3:I$202,8,FALSE),"Ja","Nee")</f>
        <v>Ja</v>
      </c>
      <c r="O32" s="197" t="str">
        <f t="shared" si="1"/>
        <v>NVT</v>
      </c>
    </row>
    <row r="33" spans="1:15" x14ac:dyDescent="0.25">
      <c r="A33" s="190" t="s">
        <v>25</v>
      </c>
      <c r="B33" s="191" t="s">
        <v>627</v>
      </c>
      <c r="C33" s="192" t="s">
        <v>42</v>
      </c>
      <c r="D33" s="193" t="s">
        <v>43</v>
      </c>
      <c r="E33" s="198">
        <v>4.3333333333333335E-2</v>
      </c>
      <c r="F33" s="195">
        <v>0.13</v>
      </c>
      <c r="G33" s="186" t="str">
        <f>IF(I33&gt;E33,IF(I33&lt;F33,Lijsten!A$2,Lijsten!A$3),Lijsten!A$1)</f>
        <v>&gt; Norm</v>
      </c>
      <c r="H33" s="186"/>
      <c r="I33" s="272" t="str">
        <f>IF(VLOOKUP($B33,Bijzonder!$B$3:$L$39,Q$3,FALSE)="","",VLOOKUP($B33,Bijzonder!$B$3:$L$39,Q$3,FALSE))</f>
        <v/>
      </c>
      <c r="J33" s="277" t="str">
        <f>IF(VLOOKUP($B33,Bijzonder!$B$3:$L$39,R$3,FALSE)="","",VLOOKUP($B33,Bijzonder!$B$3:$L$39,R$3,FALSE))</f>
        <v/>
      </c>
      <c r="K33" s="196" t="str">
        <f t="shared" si="2"/>
        <v>NVT</v>
      </c>
      <c r="L33" s="269" t="str">
        <f>IF(VLOOKUP($B33,Bijzonder!$B$3:$L$39,T$3,FALSE)="","",VLOOKUP($B33,Bijzonder!$B$3:$L$39,T$3,FALSE))</f>
        <v/>
      </c>
      <c r="M33" s="188" t="str">
        <f>IF(I33&lt;VLOOKUP(B33,'Aquon + RWS KRW'!B$3:I$202,8,FALSE),"Ja","Nee")</f>
        <v>Ja</v>
      </c>
      <c r="O33" s="197" t="str">
        <f t="shared" si="1"/>
        <v>NVT</v>
      </c>
    </row>
    <row r="34" spans="1:15" x14ac:dyDescent="0.25">
      <c r="A34" s="190" t="s">
        <v>25</v>
      </c>
      <c r="B34" s="191" t="s">
        <v>756</v>
      </c>
      <c r="C34" s="192" t="s">
        <v>67</v>
      </c>
      <c r="D34" s="193"/>
      <c r="E34" s="198">
        <v>7.6666666666666669E-5</v>
      </c>
      <c r="F34" s="195">
        <v>2.3000000000000001E-4</v>
      </c>
      <c r="G34" s="186" t="str">
        <f>IF(I34&gt;E34,IF(I34&lt;F34,Lijsten!A$2,Lijsten!A$3),Lijsten!A$1)</f>
        <v>&gt; Norm</v>
      </c>
      <c r="H34" s="186"/>
      <c r="I34" s="272" t="str">
        <f>IF(VLOOKUP($B34,Bijzonder!$B$3:$L$39,Q$3,FALSE)="","",VLOOKUP($B34,Bijzonder!$B$3:$L$39,Q$3,FALSE))</f>
        <v/>
      </c>
      <c r="J34" s="277" t="str">
        <f>IF(VLOOKUP($B34,Bijzonder!$B$3:$L$39,R$3,FALSE)="","",VLOOKUP($B34,Bijzonder!$B$3:$L$39,R$3,FALSE))</f>
        <v/>
      </c>
      <c r="K34" s="196" t="str">
        <f t="shared" si="2"/>
        <v>NVT</v>
      </c>
      <c r="L34" s="269" t="str">
        <f>IF(VLOOKUP($B34,Bijzonder!$B$3:$L$39,T$3,FALSE)="","",VLOOKUP($B34,Bijzonder!$B$3:$L$39,T$3,FALSE))</f>
        <v/>
      </c>
      <c r="M34" s="188" t="str">
        <f>IF(I34&lt;VLOOKUP(B34,'Aquon + RWS KRW'!B$3:I$202,8,FALSE),"Ja","Nee")</f>
        <v>Ja</v>
      </c>
      <c r="O34" s="197" t="str">
        <f t="shared" si="1"/>
        <v>NVT</v>
      </c>
    </row>
    <row r="35" spans="1:15" x14ac:dyDescent="0.25">
      <c r="A35" s="190" t="s">
        <v>25</v>
      </c>
      <c r="B35" s="191" t="s">
        <v>120</v>
      </c>
      <c r="C35" s="192" t="s">
        <v>39</v>
      </c>
      <c r="D35" s="193" t="s">
        <v>40</v>
      </c>
      <c r="E35" s="198">
        <v>5.3333333333333336E-4</v>
      </c>
      <c r="F35" s="195">
        <v>1.6000000000000001E-3</v>
      </c>
      <c r="G35" s="186" t="str">
        <f>IF(I35&gt;E35,IF(I35&lt;F35,Lijsten!A$2,Lijsten!A$3),Lijsten!A$1)</f>
        <v>&gt; Norm</v>
      </c>
      <c r="H35" s="186"/>
      <c r="I35" s="272" t="str">
        <f>IF(VLOOKUP($B35,Bijzonder!$B$3:$L$39,Q$3,FALSE)="","",VLOOKUP($B35,Bijzonder!$B$3:$L$39,Q$3,FALSE))</f>
        <v/>
      </c>
      <c r="J35" s="277" t="str">
        <f>IF(VLOOKUP($B35,Bijzonder!$B$3:$L$39,R$3,FALSE)="","",VLOOKUP($B35,Bijzonder!$B$3:$L$39,R$3,FALSE))</f>
        <v/>
      </c>
      <c r="K35" s="196" t="str">
        <f t="shared" si="2"/>
        <v>NVT</v>
      </c>
      <c r="L35" s="269" t="str">
        <f>IF(VLOOKUP($B35,Bijzonder!$B$3:$L$39,T$3,FALSE)="","",VLOOKUP($B35,Bijzonder!$B$3:$L$39,T$3,FALSE))</f>
        <v/>
      </c>
      <c r="M35" s="188" t="str">
        <f>IF(I35&lt;VLOOKUP(B35,'Aquon + RWS KRW'!B$3:I$202,8,FALSE),"Ja","Nee")</f>
        <v>Ja</v>
      </c>
      <c r="O35" s="197" t="str">
        <f t="shared" si="1"/>
        <v>NVT</v>
      </c>
    </row>
    <row r="36" spans="1:15" x14ac:dyDescent="0.25">
      <c r="A36" s="190" t="s">
        <v>25</v>
      </c>
      <c r="B36" s="191" t="s">
        <v>226</v>
      </c>
      <c r="C36" s="192" t="s">
        <v>45</v>
      </c>
      <c r="D36" s="193" t="s">
        <v>46</v>
      </c>
      <c r="E36" s="198">
        <v>6.6666666666666666E-2</v>
      </c>
      <c r="F36" s="195">
        <v>0.2</v>
      </c>
      <c r="G36" s="186" t="str">
        <f>IF(I36&gt;E36,IF(I36&lt;F36,Lijsten!A$2,Lijsten!A$3),Lijsten!A$1)</f>
        <v>&gt; Norm</v>
      </c>
      <c r="H36" s="186"/>
      <c r="I36" s="272" t="str">
        <f>IF(VLOOKUP($B36,Bijzonder!$B$3:$L$39,Q$3,FALSE)="","",VLOOKUP($B36,Bijzonder!$B$3:$L$39,Q$3,FALSE))</f>
        <v/>
      </c>
      <c r="J36" s="277" t="str">
        <f>IF(VLOOKUP($B36,Bijzonder!$B$3:$L$39,R$3,FALSE)="","",VLOOKUP($B36,Bijzonder!$B$3:$L$39,R$3,FALSE))</f>
        <v/>
      </c>
      <c r="K36" s="196" t="str">
        <f t="shared" si="2"/>
        <v>NVT</v>
      </c>
      <c r="L36" s="269" t="str">
        <f>IF(VLOOKUP($B36,Bijzonder!$B$3:$L$39,T$3,FALSE)="","",VLOOKUP($B36,Bijzonder!$B$3:$L$39,T$3,FALSE))</f>
        <v/>
      </c>
      <c r="M36" s="188" t="str">
        <f>IF(I36&lt;VLOOKUP(B36,'Aquon + RWS KRW'!B$3:I$202,8,FALSE),"Ja","Nee")</f>
        <v>Ja</v>
      </c>
      <c r="O36" s="197" t="str">
        <f t="shared" si="1"/>
        <v>NVT</v>
      </c>
    </row>
    <row r="37" spans="1:15" x14ac:dyDescent="0.25">
      <c r="A37" s="190" t="s">
        <v>25</v>
      </c>
      <c r="B37" s="191" t="s">
        <v>52</v>
      </c>
      <c r="C37" s="192" t="s">
        <v>51</v>
      </c>
      <c r="D37" s="193" t="s">
        <v>52</v>
      </c>
      <c r="E37" s="198" t="s">
        <v>53</v>
      </c>
      <c r="F37" s="195" t="s">
        <v>53</v>
      </c>
      <c r="G37" s="186" t="str">
        <f>IF(I37&gt;E37,IF(I37&lt;F37,Lijsten!A$2,Lijsten!A$3),Lijsten!A$1)</f>
        <v>&lt; 1/3 Norm</v>
      </c>
      <c r="H37" s="186"/>
      <c r="I37" s="272" t="str">
        <f>IF(VLOOKUP($B37,Bijzonder!$B$3:$L$39,Q$3,FALSE)="","",VLOOKUP($B37,Bijzonder!$B$3:$L$39,Q$3,FALSE))</f>
        <v/>
      </c>
      <c r="J37" s="277" t="str">
        <f>IF(VLOOKUP($B37,Bijzonder!$B$3:$L$39,R$3,FALSE)="","",VLOOKUP($B37,Bijzonder!$B$3:$L$39,R$3,FALSE))</f>
        <v/>
      </c>
      <c r="K37" s="196" t="str">
        <f t="shared" si="2"/>
        <v>NVT</v>
      </c>
      <c r="L37" s="269" t="str">
        <f>IF(VLOOKUP($B37,Bijzonder!$B$3:$L$39,T$3,FALSE)="","",VLOOKUP($B37,Bijzonder!$B$3:$L$39,T$3,FALSE))</f>
        <v/>
      </c>
      <c r="M37" s="188" t="str">
        <f>IF(I37&lt;VLOOKUP(B37,'Aquon + RWS KRW'!B$3:I$202,8,FALSE),"Ja","Nee")</f>
        <v>Ja</v>
      </c>
      <c r="O37" s="197" t="str">
        <f t="shared" si="1"/>
        <v>NVT</v>
      </c>
    </row>
    <row r="38" spans="1:15" x14ac:dyDescent="0.25">
      <c r="A38" s="190" t="s">
        <v>25</v>
      </c>
      <c r="B38" s="191" t="s">
        <v>645</v>
      </c>
      <c r="C38" s="192" t="s">
        <v>280</v>
      </c>
      <c r="D38" s="193" t="s">
        <v>281</v>
      </c>
      <c r="E38" s="198">
        <v>5.3333333333333336E-4</v>
      </c>
      <c r="F38" s="195">
        <v>1.6000000000000001E-3</v>
      </c>
      <c r="G38" s="186" t="str">
        <f>IF(I38&gt;E38,IF(I38&lt;F38,Lijsten!A$2,Lijsten!A$3),Lijsten!A$1)</f>
        <v>&gt; Norm</v>
      </c>
      <c r="H38" s="186"/>
      <c r="I38" s="272" t="str">
        <f>IF(VLOOKUP($B38,Bijzonder!$B$3:$L$39,Q$3,FALSE)="","",VLOOKUP($B38,Bijzonder!$B$3:$L$39,Q$3,FALSE))</f>
        <v/>
      </c>
      <c r="J38" s="277" t="str">
        <f>IF(VLOOKUP($B38,Bijzonder!$B$3:$L$39,R$3,FALSE)="","",VLOOKUP($B38,Bijzonder!$B$3:$L$39,R$3,FALSE))</f>
        <v/>
      </c>
      <c r="K38" s="196" t="str">
        <f t="shared" si="2"/>
        <v>NVT</v>
      </c>
      <c r="L38" s="269" t="str">
        <f>IF(VLOOKUP($B38,Bijzonder!$B$3:$L$39,T$3,FALSE)="","",VLOOKUP($B38,Bijzonder!$B$3:$L$39,T$3,FALSE))</f>
        <v/>
      </c>
      <c r="M38" s="188" t="str">
        <f>IF(I38&lt;VLOOKUP(B38,'Aquon + RWS KRW'!B$3:I$202,8,FALSE),"Ja","Nee")</f>
        <v>Ja</v>
      </c>
      <c r="O38" s="197" t="str">
        <f t="shared" si="1"/>
        <v>NVT</v>
      </c>
    </row>
    <row r="39" spans="1:15" x14ac:dyDescent="0.25">
      <c r="A39" s="190" t="s">
        <v>25</v>
      </c>
      <c r="B39" s="191" t="s">
        <v>291</v>
      </c>
      <c r="C39" s="192" t="s">
        <v>58</v>
      </c>
      <c r="D39" s="193" t="s">
        <v>59</v>
      </c>
      <c r="E39" s="198">
        <v>22</v>
      </c>
      <c r="F39" s="195">
        <v>66</v>
      </c>
      <c r="G39" s="186" t="str">
        <f>IF(I39&gt;E39,IF(I39&lt;F39,Lijsten!A$2,Lijsten!A$3),Lijsten!A$1)</f>
        <v>&gt; Norm</v>
      </c>
      <c r="H39" s="186"/>
      <c r="I39" s="272" t="str">
        <f>IF(VLOOKUP($B39,Bijzonder!$B$3:$L$39,Q$3,FALSE)="","",VLOOKUP($B39,Bijzonder!$B$3:$L$39,Q$3,FALSE))</f>
        <v/>
      </c>
      <c r="J39" s="277" t="str">
        <f>IF(VLOOKUP($B39,Bijzonder!$B$3:$L$39,R$3,FALSE)="","",VLOOKUP($B39,Bijzonder!$B$3:$L$39,R$3,FALSE))</f>
        <v/>
      </c>
      <c r="K39" s="196" t="str">
        <f t="shared" si="2"/>
        <v>NVT</v>
      </c>
      <c r="L39" s="269" t="str">
        <f>IF(VLOOKUP($B39,Bijzonder!$B$3:$L$39,T$3,FALSE)="","",VLOOKUP($B39,Bijzonder!$B$3:$L$39,T$3,FALSE))</f>
        <v/>
      </c>
      <c r="M39" s="188" t="str">
        <f>IF(I39&lt;VLOOKUP(B39,'Aquon + RWS KRW'!B$3:I$202,8,FALSE),"Ja","Nee")</f>
        <v>Nee</v>
      </c>
      <c r="O39" s="197" t="str">
        <f t="shared" si="1"/>
        <v>NVT</v>
      </c>
    </row>
    <row r="40" spans="1:15" x14ac:dyDescent="0.25">
      <c r="A40" s="190" t="s">
        <v>25</v>
      </c>
      <c r="B40" s="191" t="s">
        <v>731</v>
      </c>
      <c r="C40" s="192" t="s">
        <v>61</v>
      </c>
      <c r="D40" s="193" t="s">
        <v>62</v>
      </c>
      <c r="E40" s="198">
        <v>6.666666666666667E-5</v>
      </c>
      <c r="F40" s="195">
        <v>2.0000000000000001E-4</v>
      </c>
      <c r="G40" s="186" t="str">
        <f>IF(I40&gt;E40,IF(I40&lt;F40,Lijsten!A$2,Lijsten!A$3),Lijsten!A$1)</f>
        <v>&gt; Norm</v>
      </c>
      <c r="H40" s="186"/>
      <c r="I40" s="272" t="str">
        <f>IF(VLOOKUP($B40,Bijzonder!$B$3:$L$39,Q$3,FALSE)="","",VLOOKUP($B40,Bijzonder!$B$3:$L$39,Q$3,FALSE))</f>
        <v/>
      </c>
      <c r="J40" s="277" t="str">
        <f>IF(VLOOKUP($B40,Bijzonder!$B$3:$L$39,R$3,FALSE)="","",VLOOKUP($B40,Bijzonder!$B$3:$L$39,R$3,FALSE))</f>
        <v/>
      </c>
      <c r="K40" s="196" t="str">
        <f t="shared" si="2"/>
        <v>NVT</v>
      </c>
      <c r="L40" s="269" t="str">
        <f>IF(VLOOKUP($B40,Bijzonder!$B$3:$L$39,T$3,FALSE)="","",VLOOKUP($B40,Bijzonder!$B$3:$L$39,T$3,FALSE))</f>
        <v/>
      </c>
      <c r="M40" s="188" t="str">
        <f>IF(I40&lt;VLOOKUP(B40,'Aquon + RWS KRW'!B$3:I$202,8,FALSE),"Ja","Nee")</f>
        <v>Nee</v>
      </c>
      <c r="O40" s="197" t="str">
        <f t="shared" si="1"/>
        <v>NVT</v>
      </c>
    </row>
    <row r="41" spans="1:15" x14ac:dyDescent="0.25">
      <c r="A41" s="190" t="s">
        <v>25</v>
      </c>
      <c r="B41" s="191" t="s">
        <v>303</v>
      </c>
      <c r="C41" s="192" t="s">
        <v>64</v>
      </c>
      <c r="D41" s="193" t="s">
        <v>65</v>
      </c>
      <c r="E41" s="198">
        <v>8.0000000000000007E-5</v>
      </c>
      <c r="F41" s="195">
        <v>2.4000000000000001E-4</v>
      </c>
      <c r="G41" s="186" t="str">
        <f>IF(I41&gt;E41,IF(I41&lt;F41,Lijsten!A$2,Lijsten!A$3),Lijsten!A$1)</f>
        <v>&gt; Norm</v>
      </c>
      <c r="H41" s="186"/>
      <c r="I41" s="272" t="str">
        <f>IF(VLOOKUP($B41,Bijzonder!$B$3:$L$39,Q$3,FALSE)="","",VLOOKUP($B41,Bijzonder!$B$3:$L$39,Q$3,FALSE))</f>
        <v/>
      </c>
      <c r="J41" s="277" t="str">
        <f>IF(VLOOKUP($B41,Bijzonder!$B$3:$L$39,R$3,FALSE)="","",VLOOKUP($B41,Bijzonder!$B$3:$L$39,R$3,FALSE))</f>
        <v/>
      </c>
      <c r="K41" s="196" t="str">
        <f t="shared" si="2"/>
        <v>NVT</v>
      </c>
      <c r="L41" s="269" t="str">
        <f>IF(VLOOKUP($B41,Bijzonder!$B$3:$L$39,T$3,FALSE)="","",VLOOKUP($B41,Bijzonder!$B$3:$L$39,T$3,FALSE))</f>
        <v/>
      </c>
      <c r="M41" s="188" t="str">
        <f>IF(I41&lt;VLOOKUP(B41,'Aquon + RWS KRW'!B$3:I$202,8,FALSE),"Ja","Nee")</f>
        <v>Ja</v>
      </c>
      <c r="O41" s="197" t="str">
        <f t="shared" si="1"/>
        <v>NVT</v>
      </c>
    </row>
    <row r="42" spans="1:15" x14ac:dyDescent="0.25">
      <c r="A42" s="190" t="s">
        <v>104</v>
      </c>
      <c r="B42" s="191" t="s">
        <v>22</v>
      </c>
      <c r="C42" s="192" t="s">
        <v>109</v>
      </c>
      <c r="D42" s="193" t="s">
        <v>110</v>
      </c>
      <c r="E42" s="198">
        <v>3.3333333333333333E-2</v>
      </c>
      <c r="F42" s="195">
        <v>0.1</v>
      </c>
      <c r="G42" s="186" t="str">
        <f>IF(I42&gt;E42,IF(I42&lt;F42,Lijsten!A$2,Lijsten!A$3),Lijsten!A$1)</f>
        <v>&gt; Norm</v>
      </c>
      <c r="H42" s="186"/>
      <c r="I42" s="272" t="str">
        <f>IF(VLOOKUP($B42,GBM!$B$3:$L$50,Q$3,FALSE)="","",VLOOKUP($B42,GBM!$B$3:$L$50,Q$3,FALSE))</f>
        <v/>
      </c>
      <c r="J42" s="277" t="str">
        <f>IF(VLOOKUP($B42,GBM!$B$3:$L$50,R$3,FALSE)="","",VLOOKUP($B42,GBM!$B$3:$L$50,R$3,FALSE))</f>
        <v/>
      </c>
      <c r="K42" s="196" t="str">
        <f t="shared" si="0"/>
        <v>NVT</v>
      </c>
      <c r="L42" s="269" t="str">
        <f>IF(VLOOKUP($B42,GBM!$B$3:$L$50,T$3,FALSE)="","",VLOOKUP($B42,GBM!$B$3:$L$50,T$3,FALSE))</f>
        <v/>
      </c>
      <c r="M42" s="188" t="str">
        <f>IF(I42&lt;VLOOKUP(B42,'Aquon + RWS KRW'!B$3:I$202,8,FALSE),"Ja","Nee")</f>
        <v>Ja</v>
      </c>
      <c r="O42" s="197" t="str">
        <f t="shared" si="1"/>
        <v>NVT</v>
      </c>
    </row>
    <row r="43" spans="1:15" x14ac:dyDescent="0.25">
      <c r="A43" s="190" t="s">
        <v>104</v>
      </c>
      <c r="B43" s="191" t="s">
        <v>717</v>
      </c>
      <c r="C43" s="192" t="s">
        <v>208</v>
      </c>
      <c r="D43" s="193" t="s">
        <v>209</v>
      </c>
      <c r="E43" s="198">
        <v>9.9999999999999992E-2</v>
      </c>
      <c r="F43" s="195">
        <v>0.3</v>
      </c>
      <c r="G43" s="186" t="str">
        <f>IF(I43&gt;E43,IF(I43&lt;F43,Lijsten!A$2,Lijsten!A$3),Lijsten!A$1)</f>
        <v>&gt; Norm</v>
      </c>
      <c r="H43" s="186"/>
      <c r="I43" s="272" t="str">
        <f>IF(VLOOKUP($B43,GBM!$B$3:$L$50,Q$3,FALSE)="","",VLOOKUP($B43,GBM!$B$3:$L$50,Q$3,FALSE))</f>
        <v/>
      </c>
      <c r="J43" s="277" t="str">
        <f>IF(VLOOKUP($B43,GBM!$B$3:$L$50,R$3,FALSE)="","",VLOOKUP($B43,GBM!$B$3:$L$50,R$3,FALSE))</f>
        <v/>
      </c>
      <c r="K43" s="196" t="str">
        <f t="shared" ref="K43:K80" si="3">IF(I43="","NVT",G43)</f>
        <v>NVT</v>
      </c>
      <c r="L43" s="269" t="str">
        <f>IF(VLOOKUP($B43,GBM!$B$3:$L$50,T$3,FALSE)="","",VLOOKUP($B43,GBM!$B$3:$L$50,T$3,FALSE))</f>
        <v/>
      </c>
      <c r="M43" s="188" t="str">
        <f>IF(I43&lt;VLOOKUP(B43,'Aquon + RWS KRW'!B$3:I$202,8,FALSE),"Ja","Nee")</f>
        <v>Nee</v>
      </c>
      <c r="O43" s="197" t="str">
        <f t="shared" si="1"/>
        <v>NVT</v>
      </c>
    </row>
    <row r="44" spans="1:15" x14ac:dyDescent="0.25">
      <c r="A44" s="190" t="s">
        <v>104</v>
      </c>
      <c r="B44" s="191" t="s">
        <v>38</v>
      </c>
      <c r="C44" s="192" t="s">
        <v>112</v>
      </c>
      <c r="D44" s="193" t="s">
        <v>113</v>
      </c>
      <c r="E44" s="198">
        <v>3.3333333333333332E-4</v>
      </c>
      <c r="F44" s="195">
        <v>1E-3</v>
      </c>
      <c r="G44" s="186" t="str">
        <f>IF(I44&gt;E44,IF(I44&lt;F44,Lijsten!A$2,Lijsten!A$3),Lijsten!A$1)</f>
        <v>&gt; Norm</v>
      </c>
      <c r="H44" s="186"/>
      <c r="I44" s="272" t="str">
        <f>IF(VLOOKUP($B44,GBM!$B$3:$L$50,Q$3,FALSE)="","",VLOOKUP($B44,GBM!$B$3:$L$50,Q$3,FALSE))</f>
        <v/>
      </c>
      <c r="J44" s="277" t="str">
        <f>IF(VLOOKUP($B44,GBM!$B$3:$L$50,R$3,FALSE)="","",VLOOKUP($B44,GBM!$B$3:$L$50,R$3,FALSE))</f>
        <v/>
      </c>
      <c r="K44" s="196" t="str">
        <f t="shared" si="3"/>
        <v>NVT</v>
      </c>
      <c r="L44" s="269" t="str">
        <f>IF(VLOOKUP($B44,GBM!$B$3:$L$50,T$3,FALSE)="","",VLOOKUP($B44,GBM!$B$3:$L$50,T$3,FALSE))</f>
        <v/>
      </c>
      <c r="M44" s="188" t="str">
        <f>IF(I44&lt;VLOOKUP(B44,'Aquon + RWS KRW'!B$3:I$202,8,FALSE),"Ja","Nee")</f>
        <v>Nee</v>
      </c>
      <c r="O44" s="197" t="str">
        <f t="shared" si="1"/>
        <v>NVT</v>
      </c>
    </row>
    <row r="45" spans="1:15" x14ac:dyDescent="0.25">
      <c r="A45" s="190" t="s">
        <v>104</v>
      </c>
      <c r="B45" s="191" t="s">
        <v>41</v>
      </c>
      <c r="C45" s="192" t="s">
        <v>115</v>
      </c>
      <c r="D45" s="193" t="s">
        <v>116</v>
      </c>
      <c r="E45" s="198">
        <v>0.04</v>
      </c>
      <c r="F45" s="195">
        <v>0.12</v>
      </c>
      <c r="G45" s="186" t="str">
        <f>IF(I45&gt;E45,IF(I45&lt;F45,Lijsten!A$2,Lijsten!A$3),Lijsten!A$1)</f>
        <v>&gt; Norm</v>
      </c>
      <c r="H45" s="186"/>
      <c r="I45" s="272" t="str">
        <f>IF(VLOOKUP($B45,GBM!$B$3:$L$50,Q$3,FALSE)="","",VLOOKUP($B45,GBM!$B$3:$L$50,Q$3,FALSE))</f>
        <v/>
      </c>
      <c r="J45" s="277" t="str">
        <f>IF(VLOOKUP($B45,GBM!$B$3:$L$50,R$3,FALSE)="","",VLOOKUP($B45,GBM!$B$3:$L$50,R$3,FALSE))</f>
        <v/>
      </c>
      <c r="K45" s="196" t="str">
        <f t="shared" si="3"/>
        <v>NVT</v>
      </c>
      <c r="L45" s="269" t="str">
        <f>IF(VLOOKUP($B45,GBM!$B$3:$L$50,T$3,FALSE)="","",VLOOKUP($B45,GBM!$B$3:$L$50,T$3,FALSE))</f>
        <v/>
      </c>
      <c r="M45" s="188" t="str">
        <f>IF(I45&lt;VLOOKUP(B45,'Aquon + RWS KRW'!B$3:I$202,8,FALSE),"Ja","Nee")</f>
        <v>Nee</v>
      </c>
      <c r="O45" s="197" t="str">
        <f t="shared" si="1"/>
        <v>NVT</v>
      </c>
    </row>
    <row r="46" spans="1:15" x14ac:dyDescent="0.25">
      <c r="A46" s="190" t="s">
        <v>104</v>
      </c>
      <c r="B46" s="191" t="s">
        <v>596</v>
      </c>
      <c r="C46" s="192" t="s">
        <v>133</v>
      </c>
      <c r="D46" s="193" t="s">
        <v>134</v>
      </c>
      <c r="E46" s="198">
        <v>3.6666666666666667E-4</v>
      </c>
      <c r="F46" s="195">
        <v>1.1000000000000001E-3</v>
      </c>
      <c r="G46" s="186" t="str">
        <f>IF(I46&gt;E46,IF(I46&lt;F46,Lijsten!A$2,Lijsten!A$3),Lijsten!A$1)</f>
        <v>&gt; Norm</v>
      </c>
      <c r="H46" s="186"/>
      <c r="I46" s="272" t="str">
        <f>IF(VLOOKUP($B46,GBM!$B$3:$L$50,Q$3,FALSE)="","",VLOOKUP($B46,GBM!$B$3:$L$50,Q$3,FALSE))</f>
        <v/>
      </c>
      <c r="J46" s="277" t="str">
        <f>IF(VLOOKUP($B46,GBM!$B$3:$L$50,R$3,FALSE)="","",VLOOKUP($B46,GBM!$B$3:$L$50,R$3,FALSE))</f>
        <v/>
      </c>
      <c r="K46" s="196" t="str">
        <f t="shared" si="3"/>
        <v>NVT</v>
      </c>
      <c r="L46" s="269" t="str">
        <f>IF(VLOOKUP($B46,GBM!$B$3:$L$50,T$3,FALSE)="","",VLOOKUP($B46,GBM!$B$3:$L$50,T$3,FALSE))</f>
        <v/>
      </c>
      <c r="M46" s="188" t="str">
        <f>IF(I46&lt;VLOOKUP(B46,'Aquon + RWS KRW'!B$3:I$202,8,FALSE),"Ja","Nee")</f>
        <v>Nee</v>
      </c>
      <c r="O46" s="197" t="str">
        <f t="shared" si="1"/>
        <v>NVT</v>
      </c>
    </row>
    <row r="47" spans="1:15" x14ac:dyDescent="0.25">
      <c r="A47" s="190" t="s">
        <v>104</v>
      </c>
      <c r="B47" s="191" t="s">
        <v>102</v>
      </c>
      <c r="C47" s="192" t="s">
        <v>121</v>
      </c>
      <c r="D47" s="193" t="s">
        <v>122</v>
      </c>
      <c r="E47" s="198">
        <v>2.1666666666666666E-3</v>
      </c>
      <c r="F47" s="195">
        <v>6.4999999999999997E-3</v>
      </c>
      <c r="G47" s="186" t="str">
        <f>IF(I47&gt;E47,IF(I47&lt;F47,Lijsten!A$2,Lijsten!A$3),Lijsten!A$1)</f>
        <v>&gt; Norm</v>
      </c>
      <c r="H47" s="186"/>
      <c r="I47" s="272" t="str">
        <f>IF(VLOOKUP($B47,GBM!$B$3:$L$50,Q$3,FALSE)="","",VLOOKUP($B47,GBM!$B$3:$L$50,Q$3,FALSE))</f>
        <v/>
      </c>
      <c r="J47" s="277" t="str">
        <f>IF(VLOOKUP($B47,GBM!$B$3:$L$50,R$3,FALSE)="","",VLOOKUP($B47,GBM!$B$3:$L$50,R$3,FALSE))</f>
        <v/>
      </c>
      <c r="K47" s="196" t="str">
        <f t="shared" si="3"/>
        <v>NVT</v>
      </c>
      <c r="L47" s="269" t="str">
        <f>IF(VLOOKUP($B47,GBM!$B$3:$L$50,T$3,FALSE)="","",VLOOKUP($B47,GBM!$B$3:$L$50,T$3,FALSE))</f>
        <v/>
      </c>
      <c r="M47" s="188" t="str">
        <f>IF(I47&lt;VLOOKUP(B47,'Aquon + RWS KRW'!B$3:I$202,8,FALSE),"Ja","Nee")</f>
        <v>Nee</v>
      </c>
      <c r="O47" s="197" t="str">
        <f t="shared" si="1"/>
        <v>NVT</v>
      </c>
    </row>
    <row r="48" spans="1:15" x14ac:dyDescent="0.25">
      <c r="A48" s="190" t="s">
        <v>104</v>
      </c>
      <c r="B48" s="191" t="s">
        <v>92</v>
      </c>
      <c r="C48" s="192" t="s">
        <v>118</v>
      </c>
      <c r="D48" s="193" t="s">
        <v>119</v>
      </c>
      <c r="E48" s="198">
        <v>4.0000000000000001E-3</v>
      </c>
      <c r="F48" s="195">
        <v>1.2E-2</v>
      </c>
      <c r="G48" s="186" t="str">
        <f>IF(I48&gt;E48,IF(I48&lt;F48,Lijsten!A$2,Lijsten!A$3),Lijsten!A$1)</f>
        <v>&gt; Norm</v>
      </c>
      <c r="H48" s="186"/>
      <c r="I48" s="272" t="str">
        <f>IF(VLOOKUP($B48,GBM!$B$3:$L$50,Q$3,FALSE)="","",VLOOKUP($B48,GBM!$B$3:$L$50,Q$3,FALSE))</f>
        <v/>
      </c>
      <c r="J48" s="277" t="str">
        <f>IF(VLOOKUP($B48,GBM!$B$3:$L$50,R$3,FALSE)="","",VLOOKUP($B48,GBM!$B$3:$L$50,R$3,FALSE))</f>
        <v/>
      </c>
      <c r="K48" s="196" t="str">
        <f t="shared" si="3"/>
        <v>NVT</v>
      </c>
      <c r="L48" s="269" t="str">
        <f>IF(VLOOKUP($B48,GBM!$B$3:$L$50,T$3,FALSE)="","",VLOOKUP($B48,GBM!$B$3:$L$50,T$3,FALSE))</f>
        <v/>
      </c>
      <c r="M48" s="188" t="str">
        <f>IF(I48&lt;VLOOKUP(B48,'Aquon + RWS KRW'!B$3:I$202,8,FALSE),"Ja","Nee")</f>
        <v>Nee</v>
      </c>
      <c r="O48" s="197" t="str">
        <f t="shared" si="1"/>
        <v>NVT</v>
      </c>
    </row>
    <row r="49" spans="1:15" x14ac:dyDescent="0.25">
      <c r="A49" s="190" t="s">
        <v>104</v>
      </c>
      <c r="B49" s="191" t="s">
        <v>603</v>
      </c>
      <c r="C49" s="192" t="s">
        <v>142</v>
      </c>
      <c r="D49" s="193" t="s">
        <v>143</v>
      </c>
      <c r="E49" s="198">
        <v>0.11333333333333334</v>
      </c>
      <c r="F49" s="195">
        <v>0.34</v>
      </c>
      <c r="G49" s="186" t="str">
        <f>IF(I49&gt;E49,IF(I49&lt;F49,Lijsten!A$2,Lijsten!A$3),Lijsten!A$1)</f>
        <v>&gt; Norm</v>
      </c>
      <c r="H49" s="186"/>
      <c r="I49" s="272" t="str">
        <f>IF(VLOOKUP($B49,GBM!$B$3:$L$50,Q$3,FALSE)="","",VLOOKUP($B49,GBM!$B$3:$L$50,Q$3,FALSE))</f>
        <v/>
      </c>
      <c r="J49" s="277" t="str">
        <f>IF(VLOOKUP($B49,GBM!$B$3:$L$50,R$3,FALSE)="","",VLOOKUP($B49,GBM!$B$3:$L$50,R$3,FALSE))</f>
        <v/>
      </c>
      <c r="K49" s="196" t="str">
        <f t="shared" si="3"/>
        <v>NVT</v>
      </c>
      <c r="L49" s="269" t="str">
        <f>IF(VLOOKUP($B49,GBM!$B$3:$L$50,T$3,FALSE)="","",VLOOKUP($B49,GBM!$B$3:$L$50,T$3,FALSE))</f>
        <v/>
      </c>
      <c r="M49" s="188" t="str">
        <f>IF(I49&lt;VLOOKUP(B49,'Aquon + RWS KRW'!B$3:I$202,8,FALSE),"Ja","Nee")</f>
        <v>Ja</v>
      </c>
      <c r="O49" s="197" t="str">
        <f t="shared" si="1"/>
        <v>NVT</v>
      </c>
    </row>
    <row r="50" spans="1:15" x14ac:dyDescent="0.25">
      <c r="A50" s="190" t="s">
        <v>104</v>
      </c>
      <c r="B50" s="191" t="s">
        <v>622</v>
      </c>
      <c r="C50" s="192" t="s">
        <v>145</v>
      </c>
      <c r="D50" s="193" t="s">
        <v>146</v>
      </c>
      <c r="E50" s="198">
        <v>2.666666666666667E-5</v>
      </c>
      <c r="F50" s="195">
        <v>8.0000000000000007E-5</v>
      </c>
      <c r="G50" s="186" t="str">
        <f>IF(I50&gt;E50,IF(I50&lt;F50,Lijsten!A$2,Lijsten!A$3),Lijsten!A$1)</f>
        <v>&gt; Norm</v>
      </c>
      <c r="H50" s="186"/>
      <c r="I50" s="272" t="str">
        <f>IF(VLOOKUP($B50,GBM!$B$3:$L$50,Q$3,FALSE)="","",VLOOKUP($B50,GBM!$B$3:$L$50,Q$3,FALSE))</f>
        <v/>
      </c>
      <c r="J50" s="277" t="str">
        <f>IF(VLOOKUP($B50,GBM!$B$3:$L$50,R$3,FALSE)="","",VLOOKUP($B50,GBM!$B$3:$L$50,R$3,FALSE))</f>
        <v/>
      </c>
      <c r="K50" s="196" t="str">
        <f t="shared" si="3"/>
        <v>NVT</v>
      </c>
      <c r="L50" s="269" t="str">
        <f>IF(VLOOKUP($B50,GBM!$B$3:$L$50,T$3,FALSE)="","",VLOOKUP($B50,GBM!$B$3:$L$50,T$3,FALSE))</f>
        <v/>
      </c>
      <c r="M50" s="188" t="str">
        <f>IF(I50&lt;VLOOKUP(B50,'Aquon + RWS KRW'!B$3:I$202,8,FALSE),"Ja","Nee")</f>
        <v>Nee</v>
      </c>
      <c r="O50" s="197" t="str">
        <f t="shared" si="1"/>
        <v>NVT</v>
      </c>
    </row>
    <row r="51" spans="1:15" x14ac:dyDescent="0.25">
      <c r="A51" s="190" t="s">
        <v>104</v>
      </c>
      <c r="B51" s="191" t="s">
        <v>636</v>
      </c>
      <c r="C51" s="192" t="s">
        <v>160</v>
      </c>
      <c r="D51" s="193" t="s">
        <v>161</v>
      </c>
      <c r="E51" s="198">
        <v>1.0333333333333333E-6</v>
      </c>
      <c r="F51" s="195">
        <v>3.1E-6</v>
      </c>
      <c r="G51" s="186" t="str">
        <f>IF(I51&gt;E51,IF(I51&lt;F51,Lijsten!A$2,Lijsten!A$3),Lijsten!A$1)</f>
        <v>&gt; Norm</v>
      </c>
      <c r="H51" s="186"/>
      <c r="I51" s="272" t="str">
        <f>IF(VLOOKUP($B51,GBM!$B$3:$L$50,Q$3,FALSE)="","",VLOOKUP($B51,GBM!$B$3:$L$50,Q$3,FALSE))</f>
        <v/>
      </c>
      <c r="J51" s="277" t="str">
        <f>IF(VLOOKUP($B51,GBM!$B$3:$L$50,R$3,FALSE)="","",VLOOKUP($B51,GBM!$B$3:$L$50,R$3,FALSE))</f>
        <v/>
      </c>
      <c r="K51" s="196" t="str">
        <f t="shared" si="3"/>
        <v>NVT</v>
      </c>
      <c r="L51" s="269" t="str">
        <f>IF(VLOOKUP($B51,GBM!$B$3:$L$50,T$3,FALSE)="","",VLOOKUP($B51,GBM!$B$3:$L$50,T$3,FALSE))</f>
        <v/>
      </c>
      <c r="M51" s="188" t="str">
        <f>IF(I51&lt;VLOOKUP(B51,'Aquon + RWS KRW'!B$3:I$202,8,FALSE),"Ja","Nee")</f>
        <v>Nee</v>
      </c>
      <c r="O51" s="197" t="str">
        <f t="shared" si="1"/>
        <v>NVT</v>
      </c>
    </row>
    <row r="52" spans="1:15" x14ac:dyDescent="0.25">
      <c r="A52" s="190" t="s">
        <v>104</v>
      </c>
      <c r="B52" s="191" t="s">
        <v>633</v>
      </c>
      <c r="C52" s="192" t="s">
        <v>151</v>
      </c>
      <c r="D52" s="193" t="s">
        <v>152</v>
      </c>
      <c r="E52" s="198">
        <v>1.9999999999999998E-4</v>
      </c>
      <c r="F52" s="195">
        <v>5.9999999999999995E-4</v>
      </c>
      <c r="G52" s="186" t="str">
        <f>IF(I52&gt;E52,IF(I52&lt;F52,Lijsten!A$2,Lijsten!A$3),Lijsten!A$1)</f>
        <v>&gt; Norm</v>
      </c>
      <c r="H52" s="186"/>
      <c r="I52" s="272" t="str">
        <f>IF(VLOOKUP($B52,GBM!$B$3:$L$50,Q$3,FALSE)="","",VLOOKUP($B52,GBM!$B$3:$L$50,Q$3,FALSE))</f>
        <v/>
      </c>
      <c r="J52" s="277" t="str">
        <f>IF(VLOOKUP($B52,GBM!$B$3:$L$50,R$3,FALSE)="","",VLOOKUP($B52,GBM!$B$3:$L$50,R$3,FALSE))</f>
        <v/>
      </c>
      <c r="K52" s="196" t="str">
        <f t="shared" si="3"/>
        <v>NVT</v>
      </c>
      <c r="L52" s="269" t="str">
        <f>IF(VLOOKUP($B52,GBM!$B$3:$L$50,T$3,FALSE)="","",VLOOKUP($B52,GBM!$B$3:$L$50,T$3,FALSE))</f>
        <v/>
      </c>
      <c r="M52" s="188" t="str">
        <f>IF(I52&lt;VLOOKUP(B52,'Aquon + RWS KRW'!B$3:I$202,8,FALSE),"Ja","Nee")</f>
        <v>Nee</v>
      </c>
      <c r="O52" s="197" t="str">
        <f t="shared" si="1"/>
        <v>NVT</v>
      </c>
    </row>
    <row r="53" spans="1:15" x14ac:dyDescent="0.25">
      <c r="A53" s="190" t="s">
        <v>104</v>
      </c>
      <c r="B53" s="191" t="s">
        <v>144</v>
      </c>
      <c r="C53" s="192" t="s">
        <v>148</v>
      </c>
      <c r="D53" s="193" t="s">
        <v>149</v>
      </c>
      <c r="E53" s="198">
        <v>4.3333333333333331E-4</v>
      </c>
      <c r="F53" s="195">
        <v>1.2999999999999999E-3</v>
      </c>
      <c r="G53" s="186" t="str">
        <f>IF(I53&gt;E53,IF(I53&lt;F53,Lijsten!A$2,Lijsten!A$3),Lijsten!A$1)</f>
        <v>&gt; Norm</v>
      </c>
      <c r="H53" s="186"/>
      <c r="I53" s="272" t="str">
        <f>IF(VLOOKUP($B53,GBM!$B$3:$L$50,Q$3,FALSE)="","",VLOOKUP($B53,GBM!$B$3:$L$50,Q$3,FALSE))</f>
        <v/>
      </c>
      <c r="J53" s="277" t="str">
        <f>IF(VLOOKUP($B53,GBM!$B$3:$L$50,R$3,FALSE)="","",VLOOKUP($B53,GBM!$B$3:$L$50,R$3,FALSE))</f>
        <v/>
      </c>
      <c r="K53" s="196" t="str">
        <f t="shared" si="3"/>
        <v>NVT</v>
      </c>
      <c r="L53" s="269" t="str">
        <f>IF(VLOOKUP($B53,GBM!$B$3:$L$50,T$3,FALSE)="","",VLOOKUP($B53,GBM!$B$3:$L$50,T$3,FALSE))</f>
        <v/>
      </c>
      <c r="M53" s="188" t="str">
        <f>IF(I53&lt;VLOOKUP(B53,'Aquon + RWS KRW'!B$3:I$202,8,FALSE),"Ja","Nee")</f>
        <v>Nee</v>
      </c>
      <c r="O53" s="197" t="str">
        <f t="shared" si="1"/>
        <v>NVT</v>
      </c>
    </row>
    <row r="54" spans="1:15" x14ac:dyDescent="0.25">
      <c r="A54" s="190" t="s">
        <v>104</v>
      </c>
      <c r="B54" s="191" t="s">
        <v>159</v>
      </c>
      <c r="C54" s="192" t="s">
        <v>157</v>
      </c>
      <c r="D54" s="193" t="s">
        <v>158</v>
      </c>
      <c r="E54" s="198">
        <v>2.3333333333333334E-2</v>
      </c>
      <c r="F54" s="195">
        <v>7.0000000000000007E-2</v>
      </c>
      <c r="G54" s="186" t="str">
        <f>IF(I54&gt;E54,IF(I54&lt;F54,Lijsten!A$2,Lijsten!A$3),Lijsten!A$1)</f>
        <v>&gt; Norm</v>
      </c>
      <c r="H54" s="186"/>
      <c r="I54" s="272" t="str">
        <f>IF(VLOOKUP($B54,GBM!$B$3:$L$50,Q$3,FALSE)="","",VLOOKUP($B54,GBM!$B$3:$L$50,Q$3,FALSE))</f>
        <v/>
      </c>
      <c r="J54" s="277" t="str">
        <f>IF(VLOOKUP($B54,GBM!$B$3:$L$50,R$3,FALSE)="","",VLOOKUP($B54,GBM!$B$3:$L$50,R$3,FALSE))</f>
        <v/>
      </c>
      <c r="K54" s="196" t="str">
        <f t="shared" si="3"/>
        <v>NVT</v>
      </c>
      <c r="L54" s="269" t="str">
        <f>IF(VLOOKUP($B54,GBM!$B$3:$L$50,T$3,FALSE)="","",VLOOKUP($B54,GBM!$B$3:$L$50,T$3,FALSE))</f>
        <v/>
      </c>
      <c r="M54" s="188" t="str">
        <f>IF(I54&lt;VLOOKUP(B54,'Aquon + RWS KRW'!B$3:I$202,8,FALSE),"Ja","Nee")</f>
        <v>Nee</v>
      </c>
      <c r="O54" s="197" t="str">
        <f t="shared" si="1"/>
        <v>NVT</v>
      </c>
    </row>
    <row r="55" spans="1:15" x14ac:dyDescent="0.25">
      <c r="A55" s="190" t="s">
        <v>104</v>
      </c>
      <c r="B55" s="191" t="s">
        <v>171</v>
      </c>
      <c r="C55" s="192" t="s">
        <v>163</v>
      </c>
      <c r="D55" s="193" t="s">
        <v>164</v>
      </c>
      <c r="E55" s="198">
        <v>3.3333333333333335E-5</v>
      </c>
      <c r="F55" s="195">
        <v>1E-4</v>
      </c>
      <c r="G55" s="186" t="str">
        <f>IF(I55&gt;E55,IF(I55&lt;F55,Lijsten!A$2,Lijsten!A$3),Lijsten!A$1)</f>
        <v>&gt; Norm</v>
      </c>
      <c r="H55" s="186"/>
      <c r="I55" s="272" t="str">
        <f>IF(VLOOKUP($B55,GBM!$B$3:$L$50,Q$3,FALSE)="","",VLOOKUP($B55,GBM!$B$3:$L$50,Q$3,FALSE))</f>
        <v/>
      </c>
      <c r="J55" s="277" t="str">
        <f>IF(VLOOKUP($B55,GBM!$B$3:$L$50,R$3,FALSE)="","",VLOOKUP($B55,GBM!$B$3:$L$50,R$3,FALSE))</f>
        <v/>
      </c>
      <c r="K55" s="196" t="str">
        <f t="shared" si="3"/>
        <v>NVT</v>
      </c>
      <c r="L55" s="269" t="str">
        <f>IF(VLOOKUP($B55,GBM!$B$3:$L$50,T$3,FALSE)="","",VLOOKUP($B55,GBM!$B$3:$L$50,T$3,FALSE))</f>
        <v/>
      </c>
      <c r="M55" s="188" t="str">
        <f>IF(I55&lt;VLOOKUP(B55,'Aquon + RWS KRW'!B$3:I$202,8,FALSE),"Ja","Nee")</f>
        <v>Nee</v>
      </c>
      <c r="O55" s="197" t="str">
        <f t="shared" si="1"/>
        <v>NVT</v>
      </c>
    </row>
    <row r="56" spans="1:15" x14ac:dyDescent="0.25">
      <c r="A56" s="190" t="s">
        <v>104</v>
      </c>
      <c r="B56" s="191" t="s">
        <v>177</v>
      </c>
      <c r="C56" s="192" t="s">
        <v>166</v>
      </c>
      <c r="D56" s="193" t="s">
        <v>167</v>
      </c>
      <c r="E56" s="198">
        <v>4.0000000000000001E-3</v>
      </c>
      <c r="F56" s="195">
        <v>1.2E-2</v>
      </c>
      <c r="G56" s="186" t="str">
        <f>IF(I56&gt;E56,IF(I56&lt;F56,Lijsten!A$2,Lijsten!A$3),Lijsten!A$1)</f>
        <v>&gt; Norm</v>
      </c>
      <c r="H56" s="186"/>
      <c r="I56" s="272" t="str">
        <f>IF(VLOOKUP($B56,GBM!$B$3:$L$50,Q$3,FALSE)="","",VLOOKUP($B56,GBM!$B$3:$L$50,Q$3,FALSE))</f>
        <v/>
      </c>
      <c r="J56" s="277" t="str">
        <f>IF(VLOOKUP($B56,GBM!$B$3:$L$50,R$3,FALSE)="","",VLOOKUP($B56,GBM!$B$3:$L$50,R$3,FALSE))</f>
        <v/>
      </c>
      <c r="K56" s="196" t="str">
        <f t="shared" si="3"/>
        <v>NVT</v>
      </c>
      <c r="L56" s="269" t="str">
        <f>IF(VLOOKUP($B56,GBM!$B$3:$L$50,T$3,FALSE)="","",VLOOKUP($B56,GBM!$B$3:$L$50,T$3,FALSE))</f>
        <v/>
      </c>
      <c r="M56" s="188" t="str">
        <f>IF(I56&lt;VLOOKUP(B56,'Aquon + RWS KRW'!B$3:I$202,8,FALSE),"Ja","Nee")</f>
        <v>Nee</v>
      </c>
      <c r="O56" s="197" t="str">
        <f t="shared" si="1"/>
        <v>NVT</v>
      </c>
    </row>
    <row r="57" spans="1:15" x14ac:dyDescent="0.25">
      <c r="A57" s="190" t="s">
        <v>104</v>
      </c>
      <c r="B57" s="191" t="s">
        <v>180</v>
      </c>
      <c r="C57" s="192" t="s">
        <v>169</v>
      </c>
      <c r="D57" s="193" t="s">
        <v>170</v>
      </c>
      <c r="E57" s="198">
        <v>2.9999999999999996E-3</v>
      </c>
      <c r="F57" s="195">
        <v>8.9999999999999993E-3</v>
      </c>
      <c r="G57" s="186" t="str">
        <f>IF(I57&gt;E57,IF(I57&lt;F57,Lijsten!A$2,Lijsten!A$3),Lijsten!A$1)</f>
        <v>&gt; Norm</v>
      </c>
      <c r="H57" s="186"/>
      <c r="I57" s="272" t="str">
        <f>IF(VLOOKUP($B57,GBM!$B$3:$L$50,Q$3,FALSE)="","",VLOOKUP($B57,GBM!$B$3:$L$50,Q$3,FALSE))</f>
        <v/>
      </c>
      <c r="J57" s="277" t="str">
        <f>IF(VLOOKUP($B57,GBM!$B$3:$L$50,R$3,FALSE)="","",VLOOKUP($B57,GBM!$B$3:$L$50,R$3,FALSE))</f>
        <v/>
      </c>
      <c r="K57" s="196" t="str">
        <f t="shared" si="3"/>
        <v>NVT</v>
      </c>
      <c r="L57" s="269" t="str">
        <f>IF(VLOOKUP($B57,GBM!$B$3:$L$50,T$3,FALSE)="","",VLOOKUP($B57,GBM!$B$3:$L$50,T$3,FALSE))</f>
        <v/>
      </c>
      <c r="M57" s="188" t="str">
        <f>IF(I57&lt;VLOOKUP(B57,'Aquon + RWS KRW'!B$3:I$202,8,FALSE),"Ja","Nee")</f>
        <v>Nee</v>
      </c>
      <c r="O57" s="197" t="str">
        <f t="shared" si="1"/>
        <v>NVT</v>
      </c>
    </row>
    <row r="58" spans="1:15" x14ac:dyDescent="0.25">
      <c r="A58" s="190" t="s">
        <v>104</v>
      </c>
      <c r="B58" s="191" t="s">
        <v>644</v>
      </c>
      <c r="C58" s="192" t="s">
        <v>172</v>
      </c>
      <c r="D58" s="193" t="s">
        <v>173</v>
      </c>
      <c r="E58" s="198">
        <v>9.9999999999999991E-5</v>
      </c>
      <c r="F58" s="195">
        <v>2.9999999999999997E-4</v>
      </c>
      <c r="G58" s="186" t="str">
        <f>IF(I58&gt;E58,IF(I58&lt;F58,Lijsten!A$2,Lijsten!A$3),Lijsten!A$1)</f>
        <v>&gt; Norm</v>
      </c>
      <c r="H58" s="186"/>
      <c r="I58" s="272" t="str">
        <f>IF(VLOOKUP($B58,GBM!$B$3:$L$50,Q$3,FALSE)="","",VLOOKUP($B58,GBM!$B$3:$L$50,Q$3,FALSE))</f>
        <v/>
      </c>
      <c r="J58" s="277" t="str">
        <f>IF(VLOOKUP($B58,GBM!$B$3:$L$50,R$3,FALSE)="","",VLOOKUP($B58,GBM!$B$3:$L$50,R$3,FALSE))</f>
        <v/>
      </c>
      <c r="K58" s="196" t="str">
        <f t="shared" si="3"/>
        <v>NVT</v>
      </c>
      <c r="L58" s="269" t="str">
        <f>IF(VLOOKUP($B58,GBM!$B$3:$L$50,T$3,FALSE)="","",VLOOKUP($B58,GBM!$B$3:$L$50,T$3,FALSE))</f>
        <v/>
      </c>
      <c r="M58" s="188" t="str">
        <f>IF(I58&lt;VLOOKUP(B58,'Aquon + RWS KRW'!B$3:I$202,8,FALSE),"Ja","Nee")</f>
        <v>Nee</v>
      </c>
      <c r="O58" s="197" t="str">
        <f t="shared" si="1"/>
        <v>NVT</v>
      </c>
    </row>
    <row r="59" spans="1:15" x14ac:dyDescent="0.25">
      <c r="A59" s="190" t="s">
        <v>104</v>
      </c>
      <c r="B59" s="191" t="s">
        <v>183</v>
      </c>
      <c r="C59" s="192" t="s">
        <v>175</v>
      </c>
      <c r="D59" s="193" t="s">
        <v>176</v>
      </c>
      <c r="E59" s="198">
        <v>1E-3</v>
      </c>
      <c r="F59" s="195">
        <v>3.0000000000000001E-3</v>
      </c>
      <c r="G59" s="186" t="str">
        <f>IF(I59&gt;E59,IF(I59&lt;F59,Lijsten!A$2,Lijsten!A$3),Lijsten!A$1)</f>
        <v>&gt; Norm</v>
      </c>
      <c r="H59" s="186"/>
      <c r="I59" s="272" t="str">
        <f>IF(VLOOKUP($B59,GBM!$B$3:$L$50,Q$3,FALSE)="","",VLOOKUP($B59,GBM!$B$3:$L$50,Q$3,FALSE))</f>
        <v/>
      </c>
      <c r="J59" s="277" t="str">
        <f>IF(VLOOKUP($B59,GBM!$B$3:$L$50,R$3,FALSE)="","",VLOOKUP($B59,GBM!$B$3:$L$50,R$3,FALSE))</f>
        <v/>
      </c>
      <c r="K59" s="196" t="str">
        <f t="shared" si="3"/>
        <v>NVT</v>
      </c>
      <c r="L59" s="269" t="str">
        <f>IF(VLOOKUP($B59,GBM!$B$3:$L$50,T$3,FALSE)="","",VLOOKUP($B59,GBM!$B$3:$L$50,T$3,FALSE))</f>
        <v/>
      </c>
      <c r="M59" s="188" t="str">
        <f>IF(I59&lt;VLOOKUP(B59,'Aquon + RWS KRW'!B$3:I$202,8,FALSE),"Ja","Nee")</f>
        <v>Nee</v>
      </c>
      <c r="O59" s="197" t="str">
        <f t="shared" si="1"/>
        <v>NVT</v>
      </c>
    </row>
    <row r="60" spans="1:15" x14ac:dyDescent="0.25">
      <c r="A60" s="190" t="s">
        <v>104</v>
      </c>
      <c r="B60" s="191" t="s">
        <v>646</v>
      </c>
      <c r="C60" s="192" t="s">
        <v>178</v>
      </c>
      <c r="D60" s="193" t="s">
        <v>179</v>
      </c>
      <c r="E60" s="198">
        <v>6.6666666666666664E-4</v>
      </c>
      <c r="F60" s="195">
        <v>2E-3</v>
      </c>
      <c r="G60" s="186" t="str">
        <f>IF(I60&gt;E60,IF(I60&lt;F60,Lijsten!A$2,Lijsten!A$3),Lijsten!A$1)</f>
        <v>&gt; Norm</v>
      </c>
      <c r="H60" s="186"/>
      <c r="I60" s="272" t="str">
        <f>IF(VLOOKUP($B60,GBM!$B$3:$L$50,Q$3,FALSE)="","",VLOOKUP($B60,GBM!$B$3:$L$50,Q$3,FALSE))</f>
        <v/>
      </c>
      <c r="J60" s="277" t="str">
        <f>IF(VLOOKUP($B60,GBM!$B$3:$L$50,R$3,FALSE)="","",VLOOKUP($B60,GBM!$B$3:$L$50,R$3,FALSE))</f>
        <v/>
      </c>
      <c r="K60" s="196" t="str">
        <f t="shared" si="3"/>
        <v>NVT</v>
      </c>
      <c r="L60" s="269" t="str">
        <f>IF(VLOOKUP($B60,GBM!$B$3:$L$50,T$3,FALSE)="","",VLOOKUP($B60,GBM!$B$3:$L$50,T$3,FALSE))</f>
        <v/>
      </c>
      <c r="M60" s="188" t="str">
        <f>IF(I60&lt;VLOOKUP(B60,'Aquon + RWS KRW'!B$3:I$202,8,FALSE),"Ja","Nee")</f>
        <v>Nee</v>
      </c>
      <c r="O60" s="197" t="str">
        <f t="shared" si="1"/>
        <v>NVT</v>
      </c>
    </row>
    <row r="61" spans="1:15" x14ac:dyDescent="0.25">
      <c r="A61" s="190" t="s">
        <v>104</v>
      </c>
      <c r="B61" s="191" t="s">
        <v>650</v>
      </c>
      <c r="C61" s="192" t="s">
        <v>181</v>
      </c>
      <c r="D61" s="193" t="s">
        <v>182</v>
      </c>
      <c r="E61" s="198">
        <v>2.7666666666666668E-3</v>
      </c>
      <c r="F61" s="195">
        <v>8.3000000000000001E-3</v>
      </c>
      <c r="G61" s="186" t="str">
        <f>IF(I61&gt;E61,IF(I61&lt;F61,Lijsten!A$2,Lijsten!A$3),Lijsten!A$1)</f>
        <v>&gt; Norm</v>
      </c>
      <c r="H61" s="186"/>
      <c r="I61" s="272" t="str">
        <f>IF(VLOOKUP($B61,GBM!$B$3:$L$50,Q$3,FALSE)="","",VLOOKUP($B61,GBM!$B$3:$L$50,Q$3,FALSE))</f>
        <v/>
      </c>
      <c r="J61" s="277" t="str">
        <f>IF(VLOOKUP($B61,GBM!$B$3:$L$50,R$3,FALSE)="","",VLOOKUP($B61,GBM!$B$3:$L$50,R$3,FALSE))</f>
        <v/>
      </c>
      <c r="K61" s="196" t="str">
        <f t="shared" si="3"/>
        <v>NVT</v>
      </c>
      <c r="L61" s="269" t="str">
        <f>IF(VLOOKUP($B61,GBM!$B$3:$L$50,T$3,FALSE)="","",VLOOKUP($B61,GBM!$B$3:$L$50,T$3,FALSE))</f>
        <v/>
      </c>
      <c r="M61" s="188" t="str">
        <f>IF(I61&lt;VLOOKUP(B61,'Aquon + RWS KRW'!B$3:I$202,8,FALSE),"Ja","Nee")</f>
        <v>Nee</v>
      </c>
      <c r="O61" s="197" t="str">
        <f t="shared" si="1"/>
        <v>NVT</v>
      </c>
    </row>
    <row r="62" spans="1:15" x14ac:dyDescent="0.25">
      <c r="A62" s="190" t="s">
        <v>104</v>
      </c>
      <c r="B62" s="191" t="s">
        <v>657</v>
      </c>
      <c r="C62" s="192" t="s">
        <v>184</v>
      </c>
      <c r="D62" s="193" t="s">
        <v>185</v>
      </c>
      <c r="E62" s="198">
        <v>8.3333333333333339E-4</v>
      </c>
      <c r="F62" s="195">
        <v>2.5000000000000001E-3</v>
      </c>
      <c r="G62" s="186" t="str">
        <f>IF(I62&gt;E62,IF(I62&lt;F62,Lijsten!A$2,Lijsten!A$3),Lijsten!A$1)</f>
        <v>&gt; Norm</v>
      </c>
      <c r="H62" s="186"/>
      <c r="I62" s="272" t="str">
        <f>IF(VLOOKUP($B62,GBM!$B$3:$L$50,Q$3,FALSE)="","",VLOOKUP($B62,GBM!$B$3:$L$50,Q$3,FALSE))</f>
        <v/>
      </c>
      <c r="J62" s="277" t="str">
        <f>IF(VLOOKUP($B62,GBM!$B$3:$L$50,R$3,FALSE)="","",VLOOKUP($B62,GBM!$B$3:$L$50,R$3,FALSE))</f>
        <v/>
      </c>
      <c r="K62" s="196" t="str">
        <f t="shared" si="3"/>
        <v>NVT</v>
      </c>
      <c r="L62" s="269" t="str">
        <f>IF(VLOOKUP($B62,GBM!$B$3:$L$50,T$3,FALSE)="","",VLOOKUP($B62,GBM!$B$3:$L$50,T$3,FALSE))</f>
        <v/>
      </c>
      <c r="M62" s="188" t="str">
        <f>IF(I62&lt;VLOOKUP(B62,'Aquon + RWS KRW'!B$3:I$202,8,FALSE),"Ja","Nee")</f>
        <v>Nee</v>
      </c>
      <c r="O62" s="197" t="str">
        <f t="shared" si="1"/>
        <v>NVT</v>
      </c>
    </row>
    <row r="63" spans="1:15" x14ac:dyDescent="0.25">
      <c r="A63" s="190" t="s">
        <v>104</v>
      </c>
      <c r="B63" s="191" t="s">
        <v>195</v>
      </c>
      <c r="C63" s="192" t="s">
        <v>187</v>
      </c>
      <c r="D63" s="193" t="s">
        <v>188</v>
      </c>
      <c r="E63" s="198">
        <v>6.6666666666666675E-6</v>
      </c>
      <c r="F63" s="195">
        <v>2.0000000000000002E-5</v>
      </c>
      <c r="G63" s="186" t="str">
        <f>IF(I63&gt;E63,IF(I63&lt;F63,Lijsten!A$2,Lijsten!A$3),Lijsten!A$1)</f>
        <v>&gt; Norm</v>
      </c>
      <c r="H63" s="186"/>
      <c r="I63" s="272" t="str">
        <f>IF(VLOOKUP($B63,GBM!$B$3:$L$50,Q$3,FALSE)="","",VLOOKUP($B63,GBM!$B$3:$L$50,Q$3,FALSE))</f>
        <v/>
      </c>
      <c r="J63" s="277" t="str">
        <f>IF(VLOOKUP($B63,GBM!$B$3:$L$50,R$3,FALSE)="","",VLOOKUP($B63,GBM!$B$3:$L$50,R$3,FALSE))</f>
        <v/>
      </c>
      <c r="K63" s="196" t="str">
        <f t="shared" si="3"/>
        <v>NVT</v>
      </c>
      <c r="L63" s="269" t="str">
        <f>IF(VLOOKUP($B63,GBM!$B$3:$L$50,T$3,FALSE)="","",VLOOKUP($B63,GBM!$B$3:$L$50,T$3,FALSE))</f>
        <v/>
      </c>
      <c r="M63" s="188" t="str">
        <f>IF(I63&lt;VLOOKUP(B63,'Aquon + RWS KRW'!B$3:I$202,8,FALSE),"Ja","Nee")</f>
        <v>Nee</v>
      </c>
      <c r="O63" s="197" t="str">
        <f t="shared" si="1"/>
        <v>NVT</v>
      </c>
    </row>
    <row r="64" spans="1:15" x14ac:dyDescent="0.25">
      <c r="A64" s="190" t="s">
        <v>104</v>
      </c>
      <c r="B64" s="191" t="s">
        <v>201</v>
      </c>
      <c r="C64" s="192" t="s">
        <v>190</v>
      </c>
      <c r="D64" s="193" t="s">
        <v>191</v>
      </c>
      <c r="E64" s="198">
        <v>4.3333333333333331E-3</v>
      </c>
      <c r="F64" s="195">
        <v>1.2999999999999999E-2</v>
      </c>
      <c r="G64" s="186" t="str">
        <f>IF(I64&gt;E64,IF(I64&lt;F64,Lijsten!A$2,Lijsten!A$3),Lijsten!A$1)</f>
        <v>&gt; Norm</v>
      </c>
      <c r="H64" s="186"/>
      <c r="I64" s="272" t="str">
        <f>IF(VLOOKUP($B64,GBM!$B$3:$L$50,Q$3,FALSE)="","",VLOOKUP($B64,GBM!$B$3:$L$50,Q$3,FALSE))</f>
        <v/>
      </c>
      <c r="J64" s="277" t="str">
        <f>IF(VLOOKUP($B64,GBM!$B$3:$L$50,R$3,FALSE)="","",VLOOKUP($B64,GBM!$B$3:$L$50,R$3,FALSE))</f>
        <v/>
      </c>
      <c r="K64" s="196" t="str">
        <f t="shared" si="3"/>
        <v>NVT</v>
      </c>
      <c r="L64" s="269" t="str">
        <f>IF(VLOOKUP($B64,GBM!$B$3:$L$50,T$3,FALSE)="","",VLOOKUP($B64,GBM!$B$3:$L$50,T$3,FALSE))</f>
        <v/>
      </c>
      <c r="M64" s="188" t="str">
        <f>IF(I64&lt;VLOOKUP(B64,'Aquon + RWS KRW'!B$3:I$202,8,FALSE),"Ja","Nee")</f>
        <v>Nee</v>
      </c>
      <c r="O64" s="197" t="str">
        <f t="shared" si="1"/>
        <v>NVT</v>
      </c>
    </row>
    <row r="65" spans="1:15" x14ac:dyDescent="0.25">
      <c r="A65" s="190" t="s">
        <v>104</v>
      </c>
      <c r="B65" s="191" t="s">
        <v>105</v>
      </c>
      <c r="C65" s="192" t="s">
        <v>124</v>
      </c>
      <c r="D65" s="193" t="s">
        <v>125</v>
      </c>
      <c r="E65" s="198">
        <v>3.3333333333333335E-3</v>
      </c>
      <c r="F65" s="195">
        <v>0.01</v>
      </c>
      <c r="G65" s="186" t="str">
        <f>IF(I65&gt;E65,IF(I65&lt;F65,Lijsten!A$2,Lijsten!A$3),Lijsten!A$1)</f>
        <v>&gt; Norm</v>
      </c>
      <c r="H65" s="186"/>
      <c r="I65" s="272" t="str">
        <f>IF(VLOOKUP($B65,GBM!$B$3:$L$50,Q$3,FALSE)="","",VLOOKUP($B65,GBM!$B$3:$L$50,Q$3,FALSE))</f>
        <v/>
      </c>
      <c r="J65" s="277" t="str">
        <f>IF(VLOOKUP($B65,GBM!$B$3:$L$50,R$3,FALSE)="","",VLOOKUP($B65,GBM!$B$3:$L$50,R$3,FALSE))</f>
        <v/>
      </c>
      <c r="K65" s="196" t="str">
        <f t="shared" si="3"/>
        <v>NVT</v>
      </c>
      <c r="L65" s="269" t="str">
        <f>IF(VLOOKUP($B65,GBM!$B$3:$L$50,T$3,FALSE)="","",VLOOKUP($B65,GBM!$B$3:$L$50,T$3,FALSE))</f>
        <v/>
      </c>
      <c r="M65" s="188" t="str">
        <f>IF(I65&lt;VLOOKUP(B65,'Aquon + RWS KRW'!B$3:I$202,8,FALSE),"Ja","Nee")</f>
        <v>Nee</v>
      </c>
      <c r="O65" s="197" t="str">
        <f t="shared" si="1"/>
        <v>NVT</v>
      </c>
    </row>
    <row r="66" spans="1:15" x14ac:dyDescent="0.25">
      <c r="A66" s="190" t="s">
        <v>104</v>
      </c>
      <c r="B66" s="191" t="s">
        <v>213</v>
      </c>
      <c r="C66" s="192" t="s">
        <v>193</v>
      </c>
      <c r="D66" s="193" t="s">
        <v>194</v>
      </c>
      <c r="E66" s="194">
        <v>5.6666666666666671E-5</v>
      </c>
      <c r="F66" s="195">
        <v>1.7000000000000001E-4</v>
      </c>
      <c r="G66" s="186" t="str">
        <f>IF(I66&gt;E66,IF(I66&lt;F66,Lijsten!A$2,Lijsten!A$3),Lijsten!A$1)</f>
        <v>&gt; Norm</v>
      </c>
      <c r="H66" s="186"/>
      <c r="I66" s="272" t="str">
        <f>IF(VLOOKUP($B66,GBM!$B$3:$L$50,Q$3,FALSE)="","",VLOOKUP($B66,GBM!$B$3:$L$50,Q$3,FALSE))</f>
        <v/>
      </c>
      <c r="J66" s="277" t="str">
        <f>IF(VLOOKUP($B66,GBM!$B$3:$L$50,R$3,FALSE)="","",VLOOKUP($B66,GBM!$B$3:$L$50,R$3,FALSE))</f>
        <v/>
      </c>
      <c r="K66" s="196" t="str">
        <f t="shared" si="3"/>
        <v>NVT</v>
      </c>
      <c r="L66" s="269" t="str">
        <f>IF(VLOOKUP($B66,GBM!$B$3:$L$50,T$3,FALSE)="","",VLOOKUP($B66,GBM!$B$3:$L$50,T$3,FALSE))</f>
        <v/>
      </c>
      <c r="M66" s="188" t="str">
        <f>IF(I66&lt;VLOOKUP(B66,'Aquon + RWS KRW'!B$3:I$202,8,FALSE),"Ja","Nee")</f>
        <v>Nee</v>
      </c>
      <c r="O66" s="197" t="str">
        <f t="shared" si="1"/>
        <v>NVT</v>
      </c>
    </row>
    <row r="67" spans="1:15" x14ac:dyDescent="0.25">
      <c r="A67" s="190" t="s">
        <v>104</v>
      </c>
      <c r="B67" s="191" t="s">
        <v>602</v>
      </c>
      <c r="C67" s="192" t="s">
        <v>139</v>
      </c>
      <c r="D67" s="193" t="s">
        <v>140</v>
      </c>
      <c r="E67" s="198">
        <v>9.9999999999999992E-2</v>
      </c>
      <c r="F67" s="195">
        <v>0.3</v>
      </c>
      <c r="G67" s="186" t="str">
        <f>IF(I67&gt;E67,IF(I67&lt;F67,Lijsten!A$2,Lijsten!A$3),Lijsten!A$1)</f>
        <v>&gt; Norm</v>
      </c>
      <c r="H67" s="186"/>
      <c r="I67" s="272" t="str">
        <f>IF(VLOOKUP($B67,GBM!$B$3:$L$50,Q$3,FALSE)="","",VLOOKUP($B67,GBM!$B$3:$L$50,Q$3,FALSE))</f>
        <v/>
      </c>
      <c r="J67" s="277" t="str">
        <f>IF(VLOOKUP($B67,GBM!$B$3:$L$50,R$3,FALSE)="","",VLOOKUP($B67,GBM!$B$3:$L$50,R$3,FALSE))</f>
        <v/>
      </c>
      <c r="K67" s="196" t="str">
        <f t="shared" si="3"/>
        <v>NVT</v>
      </c>
      <c r="L67" s="269" t="str">
        <f>IF(VLOOKUP($B67,GBM!$B$3:$L$50,T$3,FALSE)="","",VLOOKUP($B67,GBM!$B$3:$L$50,T$3,FALSE))</f>
        <v/>
      </c>
      <c r="M67" s="188" t="str">
        <f>IF(I67&lt;VLOOKUP(B67,'Aquon + RWS KRW'!B$3:I$202,8,FALSE),"Ja","Nee")</f>
        <v>Ja</v>
      </c>
      <c r="O67" s="197" t="str">
        <f t="shared" ref="O67:O128" si="4">IF(I67="","NVT",M67)</f>
        <v>NVT</v>
      </c>
    </row>
    <row r="68" spans="1:15" x14ac:dyDescent="0.25">
      <c r="A68" s="190" t="s">
        <v>104</v>
      </c>
      <c r="B68" s="191" t="s">
        <v>114</v>
      </c>
      <c r="C68" s="192" t="s">
        <v>136</v>
      </c>
      <c r="D68" s="193" t="s">
        <v>137</v>
      </c>
      <c r="E68" s="198">
        <v>1.6666666666666668E-3</v>
      </c>
      <c r="F68" s="195">
        <v>5.0000000000000001E-3</v>
      </c>
      <c r="G68" s="186" t="str">
        <f>IF(I68&gt;E68,IF(I68&lt;F68,Lijsten!A$2,Lijsten!A$3),Lijsten!A$1)</f>
        <v>&gt; Norm</v>
      </c>
      <c r="H68" s="186"/>
      <c r="I68" s="272" t="str">
        <f>IF(VLOOKUP($B68,GBM!$B$3:$L$50,Q$3,FALSE)="","",VLOOKUP($B68,GBM!$B$3:$L$50,Q$3,FALSE))</f>
        <v/>
      </c>
      <c r="J68" s="277" t="str">
        <f>IF(VLOOKUP($B68,GBM!$B$3:$L$50,R$3,FALSE)="","",VLOOKUP($B68,GBM!$B$3:$L$50,R$3,FALSE))</f>
        <v/>
      </c>
      <c r="K68" s="196" t="str">
        <f t="shared" si="3"/>
        <v>NVT</v>
      </c>
      <c r="L68" s="269" t="str">
        <f>IF(VLOOKUP($B68,GBM!$B$3:$L$50,T$3,FALSE)="","",VLOOKUP($B68,GBM!$B$3:$L$50,T$3,FALSE))</f>
        <v/>
      </c>
      <c r="M68" s="188" t="str">
        <f>IF(I68&lt;VLOOKUP(B68,'Aquon + RWS KRW'!B$3:I$202,8,FALSE),"Ja","Nee")</f>
        <v>Nee</v>
      </c>
      <c r="O68" s="197" t="str">
        <f t="shared" si="4"/>
        <v>NVT</v>
      </c>
    </row>
    <row r="69" spans="1:15" x14ac:dyDescent="0.25">
      <c r="A69" s="190" t="s">
        <v>104</v>
      </c>
      <c r="B69" s="191" t="s">
        <v>595</v>
      </c>
      <c r="C69" s="192" t="s">
        <v>130</v>
      </c>
      <c r="D69" s="193" t="s">
        <v>131</v>
      </c>
      <c r="E69" s="198">
        <v>3.6666666666666666E-3</v>
      </c>
      <c r="F69" s="195">
        <v>1.0999999999999999E-2</v>
      </c>
      <c r="G69" s="186" t="str">
        <f>IF(I69&gt;E69,IF(I69&lt;F69,Lijsten!A$2,Lijsten!A$3),Lijsten!A$1)</f>
        <v>&gt; Norm</v>
      </c>
      <c r="H69" s="186"/>
      <c r="I69" s="272" t="str">
        <f>IF(VLOOKUP($B69,GBM!$B$3:$L$50,Q$3,FALSE)="","",VLOOKUP($B69,GBM!$B$3:$L$50,Q$3,FALSE))</f>
        <v/>
      </c>
      <c r="J69" s="277" t="str">
        <f>IF(VLOOKUP($B69,GBM!$B$3:$L$50,R$3,FALSE)="","",VLOOKUP($B69,GBM!$B$3:$L$50,R$3,FALSE))</f>
        <v/>
      </c>
      <c r="K69" s="196" t="str">
        <f t="shared" si="3"/>
        <v>NVT</v>
      </c>
      <c r="L69" s="269" t="str">
        <f>IF(VLOOKUP($B69,GBM!$B$3:$L$50,T$3,FALSE)="","",VLOOKUP($B69,GBM!$B$3:$L$50,T$3,FALSE))</f>
        <v/>
      </c>
      <c r="M69" s="188" t="str">
        <f>IF(I69&lt;VLOOKUP(B69,'Aquon + RWS KRW'!B$3:I$202,8,FALSE),"Ja","Nee")</f>
        <v>Nee</v>
      </c>
      <c r="O69" s="197" t="str">
        <f t="shared" si="4"/>
        <v>NVT</v>
      </c>
    </row>
    <row r="70" spans="1:15" x14ac:dyDescent="0.25">
      <c r="A70" s="190" t="s">
        <v>104</v>
      </c>
      <c r="B70" s="191" t="s">
        <v>250</v>
      </c>
      <c r="C70" s="192" t="s">
        <v>106</v>
      </c>
      <c r="D70" s="193" t="s">
        <v>107</v>
      </c>
      <c r="E70" s="198">
        <v>0.13333333333333333</v>
      </c>
      <c r="F70" s="195">
        <v>0.4</v>
      </c>
      <c r="G70" s="186" t="str">
        <f>IF(I70&gt;E70,IF(I70&lt;F70,Lijsten!A$2,Lijsten!A$3),Lijsten!A$1)</f>
        <v>&gt; Norm</v>
      </c>
      <c r="H70" s="186"/>
      <c r="I70" s="272" t="str">
        <f>IF(VLOOKUP($B70,GBM!$B$3:$L$50,Q$3,FALSE)="","",VLOOKUP($B70,GBM!$B$3:$L$50,Q$3,FALSE))</f>
        <v/>
      </c>
      <c r="J70" s="277" t="str">
        <f>IF(VLOOKUP($B70,GBM!$B$3:$L$50,R$3,FALSE)="","",VLOOKUP($B70,GBM!$B$3:$L$50,R$3,FALSE))</f>
        <v/>
      </c>
      <c r="K70" s="196" t="str">
        <f t="shared" si="3"/>
        <v>NVT</v>
      </c>
      <c r="L70" s="269" t="str">
        <f>IF(VLOOKUP($B70,GBM!$B$3:$L$50,T$3,FALSE)="","",VLOOKUP($B70,GBM!$B$3:$L$50,T$3,FALSE))</f>
        <v/>
      </c>
      <c r="M70" s="188" t="str">
        <f>IF(I70&lt;VLOOKUP(B70,'Aquon + RWS KRW'!B$3:I$202,8,FALSE),"Ja","Nee")</f>
        <v>Nee</v>
      </c>
      <c r="O70" s="197" t="str">
        <f t="shared" si="4"/>
        <v>NVT</v>
      </c>
    </row>
    <row r="71" spans="1:15" x14ac:dyDescent="0.25">
      <c r="A71" s="190" t="s">
        <v>104</v>
      </c>
      <c r="B71" s="191" t="s">
        <v>108</v>
      </c>
      <c r="C71" s="192" t="s">
        <v>127</v>
      </c>
      <c r="D71" s="193" t="s">
        <v>128</v>
      </c>
      <c r="E71" s="198">
        <v>1.6666666666666666E-4</v>
      </c>
      <c r="F71" s="195">
        <v>5.0000000000000001E-4</v>
      </c>
      <c r="G71" s="186" t="str">
        <f>IF(I71&gt;E71,IF(I71&lt;F71,Lijsten!A$2,Lijsten!A$3),Lijsten!A$1)</f>
        <v>&gt; Norm</v>
      </c>
      <c r="H71" s="186"/>
      <c r="I71" s="272" t="str">
        <f>IF(VLOOKUP($B71,GBM!$B$3:$L$50,Q$3,FALSE)="","",VLOOKUP($B71,GBM!$B$3:$L$50,Q$3,FALSE))</f>
        <v/>
      </c>
      <c r="J71" s="277" t="str">
        <f>IF(VLOOKUP($B71,GBM!$B$3:$L$50,R$3,FALSE)="","",VLOOKUP($B71,GBM!$B$3:$L$50,R$3,FALSE))</f>
        <v/>
      </c>
      <c r="K71" s="196" t="str">
        <f t="shared" si="3"/>
        <v>NVT</v>
      </c>
      <c r="L71" s="269" t="str">
        <f>IF(VLOOKUP($B71,GBM!$B$3:$L$50,T$3,FALSE)="","",VLOOKUP($B71,GBM!$B$3:$L$50,T$3,FALSE))</f>
        <v/>
      </c>
      <c r="M71" s="188" t="str">
        <f>IF(I71&lt;VLOOKUP(B71,'Aquon + RWS KRW'!B$3:I$202,8,FALSE),"Ja","Nee")</f>
        <v>Nee</v>
      </c>
      <c r="O71" s="197" t="str">
        <f t="shared" si="4"/>
        <v>NVT</v>
      </c>
    </row>
    <row r="72" spans="1:15" x14ac:dyDescent="0.25">
      <c r="A72" s="190" t="s">
        <v>104</v>
      </c>
      <c r="B72" s="191" t="s">
        <v>259</v>
      </c>
      <c r="C72" s="192" t="s">
        <v>196</v>
      </c>
      <c r="D72" s="193" t="s">
        <v>197</v>
      </c>
      <c r="E72" s="198">
        <v>3.3333333333333335E-3</v>
      </c>
      <c r="F72" s="195">
        <v>0.01</v>
      </c>
      <c r="G72" s="186" t="str">
        <f>IF(I72&gt;E72,IF(I72&lt;F72,Lijsten!A$2,Lijsten!A$3),Lijsten!A$1)</f>
        <v>&gt; Norm</v>
      </c>
      <c r="H72" s="186"/>
      <c r="I72" s="272" t="str">
        <f>IF(VLOOKUP($B72,GBM!$B$3:$L$50,Q$3,FALSE)="","",VLOOKUP($B72,GBM!$B$3:$L$50,Q$3,FALSE))</f>
        <v/>
      </c>
      <c r="J72" s="277" t="str">
        <f>IF(VLOOKUP($B72,GBM!$B$3:$L$50,R$3,FALSE)="","",VLOOKUP($B72,GBM!$B$3:$L$50,R$3,FALSE))</f>
        <v/>
      </c>
      <c r="K72" s="196" t="str">
        <f t="shared" si="3"/>
        <v>NVT</v>
      </c>
      <c r="L72" s="269" t="str">
        <f>IF(VLOOKUP($B72,GBM!$B$3:$L$50,T$3,FALSE)="","",VLOOKUP($B72,GBM!$B$3:$L$50,T$3,FALSE))</f>
        <v/>
      </c>
      <c r="M72" s="188" t="str">
        <f>IF(I72&lt;VLOOKUP(B72,'Aquon + RWS KRW'!B$3:I$202,8,FALSE),"Ja","Nee")</f>
        <v>Nee</v>
      </c>
      <c r="O72" s="197" t="str">
        <f t="shared" si="4"/>
        <v>NVT</v>
      </c>
    </row>
    <row r="73" spans="1:15" x14ac:dyDescent="0.25">
      <c r="A73" s="190" t="s">
        <v>104</v>
      </c>
      <c r="B73" s="191" t="s">
        <v>714</v>
      </c>
      <c r="C73" s="192" t="s">
        <v>199</v>
      </c>
      <c r="D73" s="193" t="s">
        <v>200</v>
      </c>
      <c r="E73" s="198">
        <v>5.666666666666666E-4</v>
      </c>
      <c r="F73" s="195">
        <v>1.6999999999999999E-3</v>
      </c>
      <c r="G73" s="186" t="str">
        <f>IF(I73&gt;E73,IF(I73&lt;F73,Lijsten!A$2,Lijsten!A$3),Lijsten!A$1)</f>
        <v>&gt; Norm</v>
      </c>
      <c r="H73" s="186"/>
      <c r="I73" s="272" t="str">
        <f>IF(VLOOKUP($B73,GBM!$B$3:$L$50,Q$3,FALSE)="","",VLOOKUP($B73,GBM!$B$3:$L$50,Q$3,FALSE))</f>
        <v/>
      </c>
      <c r="J73" s="277" t="str">
        <f>IF(VLOOKUP($B73,GBM!$B$3:$L$50,R$3,FALSE)="","",VLOOKUP($B73,GBM!$B$3:$L$50,R$3,FALSE))</f>
        <v/>
      </c>
      <c r="K73" s="196" t="str">
        <f t="shared" si="3"/>
        <v>NVT</v>
      </c>
      <c r="L73" s="269" t="str">
        <f>IF(VLOOKUP($B73,GBM!$B$3:$L$50,T$3,FALSE)="","",VLOOKUP($B73,GBM!$B$3:$L$50,T$3,FALSE))</f>
        <v/>
      </c>
      <c r="M73" s="188" t="str">
        <f>IF(I73&lt;VLOOKUP(B73,'Aquon + RWS KRW'!B$3:I$202,8,FALSE),"Ja","Nee")</f>
        <v>Nee</v>
      </c>
      <c r="O73" s="197" t="str">
        <f t="shared" si="4"/>
        <v>NVT</v>
      </c>
    </row>
    <row r="74" spans="1:15" x14ac:dyDescent="0.25">
      <c r="A74" s="190" t="s">
        <v>104</v>
      </c>
      <c r="B74" s="191" t="s">
        <v>715</v>
      </c>
      <c r="C74" s="192" t="s">
        <v>202</v>
      </c>
      <c r="D74" s="193" t="s">
        <v>203</v>
      </c>
      <c r="E74" s="198">
        <v>1.0000000000000001E-5</v>
      </c>
      <c r="F74" s="195">
        <v>3.0000000000000001E-5</v>
      </c>
      <c r="G74" s="186" t="str">
        <f>IF(I74&gt;E74,IF(I74&lt;F74,Lijsten!A$2,Lijsten!A$3),Lijsten!A$1)</f>
        <v>&gt; Norm</v>
      </c>
      <c r="H74" s="186"/>
      <c r="I74" s="272" t="str">
        <f>IF(VLOOKUP($B74,GBM!$B$3:$L$50,Q$3,FALSE)="","",VLOOKUP($B74,GBM!$B$3:$L$50,Q$3,FALSE))</f>
        <v/>
      </c>
      <c r="J74" s="277" t="str">
        <f>IF(VLOOKUP($B74,GBM!$B$3:$L$50,R$3,FALSE)="","",VLOOKUP($B74,GBM!$B$3:$L$50,R$3,FALSE))</f>
        <v/>
      </c>
      <c r="K74" s="196" t="str">
        <f t="shared" si="3"/>
        <v>NVT</v>
      </c>
      <c r="L74" s="269" t="str">
        <f>IF(VLOOKUP($B74,GBM!$B$3:$L$50,T$3,FALSE)="","",VLOOKUP($B74,GBM!$B$3:$L$50,T$3,FALSE))</f>
        <v/>
      </c>
      <c r="M74" s="188" t="str">
        <f>IF(I74&lt;VLOOKUP(B74,'Aquon + RWS KRW'!B$3:I$202,8,FALSE),"Ja","Nee")</f>
        <v>Nee</v>
      </c>
      <c r="O74" s="197" t="str">
        <f t="shared" si="4"/>
        <v>NVT</v>
      </c>
    </row>
    <row r="75" spans="1:15" x14ac:dyDescent="0.25">
      <c r="A75" s="190" t="s">
        <v>104</v>
      </c>
      <c r="B75" s="191" t="s">
        <v>716</v>
      </c>
      <c r="C75" s="192" t="s">
        <v>205</v>
      </c>
      <c r="D75" s="193" t="s">
        <v>206</v>
      </c>
      <c r="E75" s="198">
        <v>4.9999999999999996E-2</v>
      </c>
      <c r="F75" s="195">
        <v>0.15</v>
      </c>
      <c r="G75" s="186" t="str">
        <f>IF(I75&gt;E75,IF(I75&lt;F75,Lijsten!A$2,Lijsten!A$3),Lijsten!A$1)</f>
        <v>&gt; Norm</v>
      </c>
      <c r="H75" s="186"/>
      <c r="I75" s="272" t="str">
        <f>IF(VLOOKUP($B75,GBM!$B$3:$L$50,Q$3,FALSE)="","",VLOOKUP($B75,GBM!$B$3:$L$50,Q$3,FALSE))</f>
        <v/>
      </c>
      <c r="J75" s="277" t="str">
        <f>IF(VLOOKUP($B75,GBM!$B$3:$L$50,R$3,FALSE)="","",VLOOKUP($B75,GBM!$B$3:$L$50,R$3,FALSE))</f>
        <v/>
      </c>
      <c r="K75" s="196" t="str">
        <f t="shared" si="3"/>
        <v>NVT</v>
      </c>
      <c r="L75" s="269" t="str">
        <f>IF(VLOOKUP($B75,GBM!$B$3:$L$50,T$3,FALSE)="","",VLOOKUP($B75,GBM!$B$3:$L$50,T$3,FALSE))</f>
        <v/>
      </c>
      <c r="M75" s="188" t="str">
        <f>IF(I75&lt;VLOOKUP(B75,'Aquon + RWS KRW'!B$3:I$202,8,FALSE),"Ja","Nee")</f>
        <v>Nee</v>
      </c>
      <c r="O75" s="197" t="str">
        <f t="shared" si="4"/>
        <v>NVT</v>
      </c>
    </row>
    <row r="76" spans="1:15" x14ac:dyDescent="0.25">
      <c r="A76" s="190" t="s">
        <v>104</v>
      </c>
      <c r="B76" s="191" t="s">
        <v>743</v>
      </c>
      <c r="C76" s="192" t="s">
        <v>217</v>
      </c>
      <c r="D76" s="193" t="s">
        <v>218</v>
      </c>
      <c r="E76" s="194">
        <v>3.9999999999999996E-4</v>
      </c>
      <c r="F76" s="195">
        <v>1.1999999999999999E-3</v>
      </c>
      <c r="G76" s="186" t="str">
        <f>IF(I76&gt;E76,IF(I76&lt;F76,Lijsten!A$2,Lijsten!A$3),Lijsten!A$1)</f>
        <v>&gt; Norm</v>
      </c>
      <c r="H76" s="186"/>
      <c r="I76" s="272" t="str">
        <f>IF(VLOOKUP($B76,GBM!$B$3:$L$50,Q$3,FALSE)="","",VLOOKUP($B76,GBM!$B$3:$L$50,Q$3,FALSE))</f>
        <v/>
      </c>
      <c r="J76" s="277" t="str">
        <f>IF(VLOOKUP($B76,GBM!$B$3:$L$50,R$3,FALSE)="","",VLOOKUP($B76,GBM!$B$3:$L$50,R$3,FALSE))</f>
        <v/>
      </c>
      <c r="K76" s="196" t="str">
        <f t="shared" si="3"/>
        <v>NVT</v>
      </c>
      <c r="L76" s="269" t="str">
        <f>IF(VLOOKUP($B76,GBM!$B$3:$L$50,T$3,FALSE)="","",VLOOKUP($B76,GBM!$B$3:$L$50,T$3,FALSE))</f>
        <v/>
      </c>
      <c r="M76" s="188" t="str">
        <f>IF(I76&lt;VLOOKUP(B76,'Aquon + RWS KRW'!B$3:I$202,8,FALSE),"Ja","Nee")</f>
        <v>Nee</v>
      </c>
      <c r="O76" s="197" t="str">
        <f t="shared" si="4"/>
        <v>NVT</v>
      </c>
    </row>
    <row r="77" spans="1:15" x14ac:dyDescent="0.25">
      <c r="A77" s="190" t="s">
        <v>104</v>
      </c>
      <c r="B77" s="191" t="s">
        <v>288</v>
      </c>
      <c r="C77" s="192" t="s">
        <v>211</v>
      </c>
      <c r="D77" s="193" t="s">
        <v>212</v>
      </c>
      <c r="E77" s="194">
        <v>3.3333333333333332E-4</v>
      </c>
      <c r="F77" s="195">
        <v>1E-3</v>
      </c>
      <c r="G77" s="186" t="str">
        <f>IF(I77&gt;E77,IF(I77&lt;F77,Lijsten!A$2,Lijsten!A$3),Lijsten!A$1)</f>
        <v>&gt; Norm</v>
      </c>
      <c r="H77" s="186"/>
      <c r="I77" s="272" t="str">
        <f>IF(VLOOKUP($B77,GBM!$B$3:$L$50,Q$3,FALSE)="","",VLOOKUP($B77,GBM!$B$3:$L$50,Q$3,FALSE))</f>
        <v/>
      </c>
      <c r="J77" s="277" t="str">
        <f>IF(VLOOKUP($B77,GBM!$B$3:$L$50,R$3,FALSE)="","",VLOOKUP($B77,GBM!$B$3:$L$50,R$3,FALSE))</f>
        <v/>
      </c>
      <c r="K77" s="196" t="str">
        <f t="shared" si="3"/>
        <v>NVT</v>
      </c>
      <c r="L77" s="269" t="str">
        <f>IF(VLOOKUP($B77,GBM!$B$3:$L$50,T$3,FALSE)="","",VLOOKUP($B77,GBM!$B$3:$L$50,T$3,FALSE))</f>
        <v/>
      </c>
      <c r="M77" s="188" t="str">
        <f>IF(I77&lt;VLOOKUP(B77,'Aquon + RWS KRW'!B$3:I$202,8,FALSE),"Ja","Nee")</f>
        <v>Nee</v>
      </c>
      <c r="O77" s="197" t="str">
        <f t="shared" si="4"/>
        <v>NVT</v>
      </c>
    </row>
    <row r="78" spans="1:15" x14ac:dyDescent="0.25">
      <c r="A78" s="190" t="s">
        <v>104</v>
      </c>
      <c r="B78" s="191" t="s">
        <v>739</v>
      </c>
      <c r="C78" s="192" t="s">
        <v>214</v>
      </c>
      <c r="D78" s="193" t="s">
        <v>215</v>
      </c>
      <c r="E78" s="198">
        <v>3.3333333333333332E-4</v>
      </c>
      <c r="F78" s="195">
        <v>1E-3</v>
      </c>
      <c r="G78" s="186" t="str">
        <f>IF(I78&gt;E78,IF(I78&lt;F78,Lijsten!A$2,Lijsten!A$3),Lijsten!A$1)</f>
        <v>&gt; Norm</v>
      </c>
      <c r="H78" s="186"/>
      <c r="I78" s="272" t="str">
        <f>IF(VLOOKUP($B78,GBM!$B$3:$L$50,Q$3,FALSE)="","",VLOOKUP($B78,GBM!$B$3:$L$50,Q$3,FALSE))</f>
        <v/>
      </c>
      <c r="J78" s="277" t="str">
        <f>IF(VLOOKUP($B78,GBM!$B$3:$L$50,R$3,FALSE)="","",VLOOKUP($B78,GBM!$B$3:$L$50,R$3,FALSE))</f>
        <v/>
      </c>
      <c r="K78" s="196" t="str">
        <f t="shared" si="3"/>
        <v>NVT</v>
      </c>
      <c r="L78" s="269" t="str">
        <f>IF(VLOOKUP($B78,GBM!$B$3:$L$50,T$3,FALSE)="","",VLOOKUP($B78,GBM!$B$3:$L$50,T$3,FALSE))</f>
        <v/>
      </c>
      <c r="M78" s="188" t="str">
        <f>IF(I78&lt;VLOOKUP(B78,'Aquon + RWS KRW'!B$3:I$202,8,FALSE),"Ja","Nee")</f>
        <v>Ja</v>
      </c>
      <c r="O78" s="197" t="str">
        <f t="shared" si="4"/>
        <v>NVT</v>
      </c>
    </row>
    <row r="79" spans="1:15" x14ac:dyDescent="0.25">
      <c r="A79" s="190" t="s">
        <v>104</v>
      </c>
      <c r="B79" s="191" t="s">
        <v>300</v>
      </c>
      <c r="C79" s="192" t="s">
        <v>220</v>
      </c>
      <c r="D79" s="193" t="s">
        <v>221</v>
      </c>
      <c r="E79" s="198">
        <v>0.01</v>
      </c>
      <c r="F79" s="195">
        <v>0.03</v>
      </c>
      <c r="G79" s="186" t="str">
        <f>IF(I79&gt;E79,IF(I79&lt;F79,Lijsten!A$2,Lijsten!A$3),Lijsten!A$1)</f>
        <v>&gt; Norm</v>
      </c>
      <c r="H79" s="186"/>
      <c r="I79" s="272" t="str">
        <f>IF(VLOOKUP($B79,GBM!$B$3:$L$50,Q$3,FALSE)="","",VLOOKUP($B79,GBM!$B$3:$L$50,Q$3,FALSE))</f>
        <v/>
      </c>
      <c r="J79" s="277" t="str">
        <f>IF(VLOOKUP($B79,GBM!$B$3:$L$50,R$3,FALSE)="","",VLOOKUP($B79,GBM!$B$3:$L$50,R$3,FALSE))</f>
        <v/>
      </c>
      <c r="K79" s="196" t="str">
        <f t="shared" si="3"/>
        <v>NVT</v>
      </c>
      <c r="L79" s="269" t="str">
        <f>IF(VLOOKUP($B79,GBM!$B$3:$L$50,T$3,FALSE)="","",VLOOKUP($B79,GBM!$B$3:$L$50,T$3,FALSE))</f>
        <v/>
      </c>
      <c r="M79" s="188" t="str">
        <f>IF(I79&lt;VLOOKUP(B79,'Aquon + RWS KRW'!B$3:I$202,8,FALSE),"Ja","Nee")</f>
        <v>Nee</v>
      </c>
      <c r="O79" s="197" t="str">
        <f t="shared" si="4"/>
        <v>NVT</v>
      </c>
    </row>
    <row r="80" spans="1:15" x14ac:dyDescent="0.25">
      <c r="A80" s="190" t="s">
        <v>222</v>
      </c>
      <c r="B80" s="191" t="s">
        <v>66</v>
      </c>
      <c r="C80" s="192" t="s">
        <v>227</v>
      </c>
      <c r="D80" s="193" t="s">
        <v>228</v>
      </c>
      <c r="E80" s="198">
        <v>0.16666666666666666</v>
      </c>
      <c r="F80" s="195">
        <v>0.5</v>
      </c>
      <c r="G80" s="186" t="str">
        <f>IF(I80&gt;E80,IF(I80&lt;F80,Lijsten!A$2,Lijsten!A$3),Lijsten!A$1)</f>
        <v>&gt; Norm</v>
      </c>
      <c r="H80" s="186"/>
      <c r="I80" s="272" t="str">
        <f>IF(VLOOKUP($B80,Metalen!$B$3:$L$50,Q$3,FALSE)="","",VLOOKUP($B80,Metalen!$B$3:$L$50,Q$3,FALSE))</f>
        <v/>
      </c>
      <c r="J80" s="277" t="str">
        <f>IF(VLOOKUP($B80,Metalen!$B$3:$L$50,R$3,FALSE)="","",VLOOKUP($B80,Metalen!$B$3:$L$50,R$3,FALSE))</f>
        <v/>
      </c>
      <c r="K80" s="196" t="str">
        <f t="shared" si="3"/>
        <v>NVT</v>
      </c>
      <c r="L80" s="269" t="str">
        <f>IF(VLOOKUP($B80,Metalen!$B$3:$L$50,T$3,FALSE)="","",VLOOKUP($B80,Metalen!$B$3:$L$50,T$3,FALSE))</f>
        <v/>
      </c>
      <c r="M80" s="188" t="str">
        <f>IF(I80&lt;VLOOKUP(B80,'Aquon + RWS KRW'!B$3:I$202,8,FALSE),"Ja","Nee")</f>
        <v>Nee</v>
      </c>
      <c r="O80" s="197" t="str">
        <f t="shared" si="4"/>
        <v>NVT</v>
      </c>
    </row>
    <row r="81" spans="1:15" x14ac:dyDescent="0.25">
      <c r="A81" s="190" t="s">
        <v>222</v>
      </c>
      <c r="B81" s="191" t="s">
        <v>81</v>
      </c>
      <c r="C81" s="192" t="s">
        <v>230</v>
      </c>
      <c r="D81" s="193" t="s">
        <v>231</v>
      </c>
      <c r="E81" s="198">
        <v>2.6666666666666668E-2</v>
      </c>
      <c r="F81" s="195">
        <v>0.08</v>
      </c>
      <c r="G81" s="186" t="str">
        <f>IF(I81&gt;E81,IF(I81&lt;F81,Lijsten!A$2,Lijsten!A$3),Lijsten!A$1)</f>
        <v>&gt; Norm</v>
      </c>
      <c r="H81" s="186"/>
      <c r="I81" s="272" t="str">
        <f>IF(VLOOKUP($B81,Metalen!$B$3:$L$50,Q$3,FALSE)="","",VLOOKUP($B81,Metalen!$B$3:$L$50,Q$3,FALSE))</f>
        <v/>
      </c>
      <c r="J81" s="277" t="str">
        <f>IF(VLOOKUP($B81,Metalen!$B$3:$L$50,R$3,FALSE)="","",VLOOKUP($B81,Metalen!$B$3:$L$50,R$3,FALSE))</f>
        <v/>
      </c>
      <c r="K81" s="196" t="str">
        <f t="shared" ref="K81:K93" si="5">IF(I81="","NVT",G81)</f>
        <v>NVT</v>
      </c>
      <c r="L81" s="269" t="str">
        <f>IF(VLOOKUP($B81,Metalen!$B$3:$L$50,T$3,FALSE)="","",VLOOKUP($B81,Metalen!$B$3:$L$50,T$3,FALSE))</f>
        <v/>
      </c>
      <c r="M81" s="188" t="str">
        <f>IF(I81&lt;VLOOKUP(B81,'Aquon + RWS KRW'!B$3:I$202,8,FALSE),"Ja","Nee")</f>
        <v>Nee</v>
      </c>
      <c r="O81" s="197" t="str">
        <f t="shared" si="4"/>
        <v>NVT</v>
      </c>
    </row>
    <row r="82" spans="1:15" x14ac:dyDescent="0.25">
      <c r="A82" s="190" t="s">
        <v>222</v>
      </c>
      <c r="B82" s="191" t="s">
        <v>117</v>
      </c>
      <c r="C82" s="192" t="s">
        <v>233</v>
      </c>
      <c r="D82" s="193" t="s">
        <v>234</v>
      </c>
      <c r="E82" s="198">
        <v>2.6666666666666668E-2</v>
      </c>
      <c r="F82" s="195">
        <v>0.08</v>
      </c>
      <c r="G82" s="186" t="str">
        <f>IF(I82&gt;E82,IF(I82&lt;F82,Lijsten!A$2,Lijsten!A$3),Lijsten!A$1)</f>
        <v>&gt; Norm</v>
      </c>
      <c r="H82" s="186"/>
      <c r="I82" s="272" t="str">
        <f>IF(VLOOKUP($B82,Metalen!$B$3:$L$50,Q$3,FALSE)="","",VLOOKUP($B82,Metalen!$B$3:$L$50,Q$3,FALSE))</f>
        <v/>
      </c>
      <c r="J82" s="277" t="str">
        <f>IF(VLOOKUP($B82,Metalen!$B$3:$L$50,R$3,FALSE)="","",VLOOKUP($B82,Metalen!$B$3:$L$50,R$3,FALSE))</f>
        <v/>
      </c>
      <c r="K82" s="196" t="str">
        <f t="shared" si="5"/>
        <v>NVT</v>
      </c>
      <c r="L82" s="269" t="str">
        <f>IF(VLOOKUP($B82,Metalen!$B$3:$L$50,T$3,FALSE)="","",VLOOKUP($B82,Metalen!$B$3:$L$50,T$3,FALSE))</f>
        <v/>
      </c>
      <c r="M82" s="188" t="str">
        <f>IF(I82&lt;VLOOKUP(B82,'Aquon + RWS KRW'!B$3:I$202,8,FALSE),"Ja","Nee")</f>
        <v>Nee</v>
      </c>
      <c r="O82" s="197" t="str">
        <f t="shared" si="4"/>
        <v>NVT</v>
      </c>
    </row>
    <row r="83" spans="1:15" x14ac:dyDescent="0.25">
      <c r="A83" s="190" t="s">
        <v>222</v>
      </c>
      <c r="B83" s="191" t="s">
        <v>141</v>
      </c>
      <c r="C83" s="192" t="s">
        <v>236</v>
      </c>
      <c r="D83" s="193" t="s">
        <v>237</v>
      </c>
      <c r="E83" s="198">
        <v>6.6666666666666666E-2</v>
      </c>
      <c r="F83" s="195">
        <v>0.2</v>
      </c>
      <c r="G83" s="186" t="str">
        <f>IF(I83&gt;E83,IF(I83&lt;F83,Lijsten!A$2,Lijsten!A$3),Lijsten!A$1)</f>
        <v>&gt; Norm</v>
      </c>
      <c r="H83" s="186"/>
      <c r="I83" s="272" t="str">
        <f>IF(VLOOKUP($B83,Metalen!$B$3:$L$50,Q$3,FALSE)="","",VLOOKUP($B83,Metalen!$B$3:$L$50,Q$3,FALSE))</f>
        <v/>
      </c>
      <c r="J83" s="277" t="str">
        <f>IF(VLOOKUP($B83,Metalen!$B$3:$L$50,R$3,FALSE)="","",VLOOKUP($B83,Metalen!$B$3:$L$50,R$3,FALSE))</f>
        <v/>
      </c>
      <c r="K83" s="196" t="str">
        <f t="shared" si="5"/>
        <v>NVT</v>
      </c>
      <c r="L83" s="269" t="str">
        <f>IF(VLOOKUP($B83,Metalen!$B$3:$L$50,T$3,FALSE)="","",VLOOKUP($B83,Metalen!$B$3:$L$50,T$3,FALSE))</f>
        <v/>
      </c>
      <c r="M83" s="188" t="str">
        <f>IF(I83&lt;VLOOKUP(B83,'Aquon + RWS KRW'!B$3:I$202,8,FALSE),"Ja","Nee")</f>
        <v>Nee</v>
      </c>
      <c r="O83" s="197" t="str">
        <f t="shared" si="4"/>
        <v>NVT</v>
      </c>
    </row>
    <row r="84" spans="1:15" x14ac:dyDescent="0.25">
      <c r="A84" s="190" t="s">
        <v>222</v>
      </c>
      <c r="B84" s="191" t="s">
        <v>621</v>
      </c>
      <c r="C84" s="192" t="s">
        <v>239</v>
      </c>
      <c r="D84" s="193" t="s">
        <v>240</v>
      </c>
      <c r="E84" s="198">
        <v>0.79999999999999993</v>
      </c>
      <c r="F84" s="195">
        <v>2.4</v>
      </c>
      <c r="G84" s="186" t="str">
        <f>IF(I84&gt;E84,IF(I84&lt;F84,Lijsten!A$2,Lijsten!A$3),Lijsten!A$1)</f>
        <v>&gt; Norm</v>
      </c>
      <c r="H84" s="186"/>
      <c r="I84" s="272" t="str">
        <f>IF(VLOOKUP($B84,Metalen!$B$3:$L$50,Q$3,FALSE)="","",VLOOKUP($B84,Metalen!$B$3:$L$50,Q$3,FALSE))</f>
        <v/>
      </c>
      <c r="J84" s="277" t="str">
        <f>IF(VLOOKUP($B84,Metalen!$B$3:$L$50,R$3,FALSE)="","",VLOOKUP($B84,Metalen!$B$3:$L$50,R$3,FALSE))</f>
        <v/>
      </c>
      <c r="K84" s="196" t="str">
        <f t="shared" si="5"/>
        <v>NVT</v>
      </c>
      <c r="L84" s="269" t="str">
        <f>IF(VLOOKUP($B84,Metalen!$B$3:$L$50,T$3,FALSE)="","",VLOOKUP($B84,Metalen!$B$3:$L$50,T$3,FALSE))</f>
        <v/>
      </c>
      <c r="M84" s="188" t="str">
        <f>IF(I84&lt;VLOOKUP(B84,'Aquon + RWS KRW'!B$3:I$202,8,FALSE),"Ja","Nee")</f>
        <v>Nee</v>
      </c>
      <c r="O84" s="197" t="str">
        <f t="shared" si="4"/>
        <v>NVT</v>
      </c>
    </row>
    <row r="85" spans="1:15" x14ac:dyDescent="0.25">
      <c r="A85" s="190" t="s">
        <v>222</v>
      </c>
      <c r="B85" s="191" t="s">
        <v>647</v>
      </c>
      <c r="C85" s="192" t="s">
        <v>242</v>
      </c>
      <c r="D85" s="193" t="s">
        <v>243</v>
      </c>
      <c r="E85" s="210">
        <v>2.3333333333333332E-5</v>
      </c>
      <c r="F85" s="195">
        <v>6.9999999999999994E-5</v>
      </c>
      <c r="G85" s="186" t="str">
        <f>IF(I85&gt;E85,IF(I85&lt;F85,Lijsten!A$2,Lijsten!A$3),Lijsten!A$1)</f>
        <v>&gt; Norm</v>
      </c>
      <c r="H85" s="186"/>
      <c r="I85" s="272" t="str">
        <f>IF(VLOOKUP($B85,Metalen!$B$3:$L$50,Q$3,FALSE)="","",VLOOKUP($B85,Metalen!$B$3:$L$50,Q$3,FALSE))</f>
        <v/>
      </c>
      <c r="J85" s="277" t="str">
        <f>IF(VLOOKUP($B85,Metalen!$B$3:$L$50,R$3,FALSE)="","",VLOOKUP($B85,Metalen!$B$3:$L$50,R$3,FALSE))</f>
        <v/>
      </c>
      <c r="K85" s="196" t="str">
        <f t="shared" si="5"/>
        <v>NVT</v>
      </c>
      <c r="L85" s="269" t="str">
        <f>IF(VLOOKUP($B85,Metalen!$B$3:$L$50,T$3,FALSE)="","",VLOOKUP($B85,Metalen!$B$3:$L$50,T$3,FALSE))</f>
        <v/>
      </c>
      <c r="M85" s="188" t="str">
        <f>IF(I85&lt;VLOOKUP(B85,'Aquon + RWS KRW'!B$3:I$202,8,FALSE),"Ja","Nee")</f>
        <v>Nee</v>
      </c>
      <c r="O85" s="197" t="str">
        <f t="shared" si="4"/>
        <v>NVT</v>
      </c>
    </row>
    <row r="86" spans="1:15" x14ac:dyDescent="0.25">
      <c r="A86" s="190" t="s">
        <v>222</v>
      </c>
      <c r="B86" s="191" t="s">
        <v>721</v>
      </c>
      <c r="C86" s="192" t="s">
        <v>245</v>
      </c>
      <c r="D86" s="193" t="s">
        <v>246</v>
      </c>
      <c r="E86" s="198">
        <v>1.7333333333333333E-2</v>
      </c>
      <c r="F86" s="195">
        <v>5.1999999999999998E-2</v>
      </c>
      <c r="G86" s="186" t="str">
        <f>IF(I86&gt;E86,IF(I86&lt;F86,Lijsten!A$2,Lijsten!A$3),Lijsten!A$1)</f>
        <v>&gt; Norm</v>
      </c>
      <c r="H86" s="186"/>
      <c r="I86" s="272" t="str">
        <f>IF(VLOOKUP($B86,Metalen!$B$3:$L$50,Q$3,FALSE)="","",VLOOKUP($B86,Metalen!$B$3:$L$50,Q$3,FALSE))</f>
        <v/>
      </c>
      <c r="J86" s="277" t="str">
        <f>IF(VLOOKUP($B86,Metalen!$B$3:$L$50,R$3,FALSE)="","",VLOOKUP($B86,Metalen!$B$3:$L$50,R$3,FALSE))</f>
        <v/>
      </c>
      <c r="K86" s="196" t="str">
        <f t="shared" si="5"/>
        <v>NVT</v>
      </c>
      <c r="L86" s="269" t="str">
        <f>IF(VLOOKUP($B86,Metalen!$B$3:$L$50,T$3,FALSE)="","",VLOOKUP($B86,Metalen!$B$3:$L$50,T$3,FALSE))</f>
        <v/>
      </c>
      <c r="M86" s="188" t="str">
        <f>IF(I86&lt;VLOOKUP(B86,'Aquon + RWS KRW'!B$3:I$202,8,FALSE),"Ja","Nee")</f>
        <v>Nee</v>
      </c>
      <c r="O86" s="197" t="str">
        <f t="shared" si="4"/>
        <v>NVT</v>
      </c>
    </row>
    <row r="87" spans="1:15" x14ac:dyDescent="0.25">
      <c r="A87" s="190" t="s">
        <v>222</v>
      </c>
      <c r="B87" s="191" t="s">
        <v>751</v>
      </c>
      <c r="C87" s="192" t="s">
        <v>251</v>
      </c>
      <c r="D87" s="193" t="s">
        <v>252</v>
      </c>
      <c r="E87" s="198">
        <v>1.6666666666666666E-2</v>
      </c>
      <c r="F87" s="195">
        <v>0.05</v>
      </c>
      <c r="G87" s="186" t="str">
        <f>IF(I87&gt;E87,IF(I87&lt;F87,Lijsten!A$2,Lijsten!A$3),Lijsten!A$1)</f>
        <v>&gt; Norm</v>
      </c>
      <c r="H87" s="186"/>
      <c r="I87" s="272" t="str">
        <f>IF(VLOOKUP($B87,Metalen!$B$3:$L$50,Q$3,FALSE)="","",VLOOKUP($B87,Metalen!$B$3:$L$50,Q$3,FALSE))</f>
        <v/>
      </c>
      <c r="J87" s="277" t="str">
        <f>IF(VLOOKUP($B87,Metalen!$B$3:$L$50,R$3,FALSE)="","",VLOOKUP($B87,Metalen!$B$3:$L$50,R$3,FALSE))</f>
        <v/>
      </c>
      <c r="K87" s="196" t="str">
        <f t="shared" si="5"/>
        <v>NVT</v>
      </c>
      <c r="L87" s="269" t="str">
        <f>IF(VLOOKUP($B87,Metalen!$B$3:$L$50,T$3,FALSE)="","",VLOOKUP($B87,Metalen!$B$3:$L$50,T$3,FALSE))</f>
        <v/>
      </c>
      <c r="M87" s="188" t="str">
        <f>IF(I87&lt;VLOOKUP(B87,'Aquon + RWS KRW'!B$3:I$202,8,FALSE),"Ja","Nee")</f>
        <v>Nee</v>
      </c>
      <c r="O87" s="197" t="str">
        <f t="shared" si="4"/>
        <v>NVT</v>
      </c>
    </row>
    <row r="88" spans="1:15" x14ac:dyDescent="0.25">
      <c r="A88" s="190" t="s">
        <v>222</v>
      </c>
      <c r="B88" s="191" t="s">
        <v>750</v>
      </c>
      <c r="C88" s="192" t="s">
        <v>248</v>
      </c>
      <c r="D88" s="193" t="s">
        <v>249</v>
      </c>
      <c r="E88" s="198">
        <v>6.666666666666667</v>
      </c>
      <c r="F88" s="195">
        <v>20</v>
      </c>
      <c r="G88" s="186" t="str">
        <f>IF(I88&gt;E88,IF(I88&lt;F88,Lijsten!A$2,Lijsten!A$3),Lijsten!A$1)</f>
        <v>&gt; Norm</v>
      </c>
      <c r="H88" s="186"/>
      <c r="I88" s="272" t="str">
        <f>IF(VLOOKUP($B88,Metalen!$B$3:$L$50,Q$3,FALSE)="","",VLOOKUP($B88,Metalen!$B$3:$L$50,Q$3,FALSE))</f>
        <v/>
      </c>
      <c r="J88" s="277" t="str">
        <f>IF(VLOOKUP($B88,Metalen!$B$3:$L$50,R$3,FALSE)="","",VLOOKUP($B88,Metalen!$B$3:$L$50,R$3,FALSE))</f>
        <v/>
      </c>
      <c r="K88" s="196" t="str">
        <f t="shared" si="5"/>
        <v>NVT</v>
      </c>
      <c r="L88" s="269" t="str">
        <f>IF(VLOOKUP($B88,Metalen!$B$3:$L$50,T$3,FALSE)="","",VLOOKUP($B88,Metalen!$B$3:$L$50,T$3,FALSE))</f>
        <v/>
      </c>
      <c r="M88" s="188" t="str">
        <f>IF(I88&lt;VLOOKUP(B88,'Aquon + RWS KRW'!B$3:I$202,8,FALSE),"Ja","Nee")</f>
        <v>Nee</v>
      </c>
      <c r="O88" s="197" t="str">
        <f t="shared" si="4"/>
        <v>NVT</v>
      </c>
    </row>
    <row r="89" spans="1:15" x14ac:dyDescent="0.25">
      <c r="A89" s="190" t="s">
        <v>222</v>
      </c>
      <c r="B89" s="191" t="s">
        <v>312</v>
      </c>
      <c r="C89" s="192" t="s">
        <v>254</v>
      </c>
      <c r="D89" s="193" t="s">
        <v>255</v>
      </c>
      <c r="E89" s="198">
        <v>5.6666666666666671E-2</v>
      </c>
      <c r="F89" s="195">
        <v>0.17</v>
      </c>
      <c r="G89" s="186" t="str">
        <f>IF(I89&gt;E89,IF(I89&lt;F89,Lijsten!A$2,Lijsten!A$3),Lijsten!A$1)</f>
        <v>&gt; Norm</v>
      </c>
      <c r="H89" s="186"/>
      <c r="I89" s="272" t="str">
        <f>IF(VLOOKUP($B89,Metalen!$B$3:$L$50,Q$3,FALSE)="","",VLOOKUP($B89,Metalen!$B$3:$L$50,Q$3,FALSE))</f>
        <v/>
      </c>
      <c r="J89" s="277" t="str">
        <f>IF(VLOOKUP($B89,Metalen!$B$3:$L$50,R$3,FALSE)="","",VLOOKUP($B89,Metalen!$B$3:$L$50,R$3,FALSE))</f>
        <v/>
      </c>
      <c r="K89" s="196" t="str">
        <f t="shared" si="5"/>
        <v>NVT</v>
      </c>
      <c r="L89" s="269" t="str">
        <f>IF(VLOOKUP($B89,Metalen!$B$3:$L$50,T$3,FALSE)="","",VLOOKUP($B89,Metalen!$B$3:$L$50,T$3,FALSE))</f>
        <v/>
      </c>
      <c r="M89" s="188" t="str">
        <f>IF(I89&lt;VLOOKUP(B89,'Aquon + RWS KRW'!B$3:I$202,8,FALSE),"Ja","Nee")</f>
        <v>Nee</v>
      </c>
      <c r="O89" s="197" t="str">
        <f t="shared" si="4"/>
        <v>NVT</v>
      </c>
    </row>
    <row r="90" spans="1:15" x14ac:dyDescent="0.25">
      <c r="A90" s="190" t="s">
        <v>222</v>
      </c>
      <c r="B90" s="191" t="s">
        <v>754</v>
      </c>
      <c r="C90" s="192" t="s">
        <v>257</v>
      </c>
      <c r="D90" s="193" t="s">
        <v>258</v>
      </c>
      <c r="E90" s="198">
        <v>1.1666666666666667</v>
      </c>
      <c r="F90" s="195">
        <v>3.5</v>
      </c>
      <c r="G90" s="186" t="str">
        <f>IF(I90&gt;E90,IF(I90&lt;F90,Lijsten!A$2,Lijsten!A$3),Lijsten!A$1)</f>
        <v>&gt; Norm</v>
      </c>
      <c r="H90" s="186"/>
      <c r="I90" s="272" t="str">
        <f>IF(VLOOKUP($B90,Metalen!$B$3:$L$50,Q$3,FALSE)="","",VLOOKUP($B90,Metalen!$B$3:$L$50,Q$3,FALSE))</f>
        <v/>
      </c>
      <c r="J90" s="277" t="str">
        <f>IF(VLOOKUP($B90,Metalen!$B$3:$L$50,R$3,FALSE)="","",VLOOKUP($B90,Metalen!$B$3:$L$50,R$3,FALSE))</f>
        <v/>
      </c>
      <c r="K90" s="196" t="str">
        <f t="shared" si="5"/>
        <v>NVT</v>
      </c>
      <c r="L90" s="269" t="str">
        <f>IF(VLOOKUP($B90,Metalen!$B$3:$L$50,T$3,FALSE)="","",VLOOKUP($B90,Metalen!$B$3:$L$50,T$3,FALSE))</f>
        <v/>
      </c>
      <c r="M90" s="188" t="str">
        <f>IF(I90&lt;VLOOKUP(B90,'Aquon + RWS KRW'!B$3:I$202,8,FALSE),"Ja","Nee")</f>
        <v>Nee</v>
      </c>
      <c r="O90" s="197" t="str">
        <f t="shared" si="4"/>
        <v>NVT</v>
      </c>
    </row>
    <row r="91" spans="1:15" x14ac:dyDescent="0.25">
      <c r="A91" s="190" t="s">
        <v>222</v>
      </c>
      <c r="B91" s="191" t="s">
        <v>47</v>
      </c>
      <c r="C91" s="192" t="s">
        <v>224</v>
      </c>
      <c r="D91" s="193" t="s">
        <v>225</v>
      </c>
      <c r="E91" s="198">
        <v>3.3333333333333335E-3</v>
      </c>
      <c r="F91" s="195">
        <v>0.01</v>
      </c>
      <c r="G91" s="186" t="str">
        <f>IF(I91&gt;E91,IF(I91&lt;F91,Lijsten!A$2,Lijsten!A$3),Lijsten!A$1)</f>
        <v>&gt; Norm</v>
      </c>
      <c r="H91" s="186"/>
      <c r="I91" s="272" t="str">
        <f>IF(VLOOKUP($B91,Metalen!$B$3:$L$50,Q$3,FALSE)="","",VLOOKUP($B91,Metalen!$B$3:$L$50,Q$3,FALSE))</f>
        <v/>
      </c>
      <c r="J91" s="277" t="str">
        <f>IF(VLOOKUP($B91,Metalen!$B$3:$L$50,R$3,FALSE)="","",VLOOKUP($B91,Metalen!$B$3:$L$50,R$3,FALSE))</f>
        <v/>
      </c>
      <c r="K91" s="196" t="str">
        <f t="shared" si="5"/>
        <v>NVT</v>
      </c>
      <c r="L91" s="269" t="str">
        <f>IF(VLOOKUP($B91,Metalen!$B$3:$L$50,T$3,FALSE)="","",VLOOKUP($B91,Metalen!$B$3:$L$50,T$3,FALSE))</f>
        <v/>
      </c>
      <c r="M91" s="188" t="str">
        <f>IF(I91&lt;VLOOKUP(B91,'Aquon + RWS KRW'!B$3:I$202,8,FALSE),"Ja","Nee")</f>
        <v>Nee</v>
      </c>
      <c r="O91" s="197" t="str">
        <f t="shared" si="4"/>
        <v>NVT</v>
      </c>
    </row>
    <row r="92" spans="1:15" x14ac:dyDescent="0.25">
      <c r="A92" s="190" t="s">
        <v>222</v>
      </c>
      <c r="B92" s="191" t="s">
        <v>755</v>
      </c>
      <c r="C92" s="192" t="s">
        <v>260</v>
      </c>
      <c r="D92" s="193" t="s">
        <v>261</v>
      </c>
      <c r="E92" s="198">
        <v>2.6</v>
      </c>
      <c r="F92" s="195">
        <v>7.8</v>
      </c>
      <c r="G92" s="186" t="str">
        <f>IF(I92&gt;E92,IF(I92&lt;F92,Lijsten!A$2,Lijsten!A$3),Lijsten!A$1)</f>
        <v>&gt; Norm</v>
      </c>
      <c r="H92" s="186"/>
      <c r="I92" s="272" t="str">
        <f>IF(VLOOKUP($B92,Metalen!$B$3:$L$50,Q$3,FALSE)="","",VLOOKUP($B92,Metalen!$B$3:$L$50,Q$3,FALSE))</f>
        <v/>
      </c>
      <c r="J92" s="277" t="str">
        <f>IF(VLOOKUP($B92,Metalen!$B$3:$L$50,R$3,FALSE)="","",VLOOKUP($B92,Metalen!$B$3:$L$50,R$3,FALSE))</f>
        <v/>
      </c>
      <c r="K92" s="196" t="str">
        <f t="shared" si="5"/>
        <v>NVT</v>
      </c>
      <c r="L92" s="269" t="str">
        <f>IF(VLOOKUP($B92,Metalen!$B$3:$L$50,T$3,FALSE)="","",VLOOKUP($B92,Metalen!$B$3:$L$50,T$3,FALSE))</f>
        <v/>
      </c>
      <c r="M92" s="188" t="str">
        <f>IF(I92&lt;VLOOKUP(B92,'Aquon + RWS KRW'!B$3:I$202,8,FALSE),"Ja","Nee")</f>
        <v>Nee</v>
      </c>
      <c r="O92" s="197" t="str">
        <f t="shared" si="4"/>
        <v>NVT</v>
      </c>
    </row>
    <row r="93" spans="1:15" x14ac:dyDescent="0.25">
      <c r="A93" s="190" t="s">
        <v>262</v>
      </c>
      <c r="B93" s="191" t="s">
        <v>19</v>
      </c>
      <c r="C93" s="192" t="s">
        <v>264</v>
      </c>
      <c r="D93" s="193" t="s">
        <v>265</v>
      </c>
      <c r="E93" s="198">
        <v>3.3333333333333335E-3</v>
      </c>
      <c r="F93" s="195">
        <v>0.01</v>
      </c>
      <c r="G93" s="186" t="str">
        <f>IF(I93&gt;E93,IF(I93&lt;F93,Lijsten!A$2,Lijsten!A$3),Lijsten!A$1)</f>
        <v>&gt; Norm</v>
      </c>
      <c r="H93" s="186"/>
      <c r="I93" s="272" t="str">
        <f>IF(VLOOKUP($B93,BDE_OCB_PCB!$B$3:$L$50,Q$3,FALSE)="","",VLOOKUP($B93,BDE_OCB_PCB!$B$3:$L$50,Q$3,FALSE))</f>
        <v/>
      </c>
      <c r="J93" s="277" t="str">
        <f>IF(VLOOKUP($B93,BDE_OCB_PCB!$B$3:$L$50,R$3,FALSE)="","",VLOOKUP($B93,BDE_OCB_PCB!$B$3:$L$50,R$3,FALSE))</f>
        <v/>
      </c>
      <c r="K93" s="196" t="str">
        <f t="shared" si="5"/>
        <v>NVT</v>
      </c>
      <c r="L93" s="269" t="str">
        <f>IF(VLOOKUP($B93,BDE_OCB_PCB!$B$3:$L$50,T$3,FALSE)="","",VLOOKUP($B93,BDE_OCB_PCB!$B$3:$L$50,T$3,FALSE))</f>
        <v/>
      </c>
      <c r="M93" s="188" t="str">
        <f>IF(I93&lt;VLOOKUP(B93,'Aquon + RWS KRW'!B$3:I$202,8,FALSE),"Ja","Nee")</f>
        <v>Nee</v>
      </c>
      <c r="O93" s="197" t="str">
        <f t="shared" si="4"/>
        <v>NVT</v>
      </c>
    </row>
    <row r="94" spans="1:15" x14ac:dyDescent="0.25">
      <c r="A94" s="190" t="s">
        <v>262</v>
      </c>
      <c r="B94" s="191" t="s">
        <v>60</v>
      </c>
      <c r="C94" s="192" t="s">
        <v>266</v>
      </c>
      <c r="D94" s="193" t="s">
        <v>267</v>
      </c>
      <c r="E94" s="198">
        <v>3.3333333333333335E-3</v>
      </c>
      <c r="F94" s="195">
        <v>0.01</v>
      </c>
      <c r="G94" s="186" t="str">
        <f>IF(I94&gt;E94,IF(I94&lt;F94,Lijsten!A$2,Lijsten!A$3),Lijsten!A$1)</f>
        <v>&gt; Norm</v>
      </c>
      <c r="H94" s="186"/>
      <c r="I94" s="272" t="str">
        <f>IF(VLOOKUP($B94,BDE_OCB_PCB!$B$3:$L$50,Q$3,FALSE)="","",VLOOKUP($B94,BDE_OCB_PCB!$B$3:$L$50,Q$3,FALSE))</f>
        <v/>
      </c>
      <c r="J94" s="277" t="str">
        <f>IF(VLOOKUP($B94,BDE_OCB_PCB!$B$3:$L$50,R$3,FALSE)="","",VLOOKUP($B94,BDE_OCB_PCB!$B$3:$L$50,R$3,FALSE))</f>
        <v/>
      </c>
      <c r="K94" s="196" t="str">
        <f t="shared" ref="K94:K124" si="6">IF(I94="","NVT",G94)</f>
        <v>NVT</v>
      </c>
      <c r="L94" s="269" t="str">
        <f>IF(VLOOKUP($B94,BDE_OCB_PCB!$B$3:$L$50,T$3,FALSE)="","",VLOOKUP($B94,BDE_OCB_PCB!$B$3:$L$50,T$3,FALSE))</f>
        <v/>
      </c>
      <c r="M94" s="188" t="str">
        <f>IF(I94&lt;VLOOKUP(B94,'Aquon + RWS KRW'!B$3:I$202,8,FALSE),"Ja","Nee")</f>
        <v>Nee</v>
      </c>
      <c r="O94" s="197" t="str">
        <f t="shared" si="4"/>
        <v>NVT</v>
      </c>
    </row>
    <row r="95" spans="1:15" x14ac:dyDescent="0.25">
      <c r="A95" s="190" t="s">
        <v>262</v>
      </c>
      <c r="B95" s="191" t="s">
        <v>156</v>
      </c>
      <c r="C95" s="192" t="s">
        <v>272</v>
      </c>
      <c r="D95" s="193" t="s">
        <v>273</v>
      </c>
      <c r="E95" s="198">
        <v>3.3333333333333335E-3</v>
      </c>
      <c r="F95" s="195">
        <v>0.01</v>
      </c>
      <c r="G95" s="186" t="str">
        <f>IF(I95&gt;E95,IF(I95&lt;F95,Lijsten!A$2,Lijsten!A$3),Lijsten!A$1)</f>
        <v>&gt; Norm</v>
      </c>
      <c r="H95" s="186"/>
      <c r="I95" s="272" t="str">
        <f>IF(VLOOKUP($B95,BDE_OCB_PCB!$B$3:$L$50,Q$3,FALSE)="","",VLOOKUP($B95,BDE_OCB_PCB!$B$3:$L$50,Q$3,FALSE))</f>
        <v/>
      </c>
      <c r="J95" s="277" t="str">
        <f>IF(VLOOKUP($B95,BDE_OCB_PCB!$B$3:$L$50,R$3,FALSE)="","",VLOOKUP($B95,BDE_OCB_PCB!$B$3:$L$50,R$3,FALSE))</f>
        <v/>
      </c>
      <c r="K95" s="196" t="str">
        <f t="shared" si="6"/>
        <v>NVT</v>
      </c>
      <c r="L95" s="269" t="str">
        <f>IF(VLOOKUP($B95,BDE_OCB_PCB!$B$3:$L$50,T$3,FALSE)="","",VLOOKUP($B95,BDE_OCB_PCB!$B$3:$L$50,T$3,FALSE))</f>
        <v/>
      </c>
      <c r="M95" s="188" t="str">
        <f>IF(I95&lt;VLOOKUP(B95,'Aquon + RWS KRW'!B$3:I$202,8,FALSE),"Ja","Nee")</f>
        <v>Nee</v>
      </c>
      <c r="O95" s="197" t="str">
        <f t="shared" si="4"/>
        <v>NVT</v>
      </c>
    </row>
    <row r="96" spans="1:15" x14ac:dyDescent="0.25">
      <c r="A96" s="190" t="s">
        <v>262</v>
      </c>
      <c r="B96" s="191" t="s">
        <v>168</v>
      </c>
      <c r="C96" s="192" t="s">
        <v>277</v>
      </c>
      <c r="D96" s="193" t="s">
        <v>278</v>
      </c>
      <c r="E96" s="198">
        <v>1.6666666666666668E-3</v>
      </c>
      <c r="F96" s="195">
        <v>5.0000000000000001E-3</v>
      </c>
      <c r="G96" s="186" t="str">
        <f>IF(I96&gt;E96,IF(I96&lt;F96,Lijsten!A$2,Lijsten!A$3),Lijsten!A$1)</f>
        <v>&gt; Norm</v>
      </c>
      <c r="H96" s="186"/>
      <c r="I96" s="272" t="str">
        <f>IF(VLOOKUP($B96,BDE_OCB_PCB!$B$3:$L$50,Q$3,FALSE)="","",VLOOKUP($B96,BDE_OCB_PCB!$B$3:$L$50,Q$3,FALSE))</f>
        <v/>
      </c>
      <c r="J96" s="277" t="str">
        <f>IF(VLOOKUP($B96,BDE_OCB_PCB!$B$3:$L$50,R$3,FALSE)="","",VLOOKUP($B96,BDE_OCB_PCB!$B$3:$L$50,R$3,FALSE))</f>
        <v/>
      </c>
      <c r="K96" s="196" t="str">
        <f t="shared" si="6"/>
        <v>NVT</v>
      </c>
      <c r="L96" s="269" t="str">
        <f>IF(VLOOKUP($B96,BDE_OCB_PCB!$B$3:$L$50,T$3,FALSE)="","",VLOOKUP($B96,BDE_OCB_PCB!$B$3:$L$50,T$3,FALSE))</f>
        <v/>
      </c>
      <c r="M96" s="188" t="str">
        <f>IF(I96&lt;VLOOKUP(B96,'Aquon + RWS KRW'!B$3:I$202,8,FALSE),"Ja","Nee")</f>
        <v>Nee</v>
      </c>
      <c r="O96" s="197" t="str">
        <f t="shared" si="4"/>
        <v>NVT</v>
      </c>
    </row>
    <row r="97" spans="1:15" x14ac:dyDescent="0.25">
      <c r="A97" s="190" t="s">
        <v>262</v>
      </c>
      <c r="B97" s="191" t="s">
        <v>165</v>
      </c>
      <c r="C97" s="192" t="s">
        <v>275</v>
      </c>
      <c r="D97" s="193" t="s">
        <v>276</v>
      </c>
      <c r="E97" s="198">
        <v>3.3333333333333335E-3</v>
      </c>
      <c r="F97" s="195">
        <v>0.01</v>
      </c>
      <c r="G97" s="186" t="str">
        <f>IF(I97&gt;E97,IF(I97&lt;F97,Lijsten!A$2,Lijsten!A$3),Lijsten!A$1)</f>
        <v>&gt; Norm</v>
      </c>
      <c r="H97" s="186"/>
      <c r="I97" s="272" t="str">
        <f>IF(VLOOKUP($B97,BDE_OCB_PCB!$B$3:$L$50,Q$3,FALSE)="","",VLOOKUP($B97,BDE_OCB_PCB!$B$3:$L$50,Q$3,FALSE))</f>
        <v/>
      </c>
      <c r="J97" s="277" t="str">
        <f>IF(VLOOKUP($B97,BDE_OCB_PCB!$B$3:$L$50,R$3,FALSE)="","",VLOOKUP($B97,BDE_OCB_PCB!$B$3:$L$50,R$3,FALSE))</f>
        <v/>
      </c>
      <c r="K97" s="196" t="str">
        <f t="shared" si="6"/>
        <v>NVT</v>
      </c>
      <c r="L97" s="269" t="str">
        <f>IF(VLOOKUP($B97,BDE_OCB_PCB!$B$3:$L$50,T$3,FALSE)="","",VLOOKUP($B97,BDE_OCB_PCB!$B$3:$L$50,T$3,FALSE))</f>
        <v/>
      </c>
      <c r="M97" s="188" t="str">
        <f>IF(I97&lt;VLOOKUP(B97,'Aquon + RWS KRW'!B$3:I$202,8,FALSE),"Ja","Nee")</f>
        <v>Nee</v>
      </c>
      <c r="O97" s="197" t="str">
        <f t="shared" si="4"/>
        <v>NVT</v>
      </c>
    </row>
    <row r="98" spans="1:15" x14ac:dyDescent="0.25">
      <c r="A98" s="190" t="s">
        <v>262</v>
      </c>
      <c r="B98" s="191" t="s">
        <v>648</v>
      </c>
      <c r="C98" s="208" t="s">
        <v>286</v>
      </c>
      <c r="D98" s="193" t="s">
        <v>287</v>
      </c>
      <c r="E98" s="211">
        <v>6.6666666666666668E-8</v>
      </c>
      <c r="F98" s="209">
        <v>1.9999999999999999E-7</v>
      </c>
      <c r="G98" s="186" t="str">
        <f>IF(I98&gt;E98,IF(I98&lt;F98,Lijsten!A$2,Lijsten!A$3),Lijsten!A$1)</f>
        <v>&gt; Norm</v>
      </c>
      <c r="H98" s="186"/>
      <c r="I98" s="272" t="str">
        <f>IF(VLOOKUP($B98,BDE_OCB_PCB!$B$3:$L$50,Q$3,FALSE)="","",VLOOKUP($B98,BDE_OCB_PCB!$B$3:$L$50,Q$3,FALSE))</f>
        <v/>
      </c>
      <c r="J98" s="277" t="str">
        <f>IF(VLOOKUP($B98,BDE_OCB_PCB!$B$3:$L$50,R$3,FALSE)="","",VLOOKUP($B98,BDE_OCB_PCB!$B$3:$L$50,R$3,FALSE))</f>
        <v/>
      </c>
      <c r="K98" s="196" t="str">
        <f t="shared" si="6"/>
        <v>NVT</v>
      </c>
      <c r="L98" s="269" t="str">
        <f>IF(VLOOKUP($B98,BDE_OCB_PCB!$B$3:$L$50,T$3,FALSE)="","",VLOOKUP($B98,BDE_OCB_PCB!$B$3:$L$50,T$3,FALSE))</f>
        <v/>
      </c>
      <c r="M98" s="188" t="str">
        <f>IF(I98&lt;VLOOKUP(B98,'Aquon + RWS KRW'!B$3:I$202,8,FALSE),"Ja","Nee")</f>
        <v>Nee</v>
      </c>
      <c r="O98" s="197" t="str">
        <f t="shared" si="4"/>
        <v>NVT</v>
      </c>
    </row>
    <row r="99" spans="1:15" x14ac:dyDescent="0.25">
      <c r="A99" s="190" t="s">
        <v>262</v>
      </c>
      <c r="B99" s="191" t="s">
        <v>126</v>
      </c>
      <c r="C99" s="208" t="s">
        <v>269</v>
      </c>
      <c r="D99" s="193" t="s">
        <v>270</v>
      </c>
      <c r="E99" s="212">
        <v>6.6666666666666668E-8</v>
      </c>
      <c r="F99" s="209">
        <v>1.9999999999999999E-7</v>
      </c>
      <c r="G99" s="186" t="str">
        <f>IF(I99&gt;E99,IF(I99&lt;F99,Lijsten!A$2,Lijsten!A$3),Lijsten!A$1)</f>
        <v>&gt; Norm</v>
      </c>
      <c r="H99" s="186"/>
      <c r="I99" s="272" t="str">
        <f>IF(VLOOKUP($B99,BDE_OCB_PCB!$B$3:$L$50,Q$3,FALSE)="","",VLOOKUP($B99,BDE_OCB_PCB!$B$3:$L$50,Q$3,FALSE))</f>
        <v/>
      </c>
      <c r="J99" s="277" t="str">
        <f>IF(VLOOKUP($B99,BDE_OCB_PCB!$B$3:$L$50,R$3,FALSE)="","",VLOOKUP($B99,BDE_OCB_PCB!$B$3:$L$50,R$3,FALSE))</f>
        <v/>
      </c>
      <c r="K99" s="196" t="str">
        <f t="shared" si="6"/>
        <v>NVT</v>
      </c>
      <c r="L99" s="269" t="str">
        <f>IF(VLOOKUP($B99,BDE_OCB_PCB!$B$3:$L$50,T$3,FALSE)="","",VLOOKUP($B99,BDE_OCB_PCB!$B$3:$L$50,T$3,FALSE))</f>
        <v/>
      </c>
      <c r="M99" s="188" t="str">
        <f>IF(I99&lt;VLOOKUP(B99,'Aquon + RWS KRW'!B$3:I$202,8,FALSE),"Ja","Nee")</f>
        <v>Nee</v>
      </c>
      <c r="O99" s="197" t="str">
        <f t="shared" si="4"/>
        <v>NVT</v>
      </c>
    </row>
    <row r="100" spans="1:15" x14ac:dyDescent="0.25">
      <c r="A100" s="190" t="s">
        <v>262</v>
      </c>
      <c r="B100" s="191" t="s">
        <v>189</v>
      </c>
      <c r="C100" s="192" t="s">
        <v>283</v>
      </c>
      <c r="D100" s="193" t="s">
        <v>284</v>
      </c>
      <c r="E100" s="198">
        <v>8.6666666666666661E-6</v>
      </c>
      <c r="F100" s="195">
        <v>2.5999999999999998E-5</v>
      </c>
      <c r="G100" s="186" t="str">
        <f>IF(I100&gt;E100,IF(I100&lt;F100,Lijsten!A$2,Lijsten!A$3),Lijsten!A$1)</f>
        <v>&gt; Norm</v>
      </c>
      <c r="H100" s="186"/>
      <c r="I100" s="272" t="str">
        <f>IF(VLOOKUP($B100,BDE_OCB_PCB!$B$3:$L$50,Q$3,FALSE)="","",VLOOKUP($B100,BDE_OCB_PCB!$B$3:$L$50,Q$3,FALSE))</f>
        <v/>
      </c>
      <c r="J100" s="277" t="str">
        <f>IF(VLOOKUP($B100,BDE_OCB_PCB!$B$3:$L$50,R$3,FALSE)="","",VLOOKUP($B100,BDE_OCB_PCB!$B$3:$L$50,R$3,FALSE))</f>
        <v/>
      </c>
      <c r="K100" s="196" t="str">
        <f t="shared" si="6"/>
        <v>NVT</v>
      </c>
      <c r="L100" s="269" t="str">
        <f>IF(VLOOKUP($B100,BDE_OCB_PCB!$B$3:$L$50,T$3,FALSE)="","",VLOOKUP($B100,BDE_OCB_PCB!$B$3:$L$50,T$3,FALSE))</f>
        <v/>
      </c>
      <c r="M100" s="188" t="str">
        <f>IF(I100&lt;VLOOKUP(B100,'Aquon + RWS KRW'!B$3:I$202,8,FALSE),"Ja","Nee")</f>
        <v>Nee</v>
      </c>
      <c r="O100" s="197" t="str">
        <f t="shared" si="4"/>
        <v>NVT</v>
      </c>
    </row>
    <row r="101" spans="1:15" x14ac:dyDescent="0.25">
      <c r="A101" s="190" t="s">
        <v>262</v>
      </c>
      <c r="B101" s="191" t="s">
        <v>649</v>
      </c>
      <c r="C101" s="192" t="s">
        <v>289</v>
      </c>
      <c r="D101" s="193" t="s">
        <v>290</v>
      </c>
      <c r="E101" s="194">
        <v>1.8333333333333334E-4</v>
      </c>
      <c r="F101" s="195">
        <v>5.5000000000000003E-4</v>
      </c>
      <c r="G101" s="186" t="str">
        <f>IF(I101&gt;E101,IF(I101&lt;F101,Lijsten!A$2,Lijsten!A$3),Lijsten!A$1)</f>
        <v>&gt; Norm</v>
      </c>
      <c r="H101" s="186"/>
      <c r="I101" s="272" t="str">
        <f>IF(VLOOKUP($B101,BDE_OCB_PCB!$B$3:$L$50,Q$3,FALSE)="","",VLOOKUP($B101,BDE_OCB_PCB!$B$3:$L$50,Q$3,FALSE))</f>
        <v/>
      </c>
      <c r="J101" s="277" t="str">
        <f>IF(VLOOKUP($B101,BDE_OCB_PCB!$B$3:$L$50,R$3,FALSE)="","",VLOOKUP($B101,BDE_OCB_PCB!$B$3:$L$50,R$3,FALSE))</f>
        <v/>
      </c>
      <c r="K101" s="196" t="str">
        <f t="shared" si="6"/>
        <v>NVT</v>
      </c>
      <c r="L101" s="269" t="str">
        <f>IF(VLOOKUP($B101,BDE_OCB_PCB!$B$3:$L$50,T$3,FALSE)="","",VLOOKUP($B101,BDE_OCB_PCB!$B$3:$L$50,T$3,FALSE))</f>
        <v/>
      </c>
      <c r="M101" s="188" t="str">
        <f>IF(I101&lt;VLOOKUP(B101,'Aquon + RWS KRW'!B$3:I$202,8,FALSE),"Ja","Nee")</f>
        <v>Nee</v>
      </c>
      <c r="O101" s="197" t="str">
        <f t="shared" si="4"/>
        <v>NVT</v>
      </c>
    </row>
    <row r="102" spans="1:15" x14ac:dyDescent="0.25">
      <c r="A102" s="190" t="s">
        <v>262</v>
      </c>
      <c r="B102" s="191" t="s">
        <v>192</v>
      </c>
      <c r="C102" s="192" t="s">
        <v>292</v>
      </c>
      <c r="D102" s="193" t="s">
        <v>293</v>
      </c>
      <c r="E102" s="198">
        <v>3.3333333333333335E-3</v>
      </c>
      <c r="F102" s="195">
        <v>0.01</v>
      </c>
      <c r="G102" s="186" t="str">
        <f>IF(I102&gt;E102,IF(I102&lt;F102,Lijsten!A$2,Lijsten!A$3),Lijsten!A$1)</f>
        <v>&gt; Norm</v>
      </c>
      <c r="H102" s="186"/>
      <c r="I102" s="272" t="str">
        <f>IF(VLOOKUP($B102,BDE_OCB_PCB!$B$3:$L$50,Q$3,FALSE)="","",VLOOKUP($B102,BDE_OCB_PCB!$B$3:$L$50,Q$3,FALSE))</f>
        <v/>
      </c>
      <c r="J102" s="277" t="str">
        <f>IF(VLOOKUP($B102,BDE_OCB_PCB!$B$3:$L$50,R$3,FALSE)="","",VLOOKUP($B102,BDE_OCB_PCB!$B$3:$L$50,R$3,FALSE))</f>
        <v/>
      </c>
      <c r="K102" s="196" t="str">
        <f t="shared" si="6"/>
        <v>NVT</v>
      </c>
      <c r="L102" s="269" t="str">
        <f>IF(VLOOKUP($B102,BDE_OCB_PCB!$B$3:$L$50,T$3,FALSE)="","",VLOOKUP($B102,BDE_OCB_PCB!$B$3:$L$50,T$3,FALSE))</f>
        <v/>
      </c>
      <c r="M102" s="188" t="str">
        <f>IF(I102&lt;VLOOKUP(B102,'Aquon + RWS KRW'!B$3:I$202,8,FALSE),"Ja","Nee")</f>
        <v>Nee</v>
      </c>
      <c r="O102" s="197" t="str">
        <f t="shared" si="4"/>
        <v>NVT</v>
      </c>
    </row>
    <row r="103" spans="1:15" x14ac:dyDescent="0.25">
      <c r="A103" s="190" t="s">
        <v>262</v>
      </c>
      <c r="B103" s="191" t="s">
        <v>247</v>
      </c>
      <c r="C103" s="192" t="s">
        <v>295</v>
      </c>
      <c r="D103" s="193" t="s">
        <v>296</v>
      </c>
      <c r="E103" s="198">
        <v>2.3333333333333335E-3</v>
      </c>
      <c r="F103" s="195">
        <v>7.0000000000000001E-3</v>
      </c>
      <c r="G103" s="186" t="str">
        <f>IF(I103&gt;E103,IF(I103&lt;F103,Lijsten!A$2,Lijsten!A$3),Lijsten!A$1)</f>
        <v>&gt; Norm</v>
      </c>
      <c r="H103" s="186"/>
      <c r="I103" s="272" t="str">
        <f>IF(VLOOKUP($B103,BDE_OCB_PCB!$B$3:$L$50,Q$3,FALSE)="","",VLOOKUP($B103,BDE_OCB_PCB!$B$3:$L$50,Q$3,FALSE))</f>
        <v/>
      </c>
      <c r="J103" s="277" t="str">
        <f>IF(VLOOKUP($B103,BDE_OCB_PCB!$B$3:$L$50,R$3,FALSE)="","",VLOOKUP($B103,BDE_OCB_PCB!$B$3:$L$50,R$3,FALSE))</f>
        <v/>
      </c>
      <c r="K103" s="196" t="str">
        <f t="shared" si="6"/>
        <v>NVT</v>
      </c>
      <c r="L103" s="269" t="str">
        <f>IF(VLOOKUP($B103,BDE_OCB_PCB!$B$3:$L$50,T$3,FALSE)="","",VLOOKUP($B103,BDE_OCB_PCB!$B$3:$L$50,T$3,FALSE))</f>
        <v/>
      </c>
      <c r="M103" s="188" t="str">
        <f>IF(I103&lt;VLOOKUP(B103,'Aquon + RWS KRW'!B$3:I$202,8,FALSE),"Ja","Nee")</f>
        <v>Nee</v>
      </c>
      <c r="O103" s="197" t="str">
        <f t="shared" si="4"/>
        <v>NVT</v>
      </c>
    </row>
    <row r="104" spans="1:15" x14ac:dyDescent="0.25">
      <c r="A104" s="190" t="s">
        <v>262</v>
      </c>
      <c r="B104" s="191" t="s">
        <v>299</v>
      </c>
      <c r="C104" s="192" t="s">
        <v>298</v>
      </c>
      <c r="D104" s="193" t="s">
        <v>299</v>
      </c>
      <c r="E104" s="198">
        <v>8.3333333333333332E-3</v>
      </c>
      <c r="F104" s="195">
        <v>2.5000000000000001E-2</v>
      </c>
      <c r="G104" s="186" t="str">
        <f>IF(I104&gt;E104,IF(I104&lt;F104,Lijsten!A$2,Lijsten!A$3),Lijsten!A$1)</f>
        <v>&gt; Norm</v>
      </c>
      <c r="H104" s="186"/>
      <c r="I104" s="272" t="str">
        <f>IF(VLOOKUP($B104,BDE_OCB_PCB!$B$3:$L$50,Q$3,FALSE)="","",VLOOKUP($B104,BDE_OCB_PCB!$B$3:$L$50,Q$3,FALSE))</f>
        <v/>
      </c>
      <c r="J104" s="277" t="str">
        <f>IF(VLOOKUP($B104,BDE_OCB_PCB!$B$3:$L$50,R$3,FALSE)="","",VLOOKUP($B104,BDE_OCB_PCB!$B$3:$L$50,R$3,FALSE))</f>
        <v/>
      </c>
      <c r="K104" s="196" t="str">
        <f t="shared" si="6"/>
        <v>NVT</v>
      </c>
      <c r="L104" s="269" t="str">
        <f>IF(VLOOKUP($B104,BDE_OCB_PCB!$B$3:$L$50,T$3,FALSE)="","",VLOOKUP($B104,BDE_OCB_PCB!$B$3:$L$50,T$3,FALSE))</f>
        <v/>
      </c>
      <c r="M104" s="188" t="str">
        <f>IF(I104&lt;VLOOKUP(B104,'Aquon + RWS KRW'!B$3:I$202,8,FALSE),"Ja","Nee")</f>
        <v>Ja</v>
      </c>
      <c r="O104" s="197" t="str">
        <f t="shared" si="4"/>
        <v>NVT</v>
      </c>
    </row>
    <row r="105" spans="1:15" x14ac:dyDescent="0.25">
      <c r="A105" s="190" t="s">
        <v>262</v>
      </c>
      <c r="B105" s="191" t="s">
        <v>268</v>
      </c>
      <c r="C105" s="192" t="s">
        <v>304</v>
      </c>
      <c r="D105" s="193" t="s">
        <v>268</v>
      </c>
      <c r="E105" s="198">
        <v>6.6666666666666671E-3</v>
      </c>
      <c r="F105" s="195">
        <v>0.02</v>
      </c>
      <c r="G105" s="186" t="str">
        <f>IF(I105&gt;E105,IF(I105&lt;F105,Lijsten!A$2,Lijsten!A$3),Lijsten!A$1)</f>
        <v>&gt; Norm</v>
      </c>
      <c r="H105" s="186"/>
      <c r="I105" s="272" t="str">
        <f>IF(VLOOKUP($B105,BDE_OCB_PCB!$B$3:$L$50,Q$3,FALSE)="","",VLOOKUP($B105,BDE_OCB_PCB!$B$3:$L$50,Q$3,FALSE))</f>
        <v/>
      </c>
      <c r="J105" s="277" t="str">
        <f>IF(VLOOKUP($B105,BDE_OCB_PCB!$B$3:$L$50,R$3,FALSE)="","",VLOOKUP($B105,BDE_OCB_PCB!$B$3:$L$50,R$3,FALSE))</f>
        <v/>
      </c>
      <c r="K105" s="196" t="str">
        <f t="shared" si="6"/>
        <v>NVT</v>
      </c>
      <c r="L105" s="269" t="str">
        <f>IF(VLOOKUP($B105,BDE_OCB_PCB!$B$3:$L$50,T$3,FALSE)="","",VLOOKUP($B105,BDE_OCB_PCB!$B$3:$L$50,T$3,FALSE))</f>
        <v/>
      </c>
      <c r="M105" s="188" t="str">
        <f>IF(I105&lt;VLOOKUP(B105,'Aquon + RWS KRW'!B$3:I$202,8,FALSE),"Ja","Nee")</f>
        <v>Ja</v>
      </c>
      <c r="O105" s="197" t="str">
        <f t="shared" si="4"/>
        <v>NVT</v>
      </c>
    </row>
    <row r="106" spans="1:15" x14ac:dyDescent="0.25">
      <c r="A106" s="190" t="s">
        <v>262</v>
      </c>
      <c r="B106" s="191" t="s">
        <v>302</v>
      </c>
      <c r="C106" s="192" t="s">
        <v>301</v>
      </c>
      <c r="D106" s="193" t="s">
        <v>302</v>
      </c>
      <c r="E106" s="198">
        <v>3.3333333333333335E-3</v>
      </c>
      <c r="F106" s="195">
        <v>0.01</v>
      </c>
      <c r="G106" s="186" t="str">
        <f>IF(I106&gt;E106,IF(I106&lt;F106,Lijsten!A$2,Lijsten!A$3),Lijsten!A$1)</f>
        <v>&gt; Norm</v>
      </c>
      <c r="H106" s="186"/>
      <c r="I106" s="272" t="str">
        <f>IF(VLOOKUP($B106,BDE_OCB_PCB!$B$3:$L$50,Q$3,FALSE)="","",VLOOKUP($B106,BDE_OCB_PCB!$B$3:$L$50,Q$3,FALSE))</f>
        <v/>
      </c>
      <c r="J106" s="277" t="str">
        <f>IF(VLOOKUP($B106,BDE_OCB_PCB!$B$3:$L$50,R$3,FALSE)="","",VLOOKUP($B106,BDE_OCB_PCB!$B$3:$L$50,R$3,FALSE))</f>
        <v/>
      </c>
      <c r="K106" s="196" t="str">
        <f t="shared" si="6"/>
        <v>NVT</v>
      </c>
      <c r="L106" s="269" t="str">
        <f>IF(VLOOKUP($B106,BDE_OCB_PCB!$B$3:$L$50,T$3,FALSE)="","",VLOOKUP($B106,BDE_OCB_PCB!$B$3:$L$50,T$3,FALSE))</f>
        <v/>
      </c>
      <c r="M106" s="188" t="str">
        <f>IF(I106&lt;VLOOKUP(B106,'Aquon + RWS KRW'!B$3:I$202,8,FALSE),"Ja","Nee")</f>
        <v>Ja</v>
      </c>
      <c r="O106" s="197" t="str">
        <f t="shared" si="4"/>
        <v>NVT</v>
      </c>
    </row>
    <row r="107" spans="1:15" x14ac:dyDescent="0.25">
      <c r="A107" s="190" t="s">
        <v>262</v>
      </c>
      <c r="B107" s="191" t="s">
        <v>307</v>
      </c>
      <c r="C107" s="192" t="s">
        <v>306</v>
      </c>
      <c r="D107" s="193" t="s">
        <v>307</v>
      </c>
      <c r="E107" s="211">
        <v>6.6666666666666668E-8</v>
      </c>
      <c r="F107" s="195">
        <v>1.9999999999999999E-7</v>
      </c>
      <c r="G107" s="186" t="str">
        <f>IF(I107&gt;E107,IF(I107&lt;F107,Lijsten!A$2,Lijsten!A$3),Lijsten!A$1)</f>
        <v>&gt; Norm</v>
      </c>
      <c r="H107" s="186"/>
      <c r="I107" s="272" t="str">
        <f>IF(VLOOKUP($B107,BDE_OCB_PCB!$B$3:$L$50,Q$3,FALSE)="","",VLOOKUP($B107,BDE_OCB_PCB!$B$3:$L$50,Q$3,FALSE))</f>
        <v/>
      </c>
      <c r="J107" s="277" t="str">
        <f>IF(VLOOKUP($B107,BDE_OCB_PCB!$B$3:$L$50,R$3,FALSE)="","",VLOOKUP($B107,BDE_OCB_PCB!$B$3:$L$50,R$3,FALSE))</f>
        <v/>
      </c>
      <c r="K107" s="196" t="str">
        <f t="shared" si="6"/>
        <v>NVT</v>
      </c>
      <c r="L107" s="269" t="str">
        <f>IF(VLOOKUP($B107,BDE_OCB_PCB!$B$3:$L$50,T$3,FALSE)="","",VLOOKUP($B107,BDE_OCB_PCB!$B$3:$L$50,T$3,FALSE))</f>
        <v/>
      </c>
      <c r="M107" s="188" t="str">
        <f>IF(I107&lt;VLOOKUP(B107,'Aquon + RWS KRW'!B$3:I$202,8,FALSE),"Ja","Nee")</f>
        <v>Nee</v>
      </c>
      <c r="O107" s="197" t="str">
        <f t="shared" si="4"/>
        <v>NVT</v>
      </c>
    </row>
    <row r="108" spans="1:15" x14ac:dyDescent="0.25">
      <c r="A108" s="190" t="s">
        <v>308</v>
      </c>
      <c r="B108" s="191" t="s">
        <v>75</v>
      </c>
      <c r="C108" s="192" t="s">
        <v>310</v>
      </c>
      <c r="D108" s="193" t="s">
        <v>311</v>
      </c>
      <c r="E108" s="194">
        <v>2.1333333333333336E-4</v>
      </c>
      <c r="F108" s="195">
        <v>6.4000000000000005E-4</v>
      </c>
      <c r="G108" s="186" t="str">
        <f>IF(I108&gt;E108,IF(I108&lt;F108,Lijsten!A$2,Lijsten!A$3),Lijsten!A$1)</f>
        <v>&gt; Norm</v>
      </c>
      <c r="H108" s="186"/>
      <c r="I108" s="272" t="str">
        <f>IF(VLOOKUP($B108,PAK!$B$3:$L$50,Q$3,FALSE)="","",VLOOKUP($B108,PAK!$B$3:$L$50,Q$3,FALSE))</f>
        <v/>
      </c>
      <c r="J108" s="277" t="str">
        <f>IF(VLOOKUP($B108,PAK!$B$3:$L$50,R$3,FALSE)="","",VLOOKUP($B108,PAK!$B$3:$L$50,R$3,FALSE))</f>
        <v/>
      </c>
      <c r="K108" s="196" t="str">
        <f t="shared" si="6"/>
        <v>NVT</v>
      </c>
      <c r="L108" s="269" t="str">
        <f>IF(VLOOKUP($B108,PAK!$B$3:$L$50,T$3,FALSE)="","",VLOOKUP($B108,PAK!$B$3:$L$50,T$3,FALSE))</f>
        <v/>
      </c>
      <c r="M108" s="188" t="str">
        <f>IF(I108&lt;VLOOKUP(B108,'Aquon + RWS KRW'!B$3:I$202,8,FALSE),"Ja","Nee")</f>
        <v>Nee</v>
      </c>
      <c r="O108" s="197" t="str">
        <f t="shared" si="4"/>
        <v>NVT</v>
      </c>
    </row>
    <row r="109" spans="1:15" x14ac:dyDescent="0.25">
      <c r="A109" s="190" t="s">
        <v>308</v>
      </c>
      <c r="B109" s="191" t="s">
        <v>77</v>
      </c>
      <c r="C109" s="192" t="s">
        <v>313</v>
      </c>
      <c r="D109" s="193" t="s">
        <v>314</v>
      </c>
      <c r="E109" s="194">
        <v>5.6666666666666671E-5</v>
      </c>
      <c r="F109" s="195">
        <v>1.7000000000000001E-4</v>
      </c>
      <c r="G109" s="186" t="str">
        <f>IF(I109&gt;E109,IF(I109&lt;F109,Lijsten!A$2,Lijsten!A$3),Lijsten!A$1)</f>
        <v>&gt; Norm</v>
      </c>
      <c r="H109" s="186"/>
      <c r="I109" s="272" t="str">
        <f>IF(VLOOKUP($B109,PAK!$B$3:$L$50,Q$3,FALSE)="","",VLOOKUP($B109,PAK!$B$3:$L$50,Q$3,FALSE))</f>
        <v/>
      </c>
      <c r="J109" s="277" t="str">
        <f>IF(VLOOKUP($B109,PAK!$B$3:$L$50,R$3,FALSE)="","",VLOOKUP($B109,PAK!$B$3:$L$50,R$3,FALSE))</f>
        <v/>
      </c>
      <c r="K109" s="196" t="str">
        <f t="shared" ref="K109:K111" si="7">IF(I109="","NVT",G109)</f>
        <v>NVT</v>
      </c>
      <c r="L109" s="269" t="str">
        <f>IF(VLOOKUP($B109,PAK!$B$3:$L$50,T$3,FALSE)="","",VLOOKUP($B109,PAK!$B$3:$L$50,T$3,FALSE))</f>
        <v/>
      </c>
      <c r="M109" s="188" t="str">
        <f>IF(I109&lt;VLOOKUP(B109,'Aquon + RWS KRW'!B$3:I$202,8,FALSE),"Ja","Nee")</f>
        <v>Nee</v>
      </c>
      <c r="O109" s="197" t="str">
        <f t="shared" si="4"/>
        <v>NVT</v>
      </c>
    </row>
    <row r="110" spans="1:15" x14ac:dyDescent="0.25">
      <c r="A110" s="190" t="s">
        <v>308</v>
      </c>
      <c r="B110" s="191" t="s">
        <v>129</v>
      </c>
      <c r="C110" s="192" t="s">
        <v>316</v>
      </c>
      <c r="D110" s="193" t="s">
        <v>317</v>
      </c>
      <c r="E110" s="198">
        <v>9.6666666666666656E-4</v>
      </c>
      <c r="F110" s="195">
        <v>2.8999999999999998E-3</v>
      </c>
      <c r="G110" s="186" t="str">
        <f>IF(I110&gt;E110,IF(I110&lt;F110,Lijsten!A$2,Lijsten!A$3),Lijsten!A$1)</f>
        <v>&gt; Norm</v>
      </c>
      <c r="H110" s="186"/>
      <c r="I110" s="272" t="str">
        <f>IF(VLOOKUP($B110,PAK!$B$3:$L$50,Q$3,FALSE)="","",VLOOKUP($B110,PAK!$B$3:$L$50,Q$3,FALSE))</f>
        <v/>
      </c>
      <c r="J110" s="277" t="str">
        <f>IF(VLOOKUP($B110,PAK!$B$3:$L$50,R$3,FALSE)="","",VLOOKUP($B110,PAK!$B$3:$L$50,R$3,FALSE))</f>
        <v/>
      </c>
      <c r="K110" s="196" t="str">
        <f t="shared" si="7"/>
        <v>NVT</v>
      </c>
      <c r="L110" s="269" t="str">
        <f>IF(VLOOKUP($B110,PAK!$B$3:$L$50,T$3,FALSE)="","",VLOOKUP($B110,PAK!$B$3:$L$50,T$3,FALSE))</f>
        <v/>
      </c>
      <c r="M110" s="188" t="str">
        <f>IF(I110&lt;VLOOKUP(B110,'Aquon + RWS KRW'!B$3:I$202,8,FALSE),"Ja","Nee")</f>
        <v>Nee</v>
      </c>
      <c r="O110" s="197" t="str">
        <f t="shared" si="4"/>
        <v>NVT</v>
      </c>
    </row>
    <row r="111" spans="1:15" x14ac:dyDescent="0.25">
      <c r="A111" s="190" t="s">
        <v>308</v>
      </c>
      <c r="B111" s="191" t="s">
        <v>186</v>
      </c>
      <c r="C111" s="192" t="s">
        <v>319</v>
      </c>
      <c r="D111" s="193" t="s">
        <v>320</v>
      </c>
      <c r="E111" s="198">
        <v>2.0999999999999999E-3</v>
      </c>
      <c r="F111" s="195">
        <v>6.3E-3</v>
      </c>
      <c r="G111" s="186" t="str">
        <f>IF(I111&gt;E111,IF(I111&lt;F111,Lijsten!A$2,Lijsten!A$3),Lijsten!A$1)</f>
        <v>&gt; Norm</v>
      </c>
      <c r="H111" s="186"/>
      <c r="I111" s="272" t="str">
        <f>IF(VLOOKUP($B111,PAK!$B$3:$L$50,Q$3,FALSE)="","",VLOOKUP($B111,PAK!$B$3:$L$50,Q$3,FALSE))</f>
        <v/>
      </c>
      <c r="J111" s="277" t="str">
        <f>IF(VLOOKUP($B111,PAK!$B$3:$L$50,R$3,FALSE)="","",VLOOKUP($B111,PAK!$B$3:$L$50,R$3,FALSE))</f>
        <v/>
      </c>
      <c r="K111" s="196" t="str">
        <f t="shared" si="7"/>
        <v>NVT</v>
      </c>
      <c r="L111" s="269" t="str">
        <f>IF(VLOOKUP($B111,PAK!$B$3:$L$50,T$3,FALSE)="","",VLOOKUP($B111,PAK!$B$3:$L$50,T$3,FALSE))</f>
        <v/>
      </c>
      <c r="M111" s="188" t="str">
        <f>IF(I111&lt;VLOOKUP(B111,'Aquon + RWS KRW'!B$3:I$202,8,FALSE),"Ja","Nee")</f>
        <v>Nee</v>
      </c>
      <c r="O111" s="197" t="str">
        <f t="shared" si="4"/>
        <v>NVT</v>
      </c>
    </row>
    <row r="112" spans="1:15" x14ac:dyDescent="0.25">
      <c r="A112" s="190" t="s">
        <v>321</v>
      </c>
      <c r="B112" s="191" t="s">
        <v>761</v>
      </c>
      <c r="C112" s="192" t="s">
        <v>323</v>
      </c>
      <c r="D112" s="193" t="s">
        <v>324</v>
      </c>
      <c r="E112" s="198">
        <v>2.1666666666666666E-3</v>
      </c>
      <c r="F112" s="199">
        <v>6.4999999999999997E-3</v>
      </c>
      <c r="G112" s="186" t="str">
        <f>IF(I112&gt;E112,IF(I112&lt;F112,Lijsten!A$2,Lijsten!A$3),Lijsten!A$1)</f>
        <v>&gt; Norm</v>
      </c>
      <c r="H112" s="186"/>
      <c r="I112" s="272" t="str">
        <f>IF(VLOOKUP($B112,BDE_OCB_PCB!$B$3:$L$50,Q$3,FALSE)="","",VLOOKUP($B112,BDE_OCB_PCB!$B$3:$L$50,Q$3,FALSE))</f>
        <v/>
      </c>
      <c r="J112" s="277" t="str">
        <f>IF(VLOOKUP($B112,BDE_OCB_PCB!$B$3:$L$50,R$3,FALSE)="","",VLOOKUP($B112,BDE_OCB_PCB!$B$3:$L$50,R$3,FALSE))</f>
        <v/>
      </c>
      <c r="K112" s="196" t="str">
        <f t="shared" si="6"/>
        <v>NVT</v>
      </c>
      <c r="L112" s="269" t="str">
        <f>IF(VLOOKUP($B112,BDE_OCB_PCB!$B$3:$L$50,T$3,FALSE)="","",VLOOKUP($B112,BDE_OCB_PCB!$B$3:$L$50,T$3,FALSE))</f>
        <v/>
      </c>
      <c r="M112" s="188" t="str">
        <f>IF(I112&lt;VLOOKUP(B112,'Aquon + RWS KRW'!B$3:I$202,8,FALSE),"Ja","Nee")</f>
        <v>Ja</v>
      </c>
      <c r="O112" s="197" t="str">
        <f t="shared" si="4"/>
        <v>NVT</v>
      </c>
    </row>
    <row r="113" spans="1:15" x14ac:dyDescent="0.25">
      <c r="A113" s="190" t="s">
        <v>321</v>
      </c>
      <c r="B113" s="191" t="s">
        <v>762</v>
      </c>
      <c r="C113" s="192" t="s">
        <v>326</v>
      </c>
      <c r="D113" s="193" t="s">
        <v>327</v>
      </c>
      <c r="E113" s="198">
        <v>2.1666666666666666E-3</v>
      </c>
      <c r="F113" s="199">
        <v>6.4999999999999997E-3</v>
      </c>
      <c r="G113" s="186" t="str">
        <f>IF(I113&gt;E113,IF(I113&lt;F113,Lijsten!A$2,Lijsten!A$3),Lijsten!A$1)</f>
        <v>&gt; Norm</v>
      </c>
      <c r="H113" s="186"/>
      <c r="I113" s="272" t="str">
        <f>IF(VLOOKUP($B113,BDE_OCB_PCB!$B$3:$L$50,Q$3,FALSE)="","",VLOOKUP($B113,BDE_OCB_PCB!$B$3:$L$50,Q$3,FALSE))</f>
        <v/>
      </c>
      <c r="J113" s="277" t="str">
        <f>IF(VLOOKUP($B113,BDE_OCB_PCB!$B$3:$L$50,R$3,FALSE)="","",VLOOKUP($B113,BDE_OCB_PCB!$B$3:$L$50,R$3,FALSE))</f>
        <v/>
      </c>
      <c r="K113" s="196" t="str">
        <f t="shared" si="6"/>
        <v>NVT</v>
      </c>
      <c r="L113" s="269" t="str">
        <f>IF(VLOOKUP($B113,BDE_OCB_PCB!$B$3:$L$50,T$3,FALSE)="","",VLOOKUP($B113,BDE_OCB_PCB!$B$3:$L$50,T$3,FALSE))</f>
        <v/>
      </c>
      <c r="M113" s="188" t="str">
        <f>IF(I113&lt;VLOOKUP(B113,'Aquon + RWS KRW'!B$3:I$202,8,FALSE),"Ja","Nee")</f>
        <v>Ja</v>
      </c>
      <c r="O113" s="197" t="str">
        <f t="shared" si="4"/>
        <v>NVT</v>
      </c>
    </row>
    <row r="114" spans="1:15" x14ac:dyDescent="0.25">
      <c r="A114" s="190" t="s">
        <v>321</v>
      </c>
      <c r="B114" s="191" t="s">
        <v>763</v>
      </c>
      <c r="C114" s="192" t="s">
        <v>329</v>
      </c>
      <c r="D114" s="193" t="s">
        <v>330</v>
      </c>
      <c r="E114" s="198">
        <v>2.1666666666666666E-3</v>
      </c>
      <c r="F114" s="199">
        <v>6.4999999999999997E-3</v>
      </c>
      <c r="G114" s="186" t="str">
        <f>IF(I114&gt;E114,IF(I114&lt;F114,Lijsten!A$2,Lijsten!A$3),Lijsten!A$1)</f>
        <v>&gt; Norm</v>
      </c>
      <c r="H114" s="186"/>
      <c r="I114" s="272" t="str">
        <f>IF(VLOOKUP($B114,BDE_OCB_PCB!$B$3:$L$50,Q$3,FALSE)="","",VLOOKUP($B114,BDE_OCB_PCB!$B$3:$L$50,Q$3,FALSE))</f>
        <v/>
      </c>
      <c r="J114" s="277" t="str">
        <f>IF(VLOOKUP($B114,BDE_OCB_PCB!$B$3:$L$50,R$3,FALSE)="","",VLOOKUP($B114,BDE_OCB_PCB!$B$3:$L$50,R$3,FALSE))</f>
        <v/>
      </c>
      <c r="K114" s="196" t="str">
        <f t="shared" si="6"/>
        <v>NVT</v>
      </c>
      <c r="L114" s="269" t="str">
        <f>IF(VLOOKUP($B114,BDE_OCB_PCB!$B$3:$L$50,T$3,FALSE)="","",VLOOKUP($B114,BDE_OCB_PCB!$B$3:$L$50,T$3,FALSE))</f>
        <v/>
      </c>
      <c r="M114" s="188" t="str">
        <f>IF(I114&lt;VLOOKUP(B114,'Aquon + RWS KRW'!B$3:I$202,8,FALSE),"Ja","Nee")</f>
        <v>Ja</v>
      </c>
      <c r="O114" s="197" t="str">
        <f t="shared" si="4"/>
        <v>NVT</v>
      </c>
    </row>
    <row r="115" spans="1:15" x14ac:dyDescent="0.25">
      <c r="A115" s="190" t="s">
        <v>321</v>
      </c>
      <c r="B115" s="191" t="s">
        <v>764</v>
      </c>
      <c r="C115" s="192" t="s">
        <v>332</v>
      </c>
      <c r="D115" s="193" t="s">
        <v>333</v>
      </c>
      <c r="E115" s="198">
        <v>2.1666666666666666E-3</v>
      </c>
      <c r="F115" s="199">
        <v>6.4999999999999997E-3</v>
      </c>
      <c r="G115" s="186" t="str">
        <f>IF(I115&gt;E115,IF(I115&lt;F115,Lijsten!A$2,Lijsten!A$3),Lijsten!A$1)</f>
        <v>&gt; Norm</v>
      </c>
      <c r="H115" s="186"/>
      <c r="I115" s="272" t="str">
        <f>IF(VLOOKUP($B115,BDE_OCB_PCB!$B$3:$L$50,Q$3,FALSE)="","",VLOOKUP($B115,BDE_OCB_PCB!$B$3:$L$50,Q$3,FALSE))</f>
        <v/>
      </c>
      <c r="J115" s="277" t="str">
        <f>IF(VLOOKUP($B115,BDE_OCB_PCB!$B$3:$L$50,R$3,FALSE)="","",VLOOKUP($B115,BDE_OCB_PCB!$B$3:$L$50,R$3,FALSE))</f>
        <v/>
      </c>
      <c r="K115" s="196" t="str">
        <f t="shared" si="6"/>
        <v>NVT</v>
      </c>
      <c r="L115" s="269" t="str">
        <f>IF(VLOOKUP($B115,BDE_OCB_PCB!$B$3:$L$50,T$3,FALSE)="","",VLOOKUP($B115,BDE_OCB_PCB!$B$3:$L$50,T$3,FALSE))</f>
        <v/>
      </c>
      <c r="M115" s="188" t="str">
        <f>IF(I115&lt;VLOOKUP(B115,'Aquon + RWS KRW'!B$3:I$202,8,FALSE),"Ja","Nee")</f>
        <v>Ja</v>
      </c>
      <c r="O115" s="197" t="str">
        <f t="shared" si="4"/>
        <v>NVT</v>
      </c>
    </row>
    <row r="116" spans="1:15" x14ac:dyDescent="0.25">
      <c r="A116" s="190" t="s">
        <v>321</v>
      </c>
      <c r="B116" s="191" t="s">
        <v>765</v>
      </c>
      <c r="C116" s="192" t="s">
        <v>335</v>
      </c>
      <c r="D116" s="193" t="s">
        <v>336</v>
      </c>
      <c r="E116" s="198">
        <v>2.1666666666666666E-3</v>
      </c>
      <c r="F116" s="199">
        <v>6.4999999999999997E-3</v>
      </c>
      <c r="G116" s="186" t="str">
        <f>IF(I116&gt;E116,IF(I116&lt;F116,Lijsten!A$2,Lijsten!A$3),Lijsten!A$1)</f>
        <v>&gt; Norm</v>
      </c>
      <c r="H116" s="186"/>
      <c r="I116" s="272" t="str">
        <f>IF(VLOOKUP($B116,BDE_OCB_PCB!$B$3:$L$50,Q$3,FALSE)="","",VLOOKUP($B116,BDE_OCB_PCB!$B$3:$L$50,Q$3,FALSE))</f>
        <v/>
      </c>
      <c r="J116" s="277" t="str">
        <f>IF(VLOOKUP($B116,BDE_OCB_PCB!$B$3:$L$50,R$3,FALSE)="","",VLOOKUP($B116,BDE_OCB_PCB!$B$3:$L$50,R$3,FALSE))</f>
        <v/>
      </c>
      <c r="K116" s="196" t="str">
        <f t="shared" si="6"/>
        <v>NVT</v>
      </c>
      <c r="L116" s="269" t="str">
        <f>IF(VLOOKUP($B116,BDE_OCB_PCB!$B$3:$L$50,T$3,FALSE)="","",VLOOKUP($B116,BDE_OCB_PCB!$B$3:$L$50,T$3,FALSE))</f>
        <v/>
      </c>
      <c r="M116" s="188" t="str">
        <f>IF(I116&lt;VLOOKUP(B116,'Aquon + RWS KRW'!B$3:I$202,8,FALSE),"Ja","Nee")</f>
        <v>Ja</v>
      </c>
      <c r="O116" s="197" t="str">
        <f t="shared" si="4"/>
        <v>NVT</v>
      </c>
    </row>
    <row r="117" spans="1:15" x14ac:dyDescent="0.25">
      <c r="A117" s="190" t="s">
        <v>321</v>
      </c>
      <c r="B117" s="191" t="s">
        <v>360</v>
      </c>
      <c r="C117" s="192" t="s">
        <v>338</v>
      </c>
      <c r="D117" s="193" t="s">
        <v>339</v>
      </c>
      <c r="E117" s="198">
        <v>2.1666666666666666E-3</v>
      </c>
      <c r="F117" s="199">
        <v>6.4999999999999997E-3</v>
      </c>
      <c r="G117" s="186" t="str">
        <f>IF(I117&gt;E117,IF(I117&lt;F117,Lijsten!A$2,Lijsten!A$3),Lijsten!A$1)</f>
        <v>&gt; Norm</v>
      </c>
      <c r="H117" s="186"/>
      <c r="I117" s="272" t="str">
        <f>IF(VLOOKUP($B117,BDE_OCB_PCB!$B$3:$L$50,Q$3,FALSE)="","",VLOOKUP($B117,BDE_OCB_PCB!$B$3:$L$50,Q$3,FALSE))</f>
        <v/>
      </c>
      <c r="J117" s="277" t="str">
        <f>IF(VLOOKUP($B117,BDE_OCB_PCB!$B$3:$L$50,R$3,FALSE)="","",VLOOKUP($B117,BDE_OCB_PCB!$B$3:$L$50,R$3,FALSE))</f>
        <v/>
      </c>
      <c r="K117" s="196" t="str">
        <f t="shared" si="6"/>
        <v>NVT</v>
      </c>
      <c r="L117" s="269" t="str">
        <f>IF(VLOOKUP($B117,BDE_OCB_PCB!$B$3:$L$50,T$3,FALSE)="","",VLOOKUP($B117,BDE_OCB_PCB!$B$3:$L$50,T$3,FALSE))</f>
        <v/>
      </c>
      <c r="M117" s="188" t="str">
        <f>IF(I117&lt;VLOOKUP(B117,'Aquon + RWS KRW'!B$3:I$202,8,FALSE),"Ja","Nee")</f>
        <v>Ja</v>
      </c>
      <c r="O117" s="197" t="str">
        <f t="shared" si="4"/>
        <v>NVT</v>
      </c>
    </row>
    <row r="118" spans="1:15" x14ac:dyDescent="0.25">
      <c r="A118" s="190" t="s">
        <v>321</v>
      </c>
      <c r="B118" s="191" t="s">
        <v>766</v>
      </c>
      <c r="C118" s="192" t="s">
        <v>341</v>
      </c>
      <c r="D118" s="193" t="s">
        <v>342</v>
      </c>
      <c r="E118" s="198">
        <v>2.1666666666666666E-3</v>
      </c>
      <c r="F118" s="199">
        <v>6.4999999999999997E-3</v>
      </c>
      <c r="G118" s="186" t="str">
        <f>IF(I118&gt;E118,IF(I118&lt;F118,Lijsten!A$2,Lijsten!A$3),Lijsten!A$1)</f>
        <v>&gt; Norm</v>
      </c>
      <c r="H118" s="186"/>
      <c r="I118" s="272" t="str">
        <f>IF(VLOOKUP($B118,BDE_OCB_PCB!$B$3:$L$50,Q$3,FALSE)="","",VLOOKUP($B118,BDE_OCB_PCB!$B$3:$L$50,Q$3,FALSE))</f>
        <v/>
      </c>
      <c r="J118" s="277" t="str">
        <f>IF(VLOOKUP($B118,BDE_OCB_PCB!$B$3:$L$50,R$3,FALSE)="","",VLOOKUP($B118,BDE_OCB_PCB!$B$3:$L$50,R$3,FALSE))</f>
        <v/>
      </c>
      <c r="K118" s="196" t="str">
        <f t="shared" si="6"/>
        <v>NVT</v>
      </c>
      <c r="L118" s="269" t="str">
        <f>IF(VLOOKUP($B118,BDE_OCB_PCB!$B$3:$L$50,T$3,FALSE)="","",VLOOKUP($B118,BDE_OCB_PCB!$B$3:$L$50,T$3,FALSE))</f>
        <v/>
      </c>
      <c r="M118" s="188" t="str">
        <f>IF(I118&lt;VLOOKUP(B118,'Aquon + RWS KRW'!B$3:I$202,8,FALSE),"Ja","Nee")</f>
        <v>Ja</v>
      </c>
      <c r="O118" s="197" t="str">
        <f t="shared" si="4"/>
        <v>NVT</v>
      </c>
    </row>
    <row r="119" spans="1:15" x14ac:dyDescent="0.25">
      <c r="A119" s="190" t="s">
        <v>321</v>
      </c>
      <c r="B119" s="191" t="s">
        <v>767</v>
      </c>
      <c r="C119" s="192" t="s">
        <v>344</v>
      </c>
      <c r="D119" s="193" t="s">
        <v>345</v>
      </c>
      <c r="E119" s="198">
        <v>2.1666666666666666E-3</v>
      </c>
      <c r="F119" s="199">
        <v>6.4999999999999997E-3</v>
      </c>
      <c r="G119" s="186" t="str">
        <f>IF(I119&gt;E119,IF(I119&lt;F119,Lijsten!A$2,Lijsten!A$3),Lijsten!A$1)</f>
        <v>&gt; Norm</v>
      </c>
      <c r="H119" s="186"/>
      <c r="I119" s="272" t="str">
        <f>IF(VLOOKUP($B119,BDE_OCB_PCB!$B$3:$L$50,Q$3,FALSE)="","",VLOOKUP($B119,BDE_OCB_PCB!$B$3:$L$50,Q$3,FALSE))</f>
        <v/>
      </c>
      <c r="J119" s="277" t="str">
        <f>IF(VLOOKUP($B119,BDE_OCB_PCB!$B$3:$L$50,R$3,FALSE)="","",VLOOKUP($B119,BDE_OCB_PCB!$B$3:$L$50,R$3,FALSE))</f>
        <v/>
      </c>
      <c r="K119" s="196" t="str">
        <f t="shared" si="6"/>
        <v>NVT</v>
      </c>
      <c r="L119" s="269" t="str">
        <f>IF(VLOOKUP($B119,BDE_OCB_PCB!$B$3:$L$50,T$3,FALSE)="","",VLOOKUP($B119,BDE_OCB_PCB!$B$3:$L$50,T$3,FALSE))</f>
        <v/>
      </c>
      <c r="M119" s="188" t="str">
        <f>IF(I119&lt;VLOOKUP(B119,'Aquon + RWS KRW'!B$3:I$202,8,FALSE),"Ja","Nee")</f>
        <v>Ja</v>
      </c>
      <c r="O119" s="197" t="str">
        <f t="shared" si="4"/>
        <v>NVT</v>
      </c>
    </row>
    <row r="120" spans="1:15" x14ac:dyDescent="0.25">
      <c r="A120" s="190" t="s">
        <v>321</v>
      </c>
      <c r="B120" s="191" t="s">
        <v>363</v>
      </c>
      <c r="C120" s="192" t="s">
        <v>347</v>
      </c>
      <c r="D120" s="193" t="s">
        <v>348</v>
      </c>
      <c r="E120" s="198">
        <v>2.1666666666666666E-3</v>
      </c>
      <c r="F120" s="199">
        <v>6.4999999999999997E-3</v>
      </c>
      <c r="G120" s="186" t="str">
        <f>IF(I120&gt;E120,IF(I120&lt;F120,Lijsten!A$2,Lijsten!A$3),Lijsten!A$1)</f>
        <v>&gt; Norm</v>
      </c>
      <c r="H120" s="186"/>
      <c r="I120" s="272" t="str">
        <f>IF(VLOOKUP($B120,BDE_OCB_PCB!$B$3:$L$50,Q$3,FALSE)="","",VLOOKUP($B120,BDE_OCB_PCB!$B$3:$L$50,Q$3,FALSE))</f>
        <v/>
      </c>
      <c r="J120" s="277" t="str">
        <f>IF(VLOOKUP($B120,BDE_OCB_PCB!$B$3:$L$50,R$3,FALSE)="","",VLOOKUP($B120,BDE_OCB_PCB!$B$3:$L$50,R$3,FALSE))</f>
        <v/>
      </c>
      <c r="K120" s="196" t="str">
        <f t="shared" si="6"/>
        <v>NVT</v>
      </c>
      <c r="L120" s="269" t="str">
        <f>IF(VLOOKUP($B120,BDE_OCB_PCB!$B$3:$L$50,T$3,FALSE)="","",VLOOKUP($B120,BDE_OCB_PCB!$B$3:$L$50,T$3,FALSE))</f>
        <v/>
      </c>
      <c r="M120" s="188" t="str">
        <f>IF(I120&lt;VLOOKUP(B120,'Aquon + RWS KRW'!B$3:I$202,8,FALSE),"Ja","Nee")</f>
        <v>Ja</v>
      </c>
      <c r="O120" s="197" t="str">
        <f t="shared" si="4"/>
        <v>NVT</v>
      </c>
    </row>
    <row r="121" spans="1:15" x14ac:dyDescent="0.25">
      <c r="A121" s="190" t="s">
        <v>321</v>
      </c>
      <c r="B121" s="191" t="s">
        <v>768</v>
      </c>
      <c r="C121" s="192" t="s">
        <v>350</v>
      </c>
      <c r="D121" s="193" t="s">
        <v>351</v>
      </c>
      <c r="E121" s="198">
        <v>2.1666666666666666E-3</v>
      </c>
      <c r="F121" s="199">
        <v>6.4999999999999997E-3</v>
      </c>
      <c r="G121" s="186" t="str">
        <f>IF(I121&gt;E121,IF(I121&lt;F121,Lijsten!A$2,Lijsten!A$3),Lijsten!A$1)</f>
        <v>&gt; Norm</v>
      </c>
      <c r="H121" s="186"/>
      <c r="I121" s="272" t="str">
        <f>IF(VLOOKUP($B121,BDE_OCB_PCB!$B$3:$L$50,Q$3,FALSE)="","",VLOOKUP($B121,BDE_OCB_PCB!$B$3:$L$50,Q$3,FALSE))</f>
        <v/>
      </c>
      <c r="J121" s="277" t="str">
        <f>IF(VLOOKUP($B121,BDE_OCB_PCB!$B$3:$L$50,R$3,FALSE)="","",VLOOKUP($B121,BDE_OCB_PCB!$B$3:$L$50,R$3,FALSE))</f>
        <v/>
      </c>
      <c r="K121" s="196" t="str">
        <f t="shared" si="6"/>
        <v>NVT</v>
      </c>
      <c r="L121" s="269" t="str">
        <f>IF(VLOOKUP($B121,BDE_OCB_PCB!$B$3:$L$50,T$3,FALSE)="","",VLOOKUP($B121,BDE_OCB_PCB!$B$3:$L$50,T$3,FALSE))</f>
        <v/>
      </c>
      <c r="M121" s="188" t="str">
        <f>IF(I121&lt;VLOOKUP(B121,'Aquon + RWS KRW'!B$3:I$202,8,FALSE),"Ja","Nee")</f>
        <v>Ja</v>
      </c>
      <c r="O121" s="197" t="str">
        <f t="shared" si="4"/>
        <v>NVT</v>
      </c>
    </row>
    <row r="122" spans="1:15" x14ac:dyDescent="0.25">
      <c r="A122" s="190" t="s">
        <v>321</v>
      </c>
      <c r="B122" s="191" t="s">
        <v>769</v>
      </c>
      <c r="C122" s="192" t="s">
        <v>353</v>
      </c>
      <c r="D122" s="193" t="s">
        <v>354</v>
      </c>
      <c r="E122" s="198">
        <v>2.1666666666666666E-3</v>
      </c>
      <c r="F122" s="199">
        <v>6.4999999999999997E-3</v>
      </c>
      <c r="G122" s="186" t="str">
        <f>IF(I122&gt;E122,IF(I122&lt;F122,Lijsten!A$2,Lijsten!A$3),Lijsten!A$1)</f>
        <v>&gt; Norm</v>
      </c>
      <c r="H122" s="186"/>
      <c r="I122" s="272" t="str">
        <f>IF(VLOOKUP($B122,BDE_OCB_PCB!$B$3:$L$50,Q$3,FALSE)="","",VLOOKUP($B122,BDE_OCB_PCB!$B$3:$L$50,Q$3,FALSE))</f>
        <v/>
      </c>
      <c r="J122" s="277" t="str">
        <f>IF(VLOOKUP($B122,BDE_OCB_PCB!$B$3:$L$50,R$3,FALSE)="","",VLOOKUP($B122,BDE_OCB_PCB!$B$3:$L$50,R$3,FALSE))</f>
        <v/>
      </c>
      <c r="K122" s="196" t="str">
        <f t="shared" si="6"/>
        <v>NVT</v>
      </c>
      <c r="L122" s="269" t="str">
        <f>IF(VLOOKUP($B122,BDE_OCB_PCB!$B$3:$L$50,T$3,FALSE)="","",VLOOKUP($B122,BDE_OCB_PCB!$B$3:$L$50,T$3,FALSE))</f>
        <v/>
      </c>
      <c r="M122" s="188" t="str">
        <f>IF(I122&lt;VLOOKUP(B122,'Aquon + RWS KRW'!B$3:I$202,8,FALSE),"Ja","Nee")</f>
        <v>Ja</v>
      </c>
      <c r="O122" s="197" t="str">
        <f t="shared" si="4"/>
        <v>NVT</v>
      </c>
    </row>
    <row r="123" spans="1:15" x14ac:dyDescent="0.25">
      <c r="A123" s="190" t="s">
        <v>355</v>
      </c>
      <c r="B123" s="213" t="s">
        <v>253</v>
      </c>
      <c r="C123" s="214" t="s">
        <v>357</v>
      </c>
      <c r="D123" s="193" t="s">
        <v>358</v>
      </c>
      <c r="E123" s="194">
        <v>2.1666666666666666E-4</v>
      </c>
      <c r="F123" s="204">
        <v>6.4999999999999997E-4</v>
      </c>
      <c r="G123" s="186" t="str">
        <f>IF(I123&gt;E123,IF(I123&lt;F123,Lijsten!A$2,Lijsten!A$3),Lijsten!A$1)</f>
        <v>&gt; Norm</v>
      </c>
      <c r="H123" s="186"/>
      <c r="I123" s="272" t="str">
        <f>IF(VLOOKUP($B123,PFAS!$B$3:$L$50,Q$3,FALSE)="","",VLOOKUP($B123,PFAS!$B$3:$L$50,Q$3,FALSE))</f>
        <v/>
      </c>
      <c r="J123" s="277" t="str">
        <f>IF(VLOOKUP($B123,PFAS!$B$3:$L$50,R$3,FALSE)="","",VLOOKUP($B123,PFAS!$B$3:$L$50,R$3,FALSE))</f>
        <v/>
      </c>
      <c r="K123" s="196" t="str">
        <f t="shared" si="6"/>
        <v>NVT</v>
      </c>
      <c r="L123" s="269" t="str">
        <f>IF(VLOOKUP($B123,PFAS!$B$3:$L$50,T$3,FALSE)="","",VLOOKUP($B123,PFAS!$B$3:$L$50,T$3,FALSE))</f>
        <v/>
      </c>
      <c r="M123" s="188" t="str">
        <f>IF(I123&lt;VLOOKUP(B123,'Aquon + RWS KRW'!B$3:I$202,8,FALSE),"Ja","Nee")</f>
        <v>Nee</v>
      </c>
      <c r="O123" s="197" t="str">
        <f t="shared" si="4"/>
        <v>NVT</v>
      </c>
    </row>
    <row r="124" spans="1:15" x14ac:dyDescent="0.25">
      <c r="A124" s="190" t="s">
        <v>359</v>
      </c>
      <c r="B124" s="191" t="s">
        <v>366</v>
      </c>
      <c r="C124" s="192" t="s">
        <v>367</v>
      </c>
      <c r="D124" s="193" t="s">
        <v>368</v>
      </c>
      <c r="E124" s="198">
        <v>0.13333333333333333</v>
      </c>
      <c r="F124" s="195">
        <v>0.4</v>
      </c>
      <c r="G124" s="186" t="str">
        <f>IF(I124&gt;E124,IF(I124&lt;F124,Lijsten!A$2,Lijsten!A$3),Lijsten!A$1)</f>
        <v>&gt; Norm</v>
      </c>
      <c r="H124" s="186"/>
      <c r="I124" s="272" t="str">
        <f>IF(VLOOKUP($B124,Vluchtig!$B$3:$L$50,Q$3,FALSE)="","",VLOOKUP($B124,Vluchtig!$B$3:$L$50,Q$3,FALSE))</f>
        <v/>
      </c>
      <c r="J124" s="277" t="str">
        <f>IF(VLOOKUP($B124,Vluchtig!$B$3:$L$50,R$3,FALSE)="","",VLOOKUP($B124,Vluchtig!$B$3:$L$50,R$3,FALSE))</f>
        <v/>
      </c>
      <c r="K124" s="196" t="str">
        <f t="shared" si="6"/>
        <v>NVT</v>
      </c>
      <c r="L124" s="269" t="str">
        <f>IF(VLOOKUP($B124,Vluchtig!$B$3:$L$50,T$3,FALSE)="","",VLOOKUP($B124,Vluchtig!$B$3:$L$50,T$3,FALSE))</f>
        <v/>
      </c>
      <c r="M124" s="188" t="str">
        <f>IF(I124&lt;VLOOKUP(B124,'Aquon + RWS KRW'!B$3:I$202,8,FALSE),"Ja","Nee")</f>
        <v>Nee</v>
      </c>
      <c r="O124" s="197" t="str">
        <f t="shared" si="4"/>
        <v>NVT</v>
      </c>
    </row>
    <row r="125" spans="1:15" x14ac:dyDescent="0.25">
      <c r="A125" s="190" t="s">
        <v>359</v>
      </c>
      <c r="B125" s="191" t="s">
        <v>369</v>
      </c>
      <c r="C125" s="192" t="s">
        <v>370</v>
      </c>
      <c r="D125" s="193" t="s">
        <v>371</v>
      </c>
      <c r="E125" s="198">
        <v>0.13333333333333333</v>
      </c>
      <c r="F125" s="195">
        <v>0.4</v>
      </c>
      <c r="G125" s="186" t="str">
        <f>IF(I125&gt;E125,IF(I125&lt;F125,Lijsten!A$2,Lijsten!A$3),Lijsten!A$1)</f>
        <v>&gt; Norm</v>
      </c>
      <c r="H125" s="186"/>
      <c r="I125" s="272" t="str">
        <f>IF(VLOOKUP($B125,Vluchtig!$B$3:$L$50,Q$3,FALSE)="","",VLOOKUP($B125,Vluchtig!$B$3:$L$50,Q$3,FALSE))</f>
        <v/>
      </c>
      <c r="J125" s="277" t="str">
        <f>IF(VLOOKUP($B125,Vluchtig!$B$3:$L$50,R$3,FALSE)="","",VLOOKUP($B125,Vluchtig!$B$3:$L$50,R$3,FALSE))</f>
        <v/>
      </c>
      <c r="K125" s="196" t="str">
        <f t="shared" ref="K125:K128" si="8">IF(I125="","NVT",G125)</f>
        <v>NVT</v>
      </c>
      <c r="L125" s="269" t="str">
        <f>IF(VLOOKUP($B125,Vluchtig!$B$3:$L$50,T$3,FALSE)="","",VLOOKUP($B125,Vluchtig!$B$3:$L$50,T$3,FALSE))</f>
        <v/>
      </c>
      <c r="M125" s="188" t="str">
        <f>IF(I125&lt;VLOOKUP(B125,'Aquon + RWS KRW'!B$3:I$202,8,FALSE),"Ja","Nee")</f>
        <v>Nee</v>
      </c>
      <c r="O125" s="197" t="str">
        <f t="shared" si="4"/>
        <v>NVT</v>
      </c>
    </row>
    <row r="126" spans="1:15" x14ac:dyDescent="0.25">
      <c r="A126" s="190" t="s">
        <v>359</v>
      </c>
      <c r="B126" s="191" t="s">
        <v>372</v>
      </c>
      <c r="C126" s="192" t="s">
        <v>373</v>
      </c>
      <c r="D126" s="193" t="s">
        <v>374</v>
      </c>
      <c r="E126" s="198">
        <v>0.13333333333333333</v>
      </c>
      <c r="F126" s="195">
        <v>0.4</v>
      </c>
      <c r="G126" s="186" t="str">
        <f>IF(I126&gt;E126,IF(I126&lt;F126,Lijsten!A$2,Lijsten!A$3),Lijsten!A$1)</f>
        <v>&gt; Norm</v>
      </c>
      <c r="H126" s="186"/>
      <c r="I126" s="272" t="str">
        <f>IF(VLOOKUP($B126,Vluchtig!$B$3:$L$50,Q$3,FALSE)="","",VLOOKUP($B126,Vluchtig!$B$3:$L$50,Q$3,FALSE))</f>
        <v/>
      </c>
      <c r="J126" s="277" t="str">
        <f>IF(VLOOKUP($B126,Vluchtig!$B$3:$L$50,R$3,FALSE)="","",VLOOKUP($B126,Vluchtig!$B$3:$L$50,R$3,FALSE))</f>
        <v/>
      </c>
      <c r="K126" s="196" t="str">
        <f t="shared" si="8"/>
        <v>NVT</v>
      </c>
      <c r="L126" s="269" t="str">
        <f>IF(VLOOKUP($B126,Vluchtig!$B$3:$L$50,T$3,FALSE)="","",VLOOKUP($B126,Vluchtig!$B$3:$L$50,T$3,FALSE))</f>
        <v/>
      </c>
      <c r="M126" s="188" t="str">
        <f>IF(I126&lt;VLOOKUP(B126,'Aquon + RWS KRW'!B$3:I$202,8,FALSE),"Ja","Nee")</f>
        <v>Nee</v>
      </c>
      <c r="O126" s="197" t="str">
        <f t="shared" si="4"/>
        <v>NVT</v>
      </c>
    </row>
    <row r="127" spans="1:15" x14ac:dyDescent="0.25">
      <c r="A127" s="190" t="s">
        <v>359</v>
      </c>
      <c r="B127" s="191" t="s">
        <v>279</v>
      </c>
      <c r="C127" s="192" t="s">
        <v>361</v>
      </c>
      <c r="D127" s="193" t="s">
        <v>362</v>
      </c>
      <c r="E127" s="198">
        <v>5.666666666666667</v>
      </c>
      <c r="F127" s="195">
        <v>17</v>
      </c>
      <c r="G127" s="186" t="str">
        <f>IF(I127&gt;E127,IF(I127&lt;F127,Lijsten!A$2,Lijsten!A$3),Lijsten!A$1)</f>
        <v>&gt; Norm</v>
      </c>
      <c r="H127" s="186"/>
      <c r="I127" s="272" t="str">
        <f>IF(VLOOKUP($B127,Vluchtig!$B$3:$L$50,Q$3,FALSE)="","",VLOOKUP($B127,Vluchtig!$B$3:$L$50,Q$3,FALSE))</f>
        <v/>
      </c>
      <c r="J127" s="277" t="str">
        <f>IF(VLOOKUP($B127,Vluchtig!$B$3:$L$50,R$3,FALSE)="","",VLOOKUP($B127,Vluchtig!$B$3:$L$50,R$3,FALSE))</f>
        <v/>
      </c>
      <c r="K127" s="196" t="str">
        <f t="shared" si="8"/>
        <v>NVT</v>
      </c>
      <c r="L127" s="269" t="str">
        <f>IF(VLOOKUP($B127,Vluchtig!$B$3:$L$50,T$3,FALSE)="","",VLOOKUP($B127,Vluchtig!$B$3:$L$50,T$3,FALSE))</f>
        <v/>
      </c>
      <c r="M127" s="188" t="str">
        <f>IF(I127&lt;VLOOKUP(B127,'Aquon + RWS KRW'!B$3:I$202,8,FALSE),"Ja","Nee")</f>
        <v>Ja</v>
      </c>
      <c r="O127" s="197" t="str">
        <f t="shared" si="4"/>
        <v>NVT</v>
      </c>
    </row>
    <row r="128" spans="1:15" ht="15.75" thickBot="1" x14ac:dyDescent="0.3">
      <c r="A128" s="215" t="s">
        <v>359</v>
      </c>
      <c r="B128" s="216" t="s">
        <v>732</v>
      </c>
      <c r="C128" s="217" t="s">
        <v>364</v>
      </c>
      <c r="D128" s="218" t="s">
        <v>365</v>
      </c>
      <c r="E128" s="219">
        <v>0.13333333333333333</v>
      </c>
      <c r="F128" s="220">
        <v>0.4</v>
      </c>
      <c r="G128" s="186" t="str">
        <f>IF(I128&gt;E128,IF(I128&lt;F128,Lijsten!A$2,Lijsten!A$3),Lijsten!A$1)</f>
        <v>&gt; Norm</v>
      </c>
      <c r="H128" s="186"/>
      <c r="I128" s="295" t="str">
        <f>IF(VLOOKUP($B128,Vluchtig!$B$3:$L$50,Q$3,FALSE)="","",VLOOKUP($B128,Vluchtig!$B$3:$L$50,Q$3,FALSE))</f>
        <v/>
      </c>
      <c r="J128" s="278" t="str">
        <f>IF(VLOOKUP($B128,Vluchtig!$B$3:$L$50,R$3,FALSE)="","",VLOOKUP($B128,Vluchtig!$B$3:$L$50,R$3,FALSE))</f>
        <v/>
      </c>
      <c r="K128" s="221" t="str">
        <f t="shared" si="8"/>
        <v>NVT</v>
      </c>
      <c r="L128" s="270" t="str">
        <f>IF(VLOOKUP($B128,Vluchtig!$B$3:$L$50,T$3,FALSE)="","",VLOOKUP($B128,Vluchtig!$B$3:$L$50,T$3,FALSE))</f>
        <v/>
      </c>
      <c r="M128" s="188" t="str">
        <f>IF(I128&lt;VLOOKUP(B128,'Aquon + RWS KRW'!B$3:I$202,8,FALSE),"Ja","Nee")</f>
        <v>Ja</v>
      </c>
      <c r="O128" s="222" t="str">
        <f t="shared" si="4"/>
        <v>NVT</v>
      </c>
    </row>
    <row r="130" spans="1:12" ht="15.75" thickBot="1" x14ac:dyDescent="0.3"/>
    <row r="131" spans="1:12" ht="19.5" thickBot="1" x14ac:dyDescent="0.35">
      <c r="A131" s="333" t="s">
        <v>844</v>
      </c>
      <c r="B131" s="334"/>
      <c r="C131" s="334"/>
      <c r="D131" s="334"/>
      <c r="E131" s="335"/>
      <c r="I131" s="336" t="s">
        <v>838</v>
      </c>
      <c r="J131" s="337"/>
      <c r="K131" s="337"/>
      <c r="L131" s="338"/>
    </row>
    <row r="132" spans="1:12" ht="30.75" thickBot="1" x14ac:dyDescent="0.3">
      <c r="A132" s="223" t="s">
        <v>0</v>
      </c>
      <c r="B132" s="224" t="s">
        <v>845</v>
      </c>
      <c r="C132" s="223" t="s">
        <v>846</v>
      </c>
      <c r="D132" s="225" t="s">
        <v>847</v>
      </c>
      <c r="E132" s="226" t="s">
        <v>841</v>
      </c>
      <c r="I132" s="296" t="s">
        <v>852</v>
      </c>
      <c r="J132" s="271" t="s">
        <v>858</v>
      </c>
      <c r="K132" s="271" t="s">
        <v>854</v>
      </c>
      <c r="L132" s="297" t="s">
        <v>853</v>
      </c>
    </row>
    <row r="133" spans="1:12" x14ac:dyDescent="0.25">
      <c r="A133" s="228" t="s">
        <v>222</v>
      </c>
      <c r="B133" s="229" t="s">
        <v>776</v>
      </c>
      <c r="C133" s="230" t="s">
        <v>777</v>
      </c>
      <c r="D133" s="228" t="s">
        <v>778</v>
      </c>
      <c r="E133" s="231">
        <f>'Aquon + RWS KRW'!I206</f>
        <v>2</v>
      </c>
      <c r="G133" s="186" t="str">
        <f>IF(I133=E133,Lijsten!C$2,IF(I133&lt;E133,Lijsten!C$1,Lijsten!C$3))</f>
        <v>Groter dan</v>
      </c>
      <c r="H133" s="186"/>
      <c r="I133" s="294" t="str">
        <f>IF(VLOOKUP($B133,Metalen!$B$3:$L$50,Q$3,FALSE)="","",VLOOKUP($B133,Metalen!$B$3:$L$50,Q$3,FALSE))</f>
        <v/>
      </c>
      <c r="J133" s="276" t="str">
        <f>IF(VLOOKUP($B133,Metalen!$B$3:$L$50,R$3,FALSE)="","",VLOOKUP($B133,Metalen!$B$3:$L$50,R$3,FALSE))</f>
        <v/>
      </c>
      <c r="K133" s="310" t="str">
        <f t="shared" ref="K133" si="9">IF(I133="","NVT",G133)</f>
        <v>NVT</v>
      </c>
      <c r="L133" s="268" t="str">
        <f>IF(VLOOKUP($B133,Metalen!$B$3:$L$50,T$3,FALSE)="","",VLOOKUP($B133,Metalen!$B$3:$L$50,T$3,FALSE))</f>
        <v/>
      </c>
    </row>
    <row r="134" spans="1:12" x14ac:dyDescent="0.25">
      <c r="A134" s="232" t="s">
        <v>222</v>
      </c>
      <c r="B134" s="233" t="s">
        <v>375</v>
      </c>
      <c r="C134" s="234" t="s">
        <v>376</v>
      </c>
      <c r="D134" s="232" t="s">
        <v>377</v>
      </c>
      <c r="E134" s="231">
        <f>'Aquon + RWS KRW'!I207</f>
        <v>1E-3</v>
      </c>
      <c r="G134" s="186" t="str">
        <f>IF(I134=E134,Lijsten!C$2,IF(I134&lt;E134,Lijsten!C$1,Lijsten!C$3))</f>
        <v>Groter dan</v>
      </c>
      <c r="H134" s="186"/>
      <c r="I134" s="272" t="str">
        <f>IF(VLOOKUP($B134,Metalen!$B$3:$L$50,Q$3,FALSE)="","",VLOOKUP($B134,Metalen!$B$3:$L$50,Q$3,FALSE))</f>
        <v/>
      </c>
      <c r="J134" s="277" t="str">
        <f>IF(VLOOKUP($B134,Metalen!$B$3:$L$50,R$3,FALSE)="","",VLOOKUP($B134,Metalen!$B$3:$L$50,R$3,FALSE))</f>
        <v/>
      </c>
      <c r="K134" s="311" t="str">
        <f t="shared" ref="K134:K150" si="10">IF(I134="","NVT",G134)</f>
        <v>NVT</v>
      </c>
      <c r="L134" s="269" t="str">
        <f>IF(VLOOKUP($B134,Metalen!$B$3:$L$50,T$3,FALSE)="","",VLOOKUP($B134,Metalen!$B$3:$L$50,T$3,FALSE))</f>
        <v/>
      </c>
    </row>
    <row r="135" spans="1:12" x14ac:dyDescent="0.25">
      <c r="A135" s="232" t="s">
        <v>222</v>
      </c>
      <c r="B135" s="233" t="s">
        <v>378</v>
      </c>
      <c r="C135" s="234" t="s">
        <v>379</v>
      </c>
      <c r="D135" s="232" t="s">
        <v>380</v>
      </c>
      <c r="E135" s="231">
        <f>'Aquon + RWS KRW'!I208</f>
        <v>8.0000000000000002E-3</v>
      </c>
      <c r="G135" s="186" t="str">
        <f>IF(I135=E135,Lijsten!C$2,IF(I135&lt;E135,Lijsten!C$1,Lijsten!C$3))</f>
        <v>Groter dan</v>
      </c>
      <c r="H135" s="186"/>
      <c r="I135" s="272" t="str">
        <f>IF(VLOOKUP($B135,Metalen!$B$3:$L$50,Q$3,FALSE)="","",VLOOKUP($B135,Metalen!$B$3:$L$50,Q$3,FALSE))</f>
        <v/>
      </c>
      <c r="J135" s="277" t="str">
        <f>IF(VLOOKUP($B135,Metalen!$B$3:$L$50,R$3,FALSE)="","",VLOOKUP($B135,Metalen!$B$3:$L$50,R$3,FALSE))</f>
        <v/>
      </c>
      <c r="K135" s="311" t="str">
        <f t="shared" si="10"/>
        <v>NVT</v>
      </c>
      <c r="L135" s="269" t="str">
        <f>IF(VLOOKUP($B135,Metalen!$B$3:$L$50,T$3,FALSE)="","",VLOOKUP($B135,Metalen!$B$3:$L$50,T$3,FALSE))</f>
        <v/>
      </c>
    </row>
    <row r="136" spans="1:12" x14ac:dyDescent="0.25">
      <c r="A136" s="232" t="s">
        <v>222</v>
      </c>
      <c r="B136" s="233" t="s">
        <v>381</v>
      </c>
      <c r="C136" s="234" t="s">
        <v>382</v>
      </c>
      <c r="D136" s="232" t="s">
        <v>383</v>
      </c>
      <c r="E136" s="231">
        <f>'Aquon + RWS KRW'!I209</f>
        <v>1E-3</v>
      </c>
      <c r="G136" s="186" t="str">
        <f>IF(I136=E136,Lijsten!C$2,IF(I136&lt;E136,Lijsten!C$1,Lijsten!C$3))</f>
        <v>Groter dan</v>
      </c>
      <c r="H136" s="186"/>
      <c r="I136" s="272" t="str">
        <f>IF(VLOOKUP($B136,Metalen!$B$3:$L$50,Q$3,FALSE)="","",VLOOKUP($B136,Metalen!$B$3:$L$50,Q$3,FALSE))</f>
        <v/>
      </c>
      <c r="J136" s="277" t="str">
        <f>IF(VLOOKUP($B136,Metalen!$B$3:$L$50,R$3,FALSE)="","",VLOOKUP($B136,Metalen!$B$3:$L$50,R$3,FALSE))</f>
        <v/>
      </c>
      <c r="K136" s="311" t="str">
        <f t="shared" si="10"/>
        <v>NVT</v>
      </c>
      <c r="L136" s="269" t="str">
        <f>IF(VLOOKUP($B136,Metalen!$B$3:$L$50,T$3,FALSE)="","",VLOOKUP($B136,Metalen!$B$3:$L$50,T$3,FALSE))</f>
        <v/>
      </c>
    </row>
    <row r="137" spans="1:12" x14ac:dyDescent="0.25">
      <c r="A137" s="232" t="s">
        <v>222</v>
      </c>
      <c r="B137" s="233" t="s">
        <v>384</v>
      </c>
      <c r="C137" s="234" t="s">
        <v>385</v>
      </c>
      <c r="D137" s="232" t="s">
        <v>386</v>
      </c>
      <c r="E137" s="231">
        <f>'Aquon + RWS KRW'!I210</f>
        <v>1E-3</v>
      </c>
      <c r="G137" s="186" t="str">
        <f>IF(I137=E137,Lijsten!C$2,IF(I137&lt;E137,Lijsten!C$1,Lijsten!C$3))</f>
        <v>Groter dan</v>
      </c>
      <c r="H137" s="186"/>
      <c r="I137" s="272" t="str">
        <f>IF(VLOOKUP($B137,Metalen!$B$3:$L$50,Q$3,FALSE)="","",VLOOKUP($B137,Metalen!$B$3:$L$50,Q$3,FALSE))</f>
        <v/>
      </c>
      <c r="J137" s="277" t="str">
        <f>IF(VLOOKUP($B137,Metalen!$B$3:$L$50,R$3,FALSE)="","",VLOOKUP($B137,Metalen!$B$3:$L$50,R$3,FALSE))</f>
        <v/>
      </c>
      <c r="K137" s="311" t="str">
        <f t="shared" si="10"/>
        <v>NVT</v>
      </c>
      <c r="L137" s="269" t="str">
        <f>IF(VLOOKUP($B137,Metalen!$B$3:$L$50,T$3,FALSE)="","",VLOOKUP($B137,Metalen!$B$3:$L$50,T$3,FALSE))</f>
        <v/>
      </c>
    </row>
    <row r="138" spans="1:12" x14ac:dyDescent="0.25">
      <c r="A138" s="232" t="s">
        <v>222</v>
      </c>
      <c r="B138" s="233" t="s">
        <v>387</v>
      </c>
      <c r="C138" s="234" t="s">
        <v>388</v>
      </c>
      <c r="D138" s="232" t="s">
        <v>389</v>
      </c>
      <c r="E138" s="231">
        <f>'Aquon + RWS KRW'!I211</f>
        <v>1E-3</v>
      </c>
      <c r="G138" s="186" t="str">
        <f>IF(I138=E138,Lijsten!C$2,IF(I138&lt;E138,Lijsten!C$1,Lijsten!C$3))</f>
        <v>Groter dan</v>
      </c>
      <c r="H138" s="186"/>
      <c r="I138" s="272" t="str">
        <f>IF(VLOOKUP($B138,Metalen!$B$3:$L$50,Q$3,FALSE)="","",VLOOKUP($B138,Metalen!$B$3:$L$50,Q$3,FALSE))</f>
        <v/>
      </c>
      <c r="J138" s="277" t="str">
        <f>IF(VLOOKUP($B138,Metalen!$B$3:$L$50,R$3,FALSE)="","",VLOOKUP($B138,Metalen!$B$3:$L$50,R$3,FALSE))</f>
        <v/>
      </c>
      <c r="K138" s="311" t="str">
        <f t="shared" si="10"/>
        <v>NVT</v>
      </c>
      <c r="L138" s="269" t="str">
        <f>IF(VLOOKUP($B138,Metalen!$B$3:$L$50,T$3,FALSE)="","",VLOOKUP($B138,Metalen!$B$3:$L$50,T$3,FALSE))</f>
        <v/>
      </c>
    </row>
    <row r="139" spans="1:12" x14ac:dyDescent="0.25">
      <c r="A139" s="232" t="s">
        <v>222</v>
      </c>
      <c r="B139" s="233" t="s">
        <v>780</v>
      </c>
      <c r="C139" s="234" t="s">
        <v>781</v>
      </c>
      <c r="D139" s="232" t="s">
        <v>782</v>
      </c>
      <c r="E139" s="231">
        <f>'Aquon + RWS KRW'!I212</f>
        <v>0.01</v>
      </c>
      <c r="G139" s="186" t="str">
        <f>IF(I139=E139,Lijsten!C$2,IF(I139&lt;E139,Lijsten!C$1,Lijsten!C$3))</f>
        <v>Groter dan</v>
      </c>
      <c r="H139" s="186"/>
      <c r="I139" s="272" t="str">
        <f>IF(VLOOKUP($B139,Metalen!$B$3:$L$50,Q$3,FALSE)="","",VLOOKUP($B139,Metalen!$B$3:$L$50,Q$3,FALSE))</f>
        <v/>
      </c>
      <c r="J139" s="277" t="str">
        <f>IF(VLOOKUP($B139,Metalen!$B$3:$L$50,R$3,FALSE)="","",VLOOKUP($B139,Metalen!$B$3:$L$50,R$3,FALSE))</f>
        <v/>
      </c>
      <c r="K139" s="311" t="str">
        <f t="shared" si="10"/>
        <v>NVT</v>
      </c>
      <c r="L139" s="269" t="str">
        <f>IF(VLOOKUP($B139,Metalen!$B$3:$L$50,T$3,FALSE)="","",VLOOKUP($B139,Metalen!$B$3:$L$50,T$3,FALSE))</f>
        <v/>
      </c>
    </row>
    <row r="140" spans="1:12" x14ac:dyDescent="0.25">
      <c r="A140" s="232" t="s">
        <v>222</v>
      </c>
      <c r="B140" s="233" t="s">
        <v>390</v>
      </c>
      <c r="C140" s="234" t="s">
        <v>391</v>
      </c>
      <c r="D140" s="232" t="s">
        <v>392</v>
      </c>
      <c r="E140" s="231">
        <f>'Aquon + RWS KRW'!I213</f>
        <v>0.01</v>
      </c>
      <c r="G140" s="186" t="str">
        <f>IF(I140=E140,Lijsten!C$2,IF(I140&lt;E140,Lijsten!C$1,Lijsten!C$3))</f>
        <v>Groter dan</v>
      </c>
      <c r="H140" s="186"/>
      <c r="I140" s="272" t="str">
        <f>IF(VLOOKUP($B140,Metalen!$B$3:$L$50,Q$3,FALSE)="","",VLOOKUP($B140,Metalen!$B$3:$L$50,Q$3,FALSE))</f>
        <v/>
      </c>
      <c r="J140" s="277" t="str">
        <f>IF(VLOOKUP($B140,Metalen!$B$3:$L$50,R$3,FALSE)="","",VLOOKUP($B140,Metalen!$B$3:$L$50,R$3,FALSE))</f>
        <v/>
      </c>
      <c r="K140" s="311" t="str">
        <f t="shared" si="10"/>
        <v>NVT</v>
      </c>
      <c r="L140" s="269" t="str">
        <f>IF(VLOOKUP($B140,Metalen!$B$3:$L$50,T$3,FALSE)="","",VLOOKUP($B140,Metalen!$B$3:$L$50,T$3,FALSE))</f>
        <v/>
      </c>
    </row>
    <row r="141" spans="1:12" x14ac:dyDescent="0.25">
      <c r="A141" s="232" t="s">
        <v>222</v>
      </c>
      <c r="B141" s="233" t="s">
        <v>393</v>
      </c>
      <c r="C141" s="234" t="s">
        <v>394</v>
      </c>
      <c r="D141" s="232" t="s">
        <v>395</v>
      </c>
      <c r="E141" s="231">
        <f>'Aquon + RWS KRW'!I214</f>
        <v>1E-3</v>
      </c>
      <c r="G141" s="186" t="str">
        <f>IF(I141=E141,Lijsten!C$2,IF(I141&lt;E141,Lijsten!C$1,Lijsten!C$3))</f>
        <v>Groter dan</v>
      </c>
      <c r="H141" s="186"/>
      <c r="I141" s="272" t="str">
        <f>IF(VLOOKUP($B141,Metalen!$B$3:$L$50,Q$3,FALSE)="","",VLOOKUP($B141,Metalen!$B$3:$L$50,Q$3,FALSE))</f>
        <v/>
      </c>
      <c r="J141" s="277" t="str">
        <f>IF(VLOOKUP($B141,Metalen!$B$3:$L$50,R$3,FALSE)="","",VLOOKUP($B141,Metalen!$B$3:$L$50,R$3,FALSE))</f>
        <v/>
      </c>
      <c r="K141" s="311" t="str">
        <f t="shared" si="10"/>
        <v>NVT</v>
      </c>
      <c r="L141" s="269" t="str">
        <f>IF(VLOOKUP($B141,Metalen!$B$3:$L$50,T$3,FALSE)="","",VLOOKUP($B141,Metalen!$B$3:$L$50,T$3,FALSE))</f>
        <v/>
      </c>
    </row>
    <row r="142" spans="1:12" x14ac:dyDescent="0.25">
      <c r="A142" s="232" t="s">
        <v>222</v>
      </c>
      <c r="B142" s="233" t="s">
        <v>860</v>
      </c>
      <c r="C142" s="234" t="s">
        <v>396</v>
      </c>
      <c r="D142" s="232" t="s">
        <v>397</v>
      </c>
      <c r="E142" s="231">
        <f>'Aquon + RWS KRW'!I215</f>
        <v>0.1</v>
      </c>
      <c r="G142" s="186" t="str">
        <f>IF(I142=E142,Lijsten!C$2,IF(I142&lt;E142,Lijsten!C$1,Lijsten!C$3))</f>
        <v>Groter dan</v>
      </c>
      <c r="H142" s="186"/>
      <c r="I142" s="272" t="str">
        <f>IF(VLOOKUP($B142,Metalen!$B$3:$L$50,Q$3,FALSE)="","",VLOOKUP($B142,Metalen!$B$3:$L$50,Q$3,FALSE))</f>
        <v/>
      </c>
      <c r="J142" s="277" t="str">
        <f>IF(VLOOKUP($B142,Metalen!$B$3:$L$50,R$3,FALSE)="","",VLOOKUP($B142,Metalen!$B$3:$L$50,R$3,FALSE))</f>
        <v/>
      </c>
      <c r="K142" s="311" t="str">
        <f t="shared" si="10"/>
        <v>NVT</v>
      </c>
      <c r="L142" s="269" t="str">
        <f>IF(VLOOKUP($B142,Metalen!$B$3:$L$50,T$3,FALSE)="","",VLOOKUP($B142,Metalen!$B$3:$L$50,T$3,FALSE))</f>
        <v/>
      </c>
    </row>
    <row r="143" spans="1:12" x14ac:dyDescent="0.25">
      <c r="A143" s="232" t="s">
        <v>222</v>
      </c>
      <c r="B143" s="233" t="s">
        <v>393</v>
      </c>
      <c r="C143" s="234" t="s">
        <v>859</v>
      </c>
      <c r="D143" s="232" t="s">
        <v>395</v>
      </c>
      <c r="E143" s="231">
        <f>'Aquon + RWS KRW'!I216</f>
        <v>5.0000000000000001E-3</v>
      </c>
      <c r="G143" s="186" t="str">
        <f>IF(I143=E143,Lijsten!C$2,IF(I143&lt;E143,Lijsten!C$1,Lijsten!C$3))</f>
        <v>Groter dan</v>
      </c>
      <c r="H143" s="186"/>
      <c r="I143" s="272" t="str">
        <f>IF(VLOOKUP($B143,Metalen!$B$3:$L$50,Q$3,FALSE)="","",VLOOKUP($B143,Metalen!$B$3:$L$50,Q$3,FALSE))</f>
        <v/>
      </c>
      <c r="J143" s="277" t="str">
        <f>IF(VLOOKUP($B143,Metalen!$B$3:$L$50,R$3,FALSE)="","",VLOOKUP($B143,Metalen!$B$3:$L$50,R$3,FALSE))</f>
        <v/>
      </c>
      <c r="K143" s="311" t="str">
        <f t="shared" si="10"/>
        <v>NVT</v>
      </c>
      <c r="L143" s="269" t="str">
        <f>IF(VLOOKUP($B143,Metalen!$B$3:$L$50,T$3,FALSE)="","",VLOOKUP($B143,Metalen!$B$3:$L$50,T$3,FALSE))</f>
        <v/>
      </c>
    </row>
    <row r="144" spans="1:12" x14ac:dyDescent="0.25">
      <c r="A144" s="232" t="s">
        <v>222</v>
      </c>
      <c r="B144" s="233" t="s">
        <v>398</v>
      </c>
      <c r="C144" s="234" t="s">
        <v>399</v>
      </c>
      <c r="D144" s="232" t="s">
        <v>400</v>
      </c>
      <c r="E144" s="231">
        <f>'Aquon + RWS KRW'!I217</f>
        <v>1E-3</v>
      </c>
      <c r="G144" s="186" t="str">
        <f>IF(I144=E144,Lijsten!C$2,IF(I144&lt;E144,Lijsten!C$1,Lijsten!C$3))</f>
        <v>Groter dan</v>
      </c>
      <c r="H144" s="186"/>
      <c r="I144" s="272" t="str">
        <f>IF(VLOOKUP($B144,Metalen!$B$3:$L$50,Q$3,FALSE)="","",VLOOKUP($B144,Metalen!$B$3:$L$50,Q$3,FALSE))</f>
        <v/>
      </c>
      <c r="J144" s="277" t="str">
        <f>IF(VLOOKUP($B144,Metalen!$B$3:$L$50,R$3,FALSE)="","",VLOOKUP($B144,Metalen!$B$3:$L$50,R$3,FALSE))</f>
        <v/>
      </c>
      <c r="K144" s="311" t="str">
        <f t="shared" si="10"/>
        <v>NVT</v>
      </c>
      <c r="L144" s="269" t="str">
        <f>IF(VLOOKUP($B144,Metalen!$B$3:$L$50,T$3,FALSE)="","",VLOOKUP($B144,Metalen!$B$3:$L$50,T$3,FALSE))</f>
        <v/>
      </c>
    </row>
    <row r="145" spans="1:12" x14ac:dyDescent="0.25">
      <c r="A145" s="232" t="s">
        <v>222</v>
      </c>
      <c r="B145" s="233" t="s">
        <v>401</v>
      </c>
      <c r="C145" s="234" t="s">
        <v>402</v>
      </c>
      <c r="D145" s="232" t="s">
        <v>403</v>
      </c>
      <c r="E145" s="231">
        <f>'Aquon + RWS KRW'!I218</f>
        <v>1E-3</v>
      </c>
      <c r="G145" s="186" t="str">
        <f>IF(I145=E145,Lijsten!C$2,IF(I145&lt;E145,Lijsten!C$1,Lijsten!C$3))</f>
        <v>Groter dan</v>
      </c>
      <c r="H145" s="186"/>
      <c r="I145" s="272" t="str">
        <f>IF(VLOOKUP($B145,Metalen!$B$3:$L$50,Q$3,FALSE)="","",VLOOKUP($B145,Metalen!$B$3:$L$50,Q$3,FALSE))</f>
        <v/>
      </c>
      <c r="J145" s="277" t="str">
        <f>IF(VLOOKUP($B145,Metalen!$B$3:$L$50,R$3,FALSE)="","",VLOOKUP($B145,Metalen!$B$3:$L$50,R$3,FALSE))</f>
        <v/>
      </c>
      <c r="K145" s="311" t="str">
        <f t="shared" si="10"/>
        <v>NVT</v>
      </c>
      <c r="L145" s="269" t="str">
        <f>IF(VLOOKUP($B145,Metalen!$B$3:$L$50,T$3,FALSE)="","",VLOOKUP($B145,Metalen!$B$3:$L$50,T$3,FALSE))</f>
        <v/>
      </c>
    </row>
    <row r="146" spans="1:12" x14ac:dyDescent="0.25">
      <c r="A146" s="232" t="s">
        <v>222</v>
      </c>
      <c r="B146" s="233" t="s">
        <v>783</v>
      </c>
      <c r="C146" s="234" t="s">
        <v>784</v>
      </c>
      <c r="D146" s="232" t="s">
        <v>785</v>
      </c>
      <c r="E146" s="231">
        <f>'Aquon + RWS KRW'!I219</f>
        <v>5</v>
      </c>
      <c r="G146" s="186" t="str">
        <f>IF(I146=E146,Lijsten!C$2,IF(I146&lt;E146,Lijsten!C$1,Lijsten!C$3))</f>
        <v>Groter dan</v>
      </c>
      <c r="H146" s="186"/>
      <c r="I146" s="272" t="str">
        <f>IF(VLOOKUP($B146,Metalen!$B$3:$L$50,Q$3,FALSE)="","",VLOOKUP($B146,Metalen!$B$3:$L$50,Q$3,FALSE))</f>
        <v/>
      </c>
      <c r="J146" s="277" t="str">
        <f>IF(VLOOKUP($B146,Metalen!$B$3:$L$50,R$3,FALSE)="","",VLOOKUP($B146,Metalen!$B$3:$L$50,R$3,FALSE))</f>
        <v/>
      </c>
      <c r="K146" s="311" t="str">
        <f t="shared" si="10"/>
        <v>NVT</v>
      </c>
      <c r="L146" s="269" t="str">
        <f>IF(VLOOKUP($B146,Metalen!$B$3:$L$50,T$3,FALSE)="","",VLOOKUP($B146,Metalen!$B$3:$L$50,T$3,FALSE))</f>
        <v/>
      </c>
    </row>
    <row r="147" spans="1:12" x14ac:dyDescent="0.25">
      <c r="A147" s="232" t="s">
        <v>222</v>
      </c>
      <c r="B147" s="233" t="s">
        <v>404</v>
      </c>
      <c r="C147" s="234" t="s">
        <v>405</v>
      </c>
      <c r="D147" s="232" t="s">
        <v>406</v>
      </c>
      <c r="E147" s="231">
        <f>'Aquon + RWS KRW'!I220</f>
        <v>1E-3</v>
      </c>
      <c r="G147" s="186" t="str">
        <f>IF(I147=E147,Lijsten!C$2,IF(I147&lt;E147,Lijsten!C$1,Lijsten!C$3))</f>
        <v>Groter dan</v>
      </c>
      <c r="H147" s="186"/>
      <c r="I147" s="272" t="str">
        <f>IF(VLOOKUP($B147,Metalen!$B$3:$L$50,Q$3,FALSE)="","",VLOOKUP($B147,Metalen!$B$3:$L$50,Q$3,FALSE))</f>
        <v/>
      </c>
      <c r="J147" s="277" t="str">
        <f>IF(VLOOKUP($B147,Metalen!$B$3:$L$50,R$3,FALSE)="","",VLOOKUP($B147,Metalen!$B$3:$L$50,R$3,FALSE))</f>
        <v/>
      </c>
      <c r="K147" s="311" t="str">
        <f t="shared" si="10"/>
        <v>NVT</v>
      </c>
      <c r="L147" s="269" t="str">
        <f>IF(VLOOKUP($B147,Metalen!$B$3:$L$50,T$3,FALSE)="","",VLOOKUP($B147,Metalen!$B$3:$L$50,T$3,FALSE))</f>
        <v/>
      </c>
    </row>
    <row r="148" spans="1:12" x14ac:dyDescent="0.25">
      <c r="A148" s="232" t="s">
        <v>222</v>
      </c>
      <c r="B148" s="233" t="s">
        <v>787</v>
      </c>
      <c r="C148" s="234" t="s">
        <v>788</v>
      </c>
      <c r="D148" s="232" t="s">
        <v>789</v>
      </c>
      <c r="E148" s="231">
        <f>'Aquon + RWS KRW'!I221</f>
        <v>0.05</v>
      </c>
      <c r="G148" s="186" t="str">
        <f>IF(I148=E148,Lijsten!C$2,IF(I148&lt;E148,Lijsten!C$1,Lijsten!C$3))</f>
        <v>Groter dan</v>
      </c>
      <c r="H148" s="186"/>
      <c r="I148" s="272" t="str">
        <f>IF(VLOOKUP($B148,Metalen!$B$3:$L$50,Q$3,FALSE)="","",VLOOKUP($B148,Metalen!$B$3:$L$50,Q$3,FALSE))</f>
        <v/>
      </c>
      <c r="J148" s="277" t="str">
        <f>IF(VLOOKUP($B148,Metalen!$B$3:$L$50,R$3,FALSE)="","",VLOOKUP($B148,Metalen!$B$3:$L$50,R$3,FALSE))</f>
        <v/>
      </c>
      <c r="K148" s="311" t="str">
        <f t="shared" si="10"/>
        <v>NVT</v>
      </c>
      <c r="L148" s="269" t="str">
        <f>IF(VLOOKUP($B148,Metalen!$B$3:$L$50,T$3,FALSE)="","",VLOOKUP($B148,Metalen!$B$3:$L$50,T$3,FALSE))</f>
        <v/>
      </c>
    </row>
    <row r="149" spans="1:12" x14ac:dyDescent="0.25">
      <c r="A149" s="232" t="s">
        <v>222</v>
      </c>
      <c r="B149" s="233" t="s">
        <v>407</v>
      </c>
      <c r="C149" s="234" t="s">
        <v>408</v>
      </c>
      <c r="D149" s="232" t="s">
        <v>409</v>
      </c>
      <c r="E149" s="231">
        <f>'Aquon + RWS KRW'!I222</f>
        <v>0.01</v>
      </c>
      <c r="G149" s="186" t="str">
        <f>IF(I149=E149,Lijsten!C$2,IF(I149&lt;E149,Lijsten!C$1,Lijsten!C$3))</f>
        <v>Groter dan</v>
      </c>
      <c r="H149" s="186"/>
      <c r="I149" s="272" t="str">
        <f>IF(VLOOKUP($B149,Metalen!$B$3:$L$50,Q$3,FALSE)="","",VLOOKUP($B149,Metalen!$B$3:$L$50,Q$3,FALSE))</f>
        <v/>
      </c>
      <c r="J149" s="277" t="str">
        <f>IF(VLOOKUP($B149,Metalen!$B$3:$L$50,R$3,FALSE)="","",VLOOKUP($B149,Metalen!$B$3:$L$50,R$3,FALSE))</f>
        <v/>
      </c>
      <c r="K149" s="311" t="str">
        <f t="shared" si="10"/>
        <v>NVT</v>
      </c>
      <c r="L149" s="269" t="str">
        <f>IF(VLOOKUP($B149,Metalen!$B$3:$L$50,T$3,FALSE)="","",VLOOKUP($B149,Metalen!$B$3:$L$50,T$3,FALSE))</f>
        <v/>
      </c>
    </row>
    <row r="150" spans="1:12" x14ac:dyDescent="0.25">
      <c r="A150" s="232" t="s">
        <v>222</v>
      </c>
      <c r="B150" s="233" t="s">
        <v>410</v>
      </c>
      <c r="C150" s="234" t="s">
        <v>411</v>
      </c>
      <c r="D150" s="232" t="s">
        <v>412</v>
      </c>
      <c r="E150" s="231">
        <f>'Aquon + RWS KRW'!I223</f>
        <v>1E-3</v>
      </c>
      <c r="G150" s="186" t="str">
        <f>IF(I150=E150,Lijsten!C$2,IF(I150&lt;E150,Lijsten!C$1,Lijsten!C$3))</f>
        <v>Groter dan</v>
      </c>
      <c r="H150" s="186"/>
      <c r="I150" s="272" t="str">
        <f>IF(VLOOKUP($B150,Metalen!$B$3:$L$50,Q$3,FALSE)="","",VLOOKUP($B150,Metalen!$B$3:$L$50,Q$3,FALSE))</f>
        <v/>
      </c>
      <c r="J150" s="277" t="str">
        <f>IF(VLOOKUP($B150,Metalen!$B$3:$L$50,R$3,FALSE)="","",VLOOKUP($B150,Metalen!$B$3:$L$50,R$3,FALSE))</f>
        <v/>
      </c>
      <c r="K150" s="311" t="str">
        <f t="shared" si="10"/>
        <v>NVT</v>
      </c>
      <c r="L150" s="269" t="str">
        <f>IF(VLOOKUP($B150,Metalen!$B$3:$L$50,T$3,FALSE)="","",VLOOKUP($B150,Metalen!$B$3:$L$50,T$3,FALSE))</f>
        <v/>
      </c>
    </row>
    <row r="151" spans="1:12" x14ac:dyDescent="0.25">
      <c r="A151" s="232" t="s">
        <v>25</v>
      </c>
      <c r="B151" s="233" t="s">
        <v>413</v>
      </c>
      <c r="C151" s="234" t="s">
        <v>414</v>
      </c>
      <c r="D151" s="232" t="s">
        <v>415</v>
      </c>
      <c r="E151" s="231">
        <f>'Aquon + RWS KRW'!I224</f>
        <v>5</v>
      </c>
      <c r="G151" s="186" t="str">
        <f>IF(I151=E151,Lijsten!C$2,IF(I151&lt;E151,Lijsten!C$1,Lijsten!C$3))</f>
        <v>Kleiner dan</v>
      </c>
      <c r="H151" s="186"/>
      <c r="I151" s="272"/>
      <c r="J151" s="299"/>
      <c r="K151" s="311" t="str">
        <f t="shared" ref="K151:K164" si="11">IF(I151="","NVT",G151)</f>
        <v>NVT</v>
      </c>
      <c r="L151" s="273"/>
    </row>
    <row r="152" spans="1:12" x14ac:dyDescent="0.25">
      <c r="A152" s="232" t="s">
        <v>222</v>
      </c>
      <c r="B152" s="233" t="s">
        <v>416</v>
      </c>
      <c r="C152" s="234" t="s">
        <v>417</v>
      </c>
      <c r="D152" s="232" t="s">
        <v>418</v>
      </c>
      <c r="E152" s="231">
        <f>'Aquon + RWS KRW'!I225</f>
        <v>1E-3</v>
      </c>
      <c r="G152" s="186" t="str">
        <f>IF(I152=E152,Lijsten!C$2,IF(I152&lt;E152,Lijsten!C$1,Lijsten!C$3))</f>
        <v>Kleiner dan</v>
      </c>
      <c r="H152" s="186"/>
      <c r="I152" s="272"/>
      <c r="J152" s="299"/>
      <c r="K152" s="311" t="str">
        <f t="shared" si="11"/>
        <v>NVT</v>
      </c>
      <c r="L152" s="273"/>
    </row>
    <row r="153" spans="1:12" x14ac:dyDescent="0.25">
      <c r="A153" s="232" t="s">
        <v>222</v>
      </c>
      <c r="B153" s="233" t="s">
        <v>419</v>
      </c>
      <c r="C153" s="234" t="s">
        <v>420</v>
      </c>
      <c r="D153" s="232" t="s">
        <v>421</v>
      </c>
      <c r="E153" s="231">
        <f>'Aquon + RWS KRW'!I226</f>
        <v>1</v>
      </c>
      <c r="G153" s="186" t="str">
        <f>IF(I153=E153,Lijsten!C$2,IF(I153&lt;E153,Lijsten!C$1,Lijsten!C$3))</f>
        <v>Kleiner dan</v>
      </c>
      <c r="H153" s="186"/>
      <c r="I153" s="272"/>
      <c r="J153" s="299"/>
      <c r="K153" s="311" t="str">
        <f t="shared" si="11"/>
        <v>NVT</v>
      </c>
      <c r="L153" s="273"/>
    </row>
    <row r="154" spans="1:12" x14ac:dyDescent="0.25">
      <c r="A154" s="232" t="s">
        <v>222</v>
      </c>
      <c r="B154" s="233" t="s">
        <v>422</v>
      </c>
      <c r="C154" s="234" t="s">
        <v>423</v>
      </c>
      <c r="D154" s="232" t="s">
        <v>424</v>
      </c>
      <c r="E154" s="231">
        <f>'Aquon + RWS KRW'!I227</f>
        <v>1E-3</v>
      </c>
      <c r="G154" s="186" t="str">
        <f>IF(I154=E154,Lijsten!C$2,IF(I154&lt;E154,Lijsten!C$1,Lijsten!C$3))</f>
        <v>Kleiner dan</v>
      </c>
      <c r="H154" s="186"/>
      <c r="I154" s="272"/>
      <c r="J154" s="299"/>
      <c r="K154" s="311" t="str">
        <f t="shared" si="11"/>
        <v>NVT</v>
      </c>
      <c r="L154" s="273"/>
    </row>
    <row r="155" spans="1:12" x14ac:dyDescent="0.25">
      <c r="A155" s="232" t="s">
        <v>222</v>
      </c>
      <c r="B155" s="233" t="s">
        <v>791</v>
      </c>
      <c r="C155" s="234" t="s">
        <v>792</v>
      </c>
      <c r="D155" s="232" t="s">
        <v>793</v>
      </c>
      <c r="E155" s="231">
        <f>'Aquon + RWS KRW'!I228</f>
        <v>2</v>
      </c>
      <c r="G155" s="186" t="str">
        <f>IF(I155=E155,Lijsten!C$2,IF(I155&lt;E155,Lijsten!C$1,Lijsten!C$3))</f>
        <v>Kleiner dan</v>
      </c>
      <c r="H155" s="186"/>
      <c r="I155" s="272"/>
      <c r="J155" s="299"/>
      <c r="K155" s="311" t="str">
        <f t="shared" si="11"/>
        <v>NVT</v>
      </c>
      <c r="L155" s="273"/>
    </row>
    <row r="156" spans="1:12" x14ac:dyDescent="0.25">
      <c r="A156" s="232" t="s">
        <v>222</v>
      </c>
      <c r="B156" s="233" t="s">
        <v>425</v>
      </c>
      <c r="C156" s="234" t="s">
        <v>426</v>
      </c>
      <c r="D156" s="232" t="s">
        <v>427</v>
      </c>
      <c r="E156" s="231">
        <f>'Aquon + RWS KRW'!I229</f>
        <v>1E-3</v>
      </c>
      <c r="G156" s="186" t="str">
        <f>IF(I156=E156,Lijsten!C$2,IF(I156&lt;E156,Lijsten!C$1,Lijsten!C$3))</f>
        <v>Kleiner dan</v>
      </c>
      <c r="H156" s="186"/>
      <c r="I156" s="272"/>
      <c r="J156" s="299"/>
      <c r="K156" s="311" t="str">
        <f t="shared" si="11"/>
        <v>NVT</v>
      </c>
      <c r="L156" s="273"/>
    </row>
    <row r="157" spans="1:12" x14ac:dyDescent="0.25">
      <c r="A157" s="232" t="s">
        <v>222</v>
      </c>
      <c r="B157" s="233" t="s">
        <v>428</v>
      </c>
      <c r="C157" s="234" t="s">
        <v>429</v>
      </c>
      <c r="D157" s="232" t="s">
        <v>430</v>
      </c>
      <c r="E157" s="231">
        <f>'Aquon + RWS KRW'!I230</f>
        <v>5.0000000000000001E-3</v>
      </c>
      <c r="G157" s="186" t="str">
        <f>IF(I157=E157,Lijsten!C$2,IF(I157&lt;E157,Lijsten!C$1,Lijsten!C$3))</f>
        <v>Kleiner dan</v>
      </c>
      <c r="H157" s="186"/>
      <c r="I157" s="272"/>
      <c r="J157" s="299"/>
      <c r="K157" s="311" t="str">
        <f t="shared" si="11"/>
        <v>NVT</v>
      </c>
      <c r="L157" s="273"/>
    </row>
    <row r="158" spans="1:12" x14ac:dyDescent="0.25">
      <c r="A158" s="232" t="s">
        <v>222</v>
      </c>
      <c r="B158" s="233" t="s">
        <v>431</v>
      </c>
      <c r="C158" s="234" t="s">
        <v>432</v>
      </c>
      <c r="D158" s="232" t="s">
        <v>433</v>
      </c>
      <c r="E158" s="231">
        <f>'Aquon + RWS KRW'!I231</f>
        <v>1E-3</v>
      </c>
      <c r="G158" s="186" t="str">
        <f>IF(I158=E158,Lijsten!C$2,IF(I158&lt;E158,Lijsten!C$1,Lijsten!C$3))</f>
        <v>Kleiner dan</v>
      </c>
      <c r="H158" s="186"/>
      <c r="I158" s="272"/>
      <c r="J158" s="299"/>
      <c r="K158" s="311" t="str">
        <f t="shared" si="11"/>
        <v>NVT</v>
      </c>
      <c r="L158" s="273"/>
    </row>
    <row r="159" spans="1:12" x14ac:dyDescent="0.25">
      <c r="A159" s="232" t="s">
        <v>222</v>
      </c>
      <c r="B159" s="233" t="s">
        <v>434</v>
      </c>
      <c r="C159" s="234" t="s">
        <v>435</v>
      </c>
      <c r="D159" s="232" t="s">
        <v>436</v>
      </c>
      <c r="E159" s="231">
        <f>'Aquon + RWS KRW'!I232</f>
        <v>0.05</v>
      </c>
      <c r="G159" s="186" t="str">
        <f>IF(I159=E159,Lijsten!C$2,IF(I159&lt;E159,Lijsten!C$1,Lijsten!C$3))</f>
        <v>Kleiner dan</v>
      </c>
      <c r="H159" s="186"/>
      <c r="I159" s="272"/>
      <c r="J159" s="299"/>
      <c r="K159" s="311" t="str">
        <f t="shared" si="11"/>
        <v>NVT</v>
      </c>
      <c r="L159" s="273"/>
    </row>
    <row r="160" spans="1:12" x14ac:dyDescent="0.25">
      <c r="A160" s="232" t="s">
        <v>222</v>
      </c>
      <c r="B160" s="233" t="s">
        <v>437</v>
      </c>
      <c r="C160" s="234" t="s">
        <v>438</v>
      </c>
      <c r="D160" s="232" t="s">
        <v>439</v>
      </c>
      <c r="E160" s="231">
        <f>'Aquon + RWS KRW'!I233</f>
        <v>5.0000000000000001E-3</v>
      </c>
      <c r="G160" s="186" t="str">
        <f>IF(I160=E160,Lijsten!C$2,IF(I160&lt;E160,Lijsten!C$1,Lijsten!C$3))</f>
        <v>Kleiner dan</v>
      </c>
      <c r="H160" s="186"/>
      <c r="I160" s="272"/>
      <c r="J160" s="299"/>
      <c r="K160" s="311" t="str">
        <f t="shared" si="11"/>
        <v>NVT</v>
      </c>
      <c r="L160" s="273"/>
    </row>
    <row r="161" spans="1:12" x14ac:dyDescent="0.25">
      <c r="A161" s="232" t="s">
        <v>222</v>
      </c>
      <c r="B161" s="233" t="s">
        <v>440</v>
      </c>
      <c r="C161" s="234" t="s">
        <v>441</v>
      </c>
      <c r="D161" s="232" t="s">
        <v>442</v>
      </c>
      <c r="E161" s="231">
        <f>'Aquon + RWS KRW'!I234</f>
        <v>1E-3</v>
      </c>
      <c r="G161" s="186" t="str">
        <f>IF(I161=E161,Lijsten!C$2,IF(I161&lt;E161,Lijsten!C$1,Lijsten!C$3))</f>
        <v>Kleiner dan</v>
      </c>
      <c r="H161" s="186"/>
      <c r="I161" s="272"/>
      <c r="J161" s="299"/>
      <c r="K161" s="311" t="str">
        <f t="shared" si="11"/>
        <v>NVT</v>
      </c>
      <c r="L161" s="273"/>
    </row>
    <row r="162" spans="1:12" x14ac:dyDescent="0.25">
      <c r="A162" s="232" t="s">
        <v>222</v>
      </c>
      <c r="B162" s="233" t="s">
        <v>443</v>
      </c>
      <c r="C162" s="234" t="s">
        <v>444</v>
      </c>
      <c r="D162" s="232" t="s">
        <v>445</v>
      </c>
      <c r="E162" s="231">
        <f>'Aquon + RWS KRW'!I235</f>
        <v>0.05</v>
      </c>
      <c r="G162" s="186" t="str">
        <f>IF(I162=E162,Lijsten!C$2,IF(I162&lt;E162,Lijsten!C$1,Lijsten!C$3))</f>
        <v>Kleiner dan</v>
      </c>
      <c r="H162" s="186"/>
      <c r="I162" s="272"/>
      <c r="J162" s="299"/>
      <c r="K162" s="311" t="str">
        <f t="shared" si="11"/>
        <v>NVT</v>
      </c>
      <c r="L162" s="273"/>
    </row>
    <row r="163" spans="1:12" x14ac:dyDescent="0.25">
      <c r="A163" s="232" t="s">
        <v>25</v>
      </c>
      <c r="B163" s="233" t="s">
        <v>446</v>
      </c>
      <c r="C163" s="234" t="s">
        <v>447</v>
      </c>
      <c r="D163" s="232" t="s">
        <v>43</v>
      </c>
      <c r="E163" s="231">
        <f>'Aquon + RWS KRW'!I236</f>
        <v>5.0000000000000002E-5</v>
      </c>
      <c r="G163" s="186" t="str">
        <f>IF(I163=E163,Lijsten!C$2,IF(I163&lt;E163,Lijsten!C$1,Lijsten!C$3))</f>
        <v>Groter dan</v>
      </c>
      <c r="H163" s="186"/>
      <c r="I163" s="272" t="str">
        <f>IF(VLOOKUP($B163,Bijzonder!$B$3:$L$50,Q$3,FALSE)="","",VLOOKUP($B163,Bijzonder!$B$3:$L$50,Q$3,FALSE))</f>
        <v/>
      </c>
      <c r="J163" s="277" t="str">
        <f>IF(VLOOKUP($B163,Bijzonder!$B$3:$L$50,R$3,FALSE)="","",VLOOKUP($B163,Bijzonder!$B$3:$L$50,R$3,FALSE))</f>
        <v/>
      </c>
      <c r="K163" s="311" t="str">
        <f t="shared" si="11"/>
        <v>NVT</v>
      </c>
      <c r="L163" s="269" t="str">
        <f>IF(VLOOKUP($B163,Bijzonder!$B$3:$L$50,T$3,FALSE)="","",VLOOKUP($B163,Bijzonder!$B$3:$L$50,T$3,FALSE))</f>
        <v/>
      </c>
    </row>
    <row r="164" spans="1:12" x14ac:dyDescent="0.25">
      <c r="A164" s="232" t="s">
        <v>104</v>
      </c>
      <c r="B164" s="233" t="s">
        <v>794</v>
      </c>
      <c r="C164" s="234" t="s">
        <v>795</v>
      </c>
      <c r="D164" s="232" t="s">
        <v>796</v>
      </c>
      <c r="E164" s="231">
        <f>'Aquon + RWS KRW'!I237</f>
        <v>1E-3</v>
      </c>
      <c r="G164" s="186" t="str">
        <f>IF(I164=E164,Lijsten!C$2,IF(I164&lt;E164,Lijsten!C$1,Lijsten!C$3))</f>
        <v>Groter dan</v>
      </c>
      <c r="H164" s="186"/>
      <c r="I164" s="272" t="str">
        <f>IF(VLOOKUP($B164,GBM!$B$3:$L$50,Q$3,FALSE)="","",VLOOKUP($B164,GBM!$B$3:$L$50,Q$3,FALSE))</f>
        <v/>
      </c>
      <c r="J164" s="277" t="str">
        <f>IF(VLOOKUP($B164,GBM!$B$3:$L$50,R$3,FALSE)="","",VLOOKUP($B164,GBM!$B$3:$L$50,R$3,FALSE))</f>
        <v/>
      </c>
      <c r="K164" s="311" t="str">
        <f t="shared" si="11"/>
        <v>NVT</v>
      </c>
      <c r="L164" s="269" t="str">
        <f>IF(VLOOKUP($B164,GBM!$B$3:$L$50,T$3,FALSE)="","",VLOOKUP($B164,GBM!$B$3:$L$50,T$3,FALSE))</f>
        <v/>
      </c>
    </row>
    <row r="165" spans="1:12" x14ac:dyDescent="0.25">
      <c r="A165" s="232" t="s">
        <v>104</v>
      </c>
      <c r="B165" s="233" t="s">
        <v>448</v>
      </c>
      <c r="C165" s="234" t="s">
        <v>449</v>
      </c>
      <c r="D165" s="232" t="s">
        <v>450</v>
      </c>
      <c r="E165" s="231">
        <f>'Aquon + RWS KRW'!I238</f>
        <v>2.0000000000000001E-4</v>
      </c>
      <c r="G165" s="186" t="str">
        <f>IF(I165=E165,Lijsten!C$2,IF(I165&lt;E165,Lijsten!C$1,Lijsten!C$3))</f>
        <v>Groter dan</v>
      </c>
      <c r="H165" s="186"/>
      <c r="I165" s="272" t="str">
        <f>IF(VLOOKUP($B165,GBM!$B$3:$L$50,Q$3,FALSE)="","",VLOOKUP($B165,GBM!$B$3:$L$50,Q$3,FALSE))</f>
        <v/>
      </c>
      <c r="J165" s="277" t="str">
        <f>IF(VLOOKUP($B165,GBM!$B$3:$L$50,R$3,FALSE)="","",VLOOKUP($B165,GBM!$B$3:$L$50,R$3,FALSE))</f>
        <v/>
      </c>
      <c r="K165" s="311" t="str">
        <f t="shared" ref="K165:K170" si="12">IF(I165="","NVT",G165)</f>
        <v>NVT</v>
      </c>
      <c r="L165" s="269" t="str">
        <f>IF(VLOOKUP($B165,GBM!$B$3:$L$50,T$3,FALSE)="","",VLOOKUP($B165,GBM!$B$3:$L$50,T$3,FALSE))</f>
        <v/>
      </c>
    </row>
    <row r="166" spans="1:12" x14ac:dyDescent="0.25">
      <c r="A166" s="232" t="s">
        <v>104</v>
      </c>
      <c r="B166" s="233" t="s">
        <v>798</v>
      </c>
      <c r="C166" s="234" t="s">
        <v>799</v>
      </c>
      <c r="D166" s="232" t="s">
        <v>800</v>
      </c>
      <c r="E166" s="231">
        <f>'Aquon + RWS KRW'!I239</f>
        <v>2E-3</v>
      </c>
      <c r="G166" s="186" t="str">
        <f>IF(I166=E166,Lijsten!C$2,IF(I166&lt;E166,Lijsten!C$1,Lijsten!C$3))</f>
        <v>Groter dan</v>
      </c>
      <c r="H166" s="186"/>
      <c r="I166" s="272" t="str">
        <f>IF(VLOOKUP($B166,GBM!$B$3:$L$50,Q$3,FALSE)="","",VLOOKUP($B166,GBM!$B$3:$L$50,Q$3,FALSE))</f>
        <v/>
      </c>
      <c r="J166" s="277" t="str">
        <f>IF(VLOOKUP($B166,GBM!$B$3:$L$50,R$3,FALSE)="","",VLOOKUP($B166,GBM!$B$3:$L$50,R$3,FALSE))</f>
        <v/>
      </c>
      <c r="K166" s="311" t="str">
        <f t="shared" si="12"/>
        <v>NVT</v>
      </c>
      <c r="L166" s="269" t="str">
        <f>IF(VLOOKUP($B166,GBM!$B$3:$L$50,T$3,FALSE)="","",VLOOKUP($B166,GBM!$B$3:$L$50,T$3,FALSE))</f>
        <v/>
      </c>
    </row>
    <row r="167" spans="1:12" x14ac:dyDescent="0.25">
      <c r="A167" s="232" t="s">
        <v>104</v>
      </c>
      <c r="B167" s="233" t="s">
        <v>801</v>
      </c>
      <c r="C167" s="234" t="s">
        <v>802</v>
      </c>
      <c r="D167" s="232" t="s">
        <v>803</v>
      </c>
      <c r="E167" s="231">
        <f>'Aquon + RWS KRW'!I240</f>
        <v>3.0000000000000001E-3</v>
      </c>
      <c r="G167" s="186" t="str">
        <f>IF(I167=E167,Lijsten!C$2,IF(I167&lt;E167,Lijsten!C$1,Lijsten!C$3))</f>
        <v>Groter dan</v>
      </c>
      <c r="H167" s="186"/>
      <c r="I167" s="272" t="str">
        <f>IF(VLOOKUP($B167,GBM!$B$3:$L$50,Q$3,FALSE)="","",VLOOKUP($B167,GBM!$B$3:$L$50,Q$3,FALSE))</f>
        <v/>
      </c>
      <c r="J167" s="277" t="str">
        <f>IF(VLOOKUP($B167,GBM!$B$3:$L$50,R$3,FALSE)="","",VLOOKUP($B167,GBM!$B$3:$L$50,R$3,FALSE))</f>
        <v/>
      </c>
      <c r="K167" s="311" t="str">
        <f t="shared" si="12"/>
        <v>NVT</v>
      </c>
      <c r="L167" s="269" t="str">
        <f>IF(VLOOKUP($B167,GBM!$B$3:$L$50,T$3,FALSE)="","",VLOOKUP($B167,GBM!$B$3:$L$50,T$3,FALSE))</f>
        <v/>
      </c>
    </row>
    <row r="168" spans="1:12" x14ac:dyDescent="0.25">
      <c r="A168" s="232" t="s">
        <v>104</v>
      </c>
      <c r="B168" s="233" t="s">
        <v>804</v>
      </c>
      <c r="C168" s="234" t="s">
        <v>805</v>
      </c>
      <c r="D168" s="232" t="s">
        <v>806</v>
      </c>
      <c r="E168" s="231">
        <f>'Aquon + RWS KRW'!I241</f>
        <v>5.0000000000000001E-3</v>
      </c>
      <c r="G168" s="186" t="str">
        <f>IF(I168=E168,Lijsten!C$2,IF(I168&lt;E168,Lijsten!C$1,Lijsten!C$3))</f>
        <v>Groter dan</v>
      </c>
      <c r="H168" s="186"/>
      <c r="I168" s="272" t="str">
        <f>IF(VLOOKUP($B168,GBM!$B$3:$L$50,Q$3,FALSE)="","",VLOOKUP($B168,GBM!$B$3:$L$50,Q$3,FALSE))</f>
        <v/>
      </c>
      <c r="J168" s="277" t="str">
        <f>IF(VLOOKUP($B168,GBM!$B$3:$L$50,R$3,FALSE)="","",VLOOKUP($B168,GBM!$B$3:$L$50,R$3,FALSE))</f>
        <v/>
      </c>
      <c r="K168" s="311" t="str">
        <f t="shared" si="12"/>
        <v>NVT</v>
      </c>
      <c r="L168" s="269" t="str">
        <f>IF(VLOOKUP($B168,GBM!$B$3:$L$50,T$3,FALSE)="","",VLOOKUP($B168,GBM!$B$3:$L$50,T$3,FALSE))</f>
        <v/>
      </c>
    </row>
    <row r="169" spans="1:12" x14ac:dyDescent="0.25">
      <c r="A169" s="232" t="s">
        <v>104</v>
      </c>
      <c r="B169" s="233" t="s">
        <v>807</v>
      </c>
      <c r="C169" s="234" t="s">
        <v>808</v>
      </c>
      <c r="D169" s="232" t="s">
        <v>809</v>
      </c>
      <c r="E169" s="231">
        <f>'Aquon + RWS KRW'!I242</f>
        <v>5.0000000000000001E-4</v>
      </c>
      <c r="G169" s="186" t="str">
        <f>IF(I169=E169,Lijsten!C$2,IF(I169&lt;E169,Lijsten!C$1,Lijsten!C$3))</f>
        <v>Groter dan</v>
      </c>
      <c r="H169" s="186"/>
      <c r="I169" s="272" t="str">
        <f>IF(VLOOKUP($B169,GBM!$B$3:$L$50,Q$3,FALSE)="","",VLOOKUP($B169,GBM!$B$3:$L$50,Q$3,FALSE))</f>
        <v/>
      </c>
      <c r="J169" s="277" t="str">
        <f>IF(VLOOKUP($B169,GBM!$B$3:$L$50,R$3,FALSE)="","",VLOOKUP($B169,GBM!$B$3:$L$50,R$3,FALSE))</f>
        <v/>
      </c>
      <c r="K169" s="311" t="str">
        <f t="shared" si="12"/>
        <v>NVT</v>
      </c>
      <c r="L169" s="269" t="str">
        <f>IF(VLOOKUP($B169,GBM!$B$3:$L$50,T$3,FALSE)="","",VLOOKUP($B169,GBM!$B$3:$L$50,T$3,FALSE))</f>
        <v/>
      </c>
    </row>
    <row r="170" spans="1:12" x14ac:dyDescent="0.25">
      <c r="A170" s="232" t="s">
        <v>355</v>
      </c>
      <c r="B170" s="233" t="s">
        <v>451</v>
      </c>
      <c r="C170" s="234" t="s">
        <v>452</v>
      </c>
      <c r="D170" s="232" t="s">
        <v>453</v>
      </c>
      <c r="E170" s="231">
        <f>'Aquon + RWS KRW'!I243</f>
        <v>5.0000000000000001E-4</v>
      </c>
      <c r="G170" s="186" t="str">
        <f>IF(I170=E170,Lijsten!C$2,IF(I170&lt;E170,Lijsten!C$1,Lijsten!C$3))</f>
        <v>Groter dan</v>
      </c>
      <c r="H170" s="186"/>
      <c r="I170" s="272" t="str">
        <f>IF(VLOOKUP($B170,PFAS!$B$3:$L$50,Q$3,FALSE)="","",VLOOKUP($B170,PFAS!$B$3:$L$50,Q$3,FALSE))</f>
        <v/>
      </c>
      <c r="J170" s="277" t="str">
        <f>IF(VLOOKUP($B170,PFAS!$B$3:$L$50,R$3,FALSE)="","",VLOOKUP($B170,PFAS!$B$3:$L$50,R$3,FALSE))</f>
        <v/>
      </c>
      <c r="K170" s="311" t="str">
        <f t="shared" si="12"/>
        <v>NVT</v>
      </c>
      <c r="L170" s="269" t="str">
        <f>IF(VLOOKUP($B170,PFAS!$B$3:$L$50,T$3,FALSE)="","",VLOOKUP($B170,PFAS!$B$3:$L$50,T$3,FALSE))</f>
        <v/>
      </c>
    </row>
    <row r="171" spans="1:12" x14ac:dyDescent="0.25">
      <c r="A171" s="232" t="s">
        <v>355</v>
      </c>
      <c r="B171" s="233" t="s">
        <v>454</v>
      </c>
      <c r="C171" s="234" t="s">
        <v>455</v>
      </c>
      <c r="D171" s="232" t="s">
        <v>456</v>
      </c>
      <c r="E171" s="231">
        <f>'Aquon + RWS KRW'!I244</f>
        <v>1E-4</v>
      </c>
      <c r="G171" s="186" t="str">
        <f>IF(I171=E171,Lijsten!C$2,IF(I171&lt;E171,Lijsten!C$1,Lijsten!C$3))</f>
        <v>Groter dan</v>
      </c>
      <c r="H171" s="186"/>
      <c r="I171" s="272" t="str">
        <f>IF(VLOOKUP($B171,PFAS!$B$3:$L$50,Q$3,FALSE)="","",VLOOKUP($B171,PFAS!$B$3:$L$50,Q$3,FALSE))</f>
        <v/>
      </c>
      <c r="J171" s="277" t="str">
        <f>IF(VLOOKUP($B171,PFAS!$B$3:$L$50,R$3,FALSE)="","",VLOOKUP($B171,PFAS!$B$3:$L$50,R$3,FALSE))</f>
        <v/>
      </c>
      <c r="K171" s="311" t="str">
        <f t="shared" ref="K171:K200" si="13">IF(I171="","NVT",G171)</f>
        <v>NVT</v>
      </c>
      <c r="L171" s="269" t="str">
        <f>IF(VLOOKUP($B171,PFAS!$B$3:$L$50,T$3,FALSE)="","",VLOOKUP($B171,PFAS!$B$3:$L$50,T$3,FALSE))</f>
        <v/>
      </c>
    </row>
    <row r="172" spans="1:12" x14ac:dyDescent="0.25">
      <c r="A172" s="232" t="s">
        <v>355</v>
      </c>
      <c r="B172" s="233" t="s">
        <v>457</v>
      </c>
      <c r="C172" s="234" t="s">
        <v>458</v>
      </c>
      <c r="D172" s="232" t="s">
        <v>459</v>
      </c>
      <c r="E172" s="231">
        <f>'Aquon + RWS KRW'!I245</f>
        <v>5.0000000000000002E-5</v>
      </c>
      <c r="G172" s="186" t="str">
        <f>IF(I172=E172,Lijsten!C$2,IF(I172&lt;E172,Lijsten!C$1,Lijsten!C$3))</f>
        <v>Groter dan</v>
      </c>
      <c r="H172" s="186"/>
      <c r="I172" s="272" t="str">
        <f>IF(VLOOKUP($B172,PFAS!$B$3:$L$50,Q$3,FALSE)="","",VLOOKUP($B172,PFAS!$B$3:$L$50,Q$3,FALSE))</f>
        <v/>
      </c>
      <c r="J172" s="277" t="str">
        <f>IF(VLOOKUP($B172,PFAS!$B$3:$L$50,R$3,FALSE)="","",VLOOKUP($B172,PFAS!$B$3:$L$50,R$3,FALSE))</f>
        <v/>
      </c>
      <c r="K172" s="311" t="str">
        <f t="shared" si="13"/>
        <v>NVT</v>
      </c>
      <c r="L172" s="269" t="str">
        <f>IF(VLOOKUP($B172,PFAS!$B$3:$L$50,T$3,FALSE)="","",VLOOKUP($B172,PFAS!$B$3:$L$50,T$3,FALSE))</f>
        <v/>
      </c>
    </row>
    <row r="173" spans="1:12" x14ac:dyDescent="0.25">
      <c r="A173" s="232" t="s">
        <v>355</v>
      </c>
      <c r="B173" s="233" t="s">
        <v>460</v>
      </c>
      <c r="C173" s="234" t="s">
        <v>461</v>
      </c>
      <c r="D173" s="232" t="s">
        <v>462</v>
      </c>
      <c r="E173" s="231">
        <f>'Aquon + RWS KRW'!I246</f>
        <v>1E-4</v>
      </c>
      <c r="G173" s="186" t="str">
        <f>IF(I173=E173,Lijsten!C$2,IF(I173&lt;E173,Lijsten!C$1,Lijsten!C$3))</f>
        <v>Groter dan</v>
      </c>
      <c r="H173" s="186"/>
      <c r="I173" s="272" t="str">
        <f>IF(VLOOKUP($B173,PFAS!$B$3:$L$50,Q$3,FALSE)="","",VLOOKUP($B173,PFAS!$B$3:$L$50,Q$3,FALSE))</f>
        <v/>
      </c>
      <c r="J173" s="277" t="str">
        <f>IF(VLOOKUP($B173,PFAS!$B$3:$L$50,R$3,FALSE)="","",VLOOKUP($B173,PFAS!$B$3:$L$50,R$3,FALSE))</f>
        <v/>
      </c>
      <c r="K173" s="311" t="str">
        <f t="shared" si="13"/>
        <v>NVT</v>
      </c>
      <c r="L173" s="269" t="str">
        <f>IF(VLOOKUP($B173,PFAS!$B$3:$L$50,T$3,FALSE)="","",VLOOKUP($B173,PFAS!$B$3:$L$50,T$3,FALSE))</f>
        <v/>
      </c>
    </row>
    <row r="174" spans="1:12" x14ac:dyDescent="0.25">
      <c r="A174" s="232" t="s">
        <v>355</v>
      </c>
      <c r="B174" s="233" t="s">
        <v>463</v>
      </c>
      <c r="C174" s="234" t="s">
        <v>464</v>
      </c>
      <c r="D174" s="232" t="s">
        <v>465</v>
      </c>
      <c r="E174" s="231">
        <f>'Aquon + RWS KRW'!I247</f>
        <v>1E-4</v>
      </c>
      <c r="G174" s="186" t="str">
        <f>IF(I174=E174,Lijsten!C$2,IF(I174&lt;E174,Lijsten!C$1,Lijsten!C$3))</f>
        <v>Groter dan</v>
      </c>
      <c r="H174" s="186"/>
      <c r="I174" s="272" t="str">
        <f>IF(VLOOKUP($B174,PFAS!$B$3:$L$50,Q$3,FALSE)="","",VLOOKUP($B174,PFAS!$B$3:$L$50,Q$3,FALSE))</f>
        <v/>
      </c>
      <c r="J174" s="277" t="str">
        <f>IF(VLOOKUP($B174,PFAS!$B$3:$L$50,R$3,FALSE)="","",VLOOKUP($B174,PFAS!$B$3:$L$50,R$3,FALSE))</f>
        <v/>
      </c>
      <c r="K174" s="311" t="str">
        <f t="shared" si="13"/>
        <v>NVT</v>
      </c>
      <c r="L174" s="269" t="str">
        <f>IF(VLOOKUP($B174,PFAS!$B$3:$L$50,T$3,FALSE)="","",VLOOKUP($B174,PFAS!$B$3:$L$50,T$3,FALSE))</f>
        <v/>
      </c>
    </row>
    <row r="175" spans="1:12" x14ac:dyDescent="0.25">
      <c r="A175" s="232" t="s">
        <v>355</v>
      </c>
      <c r="B175" s="233" t="s">
        <v>466</v>
      </c>
      <c r="C175" s="234" t="s">
        <v>467</v>
      </c>
      <c r="D175" s="232" t="s">
        <v>468</v>
      </c>
      <c r="E175" s="231">
        <f>'Aquon + RWS KRW'!I248</f>
        <v>5.0000000000000002E-5</v>
      </c>
      <c r="G175" s="186" t="str">
        <f>IF(I175=E175,Lijsten!C$2,IF(I175&lt;E175,Lijsten!C$1,Lijsten!C$3))</f>
        <v>Groter dan</v>
      </c>
      <c r="H175" s="186"/>
      <c r="I175" s="272" t="str">
        <f>IF(VLOOKUP($B175,PFAS!$B$3:$L$50,Q$3,FALSE)="","",VLOOKUP($B175,PFAS!$B$3:$L$50,Q$3,FALSE))</f>
        <v/>
      </c>
      <c r="J175" s="277" t="str">
        <f>IF(VLOOKUP($B175,PFAS!$B$3:$L$50,R$3,FALSE)="","",VLOOKUP($B175,PFAS!$B$3:$L$50,R$3,FALSE))</f>
        <v/>
      </c>
      <c r="K175" s="311" t="str">
        <f t="shared" si="13"/>
        <v>NVT</v>
      </c>
      <c r="L175" s="269" t="str">
        <f>IF(VLOOKUP($B175,PFAS!$B$3:$L$50,T$3,FALSE)="","",VLOOKUP($B175,PFAS!$B$3:$L$50,T$3,FALSE))</f>
        <v/>
      </c>
    </row>
    <row r="176" spans="1:12" x14ac:dyDescent="0.25">
      <c r="A176" s="232" t="s">
        <v>355</v>
      </c>
      <c r="B176" s="233" t="s">
        <v>469</v>
      </c>
      <c r="C176" s="234" t="s">
        <v>470</v>
      </c>
      <c r="D176" s="232" t="s">
        <v>471</v>
      </c>
      <c r="E176" s="231">
        <f>'Aquon + RWS KRW'!I249</f>
        <v>5.0000000000000001E-4</v>
      </c>
      <c r="G176" s="186" t="str">
        <f>IF(I176=E176,Lijsten!C$2,IF(I176&lt;E176,Lijsten!C$1,Lijsten!C$3))</f>
        <v>Groter dan</v>
      </c>
      <c r="H176" s="186"/>
      <c r="I176" s="272" t="str">
        <f>IF(VLOOKUP($B176,PFAS!$B$3:$L$50,Q$3,FALSE)="","",VLOOKUP($B176,PFAS!$B$3:$L$50,Q$3,FALSE))</f>
        <v/>
      </c>
      <c r="J176" s="277" t="str">
        <f>IF(VLOOKUP($B176,PFAS!$B$3:$L$50,R$3,FALSE)="","",VLOOKUP($B176,PFAS!$B$3:$L$50,R$3,FALSE))</f>
        <v/>
      </c>
      <c r="K176" s="311" t="str">
        <f t="shared" si="13"/>
        <v>NVT</v>
      </c>
      <c r="L176" s="269" t="str">
        <f>IF(VLOOKUP($B176,PFAS!$B$3:$L$50,T$3,FALSE)="","",VLOOKUP($B176,PFAS!$B$3:$L$50,T$3,FALSE))</f>
        <v/>
      </c>
    </row>
    <row r="177" spans="1:12" x14ac:dyDescent="0.25">
      <c r="A177" s="232" t="s">
        <v>355</v>
      </c>
      <c r="B177" s="233" t="s">
        <v>472</v>
      </c>
      <c r="C177" s="234" t="s">
        <v>473</v>
      </c>
      <c r="D177" s="232" t="s">
        <v>474</v>
      </c>
      <c r="E177" s="231">
        <f>'Aquon + RWS KRW'!I250</f>
        <v>5.0000000000000002E-5</v>
      </c>
      <c r="G177" s="186" t="str">
        <f>IF(I177=E177,Lijsten!C$2,IF(I177&lt;E177,Lijsten!C$1,Lijsten!C$3))</f>
        <v>Groter dan</v>
      </c>
      <c r="H177" s="186"/>
      <c r="I177" s="272" t="str">
        <f>IF(VLOOKUP($B177,PFAS!$B$3:$L$50,Q$3,FALSE)="","",VLOOKUP($B177,PFAS!$B$3:$L$50,Q$3,FALSE))</f>
        <v/>
      </c>
      <c r="J177" s="277" t="str">
        <f>IF(VLOOKUP($B177,PFAS!$B$3:$L$50,R$3,FALSE)="","",VLOOKUP($B177,PFAS!$B$3:$L$50,R$3,FALSE))</f>
        <v/>
      </c>
      <c r="K177" s="311" t="str">
        <f t="shared" si="13"/>
        <v>NVT</v>
      </c>
      <c r="L177" s="269" t="str">
        <f>IF(VLOOKUP($B177,PFAS!$B$3:$L$50,T$3,FALSE)="","",VLOOKUP($B177,PFAS!$B$3:$L$50,T$3,FALSE))</f>
        <v/>
      </c>
    </row>
    <row r="178" spans="1:12" x14ac:dyDescent="0.25">
      <c r="A178" s="232" t="s">
        <v>355</v>
      </c>
      <c r="B178" s="233" t="s">
        <v>53</v>
      </c>
      <c r="C178" s="234" t="s">
        <v>475</v>
      </c>
      <c r="D178" s="232" t="s">
        <v>476</v>
      </c>
      <c r="E178" s="231">
        <f>'Aquon + RWS KRW'!I251</f>
        <v>2.0000000000000002E-5</v>
      </c>
      <c r="G178" s="186" t="str">
        <f>IF(I178=E178,Lijsten!C$2,IF(I178&lt;E178,Lijsten!C$1,Lijsten!C$3))</f>
        <v>Groter dan</v>
      </c>
      <c r="H178" s="186"/>
      <c r="I178" s="272" t="str">
        <f>IF(VLOOKUP($B178,PFAS!$B$3:$L$50,Q$3,FALSE)="","",VLOOKUP($B178,PFAS!$B$3:$L$50,Q$3,FALSE))</f>
        <v/>
      </c>
      <c r="J178" s="277" t="str">
        <f>IF(VLOOKUP($B178,PFAS!$B$3:$L$50,R$3,FALSE)="","",VLOOKUP($B178,PFAS!$B$3:$L$50,R$3,FALSE))</f>
        <v/>
      </c>
      <c r="K178" s="311" t="str">
        <f t="shared" si="13"/>
        <v>NVT</v>
      </c>
      <c r="L178" s="269" t="str">
        <f>IF(VLOOKUP($B178,PFAS!$B$3:$L$50,T$3,FALSE)="","",VLOOKUP($B178,PFAS!$B$3:$L$50,T$3,FALSE))</f>
        <v/>
      </c>
    </row>
    <row r="179" spans="1:12" x14ac:dyDescent="0.25">
      <c r="A179" s="232" t="s">
        <v>355</v>
      </c>
      <c r="B179" s="233" t="s">
        <v>477</v>
      </c>
      <c r="C179" s="234" t="s">
        <v>478</v>
      </c>
      <c r="D179" s="232" t="s">
        <v>479</v>
      </c>
      <c r="E179" s="231">
        <f>'Aquon + RWS KRW'!I252</f>
        <v>5.0000000000000002E-5</v>
      </c>
      <c r="G179" s="186" t="str">
        <f>IF(I179=E179,Lijsten!C$2,IF(I179&lt;E179,Lijsten!C$1,Lijsten!C$3))</f>
        <v>Groter dan</v>
      </c>
      <c r="H179" s="186"/>
      <c r="I179" s="272" t="str">
        <f>IF(VLOOKUP($B179,PFAS!$B$3:$L$50,Q$3,FALSE)="","",VLOOKUP($B179,PFAS!$B$3:$L$50,Q$3,FALSE))</f>
        <v/>
      </c>
      <c r="J179" s="277" t="str">
        <f>IF(VLOOKUP($B179,PFAS!$B$3:$L$50,R$3,FALSE)="","",VLOOKUP($B179,PFAS!$B$3:$L$50,R$3,FALSE))</f>
        <v/>
      </c>
      <c r="K179" s="311" t="str">
        <f t="shared" si="13"/>
        <v>NVT</v>
      </c>
      <c r="L179" s="269" t="str">
        <f>IF(VLOOKUP($B179,PFAS!$B$3:$L$50,T$3,FALSE)="","",VLOOKUP($B179,PFAS!$B$3:$L$50,T$3,FALSE))</f>
        <v/>
      </c>
    </row>
    <row r="180" spans="1:12" x14ac:dyDescent="0.25">
      <c r="A180" s="232" t="s">
        <v>355</v>
      </c>
      <c r="B180" s="233" t="s">
        <v>480</v>
      </c>
      <c r="C180" s="234" t="s">
        <v>481</v>
      </c>
      <c r="D180" s="232" t="s">
        <v>482</v>
      </c>
      <c r="E180" s="231">
        <f>'Aquon + RWS KRW'!I253</f>
        <v>1E-4</v>
      </c>
      <c r="G180" s="186" t="str">
        <f>IF(I180=E180,Lijsten!C$2,IF(I180&lt;E180,Lijsten!C$1,Lijsten!C$3))</f>
        <v>Groter dan</v>
      </c>
      <c r="H180" s="186"/>
      <c r="I180" s="272" t="str">
        <f>IF(VLOOKUP($B180,PFAS!$B$3:$L$50,Q$3,FALSE)="","",VLOOKUP($B180,PFAS!$B$3:$L$50,Q$3,FALSE))</f>
        <v/>
      </c>
      <c r="J180" s="277" t="str">
        <f>IF(VLOOKUP($B180,PFAS!$B$3:$L$50,R$3,FALSE)="","",VLOOKUP($B180,PFAS!$B$3:$L$50,R$3,FALSE))</f>
        <v/>
      </c>
      <c r="K180" s="311" t="str">
        <f t="shared" si="13"/>
        <v>NVT</v>
      </c>
      <c r="L180" s="269" t="str">
        <f>IF(VLOOKUP($B180,PFAS!$B$3:$L$50,T$3,FALSE)="","",VLOOKUP($B180,PFAS!$B$3:$L$50,T$3,FALSE))</f>
        <v/>
      </c>
    </row>
    <row r="181" spans="1:12" x14ac:dyDescent="0.25">
      <c r="A181" s="232" t="s">
        <v>355</v>
      </c>
      <c r="B181" s="233" t="s">
        <v>483</v>
      </c>
      <c r="C181" s="234" t="s">
        <v>484</v>
      </c>
      <c r="D181" s="232" t="s">
        <v>485</v>
      </c>
      <c r="E181" s="231">
        <f>'Aquon + RWS KRW'!I254</f>
        <v>1E-4</v>
      </c>
      <c r="G181" s="186" t="str">
        <f>IF(I181=E181,Lijsten!C$2,IF(I181&lt;E181,Lijsten!C$1,Lijsten!C$3))</f>
        <v>Groter dan</v>
      </c>
      <c r="H181" s="186"/>
      <c r="I181" s="272" t="str">
        <f>IF(VLOOKUP($B181,PFAS!$B$3:$L$50,Q$3,FALSE)="","",VLOOKUP($B181,PFAS!$B$3:$L$50,Q$3,FALSE))</f>
        <v/>
      </c>
      <c r="J181" s="277" t="str">
        <f>IF(VLOOKUP($B181,PFAS!$B$3:$L$50,R$3,FALSE)="","",VLOOKUP($B181,PFAS!$B$3:$L$50,R$3,FALSE))</f>
        <v/>
      </c>
      <c r="K181" s="311" t="str">
        <f t="shared" si="13"/>
        <v>NVT</v>
      </c>
      <c r="L181" s="269" t="str">
        <f>IF(VLOOKUP($B181,PFAS!$B$3:$L$50,T$3,FALSE)="","",VLOOKUP($B181,PFAS!$B$3:$L$50,T$3,FALSE))</f>
        <v/>
      </c>
    </row>
    <row r="182" spans="1:12" x14ac:dyDescent="0.25">
      <c r="A182" s="232" t="s">
        <v>355</v>
      </c>
      <c r="B182" s="233" t="s">
        <v>486</v>
      </c>
      <c r="C182" s="234" t="s">
        <v>487</v>
      </c>
      <c r="D182" s="232" t="s">
        <v>488</v>
      </c>
      <c r="E182" s="231">
        <f>'Aquon + RWS KRW'!I255</f>
        <v>5.0000000000000002E-5</v>
      </c>
      <c r="G182" s="186" t="str">
        <f>IF(I182=E182,Lijsten!C$2,IF(I182&lt;E182,Lijsten!C$1,Lijsten!C$3))</f>
        <v>Groter dan</v>
      </c>
      <c r="H182" s="186"/>
      <c r="I182" s="272" t="str">
        <f>IF(VLOOKUP($B182,PFAS!$B$3:$L$50,Q$3,FALSE)="","",VLOOKUP($B182,PFAS!$B$3:$L$50,Q$3,FALSE))</f>
        <v/>
      </c>
      <c r="J182" s="277" t="str">
        <f>IF(VLOOKUP($B182,PFAS!$B$3:$L$50,R$3,FALSE)="","",VLOOKUP($B182,PFAS!$B$3:$L$50,R$3,FALSE))</f>
        <v/>
      </c>
      <c r="K182" s="311" t="str">
        <f t="shared" si="13"/>
        <v>NVT</v>
      </c>
      <c r="L182" s="269" t="str">
        <f>IF(VLOOKUP($B182,PFAS!$B$3:$L$50,T$3,FALSE)="","",VLOOKUP($B182,PFAS!$B$3:$L$50,T$3,FALSE))</f>
        <v/>
      </c>
    </row>
    <row r="183" spans="1:12" x14ac:dyDescent="0.25">
      <c r="A183" s="232" t="s">
        <v>355</v>
      </c>
      <c r="B183" s="233" t="s">
        <v>489</v>
      </c>
      <c r="C183" s="234" t="s">
        <v>490</v>
      </c>
      <c r="D183" s="232" t="s">
        <v>491</v>
      </c>
      <c r="E183" s="231">
        <f>'Aquon + RWS KRW'!I256</f>
        <v>1E-4</v>
      </c>
      <c r="G183" s="186" t="str">
        <f>IF(I183=E183,Lijsten!C$2,IF(I183&lt;E183,Lijsten!C$1,Lijsten!C$3))</f>
        <v>Groter dan</v>
      </c>
      <c r="H183" s="186"/>
      <c r="I183" s="272" t="str">
        <f>IF(VLOOKUP($B183,PFAS!$B$3:$L$50,Q$3,FALSE)="","",VLOOKUP($B183,PFAS!$B$3:$L$50,Q$3,FALSE))</f>
        <v/>
      </c>
      <c r="J183" s="277" t="str">
        <f>IF(VLOOKUP($B183,PFAS!$B$3:$L$50,R$3,FALSE)="","",VLOOKUP($B183,PFAS!$B$3:$L$50,R$3,FALSE))</f>
        <v/>
      </c>
      <c r="K183" s="311" t="str">
        <f t="shared" si="13"/>
        <v>NVT</v>
      </c>
      <c r="L183" s="269" t="str">
        <f>IF(VLOOKUP($B183,PFAS!$B$3:$L$50,T$3,FALSE)="","",VLOOKUP($B183,PFAS!$B$3:$L$50,T$3,FALSE))</f>
        <v/>
      </c>
    </row>
    <row r="184" spans="1:12" x14ac:dyDescent="0.25">
      <c r="A184" s="232" t="s">
        <v>355</v>
      </c>
      <c r="B184" s="233" t="s">
        <v>492</v>
      </c>
      <c r="C184" s="234" t="s">
        <v>493</v>
      </c>
      <c r="D184" s="232" t="s">
        <v>494</v>
      </c>
      <c r="E184" s="231">
        <f>'Aquon + RWS KRW'!I257</f>
        <v>2.0000000000000001E-4</v>
      </c>
      <c r="G184" s="186" t="str">
        <f>IF(I184=E184,Lijsten!C$2,IF(I184&lt;E184,Lijsten!C$1,Lijsten!C$3))</f>
        <v>Groter dan</v>
      </c>
      <c r="H184" s="186"/>
      <c r="I184" s="272" t="str">
        <f>IF(VLOOKUP($B184,PFAS!$B$3:$L$50,Q$3,FALSE)="","",VLOOKUP($B184,PFAS!$B$3:$L$50,Q$3,FALSE))</f>
        <v/>
      </c>
      <c r="J184" s="277" t="str">
        <f>IF(VLOOKUP($B184,PFAS!$B$3:$L$50,R$3,FALSE)="","",VLOOKUP($B184,PFAS!$B$3:$L$50,R$3,FALSE))</f>
        <v/>
      </c>
      <c r="K184" s="311" t="str">
        <f t="shared" si="13"/>
        <v>NVT</v>
      </c>
      <c r="L184" s="269" t="str">
        <f>IF(VLOOKUP($B184,PFAS!$B$3:$L$50,T$3,FALSE)="","",VLOOKUP($B184,PFAS!$B$3:$L$50,T$3,FALSE))</f>
        <v/>
      </c>
    </row>
    <row r="185" spans="1:12" x14ac:dyDescent="0.25">
      <c r="A185" s="232" t="s">
        <v>355</v>
      </c>
      <c r="B185" s="233" t="s">
        <v>495</v>
      </c>
      <c r="C185" s="234" t="s">
        <v>496</v>
      </c>
      <c r="D185" s="232" t="s">
        <v>497</v>
      </c>
      <c r="E185" s="231">
        <f>'Aquon + RWS KRW'!I258</f>
        <v>1E-3</v>
      </c>
      <c r="G185" s="186" t="str">
        <f>IF(I185=E185,Lijsten!C$2,IF(I185&lt;E185,Lijsten!C$1,Lijsten!C$3))</f>
        <v>Groter dan</v>
      </c>
      <c r="H185" s="186"/>
      <c r="I185" s="272" t="str">
        <f>IF(VLOOKUP($B185,PFAS!$B$3:$L$50,Q$3,FALSE)="","",VLOOKUP($B185,PFAS!$B$3:$L$50,Q$3,FALSE))</f>
        <v/>
      </c>
      <c r="J185" s="277" t="str">
        <f>IF(VLOOKUP($B185,PFAS!$B$3:$L$50,R$3,FALSE)="","",VLOOKUP($B185,PFAS!$B$3:$L$50,R$3,FALSE))</f>
        <v/>
      </c>
      <c r="K185" s="311" t="str">
        <f t="shared" si="13"/>
        <v>NVT</v>
      </c>
      <c r="L185" s="269" t="str">
        <f>IF(VLOOKUP($B185,PFAS!$B$3:$L$50,T$3,FALSE)="","",VLOOKUP($B185,PFAS!$B$3:$L$50,T$3,FALSE))</f>
        <v/>
      </c>
    </row>
    <row r="186" spans="1:12" x14ac:dyDescent="0.25">
      <c r="A186" s="232" t="s">
        <v>355</v>
      </c>
      <c r="B186" s="233" t="s">
        <v>498</v>
      </c>
      <c r="C186" s="234" t="s">
        <v>499</v>
      </c>
      <c r="D186" s="232" t="s">
        <v>500</v>
      </c>
      <c r="E186" s="231">
        <f>'Aquon + RWS KRW'!I259</f>
        <v>1E-4</v>
      </c>
      <c r="G186" s="186" t="str">
        <f>IF(I186=E186,Lijsten!C$2,IF(I186&lt;E186,Lijsten!C$1,Lijsten!C$3))</f>
        <v>Groter dan</v>
      </c>
      <c r="H186" s="186"/>
      <c r="I186" s="272" t="str">
        <f>IF(VLOOKUP($B186,PFAS!$B$3:$L$50,Q$3,FALSE)="","",VLOOKUP($B186,PFAS!$B$3:$L$50,Q$3,FALSE))</f>
        <v/>
      </c>
      <c r="J186" s="277" t="str">
        <f>IF(VLOOKUP($B186,PFAS!$B$3:$L$50,R$3,FALSE)="","",VLOOKUP($B186,PFAS!$B$3:$L$50,R$3,FALSE))</f>
        <v/>
      </c>
      <c r="K186" s="311" t="str">
        <f t="shared" si="13"/>
        <v>NVT</v>
      </c>
      <c r="L186" s="269" t="str">
        <f>IF(VLOOKUP($B186,PFAS!$B$3:$L$50,T$3,FALSE)="","",VLOOKUP($B186,PFAS!$B$3:$L$50,T$3,FALSE))</f>
        <v/>
      </c>
    </row>
    <row r="187" spans="1:12" x14ac:dyDescent="0.25">
      <c r="A187" s="232" t="s">
        <v>355</v>
      </c>
      <c r="B187" s="233" t="s">
        <v>501</v>
      </c>
      <c r="C187" s="234" t="s">
        <v>502</v>
      </c>
      <c r="D187" s="232" t="s">
        <v>503</v>
      </c>
      <c r="E187" s="231">
        <f>'Aquon + RWS KRW'!I260</f>
        <v>1E-4</v>
      </c>
      <c r="G187" s="186" t="str">
        <f>IF(I187=E187,Lijsten!C$2,IF(I187&lt;E187,Lijsten!C$1,Lijsten!C$3))</f>
        <v>Groter dan</v>
      </c>
      <c r="H187" s="186"/>
      <c r="I187" s="272" t="str">
        <f>IF(VLOOKUP($B187,PFAS!$B$3:$L$50,Q$3,FALSE)="","",VLOOKUP($B187,PFAS!$B$3:$L$50,Q$3,FALSE))</f>
        <v/>
      </c>
      <c r="J187" s="277" t="str">
        <f>IF(VLOOKUP($B187,PFAS!$B$3:$L$50,R$3,FALSE)="","",VLOOKUP($B187,PFAS!$B$3:$L$50,R$3,FALSE))</f>
        <v/>
      </c>
      <c r="K187" s="311" t="str">
        <f t="shared" si="13"/>
        <v>NVT</v>
      </c>
      <c r="L187" s="269" t="str">
        <f>IF(VLOOKUP($B187,PFAS!$B$3:$L$50,T$3,FALSE)="","",VLOOKUP($B187,PFAS!$B$3:$L$50,T$3,FALSE))</f>
        <v/>
      </c>
    </row>
    <row r="188" spans="1:12" x14ac:dyDescent="0.25">
      <c r="A188" s="232" t="s">
        <v>355</v>
      </c>
      <c r="B188" s="233" t="s">
        <v>53</v>
      </c>
      <c r="C188" s="234" t="s">
        <v>504</v>
      </c>
      <c r="D188" s="232" t="s">
        <v>505</v>
      </c>
      <c r="E188" s="231">
        <f>'Aquon + RWS KRW'!I261</f>
        <v>5.0000000000000002E-5</v>
      </c>
      <c r="G188" s="186" t="str">
        <f>IF(I188=E188,Lijsten!C$2,IF(I188&lt;E188,Lijsten!C$1,Lijsten!C$3))</f>
        <v>Groter dan</v>
      </c>
      <c r="H188" s="186"/>
      <c r="I188" s="272" t="str">
        <f>IF(VLOOKUP($B188,PFAS!$B$3:$L$50,Q$3,FALSE)="","",VLOOKUP($B188,PFAS!$B$3:$L$50,Q$3,FALSE))</f>
        <v/>
      </c>
      <c r="J188" s="277" t="str">
        <f>IF(VLOOKUP($B188,PFAS!$B$3:$L$50,R$3,FALSE)="","",VLOOKUP($B188,PFAS!$B$3:$L$50,R$3,FALSE))</f>
        <v/>
      </c>
      <c r="K188" s="311" t="str">
        <f t="shared" si="13"/>
        <v>NVT</v>
      </c>
      <c r="L188" s="269" t="str">
        <f>IF(VLOOKUP($B188,PFAS!$B$3:$L$50,T$3,FALSE)="","",VLOOKUP($B188,PFAS!$B$3:$L$50,T$3,FALSE))</f>
        <v/>
      </c>
    </row>
    <row r="189" spans="1:12" x14ac:dyDescent="0.25">
      <c r="A189" s="232" t="s">
        <v>355</v>
      </c>
      <c r="B189" s="233" t="s">
        <v>506</v>
      </c>
      <c r="C189" s="234" t="s">
        <v>507</v>
      </c>
      <c r="D189" s="232" t="s">
        <v>508</v>
      </c>
      <c r="E189" s="231">
        <f>'Aquon + RWS KRW'!I262</f>
        <v>1E-3</v>
      </c>
      <c r="G189" s="186" t="str">
        <f>IF(I189=E189,Lijsten!C$2,IF(I189&lt;E189,Lijsten!C$1,Lijsten!C$3))</f>
        <v>Groter dan</v>
      </c>
      <c r="H189" s="186"/>
      <c r="I189" s="272" t="str">
        <f>IF(VLOOKUP($B189,PFAS!$B$3:$L$50,Q$3,FALSE)="","",VLOOKUP($B189,PFAS!$B$3:$L$50,Q$3,FALSE))</f>
        <v/>
      </c>
      <c r="J189" s="277" t="str">
        <f>IF(VLOOKUP($B189,PFAS!$B$3:$L$50,R$3,FALSE)="","",VLOOKUP($B189,PFAS!$B$3:$L$50,R$3,FALSE))</f>
        <v/>
      </c>
      <c r="K189" s="311" t="str">
        <f t="shared" si="13"/>
        <v>NVT</v>
      </c>
      <c r="L189" s="269" t="str">
        <f>IF(VLOOKUP($B189,PFAS!$B$3:$L$50,T$3,FALSE)="","",VLOOKUP($B189,PFAS!$B$3:$L$50,T$3,FALSE))</f>
        <v/>
      </c>
    </row>
    <row r="190" spans="1:12" x14ac:dyDescent="0.25">
      <c r="A190" s="232" t="s">
        <v>355</v>
      </c>
      <c r="B190" s="233" t="s">
        <v>509</v>
      </c>
      <c r="C190" s="234" t="s">
        <v>510</v>
      </c>
      <c r="D190" s="232" t="s">
        <v>511</v>
      </c>
      <c r="E190" s="231">
        <f>'Aquon + RWS KRW'!I263</f>
        <v>1E-4</v>
      </c>
      <c r="G190" s="186" t="str">
        <f>IF(I190=E190,Lijsten!C$2,IF(I190&lt;E190,Lijsten!C$1,Lijsten!C$3))</f>
        <v>Groter dan</v>
      </c>
      <c r="H190" s="186"/>
      <c r="I190" s="272" t="str">
        <f>IF(VLOOKUP($B190,PFAS!$B$3:$L$50,Q$3,FALSE)="","",VLOOKUP($B190,PFAS!$B$3:$L$50,Q$3,FALSE))</f>
        <v/>
      </c>
      <c r="J190" s="277" t="str">
        <f>IF(VLOOKUP($B190,PFAS!$B$3:$L$50,R$3,FALSE)="","",VLOOKUP($B190,PFAS!$B$3:$L$50,R$3,FALSE))</f>
        <v/>
      </c>
      <c r="K190" s="311" t="str">
        <f t="shared" si="13"/>
        <v>NVT</v>
      </c>
      <c r="L190" s="269" t="str">
        <f>IF(VLOOKUP($B190,PFAS!$B$3:$L$50,T$3,FALSE)="","",VLOOKUP($B190,PFAS!$B$3:$L$50,T$3,FALSE))</f>
        <v/>
      </c>
    </row>
    <row r="191" spans="1:12" x14ac:dyDescent="0.25">
      <c r="A191" s="232" t="s">
        <v>355</v>
      </c>
      <c r="B191" s="233" t="s">
        <v>512</v>
      </c>
      <c r="C191" s="234" t="s">
        <v>513</v>
      </c>
      <c r="D191" s="232" t="s">
        <v>514</v>
      </c>
      <c r="E191" s="231">
        <f>'Aquon + RWS KRW'!I264</f>
        <v>5.0000000000000002E-5</v>
      </c>
      <c r="G191" s="186" t="str">
        <f>IF(I191=E191,Lijsten!C$2,IF(I191&lt;E191,Lijsten!C$1,Lijsten!C$3))</f>
        <v>Groter dan</v>
      </c>
      <c r="H191" s="186"/>
      <c r="I191" s="272" t="str">
        <f>IF(VLOOKUP($B191,PFAS!$B$3:$L$50,Q$3,FALSE)="","",VLOOKUP($B191,PFAS!$B$3:$L$50,Q$3,FALSE))</f>
        <v/>
      </c>
      <c r="J191" s="277" t="str">
        <f>IF(VLOOKUP($B191,PFAS!$B$3:$L$50,R$3,FALSE)="","",VLOOKUP($B191,PFAS!$B$3:$L$50,R$3,FALSE))</f>
        <v/>
      </c>
      <c r="K191" s="311" t="str">
        <f t="shared" si="13"/>
        <v>NVT</v>
      </c>
      <c r="L191" s="269" t="str">
        <f>IF(VLOOKUP($B191,PFAS!$B$3:$L$50,T$3,FALSE)="","",VLOOKUP($B191,PFAS!$B$3:$L$50,T$3,FALSE))</f>
        <v/>
      </c>
    </row>
    <row r="192" spans="1:12" x14ac:dyDescent="0.25">
      <c r="A192" s="232" t="s">
        <v>355</v>
      </c>
      <c r="B192" s="233" t="s">
        <v>515</v>
      </c>
      <c r="C192" s="234" t="s">
        <v>516</v>
      </c>
      <c r="D192" s="232" t="s">
        <v>517</v>
      </c>
      <c r="E192" s="231">
        <f>'Aquon + RWS KRW'!I265</f>
        <v>5.0000000000000002E-5</v>
      </c>
      <c r="G192" s="186" t="str">
        <f>IF(I192=E192,Lijsten!C$2,IF(I192&lt;E192,Lijsten!C$1,Lijsten!C$3))</f>
        <v>Groter dan</v>
      </c>
      <c r="H192" s="186"/>
      <c r="I192" s="272" t="str">
        <f>IF(VLOOKUP($B192,PFAS!$B$3:$L$50,Q$3,FALSE)="","",VLOOKUP($B192,PFAS!$B$3:$L$50,Q$3,FALSE))</f>
        <v/>
      </c>
      <c r="J192" s="277" t="str">
        <f>IF(VLOOKUP($B192,PFAS!$B$3:$L$50,R$3,FALSE)="","",VLOOKUP($B192,PFAS!$B$3:$L$50,R$3,FALSE))</f>
        <v/>
      </c>
      <c r="K192" s="311" t="str">
        <f t="shared" si="13"/>
        <v>NVT</v>
      </c>
      <c r="L192" s="269" t="str">
        <f>IF(VLOOKUP($B192,PFAS!$B$3:$L$50,T$3,FALSE)="","",VLOOKUP($B192,PFAS!$B$3:$L$50,T$3,FALSE))</f>
        <v/>
      </c>
    </row>
    <row r="193" spans="1:12" x14ac:dyDescent="0.25">
      <c r="A193" s="232" t="s">
        <v>355</v>
      </c>
      <c r="B193" s="233" t="s">
        <v>518</v>
      </c>
      <c r="C193" s="234" t="s">
        <v>519</v>
      </c>
      <c r="D193" s="232" t="s">
        <v>520</v>
      </c>
      <c r="E193" s="231">
        <f>'Aquon + RWS KRW'!I266</f>
        <v>5.0000000000000002E-5</v>
      </c>
      <c r="G193" s="186" t="str">
        <f>IF(I193=E193,Lijsten!C$2,IF(I193&lt;E193,Lijsten!C$1,Lijsten!C$3))</f>
        <v>Groter dan</v>
      </c>
      <c r="H193" s="186"/>
      <c r="I193" s="272" t="str">
        <f>IF(VLOOKUP($B193,PFAS!$B$3:$L$50,Q$3,FALSE)="","",VLOOKUP($B193,PFAS!$B$3:$L$50,Q$3,FALSE))</f>
        <v/>
      </c>
      <c r="J193" s="277" t="str">
        <f>IF(VLOOKUP($B193,PFAS!$B$3:$L$50,R$3,FALSE)="","",VLOOKUP($B193,PFAS!$B$3:$L$50,R$3,FALSE))</f>
        <v/>
      </c>
      <c r="K193" s="311" t="str">
        <f t="shared" si="13"/>
        <v>NVT</v>
      </c>
      <c r="L193" s="269" t="str">
        <f>IF(VLOOKUP($B193,PFAS!$B$3:$L$50,T$3,FALSE)="","",VLOOKUP($B193,PFAS!$B$3:$L$50,T$3,FALSE))</f>
        <v/>
      </c>
    </row>
    <row r="194" spans="1:12" x14ac:dyDescent="0.25">
      <c r="A194" s="232" t="s">
        <v>355</v>
      </c>
      <c r="B194" s="233" t="s">
        <v>521</v>
      </c>
      <c r="C194" s="234" t="s">
        <v>522</v>
      </c>
      <c r="D194" s="232" t="s">
        <v>523</v>
      </c>
      <c r="E194" s="231">
        <f>'Aquon + RWS KRW'!I267</f>
        <v>1E-4</v>
      </c>
      <c r="G194" s="186" t="str">
        <f>IF(I194=E194,Lijsten!C$2,IF(I194&lt;E194,Lijsten!C$1,Lijsten!C$3))</f>
        <v>Groter dan</v>
      </c>
      <c r="H194" s="186"/>
      <c r="I194" s="272" t="str">
        <f>IF(VLOOKUP($B194,PFAS!$B$3:$L$50,Q$3,FALSE)="","",VLOOKUP($B194,PFAS!$B$3:$L$50,Q$3,FALSE))</f>
        <v/>
      </c>
      <c r="J194" s="277" t="str">
        <f>IF(VLOOKUP($B194,PFAS!$B$3:$L$50,R$3,FALSE)="","",VLOOKUP($B194,PFAS!$B$3:$L$50,R$3,FALSE))</f>
        <v/>
      </c>
      <c r="K194" s="311" t="str">
        <f t="shared" si="13"/>
        <v>NVT</v>
      </c>
      <c r="L194" s="269" t="str">
        <f>IF(VLOOKUP($B194,PFAS!$B$3:$L$50,T$3,FALSE)="","",VLOOKUP($B194,PFAS!$B$3:$L$50,T$3,FALSE))</f>
        <v/>
      </c>
    </row>
    <row r="195" spans="1:12" x14ac:dyDescent="0.25">
      <c r="A195" s="232" t="s">
        <v>355</v>
      </c>
      <c r="B195" s="233" t="s">
        <v>524</v>
      </c>
      <c r="C195" s="234" t="s">
        <v>525</v>
      </c>
      <c r="D195" s="232" t="s">
        <v>526</v>
      </c>
      <c r="E195" s="231">
        <f>'Aquon + RWS KRW'!I268</f>
        <v>1E-4</v>
      </c>
      <c r="G195" s="186" t="str">
        <f>IF(I195=E195,Lijsten!C$2,IF(I195&lt;E195,Lijsten!C$1,Lijsten!C$3))</f>
        <v>Groter dan</v>
      </c>
      <c r="H195" s="186"/>
      <c r="I195" s="272" t="str">
        <f>IF(VLOOKUP($B195,PFAS!$B$3:$L$50,Q$3,FALSE)="","",VLOOKUP($B195,PFAS!$B$3:$L$50,Q$3,FALSE))</f>
        <v/>
      </c>
      <c r="J195" s="277" t="str">
        <f>IF(VLOOKUP($B195,PFAS!$B$3:$L$50,R$3,FALSE)="","",VLOOKUP($B195,PFAS!$B$3:$L$50,R$3,FALSE))</f>
        <v/>
      </c>
      <c r="K195" s="311" t="str">
        <f t="shared" si="13"/>
        <v>NVT</v>
      </c>
      <c r="L195" s="269" t="str">
        <f>IF(VLOOKUP($B195,PFAS!$B$3:$L$50,T$3,FALSE)="","",VLOOKUP($B195,PFAS!$B$3:$L$50,T$3,FALSE))</f>
        <v/>
      </c>
    </row>
    <row r="196" spans="1:12" x14ac:dyDescent="0.25">
      <c r="A196" s="232" t="s">
        <v>355</v>
      </c>
      <c r="B196" s="233" t="s">
        <v>527</v>
      </c>
      <c r="C196" s="234" t="s">
        <v>528</v>
      </c>
      <c r="D196" s="232" t="s">
        <v>529</v>
      </c>
      <c r="E196" s="231">
        <f>'Aquon + RWS KRW'!I269</f>
        <v>2.0000000000000001E-4</v>
      </c>
      <c r="G196" s="186" t="str">
        <f>IF(I196=E196,Lijsten!C$2,IF(I196&lt;E196,Lijsten!C$1,Lijsten!C$3))</f>
        <v>Groter dan</v>
      </c>
      <c r="H196" s="186"/>
      <c r="I196" s="272" t="str">
        <f>IF(VLOOKUP($B196,PFAS!$B$3:$L$50,Q$3,FALSE)="","",VLOOKUP($B196,PFAS!$B$3:$L$50,Q$3,FALSE))</f>
        <v/>
      </c>
      <c r="J196" s="277" t="str">
        <f>IF(VLOOKUP($B196,PFAS!$B$3:$L$50,R$3,FALSE)="","",VLOOKUP($B196,PFAS!$B$3:$L$50,R$3,FALSE))</f>
        <v/>
      </c>
      <c r="K196" s="311" t="str">
        <f t="shared" si="13"/>
        <v>NVT</v>
      </c>
      <c r="L196" s="269" t="str">
        <f>IF(VLOOKUP($B196,PFAS!$B$3:$L$50,T$3,FALSE)="","",VLOOKUP($B196,PFAS!$B$3:$L$50,T$3,FALSE))</f>
        <v/>
      </c>
    </row>
    <row r="197" spans="1:12" x14ac:dyDescent="0.25">
      <c r="A197" s="232" t="s">
        <v>355</v>
      </c>
      <c r="B197" s="233" t="s">
        <v>530</v>
      </c>
      <c r="C197" s="234" t="s">
        <v>531</v>
      </c>
      <c r="D197" s="232" t="s">
        <v>532</v>
      </c>
      <c r="E197" s="231">
        <f>'Aquon + RWS KRW'!I270</f>
        <v>1E-4</v>
      </c>
      <c r="G197" s="186" t="str">
        <f>IF(I197=E197,Lijsten!C$2,IF(I197&lt;E197,Lijsten!C$1,Lijsten!C$3))</f>
        <v>Groter dan</v>
      </c>
      <c r="H197" s="186"/>
      <c r="I197" s="272" t="str">
        <f>IF(VLOOKUP($B197,PFAS!$B$3:$L$50,Q$3,FALSE)="","",VLOOKUP($B197,PFAS!$B$3:$L$50,Q$3,FALSE))</f>
        <v/>
      </c>
      <c r="J197" s="277" t="str">
        <f>IF(VLOOKUP($B197,PFAS!$B$3:$L$50,R$3,FALSE)="","",VLOOKUP($B197,PFAS!$B$3:$L$50,R$3,FALSE))</f>
        <v/>
      </c>
      <c r="K197" s="311" t="str">
        <f t="shared" si="13"/>
        <v>NVT</v>
      </c>
      <c r="L197" s="269" t="str">
        <f>IF(VLOOKUP($B197,PFAS!$B$3:$L$50,T$3,FALSE)="","",VLOOKUP($B197,PFAS!$B$3:$L$50,T$3,FALSE))</f>
        <v/>
      </c>
    </row>
    <row r="198" spans="1:12" x14ac:dyDescent="0.25">
      <c r="A198" s="232" t="s">
        <v>355</v>
      </c>
      <c r="B198" s="233" t="s">
        <v>533</v>
      </c>
      <c r="C198" s="234" t="s">
        <v>534</v>
      </c>
      <c r="D198" s="232" t="s">
        <v>535</v>
      </c>
      <c r="E198" s="231">
        <f>'Aquon + RWS KRW'!I271</f>
        <v>1E-4</v>
      </c>
      <c r="G198" s="186" t="str">
        <f>IF(I198=E198,Lijsten!C$2,IF(I198&lt;E198,Lijsten!C$1,Lijsten!C$3))</f>
        <v>Groter dan</v>
      </c>
      <c r="H198" s="186"/>
      <c r="I198" s="272" t="str">
        <f>IF(VLOOKUP($B198,PFAS!$B$3:$L$50,Q$3,FALSE)="","",VLOOKUP($B198,PFAS!$B$3:$L$50,Q$3,FALSE))</f>
        <v/>
      </c>
      <c r="J198" s="277" t="str">
        <f>IF(VLOOKUP($B198,PFAS!$B$3:$L$50,R$3,FALSE)="","",VLOOKUP($B198,PFAS!$B$3:$L$50,R$3,FALSE))</f>
        <v/>
      </c>
      <c r="K198" s="311" t="str">
        <f t="shared" si="13"/>
        <v>NVT</v>
      </c>
      <c r="L198" s="269" t="str">
        <f>IF(VLOOKUP($B198,PFAS!$B$3:$L$50,T$3,FALSE)="","",VLOOKUP($B198,PFAS!$B$3:$L$50,T$3,FALSE))</f>
        <v/>
      </c>
    </row>
    <row r="199" spans="1:12" x14ac:dyDescent="0.25">
      <c r="A199" s="232" t="s">
        <v>355</v>
      </c>
      <c r="B199" s="233" t="s">
        <v>536</v>
      </c>
      <c r="C199" s="234" t="s">
        <v>537</v>
      </c>
      <c r="D199" s="232" t="s">
        <v>538</v>
      </c>
      <c r="E199" s="231">
        <f>'Aquon + RWS KRW'!I272</f>
        <v>1E-4</v>
      </c>
      <c r="G199" s="186" t="str">
        <f>IF(I199=E199,Lijsten!C$2,IF(I199&lt;E199,Lijsten!C$1,Lijsten!C$3))</f>
        <v>Groter dan</v>
      </c>
      <c r="H199" s="186"/>
      <c r="I199" s="272" t="str">
        <f>IF(VLOOKUP($B199,PFAS!$B$3:$L$50,Q$3,FALSE)="","",VLOOKUP($B199,PFAS!$B$3:$L$50,Q$3,FALSE))</f>
        <v/>
      </c>
      <c r="J199" s="277" t="str">
        <f>IF(VLOOKUP($B199,PFAS!$B$3:$L$50,R$3,FALSE)="","",VLOOKUP($B199,PFAS!$B$3:$L$50,R$3,FALSE))</f>
        <v/>
      </c>
      <c r="K199" s="311" t="str">
        <f t="shared" si="13"/>
        <v>NVT</v>
      </c>
      <c r="L199" s="269" t="str">
        <f>IF(VLOOKUP($B199,PFAS!$B$3:$L$50,T$3,FALSE)="","",VLOOKUP($B199,PFAS!$B$3:$L$50,T$3,FALSE))</f>
        <v/>
      </c>
    </row>
    <row r="200" spans="1:12" x14ac:dyDescent="0.25">
      <c r="A200" s="232" t="s">
        <v>308</v>
      </c>
      <c r="B200" s="233" t="s">
        <v>811</v>
      </c>
      <c r="C200" s="234" t="s">
        <v>812</v>
      </c>
      <c r="D200" s="232" t="s">
        <v>813</v>
      </c>
      <c r="E200" s="231">
        <f>'Aquon + RWS KRW'!I273</f>
        <v>2E-3</v>
      </c>
      <c r="G200" s="186" t="str">
        <f>IF(I200=E200,Lijsten!C$2,IF(I200&lt;E200,Lijsten!C$1,Lijsten!C$3))</f>
        <v>Groter dan</v>
      </c>
      <c r="H200" s="186"/>
      <c r="I200" s="272" t="str">
        <f>IF(VLOOKUP($B200,PAK!$B$3:$L$50,Q$3,FALSE)="","",VLOOKUP($B200,PAK!$B$3:$L$50,Q$3,FALSE))</f>
        <v/>
      </c>
      <c r="J200" s="277" t="str">
        <f>IF(VLOOKUP($B200,PAK!$B$3:$L$50,R$3,FALSE)="","",VLOOKUP($B200,PAK!$B$3:$L$50,R$3,FALSE))</f>
        <v/>
      </c>
      <c r="K200" s="311" t="str">
        <f t="shared" si="13"/>
        <v>NVT</v>
      </c>
      <c r="L200" s="269" t="str">
        <f>IF(VLOOKUP($B200,PAK!$B$3:$L$50,T$3,FALSE)="","",VLOOKUP($B200,PAK!$B$3:$L$50,T$3,FALSE))</f>
        <v/>
      </c>
    </row>
    <row r="201" spans="1:12" x14ac:dyDescent="0.25">
      <c r="A201" s="232" t="s">
        <v>308</v>
      </c>
      <c r="B201" s="233" t="s">
        <v>815</v>
      </c>
      <c r="C201" s="234" t="s">
        <v>816</v>
      </c>
      <c r="D201" s="232" t="s">
        <v>817</v>
      </c>
      <c r="E201" s="231">
        <f>'Aquon + RWS KRW'!I274</f>
        <v>3.0000000000000001E-3</v>
      </c>
      <c r="G201" s="186" t="str">
        <f>IF(I201=E201,Lijsten!C$2,IF(I201&lt;E201,Lijsten!C$1,Lijsten!C$3))</f>
        <v>Groter dan</v>
      </c>
      <c r="H201" s="186"/>
      <c r="I201" s="272" t="str">
        <f>IF(VLOOKUP($B201,PAK!$B$3:$L$50,Q$3,FALSE)="","",VLOOKUP($B201,PAK!$B$3:$L$50,Q$3,FALSE))</f>
        <v/>
      </c>
      <c r="J201" s="277" t="str">
        <f>IF(VLOOKUP($B201,PAK!$B$3:$L$50,R$3,FALSE)="","",VLOOKUP($B201,PAK!$B$3:$L$50,R$3,FALSE))</f>
        <v/>
      </c>
      <c r="K201" s="311" t="str">
        <f t="shared" ref="K201:K202" si="14">IF(I201="","NVT",G201)</f>
        <v>NVT</v>
      </c>
      <c r="L201" s="269" t="str">
        <f>IF(VLOOKUP($B201,PAK!$B$3:$L$50,T$3,FALSE)="","",VLOOKUP($B201,PAK!$B$3:$L$50,T$3,FALSE))</f>
        <v/>
      </c>
    </row>
    <row r="202" spans="1:12" ht="15.75" thickBot="1" x14ac:dyDescent="0.3">
      <c r="A202" s="232" t="s">
        <v>25</v>
      </c>
      <c r="B202" s="233" t="s">
        <v>539</v>
      </c>
      <c r="C202" s="234" t="s">
        <v>540</v>
      </c>
      <c r="D202" s="232" t="s">
        <v>541</v>
      </c>
      <c r="E202" s="235">
        <f>'Aquon + RWS KRW'!I275</f>
        <v>0.05</v>
      </c>
      <c r="G202" s="186" t="str">
        <f>IF(I202=E202,Lijsten!C$2,IF(I202&lt;E202,Lijsten!C$1,Lijsten!C$3))</f>
        <v>Groter dan</v>
      </c>
      <c r="H202" s="186"/>
      <c r="I202" s="295" t="str">
        <f>IF(VLOOKUP($B202,Bijzonder!$B$3:$L$50,Q$3,FALSE)="","",VLOOKUP($B202,Bijzonder!$B$3:$L$50,Q$3,FALSE))</f>
        <v/>
      </c>
      <c r="J202" s="278" t="str">
        <f>IF(VLOOKUP($B202,Bijzonder!$B$3:$L$50,R$3,FALSE)="","",VLOOKUP($B202,Bijzonder!$B$3:$L$50,R$3,FALSE))</f>
        <v/>
      </c>
      <c r="K202" s="312" t="str">
        <f t="shared" si="14"/>
        <v>NVT</v>
      </c>
      <c r="L202" s="270" t="str">
        <f>IF(VLOOKUP($B202,Bijzonder!$B$3:$L$50,T$3,FALSE)="","",VLOOKUP($B202,Bijzonder!$B$3:$L$50,T$3,FALSE))</f>
        <v/>
      </c>
    </row>
  </sheetData>
  <sheetProtection selectLockedCells="1"/>
  <sortState xmlns:xlrd2="http://schemas.microsoft.com/office/spreadsheetml/2017/richdata2" ref="A3:F128">
    <sortCondition ref="A3:A128"/>
  </sortState>
  <mergeCells count="5">
    <mergeCell ref="I1:L1"/>
    <mergeCell ref="U12:X12"/>
    <mergeCell ref="A1:F1"/>
    <mergeCell ref="A131:E131"/>
    <mergeCell ref="I131:L131"/>
  </mergeCells>
  <conditionalFormatting sqref="X14 O3:O128">
    <cfRule type="containsText" dxfId="73" priority="36" operator="containsText" text="Nee">
      <formula>NOT(ISERROR(SEARCH("Nee",O3)))</formula>
    </cfRule>
    <cfRule type="containsText" dxfId="72" priority="37" operator="containsText" text="Ja">
      <formula>NOT(ISERROR(SEARCH("Ja",O3)))</formula>
    </cfRule>
  </conditionalFormatting>
  <conditionalFormatting sqref="W14 K3:K128">
    <cfRule type="containsText" dxfId="71" priority="38" operator="containsText" text="&lt; Norm">
      <formula>NOT(ISERROR(SEARCH("&lt; Norm",K3)))</formula>
    </cfRule>
    <cfRule type="containsText" dxfId="70" priority="39" operator="containsText" text="&gt; Norm">
      <formula>NOT(ISERROR(SEARCH("&gt; Norm",K3)))</formula>
    </cfRule>
    <cfRule type="containsText" dxfId="69" priority="40" operator="containsText" text="NVT">
      <formula>NOT(ISERROR(SEARCH("NVT",K3)))</formula>
    </cfRule>
  </conditionalFormatting>
  <conditionalFormatting sqref="L151:L162">
    <cfRule type="containsText" dxfId="68" priority="24" operator="containsText" text="Nee">
      <formula>NOT(ISERROR(SEARCH("Nee",L151)))</formula>
    </cfRule>
    <cfRule type="containsText" dxfId="67" priority="25" operator="containsText" text="Ja">
      <formula>NOT(ISERROR(SEARCH("Ja",L151)))</formula>
    </cfRule>
  </conditionalFormatting>
  <conditionalFormatting sqref="L3:L128 L133:L202">
    <cfRule type="containsText" dxfId="66" priority="5" operator="containsText" text="Nee">
      <formula>NOT(ISERROR(SEARCH("Nee",L3)))</formula>
    </cfRule>
    <cfRule type="containsText" dxfId="65" priority="4" operator="containsText" text="Ja">
      <formula>NOT(ISERROR(SEARCH("Ja",L3)))</formula>
    </cfRule>
  </conditionalFormatting>
  <conditionalFormatting sqref="K133:K202">
    <cfRule type="containsText" dxfId="64" priority="3" operator="containsText" text="Groter dan">
      <formula>NOT(ISERROR(SEARCH("Groter dan",K133)))</formula>
    </cfRule>
    <cfRule type="containsText" dxfId="63" priority="2" operator="containsText" text="Gelijk aan">
      <formula>NOT(ISERROR(SEARCH("Gelijk aan",K133)))</formula>
    </cfRule>
    <cfRule type="containsText" dxfId="62" priority="1" operator="containsText" text="Kleiner dan">
      <formula>NOT(ISERROR(SEARCH("Kleiner dan",K133)))</formula>
    </cfRule>
  </conditionalFormatting>
  <pageMargins left="0.7" right="0.7" top="0.75" bottom="0.75" header="0.3" footer="0.3"/>
  <pageSetup paperSize="9" orientation="portrait" verticalDpi="0" r:id="rId1"/>
  <ignoredErrors>
    <ignoredError sqref="K3:K128 K133:K20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86E426-EE07-448B-A693-AF23E5BB3B9A}">
          <x14:formula1>
            <xm:f>Lijsten!$B$1:$B$2</xm:f>
          </x14:formula1>
          <xm:sqref>X14 L151:L162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4511-92A9-4915-9786-9DC4DBCDD6BB}">
  <dimension ref="A1:I275"/>
  <sheetViews>
    <sheetView topLeftCell="B239" workbookViewId="0">
      <selection activeCell="C219" sqref="C219"/>
    </sheetView>
  </sheetViews>
  <sheetFormatPr defaultRowHeight="15" x14ac:dyDescent="0.25"/>
  <cols>
    <col min="1" max="1" width="33.42578125" hidden="1" customWidth="1"/>
    <col min="2" max="2" width="11.42578125" style="12" bestFit="1" customWidth="1"/>
    <col min="3" max="3" width="89.7109375" bestFit="1" customWidth="1"/>
    <col min="4" max="4" width="13.140625" style="20" bestFit="1" customWidth="1"/>
    <col min="5" max="5" width="6.42578125" style="20" bestFit="1" customWidth="1"/>
    <col min="6" max="6" width="12.28515625" style="96" bestFit="1" customWidth="1"/>
    <col min="7" max="7" width="7.5703125" style="12" bestFit="1" customWidth="1"/>
    <col min="8" max="8" width="8" style="12" bestFit="1" customWidth="1"/>
    <col min="9" max="9" width="9.7109375" style="12" bestFit="1" customWidth="1"/>
  </cols>
  <sheetData>
    <row r="1" spans="1:9" ht="18.75" thickTop="1" thickBot="1" x14ac:dyDescent="0.35">
      <c r="A1" s="106" t="s">
        <v>545</v>
      </c>
      <c r="B1" s="358" t="s">
        <v>842</v>
      </c>
      <c r="C1" s="359"/>
      <c r="D1" s="359"/>
      <c r="E1" s="360"/>
      <c r="F1" s="109"/>
      <c r="G1" s="361" t="s">
        <v>849</v>
      </c>
      <c r="H1" s="362"/>
      <c r="I1" s="363"/>
    </row>
    <row r="2" spans="1:9" ht="57.75" thickTop="1" thickBot="1" x14ac:dyDescent="0.3">
      <c r="A2" s="131" t="s">
        <v>546</v>
      </c>
      <c r="B2" s="147" t="s">
        <v>1</v>
      </c>
      <c r="C2" s="136" t="s">
        <v>2</v>
      </c>
      <c r="D2" s="136" t="s">
        <v>847</v>
      </c>
      <c r="E2" s="148" t="s">
        <v>0</v>
      </c>
      <c r="F2" s="27"/>
      <c r="G2" s="149" t="s">
        <v>848</v>
      </c>
      <c r="H2" s="150" t="s">
        <v>773</v>
      </c>
      <c r="I2" s="151" t="s">
        <v>843</v>
      </c>
    </row>
    <row r="3" spans="1:9" x14ac:dyDescent="0.25">
      <c r="A3" s="110" t="s">
        <v>757</v>
      </c>
      <c r="B3" s="132" t="s">
        <v>315</v>
      </c>
      <c r="C3" s="133" t="s">
        <v>69</v>
      </c>
      <c r="D3" s="134" t="s">
        <v>70</v>
      </c>
      <c r="E3" s="135" t="s">
        <v>25</v>
      </c>
      <c r="G3" s="121" t="s">
        <v>53</v>
      </c>
      <c r="H3" s="122" t="s">
        <v>53</v>
      </c>
      <c r="I3" s="137" t="str">
        <f>IF(MIN(G3:H3)=0,"NVT",MIN(G3:H3))</f>
        <v>NVT</v>
      </c>
    </row>
    <row r="4" spans="1:9" x14ac:dyDescent="0.25">
      <c r="A4" s="111" t="s">
        <v>757</v>
      </c>
      <c r="B4" s="1" t="s">
        <v>337</v>
      </c>
      <c r="C4" s="2" t="s">
        <v>90</v>
      </c>
      <c r="D4" s="107" t="s">
        <v>91</v>
      </c>
      <c r="E4" s="112" t="s">
        <v>25</v>
      </c>
      <c r="G4" s="123" t="s">
        <v>53</v>
      </c>
      <c r="H4" s="124" t="s">
        <v>53</v>
      </c>
      <c r="I4" s="137" t="str">
        <f t="shared" ref="I4:I67" si="0">IF(MIN(G4:H4)=0,"NVT",MIN(G4:H4))</f>
        <v>NVT</v>
      </c>
    </row>
    <row r="5" spans="1:9" x14ac:dyDescent="0.25">
      <c r="A5" s="111" t="s">
        <v>757</v>
      </c>
      <c r="B5" s="1" t="s">
        <v>340</v>
      </c>
      <c r="C5" s="2" t="s">
        <v>93</v>
      </c>
      <c r="D5" s="107" t="s">
        <v>91</v>
      </c>
      <c r="E5" s="112" t="s">
        <v>25</v>
      </c>
      <c r="G5" s="123" t="s">
        <v>53</v>
      </c>
      <c r="H5" s="124" t="s">
        <v>53</v>
      </c>
      <c r="I5" s="137" t="str">
        <f t="shared" si="0"/>
        <v>NVT</v>
      </c>
    </row>
    <row r="6" spans="1:9" x14ac:dyDescent="0.25">
      <c r="A6" s="111" t="s">
        <v>757</v>
      </c>
      <c r="B6" s="1" t="s">
        <v>758</v>
      </c>
      <c r="C6" s="2" t="s">
        <v>72</v>
      </c>
      <c r="D6" s="107" t="s">
        <v>70</v>
      </c>
      <c r="E6" s="112" t="s">
        <v>25</v>
      </c>
      <c r="G6" s="123" t="s">
        <v>53</v>
      </c>
      <c r="H6" s="124" t="s">
        <v>53</v>
      </c>
      <c r="I6" s="137" t="str">
        <f t="shared" si="0"/>
        <v>NVT</v>
      </c>
    </row>
    <row r="7" spans="1:9" x14ac:dyDescent="0.25">
      <c r="A7" s="111" t="s">
        <v>757</v>
      </c>
      <c r="B7" s="1" t="s">
        <v>318</v>
      </c>
      <c r="C7" s="2" t="s">
        <v>74</v>
      </c>
      <c r="D7" s="107" t="s">
        <v>70</v>
      </c>
      <c r="E7" s="112" t="s">
        <v>25</v>
      </c>
      <c r="G7" s="123" t="s">
        <v>53</v>
      </c>
      <c r="H7" s="124" t="s">
        <v>53</v>
      </c>
      <c r="I7" s="137" t="str">
        <f t="shared" si="0"/>
        <v>NVT</v>
      </c>
    </row>
    <row r="8" spans="1:9" x14ac:dyDescent="0.25">
      <c r="A8" s="111" t="s">
        <v>757</v>
      </c>
      <c r="B8" s="1" t="s">
        <v>343</v>
      </c>
      <c r="C8" s="2" t="s">
        <v>95</v>
      </c>
      <c r="D8" s="107" t="s">
        <v>91</v>
      </c>
      <c r="E8" s="112" t="s">
        <v>25</v>
      </c>
      <c r="G8" s="123" t="s">
        <v>53</v>
      </c>
      <c r="H8" s="124" t="s">
        <v>53</v>
      </c>
      <c r="I8" s="137" t="str">
        <f t="shared" si="0"/>
        <v>NVT</v>
      </c>
    </row>
    <row r="9" spans="1:9" x14ac:dyDescent="0.25">
      <c r="A9" s="111" t="s">
        <v>757</v>
      </c>
      <c r="B9" s="1" t="s">
        <v>759</v>
      </c>
      <c r="C9" s="2" t="s">
        <v>76</v>
      </c>
      <c r="D9" s="107" t="s">
        <v>70</v>
      </c>
      <c r="E9" s="112" t="s">
        <v>25</v>
      </c>
      <c r="G9" s="123" t="s">
        <v>53</v>
      </c>
      <c r="H9" s="124" t="s">
        <v>53</v>
      </c>
      <c r="I9" s="137" t="str">
        <f t="shared" si="0"/>
        <v>NVT</v>
      </c>
    </row>
    <row r="10" spans="1:9" x14ac:dyDescent="0.25">
      <c r="A10" s="111" t="s">
        <v>757</v>
      </c>
      <c r="B10" s="1" t="s">
        <v>760</v>
      </c>
      <c r="C10" s="2" t="s">
        <v>78</v>
      </c>
      <c r="D10" s="107" t="s">
        <v>70</v>
      </c>
      <c r="E10" s="112" t="s">
        <v>25</v>
      </c>
      <c r="G10" s="123" t="s">
        <v>53</v>
      </c>
      <c r="H10" s="124" t="s">
        <v>53</v>
      </c>
      <c r="I10" s="137" t="str">
        <f t="shared" si="0"/>
        <v>NVT</v>
      </c>
    </row>
    <row r="11" spans="1:9" x14ac:dyDescent="0.25">
      <c r="A11" s="111" t="s">
        <v>757</v>
      </c>
      <c r="B11" s="1" t="s">
        <v>346</v>
      </c>
      <c r="C11" s="2" t="s">
        <v>97</v>
      </c>
      <c r="D11" s="107" t="s">
        <v>91</v>
      </c>
      <c r="E11" s="112" t="s">
        <v>25</v>
      </c>
      <c r="G11" s="123" t="s">
        <v>53</v>
      </c>
      <c r="H11" s="124" t="s">
        <v>53</v>
      </c>
      <c r="I11" s="137" t="str">
        <f t="shared" si="0"/>
        <v>NVT</v>
      </c>
    </row>
    <row r="12" spans="1:9" x14ac:dyDescent="0.25">
      <c r="A12" s="111" t="s">
        <v>757</v>
      </c>
      <c r="B12" s="1" t="s">
        <v>349</v>
      </c>
      <c r="C12" s="2" t="s">
        <v>99</v>
      </c>
      <c r="D12" s="107" t="s">
        <v>91</v>
      </c>
      <c r="E12" s="112" t="s">
        <v>25</v>
      </c>
      <c r="G12" s="123" t="s">
        <v>53</v>
      </c>
      <c r="H12" s="124" t="s">
        <v>53</v>
      </c>
      <c r="I12" s="137" t="str">
        <f t="shared" si="0"/>
        <v>NVT</v>
      </c>
    </row>
    <row r="13" spans="1:9" x14ac:dyDescent="0.25">
      <c r="A13" s="111" t="s">
        <v>757</v>
      </c>
      <c r="B13" s="1" t="s">
        <v>322</v>
      </c>
      <c r="C13" s="2" t="s">
        <v>80</v>
      </c>
      <c r="D13" s="107" t="s">
        <v>70</v>
      </c>
      <c r="E13" s="112" t="s">
        <v>25</v>
      </c>
      <c r="G13" s="123" t="s">
        <v>53</v>
      </c>
      <c r="H13" s="124" t="s">
        <v>53</v>
      </c>
      <c r="I13" s="137" t="str">
        <f t="shared" si="0"/>
        <v>NVT</v>
      </c>
    </row>
    <row r="14" spans="1:9" x14ac:dyDescent="0.25">
      <c r="A14" s="111" t="s">
        <v>757</v>
      </c>
      <c r="B14" s="1" t="s">
        <v>352</v>
      </c>
      <c r="C14" s="2" t="s">
        <v>101</v>
      </c>
      <c r="D14" s="107" t="s">
        <v>91</v>
      </c>
      <c r="E14" s="112" t="s">
        <v>25</v>
      </c>
      <c r="G14" s="123" t="s">
        <v>53</v>
      </c>
      <c r="H14" s="124" t="s">
        <v>53</v>
      </c>
      <c r="I14" s="137" t="str">
        <f t="shared" si="0"/>
        <v>NVT</v>
      </c>
    </row>
    <row r="15" spans="1:9" x14ac:dyDescent="0.25">
      <c r="A15" s="111" t="s">
        <v>757</v>
      </c>
      <c r="B15" s="1" t="s">
        <v>325</v>
      </c>
      <c r="C15" s="2" t="s">
        <v>82</v>
      </c>
      <c r="D15" s="107" t="s">
        <v>70</v>
      </c>
      <c r="E15" s="112" t="s">
        <v>25</v>
      </c>
      <c r="G15" s="123" t="s">
        <v>53</v>
      </c>
      <c r="H15" s="124" t="s">
        <v>53</v>
      </c>
      <c r="I15" s="137" t="str">
        <f t="shared" si="0"/>
        <v>NVT</v>
      </c>
    </row>
    <row r="16" spans="1:9" x14ac:dyDescent="0.25">
      <c r="A16" s="111" t="s">
        <v>547</v>
      </c>
      <c r="B16" s="1" t="s">
        <v>366</v>
      </c>
      <c r="C16" s="2" t="s">
        <v>367</v>
      </c>
      <c r="D16" s="107" t="s">
        <v>368</v>
      </c>
      <c r="E16" s="112" t="s">
        <v>359</v>
      </c>
      <c r="G16" s="123">
        <v>0.2</v>
      </c>
      <c r="H16" s="124" t="s">
        <v>53</v>
      </c>
      <c r="I16" s="137">
        <f t="shared" si="0"/>
        <v>0.2</v>
      </c>
    </row>
    <row r="17" spans="1:9" x14ac:dyDescent="0.25">
      <c r="A17" s="111" t="s">
        <v>547</v>
      </c>
      <c r="B17" s="1" t="s">
        <v>369</v>
      </c>
      <c r="C17" s="2" t="s">
        <v>370</v>
      </c>
      <c r="D17" s="107" t="s">
        <v>371</v>
      </c>
      <c r="E17" s="112" t="s">
        <v>359</v>
      </c>
      <c r="G17" s="123">
        <v>0.2</v>
      </c>
      <c r="H17" s="124" t="s">
        <v>53</v>
      </c>
      <c r="I17" s="137">
        <f t="shared" si="0"/>
        <v>0.2</v>
      </c>
    </row>
    <row r="18" spans="1:9" x14ac:dyDescent="0.25">
      <c r="A18" s="111" t="s">
        <v>547</v>
      </c>
      <c r="B18" s="1" t="s">
        <v>722</v>
      </c>
      <c r="C18" s="2" t="s">
        <v>55</v>
      </c>
      <c r="D18" s="107" t="s">
        <v>56</v>
      </c>
      <c r="E18" s="112" t="s">
        <v>25</v>
      </c>
      <c r="G18" s="123" t="s">
        <v>53</v>
      </c>
      <c r="H18" s="124" t="s">
        <v>53</v>
      </c>
      <c r="I18" s="137" t="str">
        <f t="shared" si="0"/>
        <v>NVT</v>
      </c>
    </row>
    <row r="19" spans="1:9" x14ac:dyDescent="0.25">
      <c r="A19" s="111" t="s">
        <v>547</v>
      </c>
      <c r="B19" s="1" t="s">
        <v>4</v>
      </c>
      <c r="C19" s="2" t="s">
        <v>548</v>
      </c>
      <c r="D19" s="107" t="s">
        <v>549</v>
      </c>
      <c r="E19" s="112" t="s">
        <v>359</v>
      </c>
      <c r="G19" s="123">
        <v>0.1</v>
      </c>
      <c r="H19" s="124" t="s">
        <v>53</v>
      </c>
      <c r="I19" s="137">
        <f t="shared" si="0"/>
        <v>0.1</v>
      </c>
    </row>
    <row r="20" spans="1:9" x14ac:dyDescent="0.25">
      <c r="A20" s="111" t="s">
        <v>550</v>
      </c>
      <c r="B20" s="1" t="s">
        <v>7</v>
      </c>
      <c r="C20" s="2" t="s">
        <v>551</v>
      </c>
      <c r="D20" s="107" t="s">
        <v>552</v>
      </c>
      <c r="E20" s="112" t="s">
        <v>359</v>
      </c>
      <c r="G20" s="123">
        <v>0.1</v>
      </c>
      <c r="H20" s="124" t="s">
        <v>53</v>
      </c>
      <c r="I20" s="137">
        <f t="shared" si="0"/>
        <v>0.1</v>
      </c>
    </row>
    <row r="21" spans="1:9" x14ac:dyDescent="0.25">
      <c r="A21" s="111" t="s">
        <v>547</v>
      </c>
      <c r="B21" s="1" t="s">
        <v>372</v>
      </c>
      <c r="C21" s="2" t="s">
        <v>373</v>
      </c>
      <c r="D21" s="107" t="s">
        <v>374</v>
      </c>
      <c r="E21" s="112" t="s">
        <v>359</v>
      </c>
      <c r="G21" s="123">
        <v>0.2</v>
      </c>
      <c r="H21" s="124" t="s">
        <v>53</v>
      </c>
      <c r="I21" s="137">
        <f t="shared" si="0"/>
        <v>0.2</v>
      </c>
    </row>
    <row r="22" spans="1:9" x14ac:dyDescent="0.25">
      <c r="A22" s="111" t="s">
        <v>566</v>
      </c>
      <c r="B22" s="1" t="s">
        <v>244</v>
      </c>
      <c r="C22" s="2" t="s">
        <v>703</v>
      </c>
      <c r="D22" s="107" t="s">
        <v>704</v>
      </c>
      <c r="E22" s="112" t="s">
        <v>262</v>
      </c>
      <c r="G22" s="123">
        <v>5.0000000000000001E-3</v>
      </c>
      <c r="H22" s="124">
        <v>4.0000000000000003E-5</v>
      </c>
      <c r="I22" s="137">
        <f t="shared" si="0"/>
        <v>4.0000000000000003E-5</v>
      </c>
    </row>
    <row r="23" spans="1:9" x14ac:dyDescent="0.25">
      <c r="A23" s="111" t="s">
        <v>566</v>
      </c>
      <c r="B23" s="1" t="s">
        <v>697</v>
      </c>
      <c r="C23" s="2" t="s">
        <v>698</v>
      </c>
      <c r="D23" s="107" t="s">
        <v>699</v>
      </c>
      <c r="E23" s="112" t="s">
        <v>262</v>
      </c>
      <c r="G23" s="123">
        <v>5.0000000000000001E-3</v>
      </c>
      <c r="H23" s="124">
        <v>5.0000000000000002E-5</v>
      </c>
      <c r="I23" s="137">
        <f t="shared" si="0"/>
        <v>5.0000000000000002E-5</v>
      </c>
    </row>
    <row r="24" spans="1:9" x14ac:dyDescent="0.25">
      <c r="A24" s="111" t="s">
        <v>566</v>
      </c>
      <c r="B24" s="1" t="s">
        <v>232</v>
      </c>
      <c r="C24" s="2" t="s">
        <v>8</v>
      </c>
      <c r="D24" s="107" t="s">
        <v>9</v>
      </c>
      <c r="E24" s="112" t="s">
        <v>3</v>
      </c>
      <c r="G24" s="123">
        <v>5.0000000000000001E-4</v>
      </c>
      <c r="H24" s="124" t="s">
        <v>53</v>
      </c>
      <c r="I24" s="137">
        <f t="shared" si="0"/>
        <v>5.0000000000000001E-4</v>
      </c>
    </row>
    <row r="25" spans="1:9" x14ac:dyDescent="0.25">
      <c r="A25" s="111" t="s">
        <v>566</v>
      </c>
      <c r="B25" s="1" t="s">
        <v>700</v>
      </c>
      <c r="C25" s="2" t="s">
        <v>701</v>
      </c>
      <c r="D25" s="107" t="s">
        <v>702</v>
      </c>
      <c r="E25" s="112" t="s">
        <v>262</v>
      </c>
      <c r="G25" s="123">
        <v>5.0000000000000001E-3</v>
      </c>
      <c r="H25" s="124">
        <v>2.0000000000000002E-5</v>
      </c>
      <c r="I25" s="137">
        <f t="shared" si="0"/>
        <v>2.0000000000000002E-5</v>
      </c>
    </row>
    <row r="26" spans="1:9" x14ac:dyDescent="0.25">
      <c r="A26" s="111" t="s">
        <v>566</v>
      </c>
      <c r="B26" s="1" t="s">
        <v>235</v>
      </c>
      <c r="C26" s="2" t="s">
        <v>11</v>
      </c>
      <c r="D26" s="107" t="s">
        <v>12</v>
      </c>
      <c r="E26" s="112" t="s">
        <v>3</v>
      </c>
      <c r="G26" s="123">
        <v>5.0000000000000001E-4</v>
      </c>
      <c r="H26" s="124" t="s">
        <v>53</v>
      </c>
      <c r="I26" s="137">
        <f t="shared" si="0"/>
        <v>5.0000000000000001E-4</v>
      </c>
    </row>
    <row r="27" spans="1:9" x14ac:dyDescent="0.25">
      <c r="A27" s="111" t="s">
        <v>566</v>
      </c>
      <c r="B27" s="1" t="s">
        <v>241</v>
      </c>
      <c r="C27" s="2" t="s">
        <v>20</v>
      </c>
      <c r="D27" s="107" t="s">
        <v>21</v>
      </c>
      <c r="E27" s="112" t="s">
        <v>3</v>
      </c>
      <c r="G27" s="123">
        <v>5.0000000000000001E-4</v>
      </c>
      <c r="H27" s="124" t="s">
        <v>53</v>
      </c>
      <c r="I27" s="137">
        <f t="shared" si="0"/>
        <v>5.0000000000000001E-4</v>
      </c>
    </row>
    <row r="28" spans="1:9" x14ac:dyDescent="0.25">
      <c r="A28" s="111" t="s">
        <v>566</v>
      </c>
      <c r="B28" s="1" t="s">
        <v>229</v>
      </c>
      <c r="C28" s="2" t="s">
        <v>5</v>
      </c>
      <c r="D28" s="107" t="s">
        <v>6</v>
      </c>
      <c r="E28" s="112" t="s">
        <v>3</v>
      </c>
      <c r="G28" s="123">
        <v>5.0000000000000001E-4</v>
      </c>
      <c r="H28" s="124" t="s">
        <v>53</v>
      </c>
      <c r="I28" s="137">
        <f t="shared" si="0"/>
        <v>5.0000000000000001E-4</v>
      </c>
    </row>
    <row r="29" spans="1:9" x14ac:dyDescent="0.25">
      <c r="A29" s="111" t="s">
        <v>566</v>
      </c>
      <c r="B29" s="1" t="s">
        <v>238</v>
      </c>
      <c r="C29" s="2" t="s">
        <v>17</v>
      </c>
      <c r="D29" s="107" t="s">
        <v>18</v>
      </c>
      <c r="E29" s="112" t="s">
        <v>3</v>
      </c>
      <c r="G29" s="123">
        <v>5.0000000000000001E-4</v>
      </c>
      <c r="H29" s="124" t="s">
        <v>53</v>
      </c>
      <c r="I29" s="137">
        <f t="shared" si="0"/>
        <v>5.0000000000000001E-4</v>
      </c>
    </row>
    <row r="30" spans="1:9" x14ac:dyDescent="0.25">
      <c r="A30" s="111" t="s">
        <v>566</v>
      </c>
      <c r="B30" s="1" t="s">
        <v>691</v>
      </c>
      <c r="C30" s="2" t="s">
        <v>692</v>
      </c>
      <c r="D30" s="107" t="s">
        <v>693</v>
      </c>
      <c r="E30" s="112" t="s">
        <v>262</v>
      </c>
      <c r="G30" s="123">
        <v>5.0000000000000001E-3</v>
      </c>
      <c r="H30" s="124">
        <v>3.0000000000000001E-5</v>
      </c>
      <c r="I30" s="137">
        <f t="shared" si="0"/>
        <v>3.0000000000000001E-5</v>
      </c>
    </row>
    <row r="31" spans="1:9" x14ac:dyDescent="0.25">
      <c r="A31" s="111" t="s">
        <v>566</v>
      </c>
      <c r="B31" s="1" t="s">
        <v>708</v>
      </c>
      <c r="C31" s="2" t="s">
        <v>709</v>
      </c>
      <c r="D31" s="107" t="s">
        <v>710</v>
      </c>
      <c r="E31" s="112" t="s">
        <v>262</v>
      </c>
      <c r="G31" s="123">
        <v>5.0000000000000001E-3</v>
      </c>
      <c r="H31" s="124">
        <v>3.0000000000000001E-5</v>
      </c>
      <c r="I31" s="137">
        <f t="shared" si="0"/>
        <v>3.0000000000000001E-5</v>
      </c>
    </row>
    <row r="32" spans="1:9" x14ac:dyDescent="0.25">
      <c r="A32" s="111" t="s">
        <v>547</v>
      </c>
      <c r="B32" s="1" t="s">
        <v>761</v>
      </c>
      <c r="C32" s="2" t="s">
        <v>323</v>
      </c>
      <c r="D32" s="107" t="s">
        <v>324</v>
      </c>
      <c r="E32" s="112" t="s">
        <v>321</v>
      </c>
      <c r="G32" s="123" t="s">
        <v>53</v>
      </c>
      <c r="H32" s="124" t="s">
        <v>53</v>
      </c>
      <c r="I32" s="137" t="str">
        <f t="shared" si="0"/>
        <v>NVT</v>
      </c>
    </row>
    <row r="33" spans="1:9" x14ac:dyDescent="0.25">
      <c r="A33" s="111" t="s">
        <v>547</v>
      </c>
      <c r="B33" s="1" t="s">
        <v>762</v>
      </c>
      <c r="C33" s="2" t="s">
        <v>326</v>
      </c>
      <c r="D33" s="107" t="s">
        <v>327</v>
      </c>
      <c r="E33" s="112" t="s">
        <v>321</v>
      </c>
      <c r="G33" s="123" t="s">
        <v>53</v>
      </c>
      <c r="H33" s="124" t="s">
        <v>53</v>
      </c>
      <c r="I33" s="137" t="str">
        <f t="shared" si="0"/>
        <v>NVT</v>
      </c>
    </row>
    <row r="34" spans="1:9" x14ac:dyDescent="0.25">
      <c r="A34" s="111" t="s">
        <v>547</v>
      </c>
      <c r="B34" s="1" t="s">
        <v>763</v>
      </c>
      <c r="C34" s="2" t="s">
        <v>329</v>
      </c>
      <c r="D34" s="107" t="s">
        <v>330</v>
      </c>
      <c r="E34" s="112" t="s">
        <v>321</v>
      </c>
      <c r="G34" s="123" t="s">
        <v>53</v>
      </c>
      <c r="H34" s="124" t="s">
        <v>53</v>
      </c>
      <c r="I34" s="137" t="str">
        <f t="shared" si="0"/>
        <v>NVT</v>
      </c>
    </row>
    <row r="35" spans="1:9" x14ac:dyDescent="0.25">
      <c r="A35" s="111" t="s">
        <v>547</v>
      </c>
      <c r="B35" s="1" t="s">
        <v>764</v>
      </c>
      <c r="C35" s="2" t="s">
        <v>332</v>
      </c>
      <c r="D35" s="107" t="s">
        <v>333</v>
      </c>
      <c r="E35" s="112" t="s">
        <v>321</v>
      </c>
      <c r="G35" s="123" t="s">
        <v>53</v>
      </c>
      <c r="H35" s="124" t="s">
        <v>53</v>
      </c>
      <c r="I35" s="137" t="str">
        <f t="shared" si="0"/>
        <v>NVT</v>
      </c>
    </row>
    <row r="36" spans="1:9" x14ac:dyDescent="0.25">
      <c r="A36" s="111" t="s">
        <v>547</v>
      </c>
      <c r="B36" s="1" t="s">
        <v>765</v>
      </c>
      <c r="C36" s="2" t="s">
        <v>335</v>
      </c>
      <c r="D36" s="107" t="s">
        <v>336</v>
      </c>
      <c r="E36" s="112" t="s">
        <v>321</v>
      </c>
      <c r="G36" s="123" t="s">
        <v>53</v>
      </c>
      <c r="H36" s="124" t="s">
        <v>53</v>
      </c>
      <c r="I36" s="137" t="str">
        <f t="shared" si="0"/>
        <v>NVT</v>
      </c>
    </row>
    <row r="37" spans="1:9" x14ac:dyDescent="0.25">
      <c r="A37" s="111" t="s">
        <v>547</v>
      </c>
      <c r="B37" s="1" t="s">
        <v>360</v>
      </c>
      <c r="C37" s="2" t="s">
        <v>338</v>
      </c>
      <c r="D37" s="107" t="s">
        <v>339</v>
      </c>
      <c r="E37" s="112" t="s">
        <v>321</v>
      </c>
      <c r="G37" s="123" t="s">
        <v>53</v>
      </c>
      <c r="H37" s="124" t="s">
        <v>53</v>
      </c>
      <c r="I37" s="137" t="str">
        <f t="shared" si="0"/>
        <v>NVT</v>
      </c>
    </row>
    <row r="38" spans="1:9" x14ac:dyDescent="0.25">
      <c r="A38" s="111" t="s">
        <v>547</v>
      </c>
      <c r="B38" s="1" t="s">
        <v>766</v>
      </c>
      <c r="C38" s="2" t="s">
        <v>341</v>
      </c>
      <c r="D38" s="107" t="s">
        <v>342</v>
      </c>
      <c r="E38" s="112" t="s">
        <v>321</v>
      </c>
      <c r="G38" s="123" t="s">
        <v>53</v>
      </c>
      <c r="H38" s="124" t="s">
        <v>53</v>
      </c>
      <c r="I38" s="137" t="str">
        <f t="shared" si="0"/>
        <v>NVT</v>
      </c>
    </row>
    <row r="39" spans="1:9" x14ac:dyDescent="0.25">
      <c r="A39" s="111" t="s">
        <v>547</v>
      </c>
      <c r="B39" s="1" t="s">
        <v>694</v>
      </c>
      <c r="C39" s="2" t="s">
        <v>695</v>
      </c>
      <c r="D39" s="107" t="s">
        <v>696</v>
      </c>
      <c r="E39" s="112" t="s">
        <v>262</v>
      </c>
      <c r="G39" s="123">
        <v>5.0000000000000001E-3</v>
      </c>
      <c r="H39" s="124">
        <v>2.0000000000000002E-5</v>
      </c>
      <c r="I39" s="137">
        <f t="shared" si="0"/>
        <v>2.0000000000000002E-5</v>
      </c>
    </row>
    <row r="40" spans="1:9" x14ac:dyDescent="0.25">
      <c r="A40" s="111" t="s">
        <v>757</v>
      </c>
      <c r="B40" s="1" t="s">
        <v>328</v>
      </c>
      <c r="C40" s="2" t="s">
        <v>84</v>
      </c>
      <c r="D40" s="107" t="s">
        <v>70</v>
      </c>
      <c r="E40" s="112" t="s">
        <v>25</v>
      </c>
      <c r="G40" s="123" t="s">
        <v>53</v>
      </c>
      <c r="H40" s="124" t="s">
        <v>53</v>
      </c>
      <c r="I40" s="137" t="str">
        <f t="shared" si="0"/>
        <v>NVT</v>
      </c>
    </row>
    <row r="41" spans="1:9" x14ac:dyDescent="0.25">
      <c r="A41" s="111" t="s">
        <v>757</v>
      </c>
      <c r="B41" s="1" t="s">
        <v>331</v>
      </c>
      <c r="C41" s="2" t="s">
        <v>86</v>
      </c>
      <c r="D41" s="107" t="s">
        <v>70</v>
      </c>
      <c r="E41" s="112" t="s">
        <v>25</v>
      </c>
      <c r="G41" s="123" t="s">
        <v>53</v>
      </c>
      <c r="H41" s="124" t="s">
        <v>53</v>
      </c>
      <c r="I41" s="137" t="str">
        <f t="shared" si="0"/>
        <v>NVT</v>
      </c>
    </row>
    <row r="42" spans="1:9" x14ac:dyDescent="0.25">
      <c r="A42" s="111" t="s">
        <v>757</v>
      </c>
      <c r="B42" s="1" t="s">
        <v>356</v>
      </c>
      <c r="C42" s="2" t="s">
        <v>103</v>
      </c>
      <c r="D42" s="107" t="s">
        <v>91</v>
      </c>
      <c r="E42" s="112" t="s">
        <v>25</v>
      </c>
      <c r="G42" s="123" t="s">
        <v>53</v>
      </c>
      <c r="H42" s="124" t="s">
        <v>53</v>
      </c>
      <c r="I42" s="137" t="str">
        <f t="shared" si="0"/>
        <v>NVT</v>
      </c>
    </row>
    <row r="43" spans="1:9" x14ac:dyDescent="0.25">
      <c r="A43" s="111" t="s">
        <v>757</v>
      </c>
      <c r="B43" s="1" t="s">
        <v>334</v>
      </c>
      <c r="C43" s="2" t="s">
        <v>88</v>
      </c>
      <c r="D43" s="107" t="s">
        <v>70</v>
      </c>
      <c r="E43" s="112" t="s">
        <v>25</v>
      </c>
      <c r="G43" s="123" t="s">
        <v>53</v>
      </c>
      <c r="H43" s="124" t="s">
        <v>53</v>
      </c>
      <c r="I43" s="137" t="str">
        <f t="shared" si="0"/>
        <v>NVT</v>
      </c>
    </row>
    <row r="44" spans="1:9" x14ac:dyDescent="0.25">
      <c r="A44" s="111" t="s">
        <v>566</v>
      </c>
      <c r="B44" s="1" t="s">
        <v>690</v>
      </c>
      <c r="C44" s="2" t="s">
        <v>14</v>
      </c>
      <c r="D44" s="107" t="s">
        <v>15</v>
      </c>
      <c r="E44" s="112" t="s">
        <v>3</v>
      </c>
      <c r="G44" s="123">
        <v>5.0000000000000001E-4</v>
      </c>
      <c r="H44" s="124" t="s">
        <v>53</v>
      </c>
      <c r="I44" s="137">
        <f t="shared" si="0"/>
        <v>5.0000000000000001E-4</v>
      </c>
    </row>
    <row r="45" spans="1:9" x14ac:dyDescent="0.25">
      <c r="A45" s="111" t="s">
        <v>566</v>
      </c>
      <c r="B45" s="1" t="s">
        <v>705</v>
      </c>
      <c r="C45" s="2" t="s">
        <v>706</v>
      </c>
      <c r="D45" s="107" t="s">
        <v>707</v>
      </c>
      <c r="E45" s="112" t="s">
        <v>262</v>
      </c>
      <c r="G45" s="123">
        <v>0.01</v>
      </c>
      <c r="H45" s="124">
        <v>4.0000000000000003E-5</v>
      </c>
      <c r="I45" s="137">
        <f t="shared" si="0"/>
        <v>4.0000000000000003E-5</v>
      </c>
    </row>
    <row r="46" spans="1:9" x14ac:dyDescent="0.25">
      <c r="A46" s="111" t="s">
        <v>553</v>
      </c>
      <c r="B46" s="1" t="s">
        <v>10</v>
      </c>
      <c r="C46" s="2" t="s">
        <v>554</v>
      </c>
      <c r="D46" s="107" t="s">
        <v>555</v>
      </c>
      <c r="E46" s="112" t="s">
        <v>262</v>
      </c>
      <c r="G46" s="123">
        <v>5.0000000000000001E-3</v>
      </c>
      <c r="H46" s="124">
        <v>2.0000000000000001E-4</v>
      </c>
      <c r="I46" s="137">
        <f t="shared" si="0"/>
        <v>2.0000000000000001E-4</v>
      </c>
    </row>
    <row r="47" spans="1:9" x14ac:dyDescent="0.25">
      <c r="A47" s="111" t="s">
        <v>550</v>
      </c>
      <c r="B47" s="1" t="s">
        <v>204</v>
      </c>
      <c r="C47" s="2" t="s">
        <v>660</v>
      </c>
      <c r="D47" s="107" t="s">
        <v>661</v>
      </c>
      <c r="E47" s="112" t="s">
        <v>104</v>
      </c>
      <c r="G47" s="123">
        <v>0.05</v>
      </c>
      <c r="H47" s="124" t="s">
        <v>53</v>
      </c>
      <c r="I47" s="137">
        <f t="shared" si="0"/>
        <v>0.05</v>
      </c>
    </row>
    <row r="48" spans="1:9" x14ac:dyDescent="0.25">
      <c r="A48" s="111" t="s">
        <v>547</v>
      </c>
      <c r="B48" s="1" t="s">
        <v>767</v>
      </c>
      <c r="C48" s="2" t="s">
        <v>344</v>
      </c>
      <c r="D48" s="107" t="s">
        <v>345</v>
      </c>
      <c r="E48" s="112" t="s">
        <v>321</v>
      </c>
      <c r="G48" s="123" t="s">
        <v>53</v>
      </c>
      <c r="H48" s="124" t="s">
        <v>53</v>
      </c>
      <c r="I48" s="137" t="str">
        <f t="shared" si="0"/>
        <v>NVT</v>
      </c>
    </row>
    <row r="49" spans="1:9" x14ac:dyDescent="0.25">
      <c r="A49" s="111" t="s">
        <v>547</v>
      </c>
      <c r="B49" s="1" t="s">
        <v>363</v>
      </c>
      <c r="C49" s="2" t="s">
        <v>347</v>
      </c>
      <c r="D49" s="107" t="s">
        <v>348</v>
      </c>
      <c r="E49" s="112" t="s">
        <v>321</v>
      </c>
      <c r="G49" s="123" t="s">
        <v>53</v>
      </c>
      <c r="H49" s="124" t="s">
        <v>53</v>
      </c>
      <c r="I49" s="137" t="str">
        <f t="shared" si="0"/>
        <v>NVT</v>
      </c>
    </row>
    <row r="50" spans="1:9" x14ac:dyDescent="0.25">
      <c r="A50" s="111" t="s">
        <v>547</v>
      </c>
      <c r="B50" s="1" t="s">
        <v>768</v>
      </c>
      <c r="C50" s="2" t="s">
        <v>350</v>
      </c>
      <c r="D50" s="107" t="s">
        <v>351</v>
      </c>
      <c r="E50" s="112" t="s">
        <v>321</v>
      </c>
      <c r="G50" s="123" t="s">
        <v>53</v>
      </c>
      <c r="H50" s="124" t="s">
        <v>53</v>
      </c>
      <c r="I50" s="137" t="str">
        <f t="shared" si="0"/>
        <v>NVT</v>
      </c>
    </row>
    <row r="51" spans="1:9" x14ac:dyDescent="0.25">
      <c r="A51" s="111" t="s">
        <v>547</v>
      </c>
      <c r="B51" s="1" t="s">
        <v>769</v>
      </c>
      <c r="C51" s="2" t="s">
        <v>353</v>
      </c>
      <c r="D51" s="107" t="s">
        <v>354</v>
      </c>
      <c r="E51" s="112" t="s">
        <v>321</v>
      </c>
      <c r="G51" s="123" t="s">
        <v>53</v>
      </c>
      <c r="H51" s="124" t="s">
        <v>53</v>
      </c>
      <c r="I51" s="137" t="str">
        <f t="shared" si="0"/>
        <v>NVT</v>
      </c>
    </row>
    <row r="52" spans="1:9" x14ac:dyDescent="0.25">
      <c r="A52" s="111" t="s">
        <v>553</v>
      </c>
      <c r="B52" s="1" t="s">
        <v>13</v>
      </c>
      <c r="C52" s="2" t="s">
        <v>556</v>
      </c>
      <c r="D52" s="107" t="s">
        <v>557</v>
      </c>
      <c r="E52" s="112" t="s">
        <v>262</v>
      </c>
      <c r="G52" s="123">
        <v>5.0000000000000001E-3</v>
      </c>
      <c r="H52" s="124">
        <v>2.9999999999999997E-4</v>
      </c>
      <c r="I52" s="137">
        <f t="shared" si="0"/>
        <v>2.9999999999999997E-4</v>
      </c>
    </row>
    <row r="53" spans="1:9" x14ac:dyDescent="0.25">
      <c r="A53" s="111" t="s">
        <v>553</v>
      </c>
      <c r="B53" s="1" t="s">
        <v>16</v>
      </c>
      <c r="C53" s="2" t="s">
        <v>558</v>
      </c>
      <c r="D53" s="107" t="s">
        <v>559</v>
      </c>
      <c r="E53" s="112" t="s">
        <v>262</v>
      </c>
      <c r="G53" s="123">
        <v>5.0000000000000001E-3</v>
      </c>
      <c r="H53" s="124">
        <v>2.0000000000000001E-4</v>
      </c>
      <c r="I53" s="137">
        <f t="shared" si="0"/>
        <v>2.0000000000000001E-4</v>
      </c>
    </row>
    <row r="54" spans="1:9" x14ac:dyDescent="0.25">
      <c r="A54" s="111" t="s">
        <v>553</v>
      </c>
      <c r="B54" s="1" t="s">
        <v>19</v>
      </c>
      <c r="C54" s="2" t="s">
        <v>264</v>
      </c>
      <c r="D54" s="107" t="s">
        <v>265</v>
      </c>
      <c r="E54" s="112" t="s">
        <v>262</v>
      </c>
      <c r="G54" s="123">
        <v>0.01</v>
      </c>
      <c r="H54" s="124">
        <v>9.0000000000000006E-5</v>
      </c>
      <c r="I54" s="137">
        <f t="shared" si="0"/>
        <v>9.0000000000000006E-5</v>
      </c>
    </row>
    <row r="55" spans="1:9" x14ac:dyDescent="0.25">
      <c r="A55" s="111" t="s">
        <v>550</v>
      </c>
      <c r="B55" s="1" t="s">
        <v>29</v>
      </c>
      <c r="C55" s="2" t="s">
        <v>562</v>
      </c>
      <c r="D55" s="107" t="s">
        <v>563</v>
      </c>
      <c r="E55" s="112" t="s">
        <v>104</v>
      </c>
      <c r="G55" s="123">
        <v>0.05</v>
      </c>
      <c r="H55" s="124" t="s">
        <v>53</v>
      </c>
      <c r="I55" s="137">
        <f t="shared" si="0"/>
        <v>0.05</v>
      </c>
    </row>
    <row r="56" spans="1:9" x14ac:dyDescent="0.25">
      <c r="A56" s="111" t="s">
        <v>547</v>
      </c>
      <c r="B56" s="1" t="s">
        <v>22</v>
      </c>
      <c r="C56" s="2" t="s">
        <v>109</v>
      </c>
      <c r="D56" s="107" t="s">
        <v>110</v>
      </c>
      <c r="E56" s="112" t="s">
        <v>104</v>
      </c>
      <c r="G56" s="123" t="s">
        <v>53</v>
      </c>
      <c r="H56" s="124" t="s">
        <v>53</v>
      </c>
      <c r="I56" s="137" t="str">
        <f t="shared" si="0"/>
        <v>NVT</v>
      </c>
    </row>
    <row r="57" spans="1:9" x14ac:dyDescent="0.25">
      <c r="A57" s="111" t="s">
        <v>547</v>
      </c>
      <c r="B57" s="1" t="s">
        <v>26</v>
      </c>
      <c r="C57" s="2" t="s">
        <v>560</v>
      </c>
      <c r="D57" s="107" t="s">
        <v>561</v>
      </c>
      <c r="E57" s="112" t="s">
        <v>104</v>
      </c>
      <c r="G57" s="123">
        <v>0.02</v>
      </c>
      <c r="H57" s="124" t="s">
        <v>53</v>
      </c>
      <c r="I57" s="137">
        <f t="shared" si="0"/>
        <v>0.02</v>
      </c>
    </row>
    <row r="58" spans="1:9" x14ac:dyDescent="0.25">
      <c r="A58" s="111" t="s">
        <v>547</v>
      </c>
      <c r="B58" s="1" t="s">
        <v>717</v>
      </c>
      <c r="C58" s="2" t="s">
        <v>208</v>
      </c>
      <c r="D58" s="107" t="s">
        <v>209</v>
      </c>
      <c r="E58" s="112" t="s">
        <v>104</v>
      </c>
      <c r="G58" s="123" t="s">
        <v>53</v>
      </c>
      <c r="H58" s="124">
        <v>0.1</v>
      </c>
      <c r="I58" s="137">
        <f t="shared" si="0"/>
        <v>0.1</v>
      </c>
    </row>
    <row r="59" spans="1:9" x14ac:dyDescent="0.25">
      <c r="A59" s="111" t="s">
        <v>547</v>
      </c>
      <c r="B59" s="1" t="s">
        <v>32</v>
      </c>
      <c r="C59" s="2" t="s">
        <v>564</v>
      </c>
      <c r="D59" s="107" t="s">
        <v>565</v>
      </c>
      <c r="E59" s="112" t="s">
        <v>104</v>
      </c>
      <c r="G59" s="123">
        <v>0.03</v>
      </c>
      <c r="H59" s="124">
        <v>5.0000000000000001E-3</v>
      </c>
      <c r="I59" s="137">
        <f t="shared" si="0"/>
        <v>5.0000000000000001E-3</v>
      </c>
    </row>
    <row r="60" spans="1:9" x14ac:dyDescent="0.25">
      <c r="A60" s="111" t="s">
        <v>550</v>
      </c>
      <c r="B60" s="1" t="s">
        <v>38</v>
      </c>
      <c r="C60" s="2" t="s">
        <v>112</v>
      </c>
      <c r="D60" s="107" t="s">
        <v>113</v>
      </c>
      <c r="E60" s="112" t="s">
        <v>104</v>
      </c>
      <c r="G60" s="123">
        <v>7.0000000000000007E-2</v>
      </c>
      <c r="H60" s="124" t="s">
        <v>53</v>
      </c>
      <c r="I60" s="137">
        <f t="shared" si="0"/>
        <v>7.0000000000000007E-2</v>
      </c>
    </row>
    <row r="61" spans="1:9" x14ac:dyDescent="0.25">
      <c r="A61" s="111" t="s">
        <v>547</v>
      </c>
      <c r="B61" s="1" t="s">
        <v>41</v>
      </c>
      <c r="C61" s="2" t="s">
        <v>115</v>
      </c>
      <c r="D61" s="107" t="s">
        <v>116</v>
      </c>
      <c r="E61" s="112" t="s">
        <v>104</v>
      </c>
      <c r="G61" s="123">
        <v>0.1</v>
      </c>
      <c r="H61" s="124">
        <v>3.0000000000000001E-3</v>
      </c>
      <c r="I61" s="137">
        <f t="shared" si="0"/>
        <v>3.0000000000000001E-3</v>
      </c>
    </row>
    <row r="62" spans="1:9" x14ac:dyDescent="0.25">
      <c r="A62" s="111" t="s">
        <v>547</v>
      </c>
      <c r="B62" s="1" t="s">
        <v>57</v>
      </c>
      <c r="C62" s="2" t="s">
        <v>571</v>
      </c>
      <c r="D62" s="107" t="s">
        <v>572</v>
      </c>
      <c r="E62" s="112" t="s">
        <v>104</v>
      </c>
      <c r="G62" s="123">
        <v>0.01</v>
      </c>
      <c r="H62" s="124">
        <v>1E-3</v>
      </c>
      <c r="I62" s="137">
        <f t="shared" si="0"/>
        <v>1E-3</v>
      </c>
    </row>
    <row r="63" spans="1:9" x14ac:dyDescent="0.25">
      <c r="A63" s="111" t="s">
        <v>553</v>
      </c>
      <c r="B63" s="1" t="s">
        <v>60</v>
      </c>
      <c r="C63" s="2" t="s">
        <v>266</v>
      </c>
      <c r="D63" s="107" t="s">
        <v>267</v>
      </c>
      <c r="E63" s="112" t="s">
        <v>262</v>
      </c>
      <c r="G63" s="123">
        <v>5.0000000000000001E-3</v>
      </c>
      <c r="H63" s="124">
        <v>2.9999999999999997E-4</v>
      </c>
      <c r="I63" s="137">
        <f t="shared" si="0"/>
        <v>2.9999999999999997E-4</v>
      </c>
    </row>
    <row r="64" spans="1:9" x14ac:dyDescent="0.25">
      <c r="A64" s="111" t="s">
        <v>550</v>
      </c>
      <c r="B64" s="1" t="s">
        <v>35</v>
      </c>
      <c r="C64" s="2" t="s">
        <v>27</v>
      </c>
      <c r="D64" s="107" t="s">
        <v>28</v>
      </c>
      <c r="E64" s="112" t="s">
        <v>25</v>
      </c>
      <c r="G64" s="123" t="s">
        <v>53</v>
      </c>
      <c r="H64" s="124" t="s">
        <v>53</v>
      </c>
      <c r="I64" s="137" t="str">
        <f t="shared" si="0"/>
        <v>NVT</v>
      </c>
    </row>
    <row r="65" spans="1:9" x14ac:dyDescent="0.25">
      <c r="A65" s="111" t="s">
        <v>566</v>
      </c>
      <c r="B65" s="1" t="s">
        <v>44</v>
      </c>
      <c r="C65" s="2" t="s">
        <v>567</v>
      </c>
      <c r="D65" s="107" t="s">
        <v>568</v>
      </c>
      <c r="E65" s="112" t="s">
        <v>262</v>
      </c>
      <c r="G65" s="123">
        <v>5.0000000000000001E-3</v>
      </c>
      <c r="H65" s="124">
        <v>5.0000000000000001E-4</v>
      </c>
      <c r="I65" s="137">
        <f t="shared" si="0"/>
        <v>5.0000000000000001E-4</v>
      </c>
    </row>
    <row r="66" spans="1:9" x14ac:dyDescent="0.25">
      <c r="A66" s="113" t="s">
        <v>547</v>
      </c>
      <c r="B66" s="5" t="s">
        <v>50</v>
      </c>
      <c r="C66" s="3" t="s">
        <v>30</v>
      </c>
      <c r="D66" s="108" t="s">
        <v>31</v>
      </c>
      <c r="E66" s="112" t="s">
        <v>25</v>
      </c>
      <c r="G66" s="123" t="s">
        <v>53</v>
      </c>
      <c r="H66" s="124" t="s">
        <v>53</v>
      </c>
      <c r="I66" s="137" t="str">
        <f t="shared" si="0"/>
        <v>NVT</v>
      </c>
    </row>
    <row r="67" spans="1:9" x14ac:dyDescent="0.25">
      <c r="A67" s="111" t="s">
        <v>566</v>
      </c>
      <c r="B67" s="1" t="s">
        <v>54</v>
      </c>
      <c r="C67" s="2" t="s">
        <v>569</v>
      </c>
      <c r="D67" s="107" t="s">
        <v>570</v>
      </c>
      <c r="E67" s="112" t="s">
        <v>262</v>
      </c>
      <c r="G67" s="123">
        <v>0.01</v>
      </c>
      <c r="H67" s="124">
        <v>6.0000000000000002E-5</v>
      </c>
      <c r="I67" s="137">
        <f t="shared" si="0"/>
        <v>6.0000000000000002E-5</v>
      </c>
    </row>
    <row r="68" spans="1:9" x14ac:dyDescent="0.25">
      <c r="A68" s="111" t="s">
        <v>550</v>
      </c>
      <c r="B68" s="1" t="s">
        <v>679</v>
      </c>
      <c r="C68" s="2" t="s">
        <v>680</v>
      </c>
      <c r="D68" s="107" t="s">
        <v>681</v>
      </c>
      <c r="E68" s="112" t="s">
        <v>772</v>
      </c>
      <c r="G68" s="123">
        <v>0.03</v>
      </c>
      <c r="H68" s="124" t="s">
        <v>53</v>
      </c>
      <c r="I68" s="137">
        <f t="shared" ref="I68:I131" si="1">IF(MIN(G68:H68)=0,"NVT",MIN(G68:H68))</f>
        <v>0.03</v>
      </c>
    </row>
    <row r="69" spans="1:9" x14ac:dyDescent="0.25">
      <c r="A69" s="111" t="s">
        <v>550</v>
      </c>
      <c r="B69" s="1" t="s">
        <v>263</v>
      </c>
      <c r="C69" s="2" t="s">
        <v>718</v>
      </c>
      <c r="D69" s="107" t="s">
        <v>719</v>
      </c>
      <c r="E69" s="112" t="s">
        <v>222</v>
      </c>
      <c r="G69" s="123">
        <v>0.1</v>
      </c>
      <c r="H69" s="124">
        <v>0.01</v>
      </c>
      <c r="I69" s="137">
        <f t="shared" si="1"/>
        <v>0.01</v>
      </c>
    </row>
    <row r="70" spans="1:9" x14ac:dyDescent="0.25">
      <c r="A70" s="111" t="s">
        <v>547</v>
      </c>
      <c r="B70" s="1" t="s">
        <v>63</v>
      </c>
      <c r="C70" s="2" t="s">
        <v>573</v>
      </c>
      <c r="D70" s="107" t="s">
        <v>574</v>
      </c>
      <c r="E70" s="112" t="s">
        <v>308</v>
      </c>
      <c r="G70" s="123">
        <v>0.01</v>
      </c>
      <c r="H70" s="124">
        <v>4.0000000000000001E-3</v>
      </c>
      <c r="I70" s="137">
        <f t="shared" si="1"/>
        <v>4.0000000000000001E-3</v>
      </c>
    </row>
    <row r="71" spans="1:9" x14ac:dyDescent="0.25">
      <c r="A71" s="111" t="s">
        <v>550</v>
      </c>
      <c r="B71" s="1" t="s">
        <v>66</v>
      </c>
      <c r="C71" s="2" t="s">
        <v>227</v>
      </c>
      <c r="D71" s="107" t="s">
        <v>228</v>
      </c>
      <c r="E71" s="112" t="s">
        <v>222</v>
      </c>
      <c r="G71" s="123">
        <v>1</v>
      </c>
      <c r="H71" s="124">
        <v>0.01</v>
      </c>
      <c r="I71" s="137">
        <f t="shared" si="1"/>
        <v>0.01</v>
      </c>
    </row>
    <row r="72" spans="1:9" x14ac:dyDescent="0.25">
      <c r="A72" s="111" t="s">
        <v>547</v>
      </c>
      <c r="B72" s="1" t="s">
        <v>68</v>
      </c>
      <c r="C72" s="2" t="s">
        <v>575</v>
      </c>
      <c r="D72" s="107" t="s">
        <v>576</v>
      </c>
      <c r="E72" s="112" t="s">
        <v>104</v>
      </c>
      <c r="G72" s="123">
        <v>0.01</v>
      </c>
      <c r="H72" s="124">
        <v>2E-3</v>
      </c>
      <c r="I72" s="137">
        <f t="shared" si="1"/>
        <v>2E-3</v>
      </c>
    </row>
    <row r="73" spans="1:9" x14ac:dyDescent="0.25">
      <c r="A73" s="111" t="s">
        <v>550</v>
      </c>
      <c r="B73" s="1" t="s">
        <v>596</v>
      </c>
      <c r="C73" s="2" t="s">
        <v>133</v>
      </c>
      <c r="D73" s="107" t="s">
        <v>134</v>
      </c>
      <c r="E73" s="112" t="s">
        <v>104</v>
      </c>
      <c r="G73" s="123">
        <v>0.02</v>
      </c>
      <c r="H73" s="124">
        <v>5.9999999999999995E-4</v>
      </c>
      <c r="I73" s="137">
        <f t="shared" si="1"/>
        <v>5.9999999999999995E-4</v>
      </c>
    </row>
    <row r="74" spans="1:9" x14ac:dyDescent="0.25">
      <c r="A74" s="111" t="s">
        <v>550</v>
      </c>
      <c r="B74" s="1" t="s">
        <v>102</v>
      </c>
      <c r="C74" s="2" t="s">
        <v>121</v>
      </c>
      <c r="D74" s="107" t="s">
        <v>122</v>
      </c>
      <c r="E74" s="112" t="s">
        <v>104</v>
      </c>
      <c r="G74" s="123">
        <v>0.02</v>
      </c>
      <c r="H74" s="124">
        <v>0.01</v>
      </c>
      <c r="I74" s="137">
        <f t="shared" si="1"/>
        <v>0.01</v>
      </c>
    </row>
    <row r="75" spans="1:9" x14ac:dyDescent="0.25">
      <c r="A75" s="111" t="s">
        <v>550</v>
      </c>
      <c r="B75" s="1" t="s">
        <v>73</v>
      </c>
      <c r="C75" s="2" t="s">
        <v>579</v>
      </c>
      <c r="D75" s="107" t="s">
        <v>580</v>
      </c>
      <c r="E75" s="112" t="s">
        <v>222</v>
      </c>
      <c r="G75" s="123">
        <v>0.5</v>
      </c>
      <c r="H75" s="124">
        <v>0.2</v>
      </c>
      <c r="I75" s="137">
        <f t="shared" si="1"/>
        <v>0.2</v>
      </c>
    </row>
    <row r="76" spans="1:9" x14ac:dyDescent="0.25">
      <c r="A76" s="111" t="s">
        <v>550</v>
      </c>
      <c r="B76" s="1" t="s">
        <v>87</v>
      </c>
      <c r="C76" s="2" t="s">
        <v>587</v>
      </c>
      <c r="D76" s="107" t="s">
        <v>588</v>
      </c>
      <c r="E76" s="112" t="s">
        <v>104</v>
      </c>
      <c r="G76" s="123">
        <v>0.05</v>
      </c>
      <c r="H76" s="124" t="s">
        <v>53</v>
      </c>
      <c r="I76" s="137">
        <f t="shared" si="1"/>
        <v>0.05</v>
      </c>
    </row>
    <row r="77" spans="1:9" x14ac:dyDescent="0.25">
      <c r="A77" s="111" t="s">
        <v>547</v>
      </c>
      <c r="B77" s="1" t="s">
        <v>85</v>
      </c>
      <c r="C77" s="2" t="s">
        <v>585</v>
      </c>
      <c r="D77" s="107" t="s">
        <v>586</v>
      </c>
      <c r="E77" s="112" t="s">
        <v>359</v>
      </c>
      <c r="G77" s="123">
        <v>0.1</v>
      </c>
      <c r="H77" s="124" t="s">
        <v>53</v>
      </c>
      <c r="I77" s="137">
        <f t="shared" si="1"/>
        <v>0.1</v>
      </c>
    </row>
    <row r="78" spans="1:9" x14ac:dyDescent="0.25">
      <c r="A78" s="111" t="s">
        <v>550</v>
      </c>
      <c r="B78" s="1" t="s">
        <v>75</v>
      </c>
      <c r="C78" s="2" t="s">
        <v>310</v>
      </c>
      <c r="D78" s="107" t="s">
        <v>311</v>
      </c>
      <c r="E78" s="112" t="s">
        <v>308</v>
      </c>
      <c r="G78" s="123">
        <v>0.01</v>
      </c>
      <c r="H78" s="124">
        <v>1E-3</v>
      </c>
      <c r="I78" s="137">
        <f t="shared" si="1"/>
        <v>1E-3</v>
      </c>
    </row>
    <row r="79" spans="1:9" x14ac:dyDescent="0.25">
      <c r="A79" s="111" t="s">
        <v>547</v>
      </c>
      <c r="B79" s="1" t="s">
        <v>77</v>
      </c>
      <c r="C79" s="2" t="s">
        <v>313</v>
      </c>
      <c r="D79" s="107" t="s">
        <v>314</v>
      </c>
      <c r="E79" s="112" t="s">
        <v>308</v>
      </c>
      <c r="G79" s="123">
        <v>0.01</v>
      </c>
      <c r="H79" s="124">
        <v>2E-3</v>
      </c>
      <c r="I79" s="137">
        <f t="shared" si="1"/>
        <v>2E-3</v>
      </c>
    </row>
    <row r="80" spans="1:9" x14ac:dyDescent="0.25">
      <c r="A80" s="111" t="s">
        <v>547</v>
      </c>
      <c r="B80" s="1" t="s">
        <v>79</v>
      </c>
      <c r="C80" s="2" t="s">
        <v>581</v>
      </c>
      <c r="D80" s="107" t="s">
        <v>582</v>
      </c>
      <c r="E80" s="112" t="s">
        <v>308</v>
      </c>
      <c r="G80" s="123">
        <v>0.01</v>
      </c>
      <c r="H80" s="124">
        <v>9.0000000000000006E-5</v>
      </c>
      <c r="I80" s="137">
        <f t="shared" si="1"/>
        <v>9.0000000000000006E-5</v>
      </c>
    </row>
    <row r="81" spans="1:9" x14ac:dyDescent="0.25">
      <c r="A81" s="111" t="s">
        <v>547</v>
      </c>
      <c r="B81" s="1" t="s">
        <v>94</v>
      </c>
      <c r="C81" s="2" t="s">
        <v>589</v>
      </c>
      <c r="D81" s="107" t="s">
        <v>590</v>
      </c>
      <c r="E81" s="112" t="s">
        <v>308</v>
      </c>
      <c r="G81" s="123">
        <v>0.01</v>
      </c>
      <c r="H81" s="124">
        <v>2.0000000000000001E-4</v>
      </c>
      <c r="I81" s="137">
        <f t="shared" si="1"/>
        <v>2.0000000000000001E-4</v>
      </c>
    </row>
    <row r="82" spans="1:9" x14ac:dyDescent="0.25">
      <c r="A82" s="111" t="s">
        <v>547</v>
      </c>
      <c r="B82" s="1" t="s">
        <v>100</v>
      </c>
      <c r="C82" s="2" t="s">
        <v>593</v>
      </c>
      <c r="D82" s="107" t="s">
        <v>594</v>
      </c>
      <c r="E82" s="112" t="s">
        <v>308</v>
      </c>
      <c r="G82" s="123">
        <v>0.01</v>
      </c>
      <c r="H82" s="124">
        <v>6.9999999999999994E-5</v>
      </c>
      <c r="I82" s="137">
        <f t="shared" si="1"/>
        <v>6.9999999999999994E-5</v>
      </c>
    </row>
    <row r="83" spans="1:9" x14ac:dyDescent="0.25">
      <c r="A83" s="111" t="s">
        <v>550</v>
      </c>
      <c r="B83" s="1" t="s">
        <v>89</v>
      </c>
      <c r="C83" s="2" t="s">
        <v>33</v>
      </c>
      <c r="D83" s="107" t="s">
        <v>34</v>
      </c>
      <c r="E83" s="112" t="s">
        <v>25</v>
      </c>
      <c r="G83" s="123" t="s">
        <v>53</v>
      </c>
      <c r="H83" s="124" t="s">
        <v>53</v>
      </c>
      <c r="I83" s="137" t="str">
        <f t="shared" si="1"/>
        <v>NVT</v>
      </c>
    </row>
    <row r="84" spans="1:9" x14ac:dyDescent="0.25">
      <c r="A84" s="111" t="s">
        <v>550</v>
      </c>
      <c r="B84" s="1" t="s">
        <v>81</v>
      </c>
      <c r="C84" s="2" t="s">
        <v>230</v>
      </c>
      <c r="D84" s="107" t="s">
        <v>231</v>
      </c>
      <c r="E84" s="112" t="s">
        <v>222</v>
      </c>
      <c r="G84" s="123">
        <v>0.1</v>
      </c>
      <c r="H84" s="124">
        <v>1E-3</v>
      </c>
      <c r="I84" s="137">
        <f t="shared" si="1"/>
        <v>1E-3</v>
      </c>
    </row>
    <row r="85" spans="1:9" x14ac:dyDescent="0.25">
      <c r="A85" s="111" t="s">
        <v>566</v>
      </c>
      <c r="B85" s="1" t="s">
        <v>83</v>
      </c>
      <c r="C85" s="2" t="s">
        <v>583</v>
      </c>
      <c r="D85" s="107" t="s">
        <v>584</v>
      </c>
      <c r="E85" s="112" t="s">
        <v>262</v>
      </c>
      <c r="G85" s="123">
        <v>5.0000000000000001E-3</v>
      </c>
      <c r="H85" s="124">
        <v>2.9999999999999997E-4</v>
      </c>
      <c r="I85" s="137">
        <f t="shared" si="1"/>
        <v>2.9999999999999997E-4</v>
      </c>
    </row>
    <row r="86" spans="1:9" x14ac:dyDescent="0.25">
      <c r="A86" s="113" t="s">
        <v>547</v>
      </c>
      <c r="B86" s="5" t="s">
        <v>96</v>
      </c>
      <c r="C86" s="3" t="s">
        <v>36</v>
      </c>
      <c r="D86" s="108" t="s">
        <v>37</v>
      </c>
      <c r="E86" s="112" t="s">
        <v>25</v>
      </c>
      <c r="G86" s="123" t="s">
        <v>53</v>
      </c>
      <c r="H86" s="124" t="s">
        <v>53</v>
      </c>
      <c r="I86" s="137" t="str">
        <f t="shared" si="1"/>
        <v>NVT</v>
      </c>
    </row>
    <row r="87" spans="1:9" x14ac:dyDescent="0.25">
      <c r="A87" s="111" t="s">
        <v>566</v>
      </c>
      <c r="B87" s="1" t="s">
        <v>98</v>
      </c>
      <c r="C87" s="2" t="s">
        <v>591</v>
      </c>
      <c r="D87" s="107" t="s">
        <v>592</v>
      </c>
      <c r="E87" s="112" t="s">
        <v>262</v>
      </c>
      <c r="G87" s="123">
        <v>5.0000000000000001E-3</v>
      </c>
      <c r="H87" s="124">
        <v>5.0000000000000002E-5</v>
      </c>
      <c r="I87" s="137">
        <f t="shared" si="1"/>
        <v>5.0000000000000002E-5</v>
      </c>
    </row>
    <row r="88" spans="1:9" x14ac:dyDescent="0.25">
      <c r="A88" s="111" t="s">
        <v>547</v>
      </c>
      <c r="B88" s="1" t="s">
        <v>92</v>
      </c>
      <c r="C88" s="2" t="s">
        <v>118</v>
      </c>
      <c r="D88" s="107" t="s">
        <v>119</v>
      </c>
      <c r="E88" s="112" t="s">
        <v>104</v>
      </c>
      <c r="G88" s="123">
        <v>0.05</v>
      </c>
      <c r="H88" s="124">
        <v>1E-3</v>
      </c>
      <c r="I88" s="137">
        <f t="shared" si="1"/>
        <v>1E-3</v>
      </c>
    </row>
    <row r="89" spans="1:9" x14ac:dyDescent="0.25">
      <c r="A89" s="111" t="s">
        <v>547</v>
      </c>
      <c r="B89" s="1" t="s">
        <v>150</v>
      </c>
      <c r="C89" s="2" t="s">
        <v>154</v>
      </c>
      <c r="D89" s="107" t="s">
        <v>155</v>
      </c>
      <c r="E89" s="112" t="s">
        <v>104</v>
      </c>
      <c r="G89" s="123">
        <v>1</v>
      </c>
      <c r="H89" s="124">
        <v>1</v>
      </c>
      <c r="I89" s="137">
        <f t="shared" si="1"/>
        <v>1</v>
      </c>
    </row>
    <row r="90" spans="1:9" x14ac:dyDescent="0.25">
      <c r="A90" s="111" t="s">
        <v>550</v>
      </c>
      <c r="B90" s="1" t="s">
        <v>71</v>
      </c>
      <c r="C90" s="2" t="s">
        <v>577</v>
      </c>
      <c r="D90" s="107" t="s">
        <v>578</v>
      </c>
      <c r="E90" s="112" t="s">
        <v>222</v>
      </c>
      <c r="G90" s="123">
        <v>10</v>
      </c>
      <c r="H90" s="125">
        <v>50</v>
      </c>
      <c r="I90" s="137">
        <f t="shared" si="1"/>
        <v>10</v>
      </c>
    </row>
    <row r="91" spans="1:9" x14ac:dyDescent="0.25">
      <c r="A91" s="111" t="s">
        <v>547</v>
      </c>
      <c r="B91" s="1" t="s">
        <v>720</v>
      </c>
      <c r="C91" s="4" t="s">
        <v>48</v>
      </c>
      <c r="D91" s="107" t="s">
        <v>49</v>
      </c>
      <c r="E91" s="112" t="s">
        <v>25</v>
      </c>
      <c r="G91" s="126" t="s">
        <v>53</v>
      </c>
      <c r="H91" s="124" t="s">
        <v>53</v>
      </c>
      <c r="I91" s="137" t="str">
        <f t="shared" si="1"/>
        <v>NVT</v>
      </c>
    </row>
    <row r="92" spans="1:9" x14ac:dyDescent="0.25">
      <c r="A92" s="111" t="s">
        <v>547</v>
      </c>
      <c r="B92" s="1" t="s">
        <v>117</v>
      </c>
      <c r="C92" s="2" t="s">
        <v>233</v>
      </c>
      <c r="D92" s="107" t="s">
        <v>234</v>
      </c>
      <c r="E92" s="112" t="s">
        <v>222</v>
      </c>
      <c r="G92" s="123">
        <v>0.05</v>
      </c>
      <c r="H92" s="124">
        <v>2E-3</v>
      </c>
      <c r="I92" s="137">
        <f t="shared" si="1"/>
        <v>2E-3</v>
      </c>
    </row>
    <row r="93" spans="1:9" x14ac:dyDescent="0.25">
      <c r="A93" s="111" t="s">
        <v>550</v>
      </c>
      <c r="B93" s="1" t="s">
        <v>603</v>
      </c>
      <c r="C93" s="2" t="s">
        <v>142</v>
      </c>
      <c r="D93" s="107" t="s">
        <v>143</v>
      </c>
      <c r="E93" s="112" t="s">
        <v>104</v>
      </c>
      <c r="G93" s="123" t="s">
        <v>53</v>
      </c>
      <c r="H93" s="124" t="s">
        <v>53</v>
      </c>
      <c r="I93" s="137" t="str">
        <f t="shared" si="1"/>
        <v>NVT</v>
      </c>
    </row>
    <row r="94" spans="1:9" x14ac:dyDescent="0.25">
      <c r="A94" s="111" t="s">
        <v>550</v>
      </c>
      <c r="B94" s="1" t="s">
        <v>604</v>
      </c>
      <c r="C94" s="2" t="s">
        <v>605</v>
      </c>
      <c r="D94" s="107" t="s">
        <v>606</v>
      </c>
      <c r="E94" s="112" t="s">
        <v>104</v>
      </c>
      <c r="G94" s="123">
        <v>0.01</v>
      </c>
      <c r="H94" s="124" t="s">
        <v>53</v>
      </c>
      <c r="I94" s="137">
        <f t="shared" si="1"/>
        <v>0.01</v>
      </c>
    </row>
    <row r="95" spans="1:9" x14ac:dyDescent="0.25">
      <c r="A95" s="111" t="s">
        <v>547</v>
      </c>
      <c r="B95" s="1" t="s">
        <v>132</v>
      </c>
      <c r="C95" s="2" t="s">
        <v>609</v>
      </c>
      <c r="D95" s="107" t="s">
        <v>610</v>
      </c>
      <c r="E95" s="112" t="s">
        <v>104</v>
      </c>
      <c r="G95" s="123">
        <v>0.02</v>
      </c>
      <c r="H95" s="124">
        <v>1E-3</v>
      </c>
      <c r="I95" s="137">
        <f t="shared" si="1"/>
        <v>1E-3</v>
      </c>
    </row>
    <row r="96" spans="1:9" x14ac:dyDescent="0.25">
      <c r="A96" s="111" t="s">
        <v>550</v>
      </c>
      <c r="B96" s="1" t="s">
        <v>135</v>
      </c>
      <c r="C96" s="2" t="s">
        <v>614</v>
      </c>
      <c r="D96" s="107" t="s">
        <v>615</v>
      </c>
      <c r="E96" s="112" t="s">
        <v>104</v>
      </c>
      <c r="G96" s="123">
        <v>0.01</v>
      </c>
      <c r="H96" s="124">
        <v>0.01</v>
      </c>
      <c r="I96" s="137">
        <f t="shared" si="1"/>
        <v>0.01</v>
      </c>
    </row>
    <row r="97" spans="1:9" x14ac:dyDescent="0.25">
      <c r="A97" s="111" t="s">
        <v>547</v>
      </c>
      <c r="B97" s="1" t="s">
        <v>111</v>
      </c>
      <c r="C97" s="2" t="s">
        <v>600</v>
      </c>
      <c r="D97" s="107" t="s">
        <v>601</v>
      </c>
      <c r="E97" s="112" t="s">
        <v>104</v>
      </c>
      <c r="G97" s="123">
        <v>0.01</v>
      </c>
      <c r="H97" s="124">
        <v>1E-3</v>
      </c>
      <c r="I97" s="137">
        <f t="shared" si="1"/>
        <v>1E-3</v>
      </c>
    </row>
    <row r="98" spans="1:9" x14ac:dyDescent="0.25">
      <c r="A98" s="111" t="s">
        <v>550</v>
      </c>
      <c r="B98" s="1" t="s">
        <v>138</v>
      </c>
      <c r="C98" s="2" t="s">
        <v>616</v>
      </c>
      <c r="D98" s="107" t="s">
        <v>617</v>
      </c>
      <c r="E98" s="112" t="s">
        <v>104</v>
      </c>
      <c r="G98" s="123">
        <v>0.01</v>
      </c>
      <c r="H98" s="124">
        <v>2.9999999999999997E-4</v>
      </c>
      <c r="I98" s="137">
        <f t="shared" si="1"/>
        <v>2.9999999999999997E-4</v>
      </c>
    </row>
    <row r="99" spans="1:9" x14ac:dyDescent="0.25">
      <c r="A99" s="111" t="s">
        <v>550</v>
      </c>
      <c r="B99" s="1" t="s">
        <v>611</v>
      </c>
      <c r="C99" s="2" t="s">
        <v>612</v>
      </c>
      <c r="D99" s="107" t="s">
        <v>613</v>
      </c>
      <c r="E99" s="112" t="s">
        <v>104</v>
      </c>
      <c r="G99" s="123">
        <v>0.06</v>
      </c>
      <c r="H99" s="124">
        <v>1E-3</v>
      </c>
      <c r="I99" s="137">
        <f t="shared" si="1"/>
        <v>1E-3</v>
      </c>
    </row>
    <row r="100" spans="1:9" x14ac:dyDescent="0.25">
      <c r="A100" s="111" t="s">
        <v>550</v>
      </c>
      <c r="B100" s="1" t="s">
        <v>618</v>
      </c>
      <c r="C100" s="2" t="s">
        <v>619</v>
      </c>
      <c r="D100" s="107" t="s">
        <v>620</v>
      </c>
      <c r="E100" s="112" t="s">
        <v>222</v>
      </c>
      <c r="G100" s="123">
        <v>0.5</v>
      </c>
      <c r="H100" s="124">
        <v>0.1</v>
      </c>
      <c r="I100" s="137">
        <f t="shared" si="1"/>
        <v>0.1</v>
      </c>
    </row>
    <row r="101" spans="1:9" x14ac:dyDescent="0.25">
      <c r="A101" s="111" t="s">
        <v>550</v>
      </c>
      <c r="B101" s="1" t="s">
        <v>129</v>
      </c>
      <c r="C101" s="2" t="s">
        <v>316</v>
      </c>
      <c r="D101" s="107" t="s">
        <v>317</v>
      </c>
      <c r="E101" s="112" t="s">
        <v>308</v>
      </c>
      <c r="G101" s="123">
        <v>0.01</v>
      </c>
      <c r="H101" s="124">
        <v>4.0000000000000001E-3</v>
      </c>
      <c r="I101" s="137">
        <f t="shared" si="1"/>
        <v>4.0000000000000001E-3</v>
      </c>
    </row>
    <row r="102" spans="1:9" x14ac:dyDescent="0.25">
      <c r="A102" s="111" t="s">
        <v>547</v>
      </c>
      <c r="B102" s="1" t="s">
        <v>622</v>
      </c>
      <c r="C102" s="2" t="s">
        <v>145</v>
      </c>
      <c r="D102" s="107" t="s">
        <v>146</v>
      </c>
      <c r="E102" s="112" t="s">
        <v>104</v>
      </c>
      <c r="G102" s="123">
        <v>0.01</v>
      </c>
      <c r="H102" s="124">
        <v>6.9999999999999999E-4</v>
      </c>
      <c r="I102" s="137">
        <f t="shared" si="1"/>
        <v>6.9999999999999999E-4</v>
      </c>
    </row>
    <row r="103" spans="1:9" x14ac:dyDescent="0.25">
      <c r="A103" s="111" t="s">
        <v>566</v>
      </c>
      <c r="B103" s="1" t="s">
        <v>153</v>
      </c>
      <c r="C103" s="2" t="s">
        <v>634</v>
      </c>
      <c r="D103" s="107" t="s">
        <v>635</v>
      </c>
      <c r="E103" s="112" t="s">
        <v>262</v>
      </c>
      <c r="G103" s="123">
        <v>5.0000000000000001E-3</v>
      </c>
      <c r="H103" s="124">
        <v>8.0000000000000007E-5</v>
      </c>
      <c r="I103" s="137">
        <f t="shared" si="1"/>
        <v>8.0000000000000007E-5</v>
      </c>
    </row>
    <row r="104" spans="1:9" x14ac:dyDescent="0.25">
      <c r="A104" s="111" t="s">
        <v>550</v>
      </c>
      <c r="B104" s="1" t="s">
        <v>636</v>
      </c>
      <c r="C104" s="2" t="s">
        <v>160</v>
      </c>
      <c r="D104" s="107" t="s">
        <v>161</v>
      </c>
      <c r="E104" s="112" t="s">
        <v>104</v>
      </c>
      <c r="G104" s="123">
        <v>0.02</v>
      </c>
      <c r="H104" s="124">
        <v>0.05</v>
      </c>
      <c r="I104" s="137">
        <f t="shared" si="1"/>
        <v>0.02</v>
      </c>
    </row>
    <row r="105" spans="1:9" x14ac:dyDescent="0.25">
      <c r="A105" s="111" t="s">
        <v>550</v>
      </c>
      <c r="B105" s="1" t="s">
        <v>623</v>
      </c>
      <c r="C105" s="2" t="s">
        <v>624</v>
      </c>
      <c r="D105" s="107" t="s">
        <v>625</v>
      </c>
      <c r="E105" s="112" t="s">
        <v>104</v>
      </c>
      <c r="G105" s="123">
        <v>0.01</v>
      </c>
      <c r="H105" s="124">
        <v>2.0000000000000001E-4</v>
      </c>
      <c r="I105" s="137">
        <f t="shared" si="1"/>
        <v>2.0000000000000001E-4</v>
      </c>
    </row>
    <row r="106" spans="1:9" x14ac:dyDescent="0.25">
      <c r="A106" s="111" t="s">
        <v>626</v>
      </c>
      <c r="B106" s="1" t="s">
        <v>627</v>
      </c>
      <c r="C106" s="2" t="s">
        <v>42</v>
      </c>
      <c r="D106" s="107" t="s">
        <v>43</v>
      </c>
      <c r="E106" s="112" t="s">
        <v>25</v>
      </c>
      <c r="G106" s="123" t="s">
        <v>53</v>
      </c>
      <c r="H106" s="124" t="s">
        <v>53</v>
      </c>
      <c r="I106" s="137" t="str">
        <f t="shared" si="1"/>
        <v>NVT</v>
      </c>
    </row>
    <row r="107" spans="1:9" x14ac:dyDescent="0.25">
      <c r="A107" s="111" t="s">
        <v>547</v>
      </c>
      <c r="B107" s="1" t="s">
        <v>628</v>
      </c>
      <c r="C107" s="2" t="s">
        <v>629</v>
      </c>
      <c r="D107" s="107" t="s">
        <v>630</v>
      </c>
      <c r="E107" s="112" t="s">
        <v>359</v>
      </c>
      <c r="G107" s="123">
        <v>0.2</v>
      </c>
      <c r="H107" s="124" t="s">
        <v>53</v>
      </c>
      <c r="I107" s="137">
        <f t="shared" si="1"/>
        <v>0.2</v>
      </c>
    </row>
    <row r="108" spans="1:9" x14ac:dyDescent="0.25">
      <c r="A108" s="111" t="s">
        <v>550</v>
      </c>
      <c r="B108" s="1" t="s">
        <v>147</v>
      </c>
      <c r="C108" s="2" t="s">
        <v>631</v>
      </c>
      <c r="D108" s="107" t="s">
        <v>632</v>
      </c>
      <c r="E108" s="112" t="s">
        <v>104</v>
      </c>
      <c r="G108" s="123">
        <v>0.05</v>
      </c>
      <c r="H108" s="124" t="s">
        <v>53</v>
      </c>
      <c r="I108" s="137">
        <f t="shared" si="1"/>
        <v>0.05</v>
      </c>
    </row>
    <row r="109" spans="1:9" x14ac:dyDescent="0.25">
      <c r="A109" s="111" t="s">
        <v>547</v>
      </c>
      <c r="B109" s="1" t="s">
        <v>633</v>
      </c>
      <c r="C109" s="2" t="s">
        <v>151</v>
      </c>
      <c r="D109" s="107" t="s">
        <v>152</v>
      </c>
      <c r="E109" s="112" t="s">
        <v>104</v>
      </c>
      <c r="G109" s="123">
        <v>0.02</v>
      </c>
      <c r="H109" s="124">
        <v>2.9999999999999997E-4</v>
      </c>
      <c r="I109" s="137">
        <f t="shared" si="1"/>
        <v>2.9999999999999997E-4</v>
      </c>
    </row>
    <row r="110" spans="1:9" x14ac:dyDescent="0.25">
      <c r="A110" s="111" t="s">
        <v>547</v>
      </c>
      <c r="B110" s="1" t="s">
        <v>144</v>
      </c>
      <c r="C110" s="2" t="s">
        <v>148</v>
      </c>
      <c r="D110" s="107" t="s">
        <v>149</v>
      </c>
      <c r="E110" s="112" t="s">
        <v>104</v>
      </c>
      <c r="G110" s="123" t="s">
        <v>53</v>
      </c>
      <c r="H110" s="124">
        <v>5.0000000000000001E-3</v>
      </c>
      <c r="I110" s="137">
        <f t="shared" si="1"/>
        <v>5.0000000000000001E-3</v>
      </c>
    </row>
    <row r="111" spans="1:9" x14ac:dyDescent="0.25">
      <c r="A111" s="111" t="s">
        <v>553</v>
      </c>
      <c r="B111" s="1" t="s">
        <v>156</v>
      </c>
      <c r="C111" s="2" t="s">
        <v>272</v>
      </c>
      <c r="D111" s="107" t="s">
        <v>273</v>
      </c>
      <c r="E111" s="112" t="s">
        <v>262</v>
      </c>
      <c r="G111" s="123">
        <v>5.0000000000000001E-3</v>
      </c>
      <c r="H111" s="124">
        <v>2.0000000000000001E-4</v>
      </c>
      <c r="I111" s="137">
        <f t="shared" si="1"/>
        <v>2.0000000000000001E-4</v>
      </c>
    </row>
    <row r="112" spans="1:9" x14ac:dyDescent="0.25">
      <c r="A112" s="111" t="s">
        <v>550</v>
      </c>
      <c r="B112" s="1" t="s">
        <v>637</v>
      </c>
      <c r="C112" s="2" t="s">
        <v>638</v>
      </c>
      <c r="D112" s="107" t="s">
        <v>639</v>
      </c>
      <c r="E112" s="112" t="s">
        <v>104</v>
      </c>
      <c r="G112" s="123">
        <v>0.01</v>
      </c>
      <c r="H112" s="124">
        <v>1E-3</v>
      </c>
      <c r="I112" s="137">
        <f t="shared" si="1"/>
        <v>1E-3</v>
      </c>
    </row>
    <row r="113" spans="1:9" x14ac:dyDescent="0.25">
      <c r="A113" s="111" t="s">
        <v>550</v>
      </c>
      <c r="B113" s="1" t="s">
        <v>159</v>
      </c>
      <c r="C113" s="2" t="s">
        <v>157</v>
      </c>
      <c r="D113" s="107" t="s">
        <v>158</v>
      </c>
      <c r="E113" s="112" t="s">
        <v>104</v>
      </c>
      <c r="G113" s="123">
        <v>0.03</v>
      </c>
      <c r="H113" s="124">
        <v>2.9999999999999997E-4</v>
      </c>
      <c r="I113" s="137">
        <f t="shared" si="1"/>
        <v>2.9999999999999997E-4</v>
      </c>
    </row>
    <row r="114" spans="1:9" x14ac:dyDescent="0.25">
      <c r="A114" s="111" t="s">
        <v>547</v>
      </c>
      <c r="B114" s="1" t="s">
        <v>162</v>
      </c>
      <c r="C114" s="2" t="s">
        <v>640</v>
      </c>
      <c r="D114" s="107" t="s">
        <v>641</v>
      </c>
      <c r="E114" s="112" t="s">
        <v>104</v>
      </c>
      <c r="G114" s="123">
        <v>0.01</v>
      </c>
      <c r="H114" s="124">
        <v>5.9999999999999995E-4</v>
      </c>
      <c r="I114" s="137">
        <f t="shared" si="1"/>
        <v>5.9999999999999995E-4</v>
      </c>
    </row>
    <row r="115" spans="1:9" x14ac:dyDescent="0.25">
      <c r="A115" s="111" t="s">
        <v>547</v>
      </c>
      <c r="B115" s="1" t="s">
        <v>168</v>
      </c>
      <c r="C115" s="2" t="s">
        <v>277</v>
      </c>
      <c r="D115" s="107" t="s">
        <v>278</v>
      </c>
      <c r="E115" s="112" t="s">
        <v>262</v>
      </c>
      <c r="G115" s="123">
        <v>5.0000000000000001E-3</v>
      </c>
      <c r="H115" s="124" t="s">
        <v>53</v>
      </c>
      <c r="I115" s="137">
        <f t="shared" si="1"/>
        <v>5.0000000000000001E-3</v>
      </c>
    </row>
    <row r="116" spans="1:9" x14ac:dyDescent="0.25">
      <c r="A116" s="111" t="s">
        <v>553</v>
      </c>
      <c r="B116" s="1" t="s">
        <v>165</v>
      </c>
      <c r="C116" s="2" t="s">
        <v>275</v>
      </c>
      <c r="D116" s="107" t="s">
        <v>276</v>
      </c>
      <c r="E116" s="112" t="s">
        <v>262</v>
      </c>
      <c r="G116" s="123">
        <v>5.0000000000000001E-3</v>
      </c>
      <c r="H116" s="124">
        <v>5.0000000000000001E-4</v>
      </c>
      <c r="I116" s="137">
        <f t="shared" si="1"/>
        <v>5.0000000000000001E-4</v>
      </c>
    </row>
    <row r="117" spans="1:9" x14ac:dyDescent="0.25">
      <c r="A117" s="111" t="s">
        <v>550</v>
      </c>
      <c r="B117" s="1" t="s">
        <v>171</v>
      </c>
      <c r="C117" s="2" t="s">
        <v>163</v>
      </c>
      <c r="D117" s="107" t="s">
        <v>164</v>
      </c>
      <c r="E117" s="112" t="s">
        <v>104</v>
      </c>
      <c r="G117" s="123">
        <v>0.01</v>
      </c>
      <c r="H117" s="124">
        <v>0.01</v>
      </c>
      <c r="I117" s="137">
        <f t="shared" si="1"/>
        <v>0.01</v>
      </c>
    </row>
    <row r="118" spans="1:9" x14ac:dyDescent="0.25">
      <c r="A118" s="111" t="s">
        <v>550</v>
      </c>
      <c r="B118" s="1" t="s">
        <v>597</v>
      </c>
      <c r="C118" s="2" t="s">
        <v>598</v>
      </c>
      <c r="D118" s="107" t="s">
        <v>599</v>
      </c>
      <c r="E118" s="112" t="s">
        <v>359</v>
      </c>
      <c r="G118" s="123">
        <v>0.2</v>
      </c>
      <c r="H118" s="124" t="s">
        <v>53</v>
      </c>
      <c r="I118" s="137">
        <f t="shared" si="1"/>
        <v>0.2</v>
      </c>
    </row>
    <row r="119" spans="1:9" x14ac:dyDescent="0.25">
      <c r="A119" s="111" t="s">
        <v>550</v>
      </c>
      <c r="B119" s="1" t="s">
        <v>177</v>
      </c>
      <c r="C119" s="2" t="s">
        <v>166</v>
      </c>
      <c r="D119" s="107" t="s">
        <v>167</v>
      </c>
      <c r="E119" s="112" t="s">
        <v>104</v>
      </c>
      <c r="G119" s="123">
        <v>0.01</v>
      </c>
      <c r="H119" s="124">
        <v>2.9999999999999997E-4</v>
      </c>
      <c r="I119" s="137">
        <f t="shared" si="1"/>
        <v>2.9999999999999997E-4</v>
      </c>
    </row>
    <row r="120" spans="1:9" x14ac:dyDescent="0.25">
      <c r="A120" s="111" t="s">
        <v>550</v>
      </c>
      <c r="B120" s="1" t="s">
        <v>174</v>
      </c>
      <c r="C120" s="2" t="s">
        <v>642</v>
      </c>
      <c r="D120" s="107" t="s">
        <v>643</v>
      </c>
      <c r="E120" s="112" t="s">
        <v>308</v>
      </c>
      <c r="G120" s="123">
        <v>0.01</v>
      </c>
      <c r="H120" s="124">
        <v>2E-3</v>
      </c>
      <c r="I120" s="137">
        <f t="shared" si="1"/>
        <v>2E-3</v>
      </c>
    </row>
    <row r="121" spans="1:9" x14ac:dyDescent="0.25">
      <c r="A121" s="111" t="s">
        <v>550</v>
      </c>
      <c r="B121" s="1" t="s">
        <v>180</v>
      </c>
      <c r="C121" s="2" t="s">
        <v>169</v>
      </c>
      <c r="D121" s="107" t="s">
        <v>170</v>
      </c>
      <c r="E121" s="112" t="s">
        <v>104</v>
      </c>
      <c r="G121" s="123">
        <v>0.1</v>
      </c>
      <c r="H121" s="124">
        <v>5.0000000000000001E-3</v>
      </c>
      <c r="I121" s="137">
        <f t="shared" si="1"/>
        <v>5.0000000000000001E-3</v>
      </c>
    </row>
    <row r="122" spans="1:9" x14ac:dyDescent="0.25">
      <c r="A122" s="111" t="s">
        <v>550</v>
      </c>
      <c r="B122" s="1" t="s">
        <v>644</v>
      </c>
      <c r="C122" s="2" t="s">
        <v>172</v>
      </c>
      <c r="D122" s="107" t="s">
        <v>173</v>
      </c>
      <c r="E122" s="112" t="s">
        <v>104</v>
      </c>
      <c r="G122" s="123">
        <v>0.02</v>
      </c>
      <c r="H122" s="124">
        <v>9.0000000000000006E-5</v>
      </c>
      <c r="I122" s="137">
        <f t="shared" si="1"/>
        <v>9.0000000000000006E-5</v>
      </c>
    </row>
    <row r="123" spans="1:9" x14ac:dyDescent="0.25">
      <c r="A123" s="111" t="s">
        <v>550</v>
      </c>
      <c r="B123" s="1" t="s">
        <v>183</v>
      </c>
      <c r="C123" s="2" t="s">
        <v>175</v>
      </c>
      <c r="D123" s="107" t="s">
        <v>176</v>
      </c>
      <c r="E123" s="112" t="s">
        <v>104</v>
      </c>
      <c r="G123" s="123">
        <v>0.01</v>
      </c>
      <c r="H123" s="124">
        <v>1E-3</v>
      </c>
      <c r="I123" s="137">
        <f t="shared" si="1"/>
        <v>1E-3</v>
      </c>
    </row>
    <row r="124" spans="1:9" x14ac:dyDescent="0.25">
      <c r="A124" s="114" t="s">
        <v>626</v>
      </c>
      <c r="B124" s="1" t="s">
        <v>756</v>
      </c>
      <c r="C124" s="2" t="s">
        <v>67</v>
      </c>
      <c r="D124" s="107"/>
      <c r="E124" s="112" t="s">
        <v>25</v>
      </c>
      <c r="G124" s="123" t="s">
        <v>53</v>
      </c>
      <c r="H124" s="124" t="s">
        <v>53</v>
      </c>
      <c r="I124" s="137" t="str">
        <f t="shared" si="1"/>
        <v>NVT</v>
      </c>
    </row>
    <row r="125" spans="1:9" x14ac:dyDescent="0.25">
      <c r="A125" s="111" t="s">
        <v>547</v>
      </c>
      <c r="B125" s="1" t="s">
        <v>186</v>
      </c>
      <c r="C125" s="2" t="s">
        <v>319</v>
      </c>
      <c r="D125" s="107" t="s">
        <v>320</v>
      </c>
      <c r="E125" s="112" t="s">
        <v>308</v>
      </c>
      <c r="G125" s="123">
        <v>0.01</v>
      </c>
      <c r="H125" s="124">
        <v>2E-3</v>
      </c>
      <c r="I125" s="137">
        <f t="shared" si="1"/>
        <v>2E-3</v>
      </c>
    </row>
    <row r="126" spans="1:9" x14ac:dyDescent="0.25">
      <c r="A126" s="111" t="s">
        <v>547</v>
      </c>
      <c r="B126" s="1" t="s">
        <v>120</v>
      </c>
      <c r="C126" s="2" t="s">
        <v>39</v>
      </c>
      <c r="D126" s="107" t="s">
        <v>40</v>
      </c>
      <c r="E126" s="112" t="s">
        <v>25</v>
      </c>
      <c r="G126" s="123" t="s">
        <v>53</v>
      </c>
      <c r="H126" s="124" t="s">
        <v>53</v>
      </c>
      <c r="I126" s="137" t="str">
        <f t="shared" si="1"/>
        <v>NVT</v>
      </c>
    </row>
    <row r="127" spans="1:9" x14ac:dyDescent="0.25">
      <c r="A127" s="111" t="s">
        <v>566</v>
      </c>
      <c r="B127" s="1" t="s">
        <v>123</v>
      </c>
      <c r="C127" s="2" t="s">
        <v>607</v>
      </c>
      <c r="D127" s="107" t="s">
        <v>608</v>
      </c>
      <c r="E127" s="112" t="s">
        <v>262</v>
      </c>
      <c r="G127" s="123">
        <v>0.01</v>
      </c>
      <c r="H127" s="124">
        <v>8.0000000000000007E-5</v>
      </c>
      <c r="I127" s="137">
        <f t="shared" si="1"/>
        <v>8.0000000000000007E-5</v>
      </c>
    </row>
    <row r="128" spans="1:9" x14ac:dyDescent="0.25">
      <c r="A128" s="111" t="s">
        <v>547</v>
      </c>
      <c r="B128" s="1" t="s">
        <v>648</v>
      </c>
      <c r="C128" s="4" t="s">
        <v>286</v>
      </c>
      <c r="D128" s="107" t="s">
        <v>287</v>
      </c>
      <c r="E128" s="112" t="s">
        <v>262</v>
      </c>
      <c r="G128" s="126">
        <v>0.01</v>
      </c>
      <c r="H128" s="124">
        <v>5.0000000000000002E-5</v>
      </c>
      <c r="I128" s="137">
        <f t="shared" si="1"/>
        <v>5.0000000000000002E-5</v>
      </c>
    </row>
    <row r="129" spans="1:9" x14ac:dyDescent="0.25">
      <c r="A129" s="111" t="s">
        <v>547</v>
      </c>
      <c r="B129" s="1" t="s">
        <v>126</v>
      </c>
      <c r="C129" s="4" t="s">
        <v>269</v>
      </c>
      <c r="D129" s="107" t="s">
        <v>270</v>
      </c>
      <c r="E129" s="112" t="s">
        <v>262</v>
      </c>
      <c r="G129" s="127">
        <v>5.0000000000000001E-3</v>
      </c>
      <c r="H129" s="124">
        <v>5.0000000000000002E-5</v>
      </c>
      <c r="I129" s="137">
        <f t="shared" si="1"/>
        <v>5.0000000000000002E-5</v>
      </c>
    </row>
    <row r="130" spans="1:9" x14ac:dyDescent="0.25">
      <c r="A130" s="111" t="s">
        <v>550</v>
      </c>
      <c r="B130" s="1" t="s">
        <v>646</v>
      </c>
      <c r="C130" s="2" t="s">
        <v>178</v>
      </c>
      <c r="D130" s="107" t="s">
        <v>179</v>
      </c>
      <c r="E130" s="112" t="s">
        <v>104</v>
      </c>
      <c r="G130" s="123">
        <v>0.01</v>
      </c>
      <c r="H130" s="124">
        <v>2.9999999999999997E-4</v>
      </c>
      <c r="I130" s="137">
        <f t="shared" si="1"/>
        <v>2.9999999999999997E-4</v>
      </c>
    </row>
    <row r="131" spans="1:9" x14ac:dyDescent="0.25">
      <c r="A131" s="111" t="s">
        <v>547</v>
      </c>
      <c r="B131" s="1" t="s">
        <v>189</v>
      </c>
      <c r="C131" s="2" t="s">
        <v>283</v>
      </c>
      <c r="D131" s="107" t="s">
        <v>284</v>
      </c>
      <c r="E131" s="112" t="s">
        <v>262</v>
      </c>
      <c r="G131" s="123">
        <v>5.0000000000000001E-3</v>
      </c>
      <c r="H131" s="124">
        <v>2.0000000000000001E-4</v>
      </c>
      <c r="I131" s="137">
        <f t="shared" si="1"/>
        <v>2.0000000000000001E-4</v>
      </c>
    </row>
    <row r="132" spans="1:9" x14ac:dyDescent="0.25">
      <c r="A132" s="111" t="s">
        <v>547</v>
      </c>
      <c r="B132" s="1" t="s">
        <v>649</v>
      </c>
      <c r="C132" s="2" t="s">
        <v>289</v>
      </c>
      <c r="D132" s="107" t="s">
        <v>290</v>
      </c>
      <c r="E132" s="112" t="s">
        <v>262</v>
      </c>
      <c r="G132" s="123">
        <v>5.0000000000000001E-3</v>
      </c>
      <c r="H132" s="124">
        <v>1E-3</v>
      </c>
      <c r="I132" s="137">
        <f t="shared" ref="I132:I195" si="2">IF(MIN(G132:H132)=0,"NVT",MIN(G132:H132))</f>
        <v>1E-3</v>
      </c>
    </row>
    <row r="133" spans="1:9" x14ac:dyDescent="0.25">
      <c r="A133" s="111" t="s">
        <v>550</v>
      </c>
      <c r="B133" s="1" t="s">
        <v>650</v>
      </c>
      <c r="C133" s="2" t="s">
        <v>181</v>
      </c>
      <c r="D133" s="107" t="s">
        <v>182</v>
      </c>
      <c r="E133" s="112" t="s">
        <v>104</v>
      </c>
      <c r="G133" s="123">
        <v>5.0000000000000001E-3</v>
      </c>
      <c r="H133" s="124">
        <v>5.0000000000000001E-4</v>
      </c>
      <c r="I133" s="137">
        <f t="shared" si="2"/>
        <v>5.0000000000000001E-4</v>
      </c>
    </row>
    <row r="134" spans="1:9" x14ac:dyDescent="0.25">
      <c r="A134" s="111" t="s">
        <v>547</v>
      </c>
      <c r="B134" s="1" t="s">
        <v>651</v>
      </c>
      <c r="C134" s="2" t="s">
        <v>652</v>
      </c>
      <c r="D134" s="107" t="s">
        <v>653</v>
      </c>
      <c r="E134" s="112" t="s">
        <v>308</v>
      </c>
      <c r="G134" s="123">
        <v>0.01</v>
      </c>
      <c r="H134" s="124">
        <v>2.0000000000000001E-4</v>
      </c>
      <c r="I134" s="137">
        <f t="shared" si="2"/>
        <v>2.0000000000000001E-4</v>
      </c>
    </row>
    <row r="135" spans="1:9" x14ac:dyDescent="0.25">
      <c r="A135" s="111" t="s">
        <v>547</v>
      </c>
      <c r="B135" s="1" t="s">
        <v>657</v>
      </c>
      <c r="C135" s="2" t="s">
        <v>184</v>
      </c>
      <c r="D135" s="107" t="s">
        <v>185</v>
      </c>
      <c r="E135" s="112" t="s">
        <v>104</v>
      </c>
      <c r="G135" s="123" t="s">
        <v>53</v>
      </c>
      <c r="H135" s="124">
        <v>5.0000000000000001E-3</v>
      </c>
      <c r="I135" s="137">
        <f t="shared" si="2"/>
        <v>5.0000000000000001E-3</v>
      </c>
    </row>
    <row r="136" spans="1:9" x14ac:dyDescent="0.25">
      <c r="A136" s="111" t="s">
        <v>553</v>
      </c>
      <c r="B136" s="1" t="s">
        <v>192</v>
      </c>
      <c r="C136" s="2" t="s">
        <v>292</v>
      </c>
      <c r="D136" s="107" t="s">
        <v>293</v>
      </c>
      <c r="E136" s="112" t="s">
        <v>262</v>
      </c>
      <c r="G136" s="123">
        <v>5.0000000000000001E-3</v>
      </c>
      <c r="H136" s="124">
        <v>2.9999999999999997E-4</v>
      </c>
      <c r="I136" s="137">
        <f t="shared" si="2"/>
        <v>2.9999999999999997E-4</v>
      </c>
    </row>
    <row r="137" spans="1:9" x14ac:dyDescent="0.25">
      <c r="A137" s="111" t="s">
        <v>547</v>
      </c>
      <c r="B137" s="1" t="s">
        <v>654</v>
      </c>
      <c r="C137" s="2" t="s">
        <v>655</v>
      </c>
      <c r="D137" s="107" t="s">
        <v>656</v>
      </c>
      <c r="E137" s="112" t="s">
        <v>104</v>
      </c>
      <c r="G137" s="123">
        <v>0.01</v>
      </c>
      <c r="H137" s="124">
        <v>2.9999999999999997E-4</v>
      </c>
      <c r="I137" s="137">
        <f t="shared" si="2"/>
        <v>2.9999999999999997E-4</v>
      </c>
    </row>
    <row r="138" spans="1:9" x14ac:dyDescent="0.25">
      <c r="A138" s="111" t="s">
        <v>550</v>
      </c>
      <c r="B138" s="1" t="s">
        <v>141</v>
      </c>
      <c r="C138" s="2" t="s">
        <v>236</v>
      </c>
      <c r="D138" s="107" t="s">
        <v>237</v>
      </c>
      <c r="E138" s="112" t="s">
        <v>222</v>
      </c>
      <c r="G138" s="123">
        <v>0.1</v>
      </c>
      <c r="H138" s="124">
        <v>5.0000000000000001E-3</v>
      </c>
      <c r="I138" s="137">
        <f t="shared" si="2"/>
        <v>5.0000000000000001E-3</v>
      </c>
    </row>
    <row r="139" spans="1:9" x14ac:dyDescent="0.25">
      <c r="A139" s="111" t="s">
        <v>550</v>
      </c>
      <c r="B139" s="1" t="s">
        <v>621</v>
      </c>
      <c r="C139" s="2" t="s">
        <v>239</v>
      </c>
      <c r="D139" s="107" t="s">
        <v>240</v>
      </c>
      <c r="E139" s="112" t="s">
        <v>222</v>
      </c>
      <c r="G139" s="123">
        <v>1</v>
      </c>
      <c r="H139" s="124">
        <v>0.3</v>
      </c>
      <c r="I139" s="137">
        <f t="shared" si="2"/>
        <v>0.3</v>
      </c>
    </row>
    <row r="140" spans="1:9" x14ac:dyDescent="0.25">
      <c r="A140" s="111" t="s">
        <v>547</v>
      </c>
      <c r="B140" s="1" t="s">
        <v>647</v>
      </c>
      <c r="C140" s="2" t="s">
        <v>242</v>
      </c>
      <c r="D140" s="107" t="s">
        <v>243</v>
      </c>
      <c r="E140" s="112" t="s">
        <v>222</v>
      </c>
      <c r="G140" s="123">
        <v>0.02</v>
      </c>
      <c r="H140" s="124">
        <v>1E-4</v>
      </c>
      <c r="I140" s="137">
        <f t="shared" si="2"/>
        <v>1E-4</v>
      </c>
    </row>
    <row r="141" spans="1:9" x14ac:dyDescent="0.25">
      <c r="A141" s="111" t="s">
        <v>550</v>
      </c>
      <c r="B141" s="1" t="s">
        <v>195</v>
      </c>
      <c r="C141" s="2" t="s">
        <v>187</v>
      </c>
      <c r="D141" s="107" t="s">
        <v>188</v>
      </c>
      <c r="E141" s="112" t="s">
        <v>104</v>
      </c>
      <c r="G141" s="123">
        <v>0.01</v>
      </c>
      <c r="H141" s="124">
        <v>5.0000000000000001E-3</v>
      </c>
      <c r="I141" s="137">
        <f t="shared" si="2"/>
        <v>5.0000000000000001E-3</v>
      </c>
    </row>
    <row r="142" spans="1:9" x14ac:dyDescent="0.25">
      <c r="A142" s="111" t="s">
        <v>550</v>
      </c>
      <c r="B142" s="1" t="s">
        <v>198</v>
      </c>
      <c r="C142" s="2" t="s">
        <v>658</v>
      </c>
      <c r="D142" s="107" t="s">
        <v>659</v>
      </c>
      <c r="E142" s="112" t="s">
        <v>104</v>
      </c>
      <c r="G142" s="123">
        <v>0.02</v>
      </c>
      <c r="H142" s="124">
        <v>2E-3</v>
      </c>
      <c r="I142" s="137">
        <f t="shared" si="2"/>
        <v>2E-3</v>
      </c>
    </row>
    <row r="143" spans="1:9" x14ac:dyDescent="0.25">
      <c r="A143" s="111" t="s">
        <v>547</v>
      </c>
      <c r="B143" s="1" t="s">
        <v>687</v>
      </c>
      <c r="C143" s="2" t="s">
        <v>688</v>
      </c>
      <c r="D143" s="107" t="s">
        <v>689</v>
      </c>
      <c r="E143" s="112" t="s">
        <v>222</v>
      </c>
      <c r="G143" s="123">
        <v>0.2</v>
      </c>
      <c r="H143" s="124">
        <v>0.02</v>
      </c>
      <c r="I143" s="137">
        <f t="shared" si="2"/>
        <v>0.02</v>
      </c>
    </row>
    <row r="144" spans="1:9" x14ac:dyDescent="0.25">
      <c r="A144" s="111" t="s">
        <v>550</v>
      </c>
      <c r="B144" s="1" t="s">
        <v>201</v>
      </c>
      <c r="C144" s="2" t="s">
        <v>190</v>
      </c>
      <c r="D144" s="107" t="s">
        <v>191</v>
      </c>
      <c r="E144" s="112" t="s">
        <v>104</v>
      </c>
      <c r="G144" s="123">
        <v>0.01</v>
      </c>
      <c r="H144" s="124">
        <v>1E-3</v>
      </c>
      <c r="I144" s="137">
        <f t="shared" si="2"/>
        <v>1E-3</v>
      </c>
    </row>
    <row r="145" spans="1:9" x14ac:dyDescent="0.25">
      <c r="A145" s="111" t="s">
        <v>550</v>
      </c>
      <c r="B145" s="1" t="s">
        <v>207</v>
      </c>
      <c r="C145" s="2" t="s">
        <v>662</v>
      </c>
      <c r="D145" s="107" t="s">
        <v>663</v>
      </c>
      <c r="E145" s="112" t="s">
        <v>104</v>
      </c>
      <c r="G145" s="123">
        <v>0.05</v>
      </c>
      <c r="H145" s="124" t="s">
        <v>53</v>
      </c>
      <c r="I145" s="137">
        <f t="shared" si="2"/>
        <v>0.05</v>
      </c>
    </row>
    <row r="146" spans="1:9" x14ac:dyDescent="0.25">
      <c r="A146" s="111" t="s">
        <v>550</v>
      </c>
      <c r="B146" s="1" t="s">
        <v>664</v>
      </c>
      <c r="C146" s="2" t="s">
        <v>665</v>
      </c>
      <c r="D146" s="107" t="s">
        <v>666</v>
      </c>
      <c r="E146" s="112" t="s">
        <v>104</v>
      </c>
      <c r="G146" s="123">
        <v>0.01</v>
      </c>
      <c r="H146" s="124">
        <v>1E-4</v>
      </c>
      <c r="I146" s="137">
        <f t="shared" si="2"/>
        <v>1E-4</v>
      </c>
    </row>
    <row r="147" spans="1:9" x14ac:dyDescent="0.25">
      <c r="A147" s="111" t="s">
        <v>550</v>
      </c>
      <c r="B147" s="1" t="s">
        <v>674</v>
      </c>
      <c r="C147" s="2" t="s">
        <v>675</v>
      </c>
      <c r="D147" s="107" t="s">
        <v>676</v>
      </c>
      <c r="E147" s="112" t="s">
        <v>104</v>
      </c>
      <c r="G147" s="123">
        <v>0.01</v>
      </c>
      <c r="H147" s="124">
        <v>2E-3</v>
      </c>
      <c r="I147" s="137">
        <f t="shared" si="2"/>
        <v>2E-3</v>
      </c>
    </row>
    <row r="148" spans="1:9" x14ac:dyDescent="0.25">
      <c r="A148" s="111" t="s">
        <v>550</v>
      </c>
      <c r="B148" s="1" t="s">
        <v>105</v>
      </c>
      <c r="C148" s="2" t="s">
        <v>124</v>
      </c>
      <c r="D148" s="107" t="s">
        <v>125</v>
      </c>
      <c r="E148" s="112" t="s">
        <v>104</v>
      </c>
      <c r="G148" s="123">
        <v>0.01</v>
      </c>
      <c r="H148" s="124" t="s">
        <v>53</v>
      </c>
      <c r="I148" s="137">
        <f t="shared" si="2"/>
        <v>0.01</v>
      </c>
    </row>
    <row r="149" spans="1:9" x14ac:dyDescent="0.25">
      <c r="A149" s="111" t="s">
        <v>550</v>
      </c>
      <c r="B149" s="1" t="s">
        <v>213</v>
      </c>
      <c r="C149" s="2" t="s">
        <v>193</v>
      </c>
      <c r="D149" s="107" t="s">
        <v>194</v>
      </c>
      <c r="E149" s="112" t="s">
        <v>104</v>
      </c>
      <c r="G149" s="123">
        <v>0.01</v>
      </c>
      <c r="H149" s="124">
        <v>2E-3</v>
      </c>
      <c r="I149" s="137">
        <f t="shared" si="2"/>
        <v>2E-3</v>
      </c>
    </row>
    <row r="150" spans="1:9" x14ac:dyDescent="0.25">
      <c r="A150" s="111" t="s">
        <v>550</v>
      </c>
      <c r="B150" s="1" t="s">
        <v>671</v>
      </c>
      <c r="C150" s="2" t="s">
        <v>672</v>
      </c>
      <c r="D150" s="107" t="s">
        <v>673</v>
      </c>
      <c r="E150" s="112" t="s">
        <v>222</v>
      </c>
      <c r="G150" s="123">
        <v>0.1</v>
      </c>
      <c r="H150" s="124">
        <v>0.1</v>
      </c>
      <c r="I150" s="137">
        <f t="shared" si="2"/>
        <v>0.1</v>
      </c>
    </row>
    <row r="151" spans="1:9" x14ac:dyDescent="0.25">
      <c r="A151" s="111" t="s">
        <v>550</v>
      </c>
      <c r="B151" s="1" t="s">
        <v>216</v>
      </c>
      <c r="C151" s="2" t="s">
        <v>669</v>
      </c>
      <c r="D151" s="107" t="s">
        <v>670</v>
      </c>
      <c r="E151" s="112" t="s">
        <v>104</v>
      </c>
      <c r="G151" s="123">
        <v>0.01</v>
      </c>
      <c r="H151" s="124">
        <v>1E-3</v>
      </c>
      <c r="I151" s="137">
        <f t="shared" si="2"/>
        <v>1E-3</v>
      </c>
    </row>
    <row r="152" spans="1:9" x14ac:dyDescent="0.25">
      <c r="A152" s="111" t="s">
        <v>547</v>
      </c>
      <c r="B152" s="1" t="s">
        <v>219</v>
      </c>
      <c r="C152" s="2" t="s">
        <v>677</v>
      </c>
      <c r="D152" s="107" t="s">
        <v>678</v>
      </c>
      <c r="E152" s="112" t="s">
        <v>308</v>
      </c>
      <c r="G152" s="123">
        <v>0.01</v>
      </c>
      <c r="H152" s="124">
        <v>0.03</v>
      </c>
      <c r="I152" s="137">
        <f t="shared" si="2"/>
        <v>0.01</v>
      </c>
    </row>
    <row r="153" spans="1:9" x14ac:dyDescent="0.25">
      <c r="A153" s="111" t="s">
        <v>547</v>
      </c>
      <c r="B153" s="1" t="s">
        <v>223</v>
      </c>
      <c r="C153" s="2" t="s">
        <v>682</v>
      </c>
      <c r="D153" s="107" t="s">
        <v>683</v>
      </c>
      <c r="E153" s="112" t="s">
        <v>222</v>
      </c>
      <c r="G153" s="123">
        <v>0.5</v>
      </c>
      <c r="H153" s="124">
        <v>0.08</v>
      </c>
      <c r="I153" s="137">
        <f t="shared" si="2"/>
        <v>0.08</v>
      </c>
    </row>
    <row r="154" spans="1:9" x14ac:dyDescent="0.25">
      <c r="A154" s="111" t="s">
        <v>547</v>
      </c>
      <c r="B154" s="1" t="s">
        <v>602</v>
      </c>
      <c r="C154" s="2" t="s">
        <v>139</v>
      </c>
      <c r="D154" s="107" t="s">
        <v>140</v>
      </c>
      <c r="E154" s="112" t="s">
        <v>104</v>
      </c>
      <c r="G154" s="123" t="s">
        <v>53</v>
      </c>
      <c r="H154" s="124" t="s">
        <v>53</v>
      </c>
      <c r="I154" s="137" t="str">
        <f t="shared" si="2"/>
        <v>NVT</v>
      </c>
    </row>
    <row r="155" spans="1:9" x14ac:dyDescent="0.25">
      <c r="A155" s="111" t="s">
        <v>550</v>
      </c>
      <c r="B155" s="1" t="s">
        <v>226</v>
      </c>
      <c r="C155" s="2" t="s">
        <v>45</v>
      </c>
      <c r="D155" s="107" t="s">
        <v>46</v>
      </c>
      <c r="E155" s="112" t="s">
        <v>25</v>
      </c>
      <c r="G155" s="123" t="s">
        <v>53</v>
      </c>
      <c r="H155" s="124" t="s">
        <v>53</v>
      </c>
      <c r="I155" s="137" t="str">
        <f t="shared" si="2"/>
        <v>NVT</v>
      </c>
    </row>
    <row r="156" spans="1:9" x14ac:dyDescent="0.25">
      <c r="A156" s="111" t="s">
        <v>550</v>
      </c>
      <c r="B156" s="1" t="s">
        <v>684</v>
      </c>
      <c r="C156" s="2" t="s">
        <v>685</v>
      </c>
      <c r="D156" s="107" t="s">
        <v>686</v>
      </c>
      <c r="E156" s="112" t="s">
        <v>104</v>
      </c>
      <c r="G156" s="123">
        <v>0.01</v>
      </c>
      <c r="H156" s="124" t="s">
        <v>53</v>
      </c>
      <c r="I156" s="137">
        <f t="shared" si="2"/>
        <v>0.01</v>
      </c>
    </row>
    <row r="157" spans="1:9" x14ac:dyDescent="0.25">
      <c r="A157" s="111" t="s">
        <v>550</v>
      </c>
      <c r="B157" s="1" t="s">
        <v>114</v>
      </c>
      <c r="C157" s="2" t="s">
        <v>136</v>
      </c>
      <c r="D157" s="107" t="s">
        <v>137</v>
      </c>
      <c r="E157" s="112" t="s">
        <v>104</v>
      </c>
      <c r="G157" s="123">
        <v>0.06</v>
      </c>
      <c r="H157" s="124">
        <v>5.0000000000000001E-3</v>
      </c>
      <c r="I157" s="137">
        <f t="shared" si="2"/>
        <v>5.0000000000000001E-3</v>
      </c>
    </row>
    <row r="158" spans="1:9" x14ac:dyDescent="0.25">
      <c r="A158" s="111" t="s">
        <v>550</v>
      </c>
      <c r="B158" s="1" t="s">
        <v>595</v>
      </c>
      <c r="C158" s="2" t="s">
        <v>130</v>
      </c>
      <c r="D158" s="107" t="s">
        <v>131</v>
      </c>
      <c r="E158" s="112" t="s">
        <v>104</v>
      </c>
      <c r="G158" s="123">
        <v>0.02</v>
      </c>
      <c r="H158" s="124">
        <v>0.01</v>
      </c>
      <c r="I158" s="137">
        <f t="shared" si="2"/>
        <v>0.01</v>
      </c>
    </row>
    <row r="159" spans="1:9" x14ac:dyDescent="0.25">
      <c r="A159" s="111" t="s">
        <v>547</v>
      </c>
      <c r="B159" s="1" t="s">
        <v>247</v>
      </c>
      <c r="C159" s="2" t="s">
        <v>295</v>
      </c>
      <c r="D159" s="107" t="s">
        <v>296</v>
      </c>
      <c r="E159" s="112" t="s">
        <v>262</v>
      </c>
      <c r="G159" s="123">
        <v>5.0000000000000001E-3</v>
      </c>
      <c r="H159" s="124">
        <v>2.0000000000000002E-5</v>
      </c>
      <c r="I159" s="137">
        <f t="shared" si="2"/>
        <v>2.0000000000000002E-5</v>
      </c>
    </row>
    <row r="160" spans="1:9" x14ac:dyDescent="0.25">
      <c r="A160" s="111" t="s">
        <v>547</v>
      </c>
      <c r="B160" s="1" t="s">
        <v>250</v>
      </c>
      <c r="C160" s="2" t="s">
        <v>106</v>
      </c>
      <c r="D160" s="107" t="s">
        <v>107</v>
      </c>
      <c r="E160" s="112" t="s">
        <v>104</v>
      </c>
      <c r="G160" s="123" t="s">
        <v>53</v>
      </c>
      <c r="H160" s="124">
        <v>0.1</v>
      </c>
      <c r="I160" s="137">
        <f t="shared" si="2"/>
        <v>0.1</v>
      </c>
    </row>
    <row r="161" spans="1:9" x14ac:dyDescent="0.25">
      <c r="A161" s="111" t="s">
        <v>711</v>
      </c>
      <c r="B161" s="6" t="s">
        <v>253</v>
      </c>
      <c r="C161" s="7" t="s">
        <v>357</v>
      </c>
      <c r="D161" s="107" t="s">
        <v>358</v>
      </c>
      <c r="E161" s="112" t="s">
        <v>355</v>
      </c>
      <c r="G161" s="128" t="s">
        <v>53</v>
      </c>
      <c r="H161" s="124">
        <v>4.0000000000000003E-5</v>
      </c>
      <c r="I161" s="137">
        <f t="shared" si="2"/>
        <v>4.0000000000000003E-5</v>
      </c>
    </row>
    <row r="162" spans="1:9" x14ac:dyDescent="0.25">
      <c r="A162" s="111" t="s">
        <v>550</v>
      </c>
      <c r="B162" s="1" t="s">
        <v>256</v>
      </c>
      <c r="C162" s="2" t="s">
        <v>712</v>
      </c>
      <c r="D162" s="107" t="s">
        <v>713</v>
      </c>
      <c r="E162" s="112" t="s">
        <v>104</v>
      </c>
      <c r="G162" s="123">
        <v>0.01</v>
      </c>
      <c r="H162" s="124">
        <v>2.9999999999999997E-4</v>
      </c>
      <c r="I162" s="137">
        <f t="shared" si="2"/>
        <v>2.9999999999999997E-4</v>
      </c>
    </row>
    <row r="163" spans="1:9" x14ac:dyDescent="0.25">
      <c r="A163" s="111" t="s">
        <v>550</v>
      </c>
      <c r="B163" s="1" t="s">
        <v>108</v>
      </c>
      <c r="C163" s="2" t="s">
        <v>127</v>
      </c>
      <c r="D163" s="107" t="s">
        <v>128</v>
      </c>
      <c r="E163" s="112" t="s">
        <v>104</v>
      </c>
      <c r="G163" s="123">
        <v>0.01</v>
      </c>
      <c r="H163" s="124">
        <v>1E-4</v>
      </c>
      <c r="I163" s="137">
        <f t="shared" si="2"/>
        <v>1E-4</v>
      </c>
    </row>
    <row r="164" spans="1:9" x14ac:dyDescent="0.25">
      <c r="A164" s="111" t="s">
        <v>550</v>
      </c>
      <c r="B164" s="1" t="s">
        <v>259</v>
      </c>
      <c r="C164" s="2" t="s">
        <v>196</v>
      </c>
      <c r="D164" s="107" t="s">
        <v>197</v>
      </c>
      <c r="E164" s="112" t="s">
        <v>104</v>
      </c>
      <c r="G164" s="123">
        <v>0.01</v>
      </c>
      <c r="H164" s="124" t="s">
        <v>53</v>
      </c>
      <c r="I164" s="137">
        <f t="shared" si="2"/>
        <v>0.01</v>
      </c>
    </row>
    <row r="165" spans="1:9" x14ac:dyDescent="0.25">
      <c r="A165" s="111" t="s">
        <v>550</v>
      </c>
      <c r="B165" s="1" t="s">
        <v>714</v>
      </c>
      <c r="C165" s="2" t="s">
        <v>199</v>
      </c>
      <c r="D165" s="107" t="s">
        <v>200</v>
      </c>
      <c r="E165" s="112" t="s">
        <v>104</v>
      </c>
      <c r="G165" s="123">
        <v>0.04</v>
      </c>
      <c r="H165" s="124">
        <v>2.0000000000000001E-4</v>
      </c>
      <c r="I165" s="137">
        <f t="shared" si="2"/>
        <v>2.0000000000000001E-4</v>
      </c>
    </row>
    <row r="166" spans="1:9" x14ac:dyDescent="0.25">
      <c r="A166" s="111" t="s">
        <v>550</v>
      </c>
      <c r="B166" s="1" t="s">
        <v>715</v>
      </c>
      <c r="C166" s="2" t="s">
        <v>202</v>
      </c>
      <c r="D166" s="107" t="s">
        <v>203</v>
      </c>
      <c r="E166" s="112" t="s">
        <v>104</v>
      </c>
      <c r="G166" s="123">
        <v>0.01</v>
      </c>
      <c r="H166" s="124">
        <v>1.0000000000000001E-5</v>
      </c>
      <c r="I166" s="137">
        <f t="shared" si="2"/>
        <v>1.0000000000000001E-5</v>
      </c>
    </row>
    <row r="167" spans="1:9" x14ac:dyDescent="0.25">
      <c r="A167" s="111" t="s">
        <v>547</v>
      </c>
      <c r="B167" s="1" t="s">
        <v>716</v>
      </c>
      <c r="C167" s="2" t="s">
        <v>205</v>
      </c>
      <c r="D167" s="107" t="s">
        <v>206</v>
      </c>
      <c r="E167" s="112" t="s">
        <v>104</v>
      </c>
      <c r="G167" s="123" t="s">
        <v>53</v>
      </c>
      <c r="H167" s="124">
        <v>1E-3</v>
      </c>
      <c r="I167" s="137">
        <f t="shared" si="2"/>
        <v>1E-3</v>
      </c>
    </row>
    <row r="168" spans="1:9" x14ac:dyDescent="0.25">
      <c r="A168" s="111" t="s">
        <v>550</v>
      </c>
      <c r="B168" s="1" t="s">
        <v>721</v>
      </c>
      <c r="C168" s="2" t="s">
        <v>245</v>
      </c>
      <c r="D168" s="107" t="s">
        <v>246</v>
      </c>
      <c r="E168" s="112" t="s">
        <v>222</v>
      </c>
      <c r="G168" s="123">
        <v>1</v>
      </c>
      <c r="H168" s="124">
        <v>0.01</v>
      </c>
      <c r="I168" s="137">
        <f t="shared" si="2"/>
        <v>0.01</v>
      </c>
    </row>
    <row r="169" spans="1:9" x14ac:dyDescent="0.25">
      <c r="A169" s="111" t="s">
        <v>547</v>
      </c>
      <c r="B169" s="1" t="s">
        <v>271</v>
      </c>
      <c r="C169" s="2" t="s">
        <v>723</v>
      </c>
      <c r="D169" s="107" t="s">
        <v>724</v>
      </c>
      <c r="E169" s="112" t="s">
        <v>104</v>
      </c>
      <c r="G169" s="123">
        <v>0.02</v>
      </c>
      <c r="H169" s="124">
        <v>1E-3</v>
      </c>
      <c r="I169" s="137">
        <f t="shared" si="2"/>
        <v>1E-3</v>
      </c>
    </row>
    <row r="170" spans="1:9" x14ac:dyDescent="0.25">
      <c r="A170" s="111" t="s">
        <v>550</v>
      </c>
      <c r="B170" s="1" t="s">
        <v>210</v>
      </c>
      <c r="C170" s="2" t="s">
        <v>667</v>
      </c>
      <c r="D170" s="107" t="s">
        <v>668</v>
      </c>
      <c r="E170" s="112" t="s">
        <v>104</v>
      </c>
      <c r="G170" s="123">
        <v>0.02</v>
      </c>
      <c r="H170" s="124">
        <v>5.0000000000000001E-4</v>
      </c>
      <c r="I170" s="137">
        <f t="shared" si="2"/>
        <v>5.0000000000000001E-4</v>
      </c>
    </row>
    <row r="171" spans="1:9" x14ac:dyDescent="0.25">
      <c r="A171" s="111" t="s">
        <v>553</v>
      </c>
      <c r="B171" s="1" t="s">
        <v>299</v>
      </c>
      <c r="C171" s="2" t="s">
        <v>298</v>
      </c>
      <c r="D171" s="107" t="s">
        <v>299</v>
      </c>
      <c r="E171" s="112" t="s">
        <v>262</v>
      </c>
      <c r="G171" s="123" t="s">
        <v>53</v>
      </c>
      <c r="H171" s="124" t="s">
        <v>53</v>
      </c>
      <c r="I171" s="137" t="str">
        <f t="shared" si="2"/>
        <v>NVT</v>
      </c>
    </row>
    <row r="172" spans="1:9" x14ac:dyDescent="0.25">
      <c r="A172" s="111" t="s">
        <v>566</v>
      </c>
      <c r="B172" s="1" t="s">
        <v>52</v>
      </c>
      <c r="C172" s="2" t="s">
        <v>51</v>
      </c>
      <c r="D172" s="107" t="s">
        <v>52</v>
      </c>
      <c r="E172" s="112" t="s">
        <v>25</v>
      </c>
      <c r="G172" s="123" t="s">
        <v>53</v>
      </c>
      <c r="H172" s="124" t="s">
        <v>53</v>
      </c>
      <c r="I172" s="137" t="str">
        <f t="shared" si="2"/>
        <v>NVT</v>
      </c>
    </row>
    <row r="173" spans="1:9" x14ac:dyDescent="0.25">
      <c r="A173" s="111" t="s">
        <v>566</v>
      </c>
      <c r="B173" s="1" t="s">
        <v>268</v>
      </c>
      <c r="C173" s="2" t="s">
        <v>304</v>
      </c>
      <c r="D173" s="107" t="s">
        <v>268</v>
      </c>
      <c r="E173" s="112" t="s">
        <v>262</v>
      </c>
      <c r="G173" s="123" t="s">
        <v>53</v>
      </c>
      <c r="H173" s="124" t="s">
        <v>53</v>
      </c>
      <c r="I173" s="137" t="str">
        <f t="shared" si="2"/>
        <v>NVT</v>
      </c>
    </row>
    <row r="174" spans="1:9" x14ac:dyDescent="0.25">
      <c r="A174" s="115" t="s">
        <v>553</v>
      </c>
      <c r="B174" s="155" t="s">
        <v>302</v>
      </c>
      <c r="C174" s="140" t="s">
        <v>301</v>
      </c>
      <c r="D174" s="156" t="s">
        <v>302</v>
      </c>
      <c r="E174" s="112" t="s">
        <v>262</v>
      </c>
      <c r="G174" s="123" t="s">
        <v>53</v>
      </c>
      <c r="H174" s="124" t="s">
        <v>53</v>
      </c>
      <c r="I174" s="137" t="str">
        <f t="shared" si="2"/>
        <v>NVT</v>
      </c>
    </row>
    <row r="175" spans="1:9" x14ac:dyDescent="0.25">
      <c r="A175" s="111" t="s">
        <v>566</v>
      </c>
      <c r="B175" s="1" t="s">
        <v>645</v>
      </c>
      <c r="C175" s="2" t="s">
        <v>280</v>
      </c>
      <c r="D175" s="107" t="s">
        <v>281</v>
      </c>
      <c r="E175" s="112" t="s">
        <v>25</v>
      </c>
      <c r="G175" s="123" t="s">
        <v>53</v>
      </c>
      <c r="H175" s="124" t="s">
        <v>53</v>
      </c>
      <c r="I175" s="137" t="str">
        <f t="shared" si="2"/>
        <v>NVT</v>
      </c>
    </row>
    <row r="176" spans="1:9" x14ac:dyDescent="0.25">
      <c r="A176" s="115" t="s">
        <v>566</v>
      </c>
      <c r="B176" s="155" t="s">
        <v>307</v>
      </c>
      <c r="C176" s="140" t="s">
        <v>306</v>
      </c>
      <c r="D176" s="156" t="s">
        <v>307</v>
      </c>
      <c r="E176" s="112" t="s">
        <v>262</v>
      </c>
      <c r="G176" s="123">
        <v>0.01</v>
      </c>
      <c r="H176" s="124" t="s">
        <v>53</v>
      </c>
      <c r="I176" s="137">
        <f t="shared" si="2"/>
        <v>0.01</v>
      </c>
    </row>
    <row r="177" spans="1:9" x14ac:dyDescent="0.25">
      <c r="A177" s="111" t="s">
        <v>566</v>
      </c>
      <c r="B177" s="1" t="s">
        <v>24</v>
      </c>
      <c r="C177" s="2" t="s">
        <v>23</v>
      </c>
      <c r="D177" s="107" t="s">
        <v>24</v>
      </c>
      <c r="E177" s="112" t="s">
        <v>3</v>
      </c>
      <c r="G177" s="123" t="s">
        <v>53</v>
      </c>
      <c r="H177" s="124" t="s">
        <v>53</v>
      </c>
      <c r="I177" s="137" t="str">
        <f t="shared" si="2"/>
        <v>NVT</v>
      </c>
    </row>
    <row r="178" spans="1:9" x14ac:dyDescent="0.25">
      <c r="A178" s="111" t="s">
        <v>626</v>
      </c>
      <c r="B178" s="1" t="s">
        <v>279</v>
      </c>
      <c r="C178" s="2" t="s">
        <v>361</v>
      </c>
      <c r="D178" s="107" t="s">
        <v>362</v>
      </c>
      <c r="E178" s="112" t="s">
        <v>359</v>
      </c>
      <c r="G178" s="123" t="s">
        <v>53</v>
      </c>
      <c r="H178" s="124" t="s">
        <v>53</v>
      </c>
      <c r="I178" s="137" t="str">
        <f t="shared" si="2"/>
        <v>NVT</v>
      </c>
    </row>
    <row r="179" spans="1:9" x14ac:dyDescent="0.25">
      <c r="A179" s="111" t="s">
        <v>550</v>
      </c>
      <c r="B179" s="1" t="s">
        <v>743</v>
      </c>
      <c r="C179" s="2" t="s">
        <v>217</v>
      </c>
      <c r="D179" s="107" t="s">
        <v>218</v>
      </c>
      <c r="E179" s="112" t="s">
        <v>104</v>
      </c>
      <c r="G179" s="123">
        <v>0.05</v>
      </c>
      <c r="H179" s="124" t="s">
        <v>53</v>
      </c>
      <c r="I179" s="137">
        <f t="shared" si="2"/>
        <v>0.05</v>
      </c>
    </row>
    <row r="180" spans="1:9" x14ac:dyDescent="0.25">
      <c r="A180" s="111" t="s">
        <v>550</v>
      </c>
      <c r="B180" s="1" t="s">
        <v>740</v>
      </c>
      <c r="C180" s="2" t="s">
        <v>741</v>
      </c>
      <c r="D180" s="107" t="s">
        <v>742</v>
      </c>
      <c r="E180" s="112" t="s">
        <v>222</v>
      </c>
      <c r="G180" s="123">
        <v>0.5</v>
      </c>
      <c r="H180" s="124">
        <v>2E-3</v>
      </c>
      <c r="I180" s="137">
        <f t="shared" si="2"/>
        <v>2E-3</v>
      </c>
    </row>
    <row r="181" spans="1:9" x14ac:dyDescent="0.25">
      <c r="A181" s="111" t="s">
        <v>547</v>
      </c>
      <c r="B181" s="1" t="s">
        <v>294</v>
      </c>
      <c r="C181" s="2" t="s">
        <v>744</v>
      </c>
      <c r="D181" s="107" t="s">
        <v>745</v>
      </c>
      <c r="E181" s="112" t="s">
        <v>104</v>
      </c>
      <c r="G181" s="123">
        <v>0.01</v>
      </c>
      <c r="H181" s="124">
        <v>5.0000000000000001E-3</v>
      </c>
      <c r="I181" s="137">
        <f t="shared" si="2"/>
        <v>5.0000000000000001E-3</v>
      </c>
    </row>
    <row r="182" spans="1:9" x14ac:dyDescent="0.25">
      <c r="A182" s="111" t="s">
        <v>550</v>
      </c>
      <c r="B182" s="1" t="s">
        <v>297</v>
      </c>
      <c r="C182" s="2" t="s">
        <v>746</v>
      </c>
      <c r="D182" s="107" t="s">
        <v>747</v>
      </c>
      <c r="E182" s="112" t="s">
        <v>104</v>
      </c>
      <c r="G182" s="123">
        <v>0.01</v>
      </c>
      <c r="H182" s="124">
        <v>2E-3</v>
      </c>
      <c r="I182" s="137">
        <f t="shared" si="2"/>
        <v>2E-3</v>
      </c>
    </row>
    <row r="183" spans="1:9" x14ac:dyDescent="0.25">
      <c r="A183" s="111" t="s">
        <v>553</v>
      </c>
      <c r="B183" s="1" t="s">
        <v>285</v>
      </c>
      <c r="C183" s="2" t="s">
        <v>729</v>
      </c>
      <c r="D183" s="107" t="s">
        <v>730</v>
      </c>
      <c r="E183" s="112" t="s">
        <v>359</v>
      </c>
      <c r="G183" s="123">
        <v>0.2</v>
      </c>
      <c r="H183" s="124" t="s">
        <v>53</v>
      </c>
      <c r="I183" s="137">
        <f t="shared" si="2"/>
        <v>0.2</v>
      </c>
    </row>
    <row r="184" spans="1:9" x14ac:dyDescent="0.25">
      <c r="A184" s="111" t="s">
        <v>553</v>
      </c>
      <c r="B184" s="1" t="s">
        <v>282</v>
      </c>
      <c r="C184" s="2" t="s">
        <v>727</v>
      </c>
      <c r="D184" s="107" t="s">
        <v>728</v>
      </c>
      <c r="E184" s="112" t="s">
        <v>359</v>
      </c>
      <c r="G184" s="123">
        <v>0.2</v>
      </c>
      <c r="H184" s="124" t="s">
        <v>53</v>
      </c>
      <c r="I184" s="137">
        <f t="shared" si="2"/>
        <v>0.2</v>
      </c>
    </row>
    <row r="185" spans="1:9" x14ac:dyDescent="0.25">
      <c r="A185" s="111" t="s">
        <v>550</v>
      </c>
      <c r="B185" s="1" t="s">
        <v>751</v>
      </c>
      <c r="C185" s="2" t="s">
        <v>251</v>
      </c>
      <c r="D185" s="107" t="s">
        <v>252</v>
      </c>
      <c r="E185" s="112" t="s">
        <v>222</v>
      </c>
      <c r="G185" s="123">
        <v>0.1</v>
      </c>
      <c r="H185" s="124">
        <v>2E-3</v>
      </c>
      <c r="I185" s="137">
        <f t="shared" si="2"/>
        <v>2E-3</v>
      </c>
    </row>
    <row r="186" spans="1:9" x14ac:dyDescent="0.25">
      <c r="A186" s="111" t="s">
        <v>550</v>
      </c>
      <c r="B186" s="1" t="s">
        <v>274</v>
      </c>
      <c r="C186" s="2" t="s">
        <v>725</v>
      </c>
      <c r="D186" s="107" t="s">
        <v>726</v>
      </c>
      <c r="E186" s="112" t="s">
        <v>222</v>
      </c>
      <c r="G186" s="123">
        <v>0.2</v>
      </c>
      <c r="H186" s="124">
        <v>0.1</v>
      </c>
      <c r="I186" s="137">
        <f t="shared" si="2"/>
        <v>0.1</v>
      </c>
    </row>
    <row r="187" spans="1:9" x14ac:dyDescent="0.25">
      <c r="A187" s="111" t="s">
        <v>550</v>
      </c>
      <c r="B187" s="1" t="s">
        <v>750</v>
      </c>
      <c r="C187" s="2" t="s">
        <v>248</v>
      </c>
      <c r="D187" s="107" t="s">
        <v>249</v>
      </c>
      <c r="E187" s="112" t="s">
        <v>222</v>
      </c>
      <c r="G187" s="123" t="s">
        <v>53</v>
      </c>
      <c r="H187" s="124">
        <v>0.4</v>
      </c>
      <c r="I187" s="137">
        <f t="shared" si="2"/>
        <v>0.4</v>
      </c>
    </row>
    <row r="188" spans="1:9" x14ac:dyDescent="0.25">
      <c r="A188" s="111" t="s">
        <v>550</v>
      </c>
      <c r="B188" s="1" t="s">
        <v>309</v>
      </c>
      <c r="C188" s="2" t="s">
        <v>752</v>
      </c>
      <c r="D188" s="107" t="s">
        <v>753</v>
      </c>
      <c r="E188" s="112" t="s">
        <v>104</v>
      </c>
      <c r="G188" s="123">
        <v>0.01</v>
      </c>
      <c r="H188" s="124">
        <v>3.0000000000000001E-3</v>
      </c>
      <c r="I188" s="137">
        <f t="shared" si="2"/>
        <v>3.0000000000000001E-3</v>
      </c>
    </row>
    <row r="189" spans="1:9" x14ac:dyDescent="0.25">
      <c r="A189" s="111" t="s">
        <v>566</v>
      </c>
      <c r="B189" s="1" t="s">
        <v>305</v>
      </c>
      <c r="C189" s="2" t="s">
        <v>748</v>
      </c>
      <c r="D189" s="107" t="s">
        <v>749</v>
      </c>
      <c r="E189" s="112" t="s">
        <v>262</v>
      </c>
      <c r="G189" s="123">
        <v>5.0000000000000001E-3</v>
      </c>
      <c r="H189" s="124">
        <v>6.9999999999999999E-4</v>
      </c>
      <c r="I189" s="137">
        <f t="shared" si="2"/>
        <v>6.9999999999999999E-4</v>
      </c>
    </row>
    <row r="190" spans="1:9" x14ac:dyDescent="0.25">
      <c r="A190" s="111" t="s">
        <v>550</v>
      </c>
      <c r="B190" s="1" t="s">
        <v>288</v>
      </c>
      <c r="C190" s="2" t="s">
        <v>211</v>
      </c>
      <c r="D190" s="107" t="s">
        <v>212</v>
      </c>
      <c r="E190" s="112" t="s">
        <v>104</v>
      </c>
      <c r="G190" s="123">
        <v>0.01</v>
      </c>
      <c r="H190" s="124">
        <v>4.0000000000000003E-5</v>
      </c>
      <c r="I190" s="137">
        <f t="shared" si="2"/>
        <v>4.0000000000000003E-5</v>
      </c>
    </row>
    <row r="191" spans="1:9" x14ac:dyDescent="0.25">
      <c r="A191" s="111" t="s">
        <v>550</v>
      </c>
      <c r="B191" s="1" t="s">
        <v>291</v>
      </c>
      <c r="C191" s="2" t="s">
        <v>58</v>
      </c>
      <c r="D191" s="107" t="s">
        <v>59</v>
      </c>
      <c r="E191" s="112" t="s">
        <v>25</v>
      </c>
      <c r="G191" s="123" t="s">
        <v>53</v>
      </c>
      <c r="H191" s="124">
        <v>0.1</v>
      </c>
      <c r="I191" s="137">
        <f t="shared" si="2"/>
        <v>0.1</v>
      </c>
    </row>
    <row r="192" spans="1:9" x14ac:dyDescent="0.25">
      <c r="A192" s="111" t="s">
        <v>566</v>
      </c>
      <c r="B192" s="1" t="s">
        <v>731</v>
      </c>
      <c r="C192" s="2" t="s">
        <v>61</v>
      </c>
      <c r="D192" s="107" t="s">
        <v>62</v>
      </c>
      <c r="E192" s="112" t="s">
        <v>25</v>
      </c>
      <c r="G192" s="123" t="s">
        <v>53</v>
      </c>
      <c r="H192" s="124">
        <v>4.0000000000000003E-5</v>
      </c>
      <c r="I192" s="137">
        <f t="shared" si="2"/>
        <v>4.0000000000000003E-5</v>
      </c>
    </row>
    <row r="193" spans="1:9" x14ac:dyDescent="0.25">
      <c r="A193" s="111" t="s">
        <v>547</v>
      </c>
      <c r="B193" s="1" t="s">
        <v>732</v>
      </c>
      <c r="C193" s="2" t="s">
        <v>364</v>
      </c>
      <c r="D193" s="107" t="s">
        <v>365</v>
      </c>
      <c r="E193" s="112" t="s">
        <v>359</v>
      </c>
      <c r="G193" s="123" t="s">
        <v>53</v>
      </c>
      <c r="H193" s="124" t="s">
        <v>53</v>
      </c>
      <c r="I193" s="137" t="str">
        <f t="shared" si="2"/>
        <v>NVT</v>
      </c>
    </row>
    <row r="194" spans="1:9" x14ac:dyDescent="0.25">
      <c r="A194" s="111" t="s">
        <v>553</v>
      </c>
      <c r="B194" s="1" t="s">
        <v>736</v>
      </c>
      <c r="C194" s="2" t="s">
        <v>737</v>
      </c>
      <c r="D194" s="107" t="s">
        <v>738</v>
      </c>
      <c r="E194" s="112" t="s">
        <v>359</v>
      </c>
      <c r="G194" s="123">
        <v>0.2</v>
      </c>
      <c r="H194" s="124" t="s">
        <v>53</v>
      </c>
      <c r="I194" s="137">
        <f t="shared" si="2"/>
        <v>0.2</v>
      </c>
    </row>
    <row r="195" spans="1:9" x14ac:dyDescent="0.25">
      <c r="A195" s="111" t="s">
        <v>550</v>
      </c>
      <c r="B195" s="1" t="s">
        <v>739</v>
      </c>
      <c r="C195" s="2" t="s">
        <v>214</v>
      </c>
      <c r="D195" s="107" t="s">
        <v>215</v>
      </c>
      <c r="E195" s="112" t="s">
        <v>104</v>
      </c>
      <c r="G195" s="123" t="s">
        <v>53</v>
      </c>
      <c r="H195" s="124" t="s">
        <v>53</v>
      </c>
      <c r="I195" s="137" t="str">
        <f t="shared" si="2"/>
        <v>NVT</v>
      </c>
    </row>
    <row r="196" spans="1:9" x14ac:dyDescent="0.25">
      <c r="A196" s="111" t="s">
        <v>547</v>
      </c>
      <c r="B196" s="1" t="s">
        <v>733</v>
      </c>
      <c r="C196" s="2" t="s">
        <v>734</v>
      </c>
      <c r="D196" s="107" t="s">
        <v>735</v>
      </c>
      <c r="E196" s="112" t="s">
        <v>359</v>
      </c>
      <c r="G196" s="123">
        <v>0.1</v>
      </c>
      <c r="H196" s="124" t="s">
        <v>53</v>
      </c>
      <c r="I196" s="137">
        <f t="shared" ref="I196:I202" si="3">IF(MIN(G196:H196)=0,"NVT",MIN(G196:H196))</f>
        <v>0.1</v>
      </c>
    </row>
    <row r="197" spans="1:9" x14ac:dyDescent="0.25">
      <c r="A197" s="111" t="s">
        <v>626</v>
      </c>
      <c r="B197" s="1" t="s">
        <v>303</v>
      </c>
      <c r="C197" s="2" t="s">
        <v>64</v>
      </c>
      <c r="D197" s="107" t="s">
        <v>65</v>
      </c>
      <c r="E197" s="112" t="s">
        <v>25</v>
      </c>
      <c r="G197" s="123" t="s">
        <v>53</v>
      </c>
      <c r="H197" s="124" t="s">
        <v>53</v>
      </c>
      <c r="I197" s="137" t="str">
        <f t="shared" si="3"/>
        <v>NVT</v>
      </c>
    </row>
    <row r="198" spans="1:9" x14ac:dyDescent="0.25">
      <c r="A198" s="111" t="s">
        <v>547</v>
      </c>
      <c r="B198" s="1" t="s">
        <v>300</v>
      </c>
      <c r="C198" s="2" t="s">
        <v>220</v>
      </c>
      <c r="D198" s="107" t="s">
        <v>221</v>
      </c>
      <c r="E198" s="112" t="s">
        <v>104</v>
      </c>
      <c r="G198" s="123">
        <v>0.02</v>
      </c>
      <c r="H198" s="124">
        <v>0.01</v>
      </c>
      <c r="I198" s="137">
        <f t="shared" si="3"/>
        <v>0.01</v>
      </c>
    </row>
    <row r="199" spans="1:9" x14ac:dyDescent="0.25">
      <c r="A199" s="111" t="s">
        <v>550</v>
      </c>
      <c r="B199" s="1" t="s">
        <v>312</v>
      </c>
      <c r="C199" s="2" t="s">
        <v>254</v>
      </c>
      <c r="D199" s="107" t="s">
        <v>255</v>
      </c>
      <c r="E199" s="112" t="s">
        <v>222</v>
      </c>
      <c r="G199" s="123">
        <v>0.1</v>
      </c>
      <c r="H199" s="124">
        <v>0.01</v>
      </c>
      <c r="I199" s="137">
        <f t="shared" si="3"/>
        <v>0.01</v>
      </c>
    </row>
    <row r="200" spans="1:9" x14ac:dyDescent="0.25">
      <c r="A200" s="111" t="s">
        <v>550</v>
      </c>
      <c r="B200" s="1" t="s">
        <v>754</v>
      </c>
      <c r="C200" s="2" t="s">
        <v>257</v>
      </c>
      <c r="D200" s="107" t="s">
        <v>258</v>
      </c>
      <c r="E200" s="112" t="s">
        <v>222</v>
      </c>
      <c r="G200" s="123">
        <v>5</v>
      </c>
      <c r="H200" s="124">
        <v>0.04</v>
      </c>
      <c r="I200" s="137">
        <f t="shared" si="3"/>
        <v>0.04</v>
      </c>
    </row>
    <row r="201" spans="1:9" x14ac:dyDescent="0.25">
      <c r="A201" s="111" t="s">
        <v>550</v>
      </c>
      <c r="B201" s="1" t="s">
        <v>47</v>
      </c>
      <c r="C201" s="2" t="s">
        <v>224</v>
      </c>
      <c r="D201" s="107" t="s">
        <v>225</v>
      </c>
      <c r="E201" s="112" t="s">
        <v>222</v>
      </c>
      <c r="G201" s="123">
        <v>0.2</v>
      </c>
      <c r="H201" s="124">
        <v>3.0000000000000001E-3</v>
      </c>
      <c r="I201" s="137">
        <f t="shared" si="3"/>
        <v>3.0000000000000001E-3</v>
      </c>
    </row>
    <row r="202" spans="1:9" ht="15.75" thickBot="1" x14ac:dyDescent="0.3">
      <c r="A202" s="116" t="s">
        <v>550</v>
      </c>
      <c r="B202" s="117" t="s">
        <v>755</v>
      </c>
      <c r="C202" s="118" t="s">
        <v>260</v>
      </c>
      <c r="D202" s="119" t="s">
        <v>261</v>
      </c>
      <c r="E202" s="120" t="s">
        <v>222</v>
      </c>
      <c r="G202" s="129">
        <v>4</v>
      </c>
      <c r="H202" s="130">
        <v>0.5</v>
      </c>
      <c r="I202" s="137">
        <f t="shared" si="3"/>
        <v>0.5</v>
      </c>
    </row>
    <row r="203" spans="1:9" ht="15.75" thickBot="1" x14ac:dyDescent="0.3"/>
    <row r="204" spans="1:9" ht="15.75" thickBot="1" x14ac:dyDescent="0.3">
      <c r="B204" s="354" t="s">
        <v>844</v>
      </c>
      <c r="C204" s="355"/>
      <c r="D204" s="355"/>
      <c r="E204" s="356"/>
      <c r="G204" s="354" t="s">
        <v>841</v>
      </c>
      <c r="H204" s="355"/>
      <c r="I204" s="357"/>
    </row>
    <row r="205" spans="1:9" ht="15.75" thickBot="1" x14ac:dyDescent="0.3">
      <c r="B205" s="157" t="s">
        <v>845</v>
      </c>
      <c r="C205" s="158" t="s">
        <v>846</v>
      </c>
      <c r="D205" s="159" t="s">
        <v>847</v>
      </c>
      <c r="E205" s="159" t="s">
        <v>0</v>
      </c>
      <c r="F205" s="152" t="s">
        <v>850</v>
      </c>
      <c r="G205" s="67" t="s">
        <v>848</v>
      </c>
      <c r="H205" s="142" t="s">
        <v>773</v>
      </c>
      <c r="I205" s="146" t="s">
        <v>843</v>
      </c>
    </row>
    <row r="206" spans="1:9" x14ac:dyDescent="0.25">
      <c r="B206" s="160" t="s">
        <v>776</v>
      </c>
      <c r="C206" s="133" t="s">
        <v>777</v>
      </c>
      <c r="D206" s="132" t="s">
        <v>778</v>
      </c>
      <c r="E206" s="139" t="s">
        <v>222</v>
      </c>
      <c r="F206" s="153" t="s">
        <v>779</v>
      </c>
      <c r="G206" s="145">
        <v>10</v>
      </c>
      <c r="H206" s="143">
        <v>2</v>
      </c>
      <c r="I206" s="137">
        <f t="shared" ref="I206:I269" si="4">IF(MIN(G206:H206)=0,"NVT",MIN(G206:H206))</f>
        <v>2</v>
      </c>
    </row>
    <row r="207" spans="1:9" x14ac:dyDescent="0.25">
      <c r="B207" s="161" t="s">
        <v>375</v>
      </c>
      <c r="C207" s="2" t="s">
        <v>376</v>
      </c>
      <c r="D207" s="1" t="s">
        <v>377</v>
      </c>
      <c r="E207" s="138" t="s">
        <v>222</v>
      </c>
      <c r="F207" s="154" t="s">
        <v>779</v>
      </c>
      <c r="G207" s="57" t="s">
        <v>53</v>
      </c>
      <c r="H207" s="144">
        <v>1E-3</v>
      </c>
      <c r="I207" s="137">
        <f t="shared" si="4"/>
        <v>1E-3</v>
      </c>
    </row>
    <row r="208" spans="1:9" x14ac:dyDescent="0.25">
      <c r="B208" s="161" t="s">
        <v>378</v>
      </c>
      <c r="C208" s="2" t="s">
        <v>379</v>
      </c>
      <c r="D208" s="1" t="s">
        <v>380</v>
      </c>
      <c r="E208" s="138" t="s">
        <v>222</v>
      </c>
      <c r="F208" s="154" t="s">
        <v>779</v>
      </c>
      <c r="G208" s="57" t="s">
        <v>53</v>
      </c>
      <c r="H208" s="144">
        <v>8.0000000000000002E-3</v>
      </c>
      <c r="I208" s="137">
        <f t="shared" si="4"/>
        <v>8.0000000000000002E-3</v>
      </c>
    </row>
    <row r="209" spans="2:9" x14ac:dyDescent="0.25">
      <c r="B209" s="161" t="s">
        <v>381</v>
      </c>
      <c r="C209" s="2" t="s">
        <v>382</v>
      </c>
      <c r="D209" s="1" t="s">
        <v>383</v>
      </c>
      <c r="E209" s="138" t="s">
        <v>222</v>
      </c>
      <c r="F209" s="154" t="s">
        <v>779</v>
      </c>
      <c r="G209" s="57" t="s">
        <v>53</v>
      </c>
      <c r="H209" s="144">
        <v>1E-3</v>
      </c>
      <c r="I209" s="137">
        <f t="shared" si="4"/>
        <v>1E-3</v>
      </c>
    </row>
    <row r="210" spans="2:9" x14ac:dyDescent="0.25">
      <c r="B210" s="161" t="s">
        <v>384</v>
      </c>
      <c r="C210" s="2" t="s">
        <v>385</v>
      </c>
      <c r="D210" s="1" t="s">
        <v>386</v>
      </c>
      <c r="E210" s="138" t="s">
        <v>222</v>
      </c>
      <c r="F210" s="154" t="s">
        <v>779</v>
      </c>
      <c r="G210" s="57" t="s">
        <v>53</v>
      </c>
      <c r="H210" s="144">
        <v>1E-3</v>
      </c>
      <c r="I210" s="137">
        <f t="shared" si="4"/>
        <v>1E-3</v>
      </c>
    </row>
    <row r="211" spans="2:9" x14ac:dyDescent="0.25">
      <c r="B211" s="161" t="s">
        <v>387</v>
      </c>
      <c r="C211" s="2" t="s">
        <v>388</v>
      </c>
      <c r="D211" s="1" t="s">
        <v>389</v>
      </c>
      <c r="E211" s="138" t="s">
        <v>222</v>
      </c>
      <c r="F211" s="154" t="s">
        <v>779</v>
      </c>
      <c r="G211" s="57" t="s">
        <v>53</v>
      </c>
      <c r="H211" s="144">
        <v>1E-3</v>
      </c>
      <c r="I211" s="137">
        <f t="shared" si="4"/>
        <v>1E-3</v>
      </c>
    </row>
    <row r="212" spans="2:9" x14ac:dyDescent="0.25">
      <c r="B212" s="161" t="s">
        <v>780</v>
      </c>
      <c r="C212" s="2" t="s">
        <v>781</v>
      </c>
      <c r="D212" s="1" t="s">
        <v>782</v>
      </c>
      <c r="E212" s="138" t="s">
        <v>222</v>
      </c>
      <c r="F212" s="154" t="s">
        <v>779</v>
      </c>
      <c r="G212" s="57">
        <v>0.01</v>
      </c>
      <c r="H212" s="144">
        <v>1</v>
      </c>
      <c r="I212" s="137">
        <f t="shared" si="4"/>
        <v>0.01</v>
      </c>
    </row>
    <row r="213" spans="2:9" x14ac:dyDescent="0.25">
      <c r="B213" s="161" t="s">
        <v>390</v>
      </c>
      <c r="C213" s="2" t="s">
        <v>391</v>
      </c>
      <c r="D213" s="1" t="s">
        <v>392</v>
      </c>
      <c r="E213" s="138" t="s">
        <v>222</v>
      </c>
      <c r="F213" s="154" t="s">
        <v>779</v>
      </c>
      <c r="G213" s="57" t="s">
        <v>53</v>
      </c>
      <c r="H213" s="144">
        <v>0.01</v>
      </c>
      <c r="I213" s="137">
        <f t="shared" si="4"/>
        <v>0.01</v>
      </c>
    </row>
    <row r="214" spans="2:9" x14ac:dyDescent="0.25">
      <c r="B214" s="161" t="s">
        <v>393</v>
      </c>
      <c r="C214" s="2" t="s">
        <v>394</v>
      </c>
      <c r="D214" s="1" t="s">
        <v>395</v>
      </c>
      <c r="E214" s="138" t="s">
        <v>222</v>
      </c>
      <c r="F214" s="154" t="s">
        <v>779</v>
      </c>
      <c r="G214" s="57" t="s">
        <v>53</v>
      </c>
      <c r="H214" s="144">
        <v>1E-3</v>
      </c>
      <c r="I214" s="137">
        <f t="shared" si="4"/>
        <v>1E-3</v>
      </c>
    </row>
    <row r="215" spans="2:9" x14ac:dyDescent="0.25">
      <c r="B215" s="161" t="e">
        <v>#N/A</v>
      </c>
      <c r="C215" s="2" t="s">
        <v>396</v>
      </c>
      <c r="D215" s="1" t="s">
        <v>397</v>
      </c>
      <c r="E215" s="138" t="s">
        <v>222</v>
      </c>
      <c r="F215" s="154" t="s">
        <v>779</v>
      </c>
      <c r="G215" s="57" t="s">
        <v>53</v>
      </c>
      <c r="H215" s="144">
        <v>0.1</v>
      </c>
      <c r="I215" s="137">
        <f t="shared" si="4"/>
        <v>0.1</v>
      </c>
    </row>
    <row r="216" spans="2:9" x14ac:dyDescent="0.25">
      <c r="B216" s="161" t="s">
        <v>393</v>
      </c>
      <c r="C216" s="2" t="s">
        <v>394</v>
      </c>
      <c r="D216" s="1" t="s">
        <v>395</v>
      </c>
      <c r="E216" s="138" t="s">
        <v>222</v>
      </c>
      <c r="F216" s="154" t="s">
        <v>779</v>
      </c>
      <c r="G216" s="57" t="s">
        <v>53</v>
      </c>
      <c r="H216" s="144">
        <v>5.0000000000000001E-3</v>
      </c>
      <c r="I216" s="137">
        <f t="shared" si="4"/>
        <v>5.0000000000000001E-3</v>
      </c>
    </row>
    <row r="217" spans="2:9" x14ac:dyDescent="0.25">
      <c r="B217" s="161" t="s">
        <v>398</v>
      </c>
      <c r="C217" s="2" t="s">
        <v>399</v>
      </c>
      <c r="D217" s="1" t="s">
        <v>400</v>
      </c>
      <c r="E217" s="138" t="s">
        <v>222</v>
      </c>
      <c r="F217" s="154" t="s">
        <v>779</v>
      </c>
      <c r="G217" s="57" t="s">
        <v>53</v>
      </c>
      <c r="H217" s="144">
        <v>1E-3</v>
      </c>
      <c r="I217" s="137">
        <f t="shared" si="4"/>
        <v>1E-3</v>
      </c>
    </row>
    <row r="218" spans="2:9" x14ac:dyDescent="0.25">
      <c r="B218" s="161" t="s">
        <v>401</v>
      </c>
      <c r="C218" s="2" t="s">
        <v>402</v>
      </c>
      <c r="D218" s="1" t="s">
        <v>403</v>
      </c>
      <c r="E218" s="138" t="s">
        <v>222</v>
      </c>
      <c r="F218" s="154" t="s">
        <v>779</v>
      </c>
      <c r="G218" s="57" t="s">
        <v>53</v>
      </c>
      <c r="H218" s="144">
        <v>1E-3</v>
      </c>
      <c r="I218" s="137">
        <f t="shared" si="4"/>
        <v>1E-3</v>
      </c>
    </row>
    <row r="219" spans="2:9" x14ac:dyDescent="0.25">
      <c r="B219" s="161" t="s">
        <v>783</v>
      </c>
      <c r="C219" s="2" t="s">
        <v>784</v>
      </c>
      <c r="D219" s="1" t="s">
        <v>785</v>
      </c>
      <c r="E219" s="138" t="s">
        <v>222</v>
      </c>
      <c r="F219" s="154" t="s">
        <v>779</v>
      </c>
      <c r="G219" s="141">
        <v>5</v>
      </c>
      <c r="H219" s="144" t="s">
        <v>786</v>
      </c>
      <c r="I219" s="137">
        <f t="shared" si="4"/>
        <v>5</v>
      </c>
    </row>
    <row r="220" spans="2:9" x14ac:dyDescent="0.25">
      <c r="B220" s="161" t="s">
        <v>404</v>
      </c>
      <c r="C220" s="2" t="s">
        <v>405</v>
      </c>
      <c r="D220" s="1" t="s">
        <v>406</v>
      </c>
      <c r="E220" s="138" t="s">
        <v>222</v>
      </c>
      <c r="F220" s="154" t="s">
        <v>779</v>
      </c>
      <c r="G220" s="57" t="s">
        <v>53</v>
      </c>
      <c r="H220" s="144">
        <v>1E-3</v>
      </c>
      <c r="I220" s="137">
        <f t="shared" si="4"/>
        <v>1E-3</v>
      </c>
    </row>
    <row r="221" spans="2:9" x14ac:dyDescent="0.25">
      <c r="B221" s="161" t="s">
        <v>787</v>
      </c>
      <c r="C221" s="2" t="s">
        <v>788</v>
      </c>
      <c r="D221" s="1" t="s">
        <v>789</v>
      </c>
      <c r="E221" s="138" t="s">
        <v>222</v>
      </c>
      <c r="F221" s="154" t="s">
        <v>779</v>
      </c>
      <c r="G221" s="141">
        <v>1</v>
      </c>
      <c r="H221" s="144">
        <v>0.05</v>
      </c>
      <c r="I221" s="137">
        <f t="shared" si="4"/>
        <v>0.05</v>
      </c>
    </row>
    <row r="222" spans="2:9" x14ac:dyDescent="0.25">
      <c r="B222" s="161" t="s">
        <v>407</v>
      </c>
      <c r="C222" s="2" t="s">
        <v>408</v>
      </c>
      <c r="D222" s="1" t="s">
        <v>409</v>
      </c>
      <c r="E222" s="138" t="s">
        <v>222</v>
      </c>
      <c r="F222" s="154" t="s">
        <v>779</v>
      </c>
      <c r="G222" s="57" t="s">
        <v>53</v>
      </c>
      <c r="H222" s="144">
        <v>0.01</v>
      </c>
      <c r="I222" s="137">
        <f t="shared" si="4"/>
        <v>0.01</v>
      </c>
    </row>
    <row r="223" spans="2:9" x14ac:dyDescent="0.25">
      <c r="B223" s="161" t="s">
        <v>410</v>
      </c>
      <c r="C223" s="2" t="s">
        <v>411</v>
      </c>
      <c r="D223" s="1" t="s">
        <v>412</v>
      </c>
      <c r="E223" s="138" t="s">
        <v>222</v>
      </c>
      <c r="F223" s="154" t="s">
        <v>779</v>
      </c>
      <c r="G223" s="57" t="s">
        <v>53</v>
      </c>
      <c r="H223" s="144">
        <v>1E-3</v>
      </c>
      <c r="I223" s="137">
        <f t="shared" si="4"/>
        <v>1E-3</v>
      </c>
    </row>
    <row r="224" spans="2:9" x14ac:dyDescent="0.25">
      <c r="B224" s="161" t="s">
        <v>413</v>
      </c>
      <c r="C224" s="2" t="s">
        <v>414</v>
      </c>
      <c r="D224" s="1" t="s">
        <v>415</v>
      </c>
      <c r="E224" s="138" t="s">
        <v>222</v>
      </c>
      <c r="F224" s="154" t="s">
        <v>779</v>
      </c>
      <c r="G224" s="57" t="s">
        <v>53</v>
      </c>
      <c r="H224" s="144">
        <v>5</v>
      </c>
      <c r="I224" s="137">
        <f t="shared" si="4"/>
        <v>5</v>
      </c>
    </row>
    <row r="225" spans="2:9" x14ac:dyDescent="0.25">
      <c r="B225" s="161" t="s">
        <v>416</v>
      </c>
      <c r="C225" s="2" t="s">
        <v>417</v>
      </c>
      <c r="D225" s="1" t="s">
        <v>418</v>
      </c>
      <c r="E225" s="138" t="s">
        <v>222</v>
      </c>
      <c r="F225" s="154" t="s">
        <v>779</v>
      </c>
      <c r="G225" s="57" t="s">
        <v>53</v>
      </c>
      <c r="H225" s="144">
        <v>1E-3</v>
      </c>
      <c r="I225" s="137">
        <f t="shared" si="4"/>
        <v>1E-3</v>
      </c>
    </row>
    <row r="226" spans="2:9" x14ac:dyDescent="0.25">
      <c r="B226" s="161" t="s">
        <v>419</v>
      </c>
      <c r="C226" s="2" t="s">
        <v>420</v>
      </c>
      <c r="D226" s="1" t="s">
        <v>421</v>
      </c>
      <c r="E226" s="138" t="s">
        <v>222</v>
      </c>
      <c r="F226" s="154" t="s">
        <v>779</v>
      </c>
      <c r="G226" s="57" t="s">
        <v>53</v>
      </c>
      <c r="H226" s="144">
        <v>1</v>
      </c>
      <c r="I226" s="137">
        <f t="shared" si="4"/>
        <v>1</v>
      </c>
    </row>
    <row r="227" spans="2:9" x14ac:dyDescent="0.25">
      <c r="B227" s="161" t="s">
        <v>422</v>
      </c>
      <c r="C227" s="2" t="s">
        <v>423</v>
      </c>
      <c r="D227" s="1" t="s">
        <v>424</v>
      </c>
      <c r="E227" s="138" t="s">
        <v>222</v>
      </c>
      <c r="F227" s="154" t="s">
        <v>779</v>
      </c>
      <c r="G227" s="57" t="s">
        <v>53</v>
      </c>
      <c r="H227" s="144">
        <v>1E-3</v>
      </c>
      <c r="I227" s="137">
        <f t="shared" si="4"/>
        <v>1E-3</v>
      </c>
    </row>
    <row r="228" spans="2:9" x14ac:dyDescent="0.25">
      <c r="B228" s="161" t="s">
        <v>791</v>
      </c>
      <c r="C228" s="2" t="s">
        <v>792</v>
      </c>
      <c r="D228" s="1" t="s">
        <v>793</v>
      </c>
      <c r="E228" s="138" t="s">
        <v>222</v>
      </c>
      <c r="F228" s="154" t="s">
        <v>779</v>
      </c>
      <c r="G228" s="141">
        <v>2</v>
      </c>
      <c r="H228" s="144" t="s">
        <v>790</v>
      </c>
      <c r="I228" s="137">
        <f t="shared" si="4"/>
        <v>2</v>
      </c>
    </row>
    <row r="229" spans="2:9" x14ac:dyDescent="0.25">
      <c r="B229" s="161" t="s">
        <v>425</v>
      </c>
      <c r="C229" s="2" t="s">
        <v>426</v>
      </c>
      <c r="D229" s="1" t="s">
        <v>427</v>
      </c>
      <c r="E229" s="138" t="s">
        <v>222</v>
      </c>
      <c r="F229" s="154" t="s">
        <v>779</v>
      </c>
      <c r="G229" s="57" t="s">
        <v>53</v>
      </c>
      <c r="H229" s="144">
        <v>1E-3</v>
      </c>
      <c r="I229" s="137">
        <f t="shared" si="4"/>
        <v>1E-3</v>
      </c>
    </row>
    <row r="230" spans="2:9" x14ac:dyDescent="0.25">
      <c r="B230" s="161" t="s">
        <v>428</v>
      </c>
      <c r="C230" s="2" t="s">
        <v>429</v>
      </c>
      <c r="D230" s="1" t="s">
        <v>430</v>
      </c>
      <c r="E230" s="138" t="s">
        <v>222</v>
      </c>
      <c r="F230" s="154" t="s">
        <v>779</v>
      </c>
      <c r="G230" s="57">
        <v>0.1</v>
      </c>
      <c r="H230" s="144">
        <v>5.0000000000000001E-3</v>
      </c>
      <c r="I230" s="137">
        <f t="shared" si="4"/>
        <v>5.0000000000000001E-3</v>
      </c>
    </row>
    <row r="231" spans="2:9" x14ac:dyDescent="0.25">
      <c r="B231" s="161" t="s">
        <v>431</v>
      </c>
      <c r="C231" s="2" t="s">
        <v>432</v>
      </c>
      <c r="D231" s="1" t="s">
        <v>433</v>
      </c>
      <c r="E231" s="138" t="s">
        <v>222</v>
      </c>
      <c r="F231" s="154" t="s">
        <v>779</v>
      </c>
      <c r="G231" s="57" t="s">
        <v>53</v>
      </c>
      <c r="H231" s="144">
        <v>1E-3</v>
      </c>
      <c r="I231" s="137">
        <f t="shared" si="4"/>
        <v>1E-3</v>
      </c>
    </row>
    <row r="232" spans="2:9" x14ac:dyDescent="0.25">
      <c r="B232" s="161" t="s">
        <v>434</v>
      </c>
      <c r="C232" s="2" t="s">
        <v>435</v>
      </c>
      <c r="D232" s="1" t="s">
        <v>436</v>
      </c>
      <c r="E232" s="138" t="s">
        <v>222</v>
      </c>
      <c r="F232" s="154" t="s">
        <v>779</v>
      </c>
      <c r="G232" s="57" t="s">
        <v>53</v>
      </c>
      <c r="H232" s="144">
        <v>0.05</v>
      </c>
      <c r="I232" s="137">
        <f t="shared" si="4"/>
        <v>0.05</v>
      </c>
    </row>
    <row r="233" spans="2:9" x14ac:dyDescent="0.25">
      <c r="B233" s="161" t="s">
        <v>437</v>
      </c>
      <c r="C233" s="2" t="s">
        <v>438</v>
      </c>
      <c r="D233" s="1" t="s">
        <v>439</v>
      </c>
      <c r="E233" s="138" t="s">
        <v>222</v>
      </c>
      <c r="F233" s="154" t="s">
        <v>779</v>
      </c>
      <c r="G233" s="57" t="s">
        <v>53</v>
      </c>
      <c r="H233" s="144">
        <v>5.0000000000000001E-3</v>
      </c>
      <c r="I233" s="137">
        <f t="shared" si="4"/>
        <v>5.0000000000000001E-3</v>
      </c>
    </row>
    <row r="234" spans="2:9" x14ac:dyDescent="0.25">
      <c r="B234" s="161" t="s">
        <v>440</v>
      </c>
      <c r="C234" s="2" t="s">
        <v>441</v>
      </c>
      <c r="D234" s="1" t="s">
        <v>442</v>
      </c>
      <c r="E234" s="138" t="s">
        <v>222</v>
      </c>
      <c r="F234" s="154" t="s">
        <v>779</v>
      </c>
      <c r="G234" s="57" t="s">
        <v>53</v>
      </c>
      <c r="H234" s="144">
        <v>1E-3</v>
      </c>
      <c r="I234" s="137">
        <f t="shared" si="4"/>
        <v>1E-3</v>
      </c>
    </row>
    <row r="235" spans="2:9" x14ac:dyDescent="0.25">
      <c r="B235" s="161" t="s">
        <v>443</v>
      </c>
      <c r="C235" s="2" t="s">
        <v>444</v>
      </c>
      <c r="D235" s="1" t="s">
        <v>445</v>
      </c>
      <c r="E235" s="138" t="s">
        <v>222</v>
      </c>
      <c r="F235" s="154" t="s">
        <v>779</v>
      </c>
      <c r="G235" s="57" t="s">
        <v>53</v>
      </c>
      <c r="H235" s="144">
        <v>0.05</v>
      </c>
      <c r="I235" s="137">
        <f t="shared" si="4"/>
        <v>0.05</v>
      </c>
    </row>
    <row r="236" spans="2:9" x14ac:dyDescent="0.25">
      <c r="B236" s="161" t="s">
        <v>446</v>
      </c>
      <c r="C236" s="2" t="s">
        <v>447</v>
      </c>
      <c r="D236" s="1" t="s">
        <v>43</v>
      </c>
      <c r="E236" s="138" t="s">
        <v>25</v>
      </c>
      <c r="F236" s="154" t="s">
        <v>774</v>
      </c>
      <c r="G236" s="57" t="s">
        <v>53</v>
      </c>
      <c r="H236" s="144">
        <v>5.0000000000000002E-5</v>
      </c>
      <c r="I236" s="137">
        <f t="shared" si="4"/>
        <v>5.0000000000000002E-5</v>
      </c>
    </row>
    <row r="237" spans="2:9" x14ac:dyDescent="0.25">
      <c r="B237" s="161" t="s">
        <v>794</v>
      </c>
      <c r="C237" s="2" t="s">
        <v>795</v>
      </c>
      <c r="D237" s="1" t="s">
        <v>796</v>
      </c>
      <c r="E237" s="138" t="s">
        <v>104</v>
      </c>
      <c r="F237" s="154" t="s">
        <v>797</v>
      </c>
      <c r="G237" s="57">
        <v>0.02</v>
      </c>
      <c r="H237" s="144">
        <v>1E-3</v>
      </c>
      <c r="I237" s="137">
        <f t="shared" si="4"/>
        <v>1E-3</v>
      </c>
    </row>
    <row r="238" spans="2:9" x14ac:dyDescent="0.25">
      <c r="B238" s="161" t="s">
        <v>448</v>
      </c>
      <c r="C238" s="2" t="s">
        <v>449</v>
      </c>
      <c r="D238" s="1" t="s">
        <v>450</v>
      </c>
      <c r="E238" s="138" t="s">
        <v>104</v>
      </c>
      <c r="F238" s="154" t="s">
        <v>797</v>
      </c>
      <c r="G238" s="57" t="s">
        <v>53</v>
      </c>
      <c r="H238" s="144">
        <v>2.0000000000000001E-4</v>
      </c>
      <c r="I238" s="137">
        <f t="shared" si="4"/>
        <v>2.0000000000000001E-4</v>
      </c>
    </row>
    <row r="239" spans="2:9" x14ac:dyDescent="0.25">
      <c r="B239" s="161" t="s">
        <v>798</v>
      </c>
      <c r="C239" s="2" t="s">
        <v>799</v>
      </c>
      <c r="D239" s="1" t="s">
        <v>800</v>
      </c>
      <c r="E239" s="138" t="s">
        <v>104</v>
      </c>
      <c r="F239" s="154" t="s">
        <v>797</v>
      </c>
      <c r="G239" s="57">
        <v>0.01</v>
      </c>
      <c r="H239" s="144">
        <v>2E-3</v>
      </c>
      <c r="I239" s="137">
        <f t="shared" si="4"/>
        <v>2E-3</v>
      </c>
    </row>
    <row r="240" spans="2:9" x14ac:dyDescent="0.25">
      <c r="B240" s="161" t="s">
        <v>801</v>
      </c>
      <c r="C240" s="2" t="s">
        <v>802</v>
      </c>
      <c r="D240" s="1" t="s">
        <v>803</v>
      </c>
      <c r="E240" s="138" t="s">
        <v>104</v>
      </c>
      <c r="F240" s="154" t="s">
        <v>797</v>
      </c>
      <c r="G240" s="57">
        <v>0.03</v>
      </c>
      <c r="H240" s="144">
        <v>3.0000000000000001E-3</v>
      </c>
      <c r="I240" s="137">
        <f t="shared" si="4"/>
        <v>3.0000000000000001E-3</v>
      </c>
    </row>
    <row r="241" spans="2:9" x14ac:dyDescent="0.25">
      <c r="B241" s="161" t="s">
        <v>804</v>
      </c>
      <c r="C241" s="2" t="s">
        <v>805</v>
      </c>
      <c r="D241" s="1" t="s">
        <v>806</v>
      </c>
      <c r="E241" s="138" t="s">
        <v>104</v>
      </c>
      <c r="F241" s="154" t="s">
        <v>797</v>
      </c>
      <c r="G241" s="57">
        <v>0.01</v>
      </c>
      <c r="H241" s="144">
        <v>5.0000000000000001E-3</v>
      </c>
      <c r="I241" s="137">
        <f t="shared" si="4"/>
        <v>5.0000000000000001E-3</v>
      </c>
    </row>
    <row r="242" spans="2:9" x14ac:dyDescent="0.25">
      <c r="B242" s="161" t="s">
        <v>807</v>
      </c>
      <c r="C242" s="2" t="s">
        <v>808</v>
      </c>
      <c r="D242" s="1" t="s">
        <v>809</v>
      </c>
      <c r="E242" s="138" t="s">
        <v>104</v>
      </c>
      <c r="F242" s="154" t="s">
        <v>797</v>
      </c>
      <c r="G242" s="57">
        <v>0.01</v>
      </c>
      <c r="H242" s="144">
        <v>5.0000000000000001E-4</v>
      </c>
      <c r="I242" s="137">
        <f t="shared" si="4"/>
        <v>5.0000000000000001E-4</v>
      </c>
    </row>
    <row r="243" spans="2:9" x14ac:dyDescent="0.25">
      <c r="B243" s="161" t="s">
        <v>451</v>
      </c>
      <c r="C243" s="2" t="s">
        <v>452</v>
      </c>
      <c r="D243" s="1" t="s">
        <v>453</v>
      </c>
      <c r="E243" s="138" t="s">
        <v>355</v>
      </c>
      <c r="F243" s="154" t="s">
        <v>810</v>
      </c>
      <c r="G243" s="57" t="s">
        <v>53</v>
      </c>
      <c r="H243" s="144">
        <v>5.0000000000000001E-4</v>
      </c>
      <c r="I243" s="137">
        <f t="shared" si="4"/>
        <v>5.0000000000000001E-4</v>
      </c>
    </row>
    <row r="244" spans="2:9" x14ac:dyDescent="0.25">
      <c r="B244" s="161" t="s">
        <v>454</v>
      </c>
      <c r="C244" s="2" t="s">
        <v>455</v>
      </c>
      <c r="D244" s="1" t="s">
        <v>456</v>
      </c>
      <c r="E244" s="138" t="s">
        <v>355</v>
      </c>
      <c r="F244" s="154" t="s">
        <v>810</v>
      </c>
      <c r="G244" s="57" t="s">
        <v>53</v>
      </c>
      <c r="H244" s="144">
        <v>1E-4</v>
      </c>
      <c r="I244" s="137">
        <f t="shared" si="4"/>
        <v>1E-4</v>
      </c>
    </row>
    <row r="245" spans="2:9" x14ac:dyDescent="0.25">
      <c r="B245" s="161" t="s">
        <v>457</v>
      </c>
      <c r="C245" s="2" t="s">
        <v>458</v>
      </c>
      <c r="D245" s="1" t="s">
        <v>459</v>
      </c>
      <c r="E245" s="138" t="s">
        <v>355</v>
      </c>
      <c r="F245" s="154" t="s">
        <v>810</v>
      </c>
      <c r="G245" s="57" t="s">
        <v>53</v>
      </c>
      <c r="H245" s="144">
        <v>5.0000000000000002E-5</v>
      </c>
      <c r="I245" s="137">
        <f t="shared" si="4"/>
        <v>5.0000000000000002E-5</v>
      </c>
    </row>
    <row r="246" spans="2:9" x14ac:dyDescent="0.25">
      <c r="B246" s="161" t="s">
        <v>460</v>
      </c>
      <c r="C246" s="2" t="s">
        <v>461</v>
      </c>
      <c r="D246" s="1" t="s">
        <v>462</v>
      </c>
      <c r="E246" s="138" t="s">
        <v>355</v>
      </c>
      <c r="F246" s="154" t="s">
        <v>810</v>
      </c>
      <c r="G246" s="57" t="s">
        <v>53</v>
      </c>
      <c r="H246" s="144">
        <v>1E-4</v>
      </c>
      <c r="I246" s="137">
        <f t="shared" si="4"/>
        <v>1E-4</v>
      </c>
    </row>
    <row r="247" spans="2:9" x14ac:dyDescent="0.25">
      <c r="B247" s="161" t="s">
        <v>463</v>
      </c>
      <c r="C247" s="2" t="s">
        <v>464</v>
      </c>
      <c r="D247" s="1" t="s">
        <v>465</v>
      </c>
      <c r="E247" s="138" t="s">
        <v>355</v>
      </c>
      <c r="F247" s="154" t="s">
        <v>810</v>
      </c>
      <c r="G247" s="57" t="s">
        <v>53</v>
      </c>
      <c r="H247" s="144">
        <v>1E-4</v>
      </c>
      <c r="I247" s="137">
        <f t="shared" si="4"/>
        <v>1E-4</v>
      </c>
    </row>
    <row r="248" spans="2:9" x14ac:dyDescent="0.25">
      <c r="B248" s="161" t="s">
        <v>466</v>
      </c>
      <c r="C248" s="2" t="s">
        <v>467</v>
      </c>
      <c r="D248" s="1" t="s">
        <v>468</v>
      </c>
      <c r="E248" s="138" t="s">
        <v>355</v>
      </c>
      <c r="F248" s="154" t="s">
        <v>810</v>
      </c>
      <c r="G248" s="57" t="s">
        <v>53</v>
      </c>
      <c r="H248" s="144">
        <v>5.0000000000000002E-5</v>
      </c>
      <c r="I248" s="137">
        <f t="shared" si="4"/>
        <v>5.0000000000000002E-5</v>
      </c>
    </row>
    <row r="249" spans="2:9" x14ac:dyDescent="0.25">
      <c r="B249" s="161" t="s">
        <v>469</v>
      </c>
      <c r="C249" s="2" t="s">
        <v>470</v>
      </c>
      <c r="D249" s="1" t="s">
        <v>471</v>
      </c>
      <c r="E249" s="138" t="s">
        <v>355</v>
      </c>
      <c r="F249" s="154" t="s">
        <v>810</v>
      </c>
      <c r="G249" s="57" t="s">
        <v>53</v>
      </c>
      <c r="H249" s="144">
        <v>5.0000000000000001E-4</v>
      </c>
      <c r="I249" s="137">
        <f t="shared" si="4"/>
        <v>5.0000000000000001E-4</v>
      </c>
    </row>
    <row r="250" spans="2:9" x14ac:dyDescent="0.25">
      <c r="B250" s="161" t="s">
        <v>472</v>
      </c>
      <c r="C250" s="2" t="s">
        <v>473</v>
      </c>
      <c r="D250" s="1" t="s">
        <v>474</v>
      </c>
      <c r="E250" s="138" t="s">
        <v>355</v>
      </c>
      <c r="F250" s="154" t="s">
        <v>810</v>
      </c>
      <c r="G250" s="57" t="s">
        <v>53</v>
      </c>
      <c r="H250" s="144">
        <v>5.0000000000000002E-5</v>
      </c>
      <c r="I250" s="137">
        <f t="shared" si="4"/>
        <v>5.0000000000000002E-5</v>
      </c>
    </row>
    <row r="251" spans="2:9" x14ac:dyDescent="0.25">
      <c r="B251" s="161" t="s">
        <v>53</v>
      </c>
      <c r="C251" s="2" t="s">
        <v>475</v>
      </c>
      <c r="D251" s="1" t="s">
        <v>476</v>
      </c>
      <c r="E251" s="138" t="s">
        <v>355</v>
      </c>
      <c r="F251" s="154" t="s">
        <v>810</v>
      </c>
      <c r="G251" s="57" t="s">
        <v>53</v>
      </c>
      <c r="H251" s="144">
        <v>2.0000000000000002E-5</v>
      </c>
      <c r="I251" s="137">
        <f t="shared" si="4"/>
        <v>2.0000000000000002E-5</v>
      </c>
    </row>
    <row r="252" spans="2:9" x14ac:dyDescent="0.25">
      <c r="B252" s="161" t="s">
        <v>477</v>
      </c>
      <c r="C252" s="2" t="s">
        <v>478</v>
      </c>
      <c r="D252" s="1" t="s">
        <v>479</v>
      </c>
      <c r="E252" s="138" t="s">
        <v>355</v>
      </c>
      <c r="F252" s="154" t="s">
        <v>810</v>
      </c>
      <c r="G252" s="57" t="s">
        <v>53</v>
      </c>
      <c r="H252" s="144">
        <v>5.0000000000000002E-5</v>
      </c>
      <c r="I252" s="137">
        <f t="shared" si="4"/>
        <v>5.0000000000000002E-5</v>
      </c>
    </row>
    <row r="253" spans="2:9" x14ac:dyDescent="0.25">
      <c r="B253" s="161" t="s">
        <v>480</v>
      </c>
      <c r="C253" s="2" t="s">
        <v>481</v>
      </c>
      <c r="D253" s="1" t="s">
        <v>482</v>
      </c>
      <c r="E253" s="138" t="s">
        <v>355</v>
      </c>
      <c r="F253" s="154" t="s">
        <v>810</v>
      </c>
      <c r="G253" s="57" t="s">
        <v>53</v>
      </c>
      <c r="H253" s="144">
        <v>1E-4</v>
      </c>
      <c r="I253" s="137">
        <f t="shared" si="4"/>
        <v>1E-4</v>
      </c>
    </row>
    <row r="254" spans="2:9" x14ac:dyDescent="0.25">
      <c r="B254" s="161" t="s">
        <v>483</v>
      </c>
      <c r="C254" s="2" t="s">
        <v>484</v>
      </c>
      <c r="D254" s="1" t="s">
        <v>485</v>
      </c>
      <c r="E254" s="138" t="s">
        <v>355</v>
      </c>
      <c r="F254" s="154" t="s">
        <v>810</v>
      </c>
      <c r="G254" s="57" t="s">
        <v>53</v>
      </c>
      <c r="H254" s="144">
        <v>1E-4</v>
      </c>
      <c r="I254" s="137">
        <f t="shared" si="4"/>
        <v>1E-4</v>
      </c>
    </row>
    <row r="255" spans="2:9" x14ac:dyDescent="0.25">
      <c r="B255" s="161" t="s">
        <v>486</v>
      </c>
      <c r="C255" s="2" t="s">
        <v>487</v>
      </c>
      <c r="D255" s="1" t="s">
        <v>488</v>
      </c>
      <c r="E255" s="138" t="s">
        <v>355</v>
      </c>
      <c r="F255" s="154" t="s">
        <v>810</v>
      </c>
      <c r="G255" s="57" t="s">
        <v>53</v>
      </c>
      <c r="H255" s="144">
        <v>5.0000000000000002E-5</v>
      </c>
      <c r="I255" s="137">
        <f t="shared" si="4"/>
        <v>5.0000000000000002E-5</v>
      </c>
    </row>
    <row r="256" spans="2:9" x14ac:dyDescent="0.25">
      <c r="B256" s="161" t="s">
        <v>489</v>
      </c>
      <c r="C256" s="2" t="s">
        <v>490</v>
      </c>
      <c r="D256" s="1" t="s">
        <v>491</v>
      </c>
      <c r="E256" s="138" t="s">
        <v>355</v>
      </c>
      <c r="F256" s="154" t="s">
        <v>810</v>
      </c>
      <c r="G256" s="57" t="s">
        <v>53</v>
      </c>
      <c r="H256" s="144">
        <v>1E-4</v>
      </c>
      <c r="I256" s="137">
        <f t="shared" si="4"/>
        <v>1E-4</v>
      </c>
    </row>
    <row r="257" spans="2:9" x14ac:dyDescent="0.25">
      <c r="B257" s="161" t="s">
        <v>492</v>
      </c>
      <c r="C257" s="2" t="s">
        <v>493</v>
      </c>
      <c r="D257" s="1" t="s">
        <v>494</v>
      </c>
      <c r="E257" s="138" t="s">
        <v>355</v>
      </c>
      <c r="F257" s="154" t="s">
        <v>810</v>
      </c>
      <c r="G257" s="57" t="s">
        <v>53</v>
      </c>
      <c r="H257" s="144">
        <v>2.0000000000000001E-4</v>
      </c>
      <c r="I257" s="137">
        <f t="shared" si="4"/>
        <v>2.0000000000000001E-4</v>
      </c>
    </row>
    <row r="258" spans="2:9" x14ac:dyDescent="0.25">
      <c r="B258" s="161" t="s">
        <v>495</v>
      </c>
      <c r="C258" s="2" t="s">
        <v>496</v>
      </c>
      <c r="D258" s="1" t="s">
        <v>497</v>
      </c>
      <c r="E258" s="138" t="s">
        <v>355</v>
      </c>
      <c r="F258" s="154" t="s">
        <v>810</v>
      </c>
      <c r="G258" s="57" t="s">
        <v>53</v>
      </c>
      <c r="H258" s="144">
        <v>1E-3</v>
      </c>
      <c r="I258" s="137">
        <f t="shared" si="4"/>
        <v>1E-3</v>
      </c>
    </row>
    <row r="259" spans="2:9" x14ac:dyDescent="0.25">
      <c r="B259" s="161" t="s">
        <v>498</v>
      </c>
      <c r="C259" s="2" t="s">
        <v>499</v>
      </c>
      <c r="D259" s="1" t="s">
        <v>500</v>
      </c>
      <c r="E259" s="138" t="s">
        <v>355</v>
      </c>
      <c r="F259" s="154" t="s">
        <v>810</v>
      </c>
      <c r="G259" s="57" t="s">
        <v>53</v>
      </c>
      <c r="H259" s="144">
        <v>1E-4</v>
      </c>
      <c r="I259" s="137">
        <f t="shared" si="4"/>
        <v>1E-4</v>
      </c>
    </row>
    <row r="260" spans="2:9" x14ac:dyDescent="0.25">
      <c r="B260" s="161" t="s">
        <v>501</v>
      </c>
      <c r="C260" s="2" t="s">
        <v>502</v>
      </c>
      <c r="D260" s="1" t="s">
        <v>503</v>
      </c>
      <c r="E260" s="138" t="s">
        <v>355</v>
      </c>
      <c r="F260" s="154" t="s">
        <v>810</v>
      </c>
      <c r="G260" s="57" t="s">
        <v>53</v>
      </c>
      <c r="H260" s="144">
        <v>1E-4</v>
      </c>
      <c r="I260" s="137">
        <f t="shared" si="4"/>
        <v>1E-4</v>
      </c>
    </row>
    <row r="261" spans="2:9" x14ac:dyDescent="0.25">
      <c r="B261" s="161" t="s">
        <v>53</v>
      </c>
      <c r="C261" s="2" t="s">
        <v>504</v>
      </c>
      <c r="D261" s="1" t="s">
        <v>505</v>
      </c>
      <c r="E261" s="138" t="s">
        <v>355</v>
      </c>
      <c r="F261" s="154" t="s">
        <v>810</v>
      </c>
      <c r="G261" s="57" t="s">
        <v>53</v>
      </c>
      <c r="H261" s="144">
        <v>5.0000000000000002E-5</v>
      </c>
      <c r="I261" s="137">
        <f t="shared" si="4"/>
        <v>5.0000000000000002E-5</v>
      </c>
    </row>
    <row r="262" spans="2:9" x14ac:dyDescent="0.25">
      <c r="B262" s="161" t="s">
        <v>506</v>
      </c>
      <c r="C262" s="2" t="s">
        <v>507</v>
      </c>
      <c r="D262" s="1" t="s">
        <v>508</v>
      </c>
      <c r="E262" s="138" t="s">
        <v>355</v>
      </c>
      <c r="F262" s="154" t="s">
        <v>810</v>
      </c>
      <c r="G262" s="57" t="s">
        <v>53</v>
      </c>
      <c r="H262" s="144">
        <v>1E-3</v>
      </c>
      <c r="I262" s="137">
        <f t="shared" si="4"/>
        <v>1E-3</v>
      </c>
    </row>
    <row r="263" spans="2:9" x14ac:dyDescent="0.25">
      <c r="B263" s="161" t="s">
        <v>509</v>
      </c>
      <c r="C263" s="2" t="s">
        <v>510</v>
      </c>
      <c r="D263" s="1" t="s">
        <v>511</v>
      </c>
      <c r="E263" s="138" t="s">
        <v>355</v>
      </c>
      <c r="F263" s="154" t="s">
        <v>810</v>
      </c>
      <c r="G263" s="57" t="s">
        <v>53</v>
      </c>
      <c r="H263" s="144">
        <v>1E-4</v>
      </c>
      <c r="I263" s="137">
        <f t="shared" si="4"/>
        <v>1E-4</v>
      </c>
    </row>
    <row r="264" spans="2:9" x14ac:dyDescent="0.25">
      <c r="B264" s="161" t="s">
        <v>512</v>
      </c>
      <c r="C264" s="2" t="s">
        <v>513</v>
      </c>
      <c r="D264" s="1" t="s">
        <v>514</v>
      </c>
      <c r="E264" s="138" t="s">
        <v>355</v>
      </c>
      <c r="F264" s="154" t="s">
        <v>810</v>
      </c>
      <c r="G264" s="57" t="s">
        <v>53</v>
      </c>
      <c r="H264" s="144">
        <v>5.0000000000000002E-5</v>
      </c>
      <c r="I264" s="137">
        <f t="shared" si="4"/>
        <v>5.0000000000000002E-5</v>
      </c>
    </row>
    <row r="265" spans="2:9" x14ac:dyDescent="0.25">
      <c r="B265" s="161" t="s">
        <v>515</v>
      </c>
      <c r="C265" s="2" t="s">
        <v>516</v>
      </c>
      <c r="D265" s="1" t="s">
        <v>517</v>
      </c>
      <c r="E265" s="138" t="s">
        <v>355</v>
      </c>
      <c r="F265" s="154" t="s">
        <v>810</v>
      </c>
      <c r="G265" s="57" t="s">
        <v>53</v>
      </c>
      <c r="H265" s="144">
        <v>5.0000000000000002E-5</v>
      </c>
      <c r="I265" s="137">
        <f t="shared" si="4"/>
        <v>5.0000000000000002E-5</v>
      </c>
    </row>
    <row r="266" spans="2:9" x14ac:dyDescent="0.25">
      <c r="B266" s="161" t="s">
        <v>518</v>
      </c>
      <c r="C266" s="2" t="s">
        <v>519</v>
      </c>
      <c r="D266" s="1" t="s">
        <v>520</v>
      </c>
      <c r="E266" s="138" t="s">
        <v>355</v>
      </c>
      <c r="F266" s="154" t="s">
        <v>810</v>
      </c>
      <c r="G266" s="57" t="s">
        <v>53</v>
      </c>
      <c r="H266" s="144">
        <v>5.0000000000000002E-5</v>
      </c>
      <c r="I266" s="137">
        <f t="shared" si="4"/>
        <v>5.0000000000000002E-5</v>
      </c>
    </row>
    <row r="267" spans="2:9" x14ac:dyDescent="0.25">
      <c r="B267" s="161" t="s">
        <v>521</v>
      </c>
      <c r="C267" s="2" t="s">
        <v>522</v>
      </c>
      <c r="D267" s="1" t="s">
        <v>523</v>
      </c>
      <c r="E267" s="138" t="s">
        <v>355</v>
      </c>
      <c r="F267" s="154" t="s">
        <v>810</v>
      </c>
      <c r="G267" s="57" t="s">
        <v>53</v>
      </c>
      <c r="H267" s="144">
        <v>1E-4</v>
      </c>
      <c r="I267" s="137">
        <f t="shared" si="4"/>
        <v>1E-4</v>
      </c>
    </row>
    <row r="268" spans="2:9" x14ac:dyDescent="0.25">
      <c r="B268" s="161" t="s">
        <v>524</v>
      </c>
      <c r="C268" s="2" t="s">
        <v>525</v>
      </c>
      <c r="D268" s="1" t="s">
        <v>526</v>
      </c>
      <c r="E268" s="138" t="s">
        <v>355</v>
      </c>
      <c r="F268" s="154" t="s">
        <v>810</v>
      </c>
      <c r="G268" s="57" t="s">
        <v>53</v>
      </c>
      <c r="H268" s="144">
        <v>1E-4</v>
      </c>
      <c r="I268" s="137">
        <f t="shared" si="4"/>
        <v>1E-4</v>
      </c>
    </row>
    <row r="269" spans="2:9" x14ac:dyDescent="0.25">
      <c r="B269" s="161" t="s">
        <v>527</v>
      </c>
      <c r="C269" s="2" t="s">
        <v>528</v>
      </c>
      <c r="D269" s="1" t="s">
        <v>529</v>
      </c>
      <c r="E269" s="138" t="s">
        <v>355</v>
      </c>
      <c r="F269" s="154" t="s">
        <v>810</v>
      </c>
      <c r="G269" s="57" t="s">
        <v>53</v>
      </c>
      <c r="H269" s="144">
        <v>2.0000000000000001E-4</v>
      </c>
      <c r="I269" s="137">
        <f t="shared" si="4"/>
        <v>2.0000000000000001E-4</v>
      </c>
    </row>
    <row r="270" spans="2:9" x14ac:dyDescent="0.25">
      <c r="B270" s="161" t="s">
        <v>530</v>
      </c>
      <c r="C270" s="2" t="s">
        <v>531</v>
      </c>
      <c r="D270" s="1" t="s">
        <v>532</v>
      </c>
      <c r="E270" s="138" t="s">
        <v>355</v>
      </c>
      <c r="F270" s="154" t="s">
        <v>810</v>
      </c>
      <c r="G270" s="57" t="s">
        <v>53</v>
      </c>
      <c r="H270" s="144">
        <v>1E-4</v>
      </c>
      <c r="I270" s="137">
        <f t="shared" ref="I270:I275" si="5">IF(MIN(G270:H270)=0,"NVT",MIN(G270:H270))</f>
        <v>1E-4</v>
      </c>
    </row>
    <row r="271" spans="2:9" x14ac:dyDescent="0.25">
      <c r="B271" s="161" t="s">
        <v>533</v>
      </c>
      <c r="C271" s="2" t="s">
        <v>534</v>
      </c>
      <c r="D271" s="1" t="s">
        <v>535</v>
      </c>
      <c r="E271" s="138" t="s">
        <v>355</v>
      </c>
      <c r="F271" s="154" t="s">
        <v>810</v>
      </c>
      <c r="G271" s="57" t="s">
        <v>53</v>
      </c>
      <c r="H271" s="144">
        <v>1E-4</v>
      </c>
      <c r="I271" s="137">
        <f t="shared" si="5"/>
        <v>1E-4</v>
      </c>
    </row>
    <row r="272" spans="2:9" x14ac:dyDescent="0.25">
      <c r="B272" s="161" t="s">
        <v>536</v>
      </c>
      <c r="C272" s="2" t="s">
        <v>537</v>
      </c>
      <c r="D272" s="1" t="s">
        <v>538</v>
      </c>
      <c r="E272" s="138" t="s">
        <v>355</v>
      </c>
      <c r="F272" s="154" t="s">
        <v>810</v>
      </c>
      <c r="G272" s="57" t="s">
        <v>53</v>
      </c>
      <c r="H272" s="144">
        <v>1E-4</v>
      </c>
      <c r="I272" s="137">
        <f t="shared" si="5"/>
        <v>1E-4</v>
      </c>
    </row>
    <row r="273" spans="2:9" x14ac:dyDescent="0.25">
      <c r="B273" s="161" t="s">
        <v>811</v>
      </c>
      <c r="C273" s="2" t="s">
        <v>812</v>
      </c>
      <c r="D273" s="1" t="s">
        <v>813</v>
      </c>
      <c r="E273" s="138" t="s">
        <v>308</v>
      </c>
      <c r="F273" s="154" t="s">
        <v>814</v>
      </c>
      <c r="G273" s="57">
        <v>0.01</v>
      </c>
      <c r="H273" s="144">
        <v>2E-3</v>
      </c>
      <c r="I273" s="137">
        <f t="shared" si="5"/>
        <v>2E-3</v>
      </c>
    </row>
    <row r="274" spans="2:9" x14ac:dyDescent="0.25">
      <c r="B274" s="161" t="s">
        <v>815</v>
      </c>
      <c r="C274" s="2" t="s">
        <v>816</v>
      </c>
      <c r="D274" s="1" t="s">
        <v>817</v>
      </c>
      <c r="E274" s="138" t="s">
        <v>308</v>
      </c>
      <c r="F274" s="154" t="s">
        <v>814</v>
      </c>
      <c r="G274" s="57">
        <v>0.01</v>
      </c>
      <c r="H274" s="144">
        <v>3.0000000000000001E-3</v>
      </c>
      <c r="I274" s="137">
        <f t="shared" si="5"/>
        <v>3.0000000000000001E-3</v>
      </c>
    </row>
    <row r="275" spans="2:9" x14ac:dyDescent="0.25">
      <c r="B275" s="161" t="s">
        <v>539</v>
      </c>
      <c r="C275" s="2" t="s">
        <v>540</v>
      </c>
      <c r="D275" s="1" t="s">
        <v>541</v>
      </c>
      <c r="E275" s="138" t="s">
        <v>25</v>
      </c>
      <c r="F275" s="154" t="s">
        <v>818</v>
      </c>
      <c r="G275" s="57" t="s">
        <v>53</v>
      </c>
      <c r="H275" s="144">
        <v>0.05</v>
      </c>
      <c r="I275" s="137">
        <f t="shared" si="5"/>
        <v>0.05</v>
      </c>
    </row>
  </sheetData>
  <mergeCells count="4">
    <mergeCell ref="B204:E204"/>
    <mergeCell ref="G204:I204"/>
    <mergeCell ref="B1:E1"/>
    <mergeCell ref="G1:I1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1F01-8C0C-4FFC-BEC1-2EDFB9F7BC78}">
  <dimension ref="A1:O46"/>
  <sheetViews>
    <sheetView tabSelected="1" workbookViewId="0">
      <selection activeCell="I44" sqref="I44"/>
    </sheetView>
  </sheetViews>
  <sheetFormatPr defaultRowHeight="15" x14ac:dyDescent="0.25"/>
  <cols>
    <col min="1" max="2" width="12.7109375" customWidth="1"/>
    <col min="3" max="3" width="55.7109375" customWidth="1"/>
    <col min="4" max="4" width="12.7109375" customWidth="1"/>
    <col min="5" max="6" width="12.7109375" style="12" customWidth="1"/>
    <col min="7" max="7" width="9.140625" hidden="1" customWidth="1"/>
    <col min="8" max="8" width="3.7109375" customWidth="1"/>
    <col min="9" max="12" width="12.7109375" style="20" customWidth="1"/>
    <col min="13" max="13" width="0" hidden="1" customWidth="1"/>
    <col min="14" max="14" width="3.7109375" customWidth="1"/>
    <col min="15" max="15" width="12.7109375" customWidth="1"/>
  </cols>
  <sheetData>
    <row r="1" spans="1:15" ht="21.75" thickBot="1" x14ac:dyDescent="0.4">
      <c r="A1" s="342" t="s">
        <v>837</v>
      </c>
      <c r="B1" s="343"/>
      <c r="C1" s="343"/>
      <c r="D1" s="343"/>
      <c r="E1" s="343"/>
      <c r="F1" s="344"/>
      <c r="G1" s="24"/>
      <c r="H1" s="24"/>
      <c r="I1" s="339" t="s">
        <v>838</v>
      </c>
      <c r="J1" s="340"/>
      <c r="K1" s="340"/>
      <c r="L1" s="341"/>
      <c r="M1" s="12"/>
      <c r="O1" s="163" t="s">
        <v>775</v>
      </c>
    </row>
    <row r="2" spans="1:15" ht="159.75" thickBot="1" x14ac:dyDescent="0.3">
      <c r="A2" s="246" t="s">
        <v>0</v>
      </c>
      <c r="B2" s="246" t="s">
        <v>1</v>
      </c>
      <c r="C2" s="247" t="s">
        <v>2</v>
      </c>
      <c r="D2" s="246" t="s">
        <v>542</v>
      </c>
      <c r="E2" s="246" t="s">
        <v>831</v>
      </c>
      <c r="F2" s="246" t="s">
        <v>830</v>
      </c>
      <c r="G2" s="27"/>
      <c r="H2" s="27"/>
      <c r="I2" s="29" t="s">
        <v>833</v>
      </c>
      <c r="J2" s="31" t="s">
        <v>543</v>
      </c>
      <c r="K2" s="59" t="s">
        <v>832</v>
      </c>
      <c r="L2" s="29" t="s">
        <v>544</v>
      </c>
      <c r="M2" s="12"/>
      <c r="O2" s="29" t="s">
        <v>851</v>
      </c>
    </row>
    <row r="3" spans="1:15" ht="15.75" thickBot="1" x14ac:dyDescent="0.3">
      <c r="A3" s="71" t="s">
        <v>25</v>
      </c>
      <c r="B3" s="72" t="s">
        <v>720</v>
      </c>
      <c r="C3" s="73" t="s">
        <v>48</v>
      </c>
      <c r="D3" s="86" t="s">
        <v>49</v>
      </c>
      <c r="E3" s="89">
        <v>0.13333333333333333</v>
      </c>
      <c r="F3" s="77">
        <v>0.4</v>
      </c>
      <c r="G3" s="33" t="str">
        <f>IF(I3&gt;E3,IF(I3&lt;F3,Lijsten!A$2,Lijsten!A$3),Lijsten!A$1)</f>
        <v>&lt; 1/3 Norm</v>
      </c>
      <c r="H3" s="33"/>
      <c r="I3" s="292"/>
      <c r="J3" s="291"/>
      <c r="K3" s="76" t="str">
        <f>IF(I3="","NVT",G3)</f>
        <v>NVT</v>
      </c>
      <c r="L3" s="279"/>
      <c r="M3" s="162" t="str">
        <f>IF(I3&lt;VLOOKUP(B3,'Aquon + RWS KRW'!B$3:I$202,8,FALSE),"Ja","Nee")</f>
        <v>Ja</v>
      </c>
      <c r="O3" s="67" t="str">
        <f>IF(I3="","NVT",M3)</f>
        <v>NVT</v>
      </c>
    </row>
    <row r="4" spans="1:15" s="23" customFormat="1" ht="15.75" thickBot="1" x14ac:dyDescent="0.3">
      <c r="A4" s="68"/>
      <c r="B4" s="68"/>
      <c r="C4" s="69"/>
      <c r="D4" s="68"/>
      <c r="E4" s="78"/>
      <c r="F4" s="26"/>
      <c r="G4" s="33"/>
      <c r="I4" s="293"/>
      <c r="J4" s="317"/>
      <c r="K4" s="32"/>
      <c r="L4" s="280"/>
      <c r="M4" s="164"/>
      <c r="N4" s="74"/>
      <c r="O4" s="75"/>
    </row>
    <row r="5" spans="1:15" ht="15.75" thickBot="1" x14ac:dyDescent="0.3">
      <c r="A5" s="71" t="s">
        <v>25</v>
      </c>
      <c r="B5" s="72" t="s">
        <v>226</v>
      </c>
      <c r="C5" s="72" t="s">
        <v>45</v>
      </c>
      <c r="D5" s="86" t="s">
        <v>46</v>
      </c>
      <c r="E5" s="89">
        <v>6.6666666666666666E-2</v>
      </c>
      <c r="F5" s="79">
        <v>0.2</v>
      </c>
      <c r="G5" s="33" t="str">
        <f>IF(I5&gt;E5,IF(I5&lt;F5,Lijsten!A$2,Lijsten!A$3),Lijsten!A$1)</f>
        <v>&lt; 1/3 Norm</v>
      </c>
      <c r="I5" s="292"/>
      <c r="J5" s="291"/>
      <c r="K5" s="76" t="str">
        <f t="shared" ref="K5:K39" si="0">IF(I5="","NVT",G5)</f>
        <v>NVT</v>
      </c>
      <c r="L5" s="279"/>
      <c r="M5" s="162" t="str">
        <f>IF(I5&lt;VLOOKUP(B5,'Aquon + RWS KRW'!B$3:I$202,8,FALSE),"Ja","Nee")</f>
        <v>Ja</v>
      </c>
      <c r="O5" s="67" t="str">
        <f t="shared" ref="O5:O39" si="1">IF(I5="","NVT",M5)</f>
        <v>NVT</v>
      </c>
    </row>
    <row r="6" spans="1:15" s="23" customFormat="1" ht="15.75" thickBot="1" x14ac:dyDescent="0.3">
      <c r="A6" s="68"/>
      <c r="B6" s="68"/>
      <c r="C6" s="68"/>
      <c r="D6" s="68"/>
      <c r="E6" s="78"/>
      <c r="F6" s="25"/>
      <c r="G6" s="33" t="str">
        <f>IF(I6&gt;E6,IF(I6&lt;F6,Lijsten!A$2,Lijsten!A$3),Lijsten!A$1)</f>
        <v>&lt; 1/3 Norm</v>
      </c>
      <c r="I6" s="293"/>
      <c r="J6" s="317"/>
      <c r="K6" s="32"/>
      <c r="L6" s="280"/>
      <c r="M6" s="164"/>
      <c r="N6" s="74"/>
      <c r="O6" s="75"/>
    </row>
    <row r="7" spans="1:15" x14ac:dyDescent="0.25">
      <c r="A7" s="35" t="s">
        <v>25</v>
      </c>
      <c r="B7" s="36" t="s">
        <v>35</v>
      </c>
      <c r="C7" s="36" t="s">
        <v>27</v>
      </c>
      <c r="D7" s="60" t="s">
        <v>28</v>
      </c>
      <c r="E7" s="90">
        <v>1.1333333333333332E-3</v>
      </c>
      <c r="F7" s="80">
        <v>3.3999999999999998E-3</v>
      </c>
      <c r="G7" s="33" t="str">
        <f>IF(I7&gt;E7,IF(I7&lt;F7,Lijsten!A$2,Lijsten!A$3),Lijsten!A$1)</f>
        <v>&lt; 1/3 Norm</v>
      </c>
      <c r="I7" s="245"/>
      <c r="J7" s="290"/>
      <c r="K7" s="63" t="str">
        <f t="shared" si="0"/>
        <v>NVT</v>
      </c>
      <c r="L7" s="281"/>
      <c r="M7" s="162" t="str">
        <f>IF(I7&lt;VLOOKUP(B7,'Aquon + RWS KRW'!B$3:I$202,8,FALSE),"Ja","Nee")</f>
        <v>Ja</v>
      </c>
      <c r="O7" s="56" t="str">
        <f t="shared" si="1"/>
        <v>NVT</v>
      </c>
    </row>
    <row r="8" spans="1:15" ht="15.75" thickBot="1" x14ac:dyDescent="0.3">
      <c r="A8" s="42" t="s">
        <v>25</v>
      </c>
      <c r="B8" s="43" t="s">
        <v>89</v>
      </c>
      <c r="C8" s="43" t="s">
        <v>33</v>
      </c>
      <c r="D8" s="62" t="s">
        <v>34</v>
      </c>
      <c r="E8" s="249">
        <v>6.6666666666666671E-3</v>
      </c>
      <c r="F8" s="81">
        <v>0.02</v>
      </c>
      <c r="G8" s="33" t="str">
        <f>IF(I8&gt;E8,IF(I8&lt;F8,Lijsten!A$2,Lijsten!A$3),Lijsten!A$1)</f>
        <v>&lt; 1/3 Norm</v>
      </c>
      <c r="I8" s="241"/>
      <c r="J8" s="289"/>
      <c r="K8" s="65" t="str">
        <f t="shared" si="0"/>
        <v>NVT</v>
      </c>
      <c r="L8" s="282"/>
      <c r="M8" s="162" t="str">
        <f>IF(I8&lt;VLOOKUP(B8,'Aquon + RWS KRW'!B$3:I$202,8,FALSE),"Ja","Nee")</f>
        <v>Ja</v>
      </c>
      <c r="O8" s="58" t="str">
        <f t="shared" si="1"/>
        <v>NVT</v>
      </c>
    </row>
    <row r="9" spans="1:15" s="23" customFormat="1" ht="15.75" thickBot="1" x14ac:dyDescent="0.3">
      <c r="A9" s="68"/>
      <c r="B9" s="68"/>
      <c r="C9" s="68"/>
      <c r="D9" s="68"/>
      <c r="E9" s="78"/>
      <c r="F9" s="25"/>
      <c r="G9" s="33"/>
      <c r="I9" s="293"/>
      <c r="J9" s="317"/>
      <c r="K9" s="32"/>
      <c r="L9" s="280"/>
      <c r="M9" s="164"/>
      <c r="N9" s="74"/>
      <c r="O9" s="75"/>
    </row>
    <row r="10" spans="1:15" x14ac:dyDescent="0.25">
      <c r="A10" s="35" t="s">
        <v>25</v>
      </c>
      <c r="B10" s="70" t="s">
        <v>50</v>
      </c>
      <c r="C10" s="70" t="s">
        <v>30</v>
      </c>
      <c r="D10" s="87" t="s">
        <v>31</v>
      </c>
      <c r="E10" s="248">
        <v>5.3333333333333336E-4</v>
      </c>
      <c r="F10" s="80">
        <v>1.6000000000000001E-3</v>
      </c>
      <c r="G10" s="33" t="str">
        <f>IF(I10&gt;E10,IF(I10&lt;F10,Lijsten!A$2,Lijsten!A$3),Lijsten!A$1)</f>
        <v>&lt; 1/3 Norm</v>
      </c>
      <c r="I10" s="245"/>
      <c r="J10" s="290"/>
      <c r="K10" s="63" t="str">
        <f t="shared" si="0"/>
        <v>NVT</v>
      </c>
      <c r="L10" s="281"/>
      <c r="M10" s="162" t="str">
        <f>IF(I10&lt;VLOOKUP(B10,'Aquon + RWS KRW'!B$3:I$202,8,FALSE),"Ja","Nee")</f>
        <v>Ja</v>
      </c>
      <c r="O10" s="56" t="str">
        <f t="shared" si="1"/>
        <v>NVT</v>
      </c>
    </row>
    <row r="11" spans="1:15" x14ac:dyDescent="0.25">
      <c r="A11" s="39" t="s">
        <v>25</v>
      </c>
      <c r="B11" s="13" t="s">
        <v>96</v>
      </c>
      <c r="C11" s="13" t="s">
        <v>36</v>
      </c>
      <c r="D11" s="88" t="s">
        <v>37</v>
      </c>
      <c r="E11" s="94">
        <v>5.3333333333333336E-4</v>
      </c>
      <c r="F11" s="82">
        <v>1.6000000000000001E-3</v>
      </c>
      <c r="G11" s="33" t="str">
        <f>IF(I11&gt;E11,IF(I11&lt;F11,Lijsten!A$2,Lijsten!A$3),Lijsten!A$1)</f>
        <v>&lt; 1/3 Norm</v>
      </c>
      <c r="I11" s="240"/>
      <c r="J11" s="287"/>
      <c r="K11" s="64" t="str">
        <f t="shared" si="0"/>
        <v>NVT</v>
      </c>
      <c r="L11" s="283"/>
      <c r="M11" s="162" t="str">
        <f>IF(I11&lt;VLOOKUP(B11,'Aquon + RWS KRW'!B$3:I$202,8,FALSE),"Ja","Nee")</f>
        <v>Ja</v>
      </c>
      <c r="O11" s="57" t="str">
        <f t="shared" si="1"/>
        <v>NVT</v>
      </c>
    </row>
    <row r="12" spans="1:15" x14ac:dyDescent="0.25">
      <c r="A12" s="39" t="s">
        <v>25</v>
      </c>
      <c r="B12" s="9" t="s">
        <v>120</v>
      </c>
      <c r="C12" s="9" t="s">
        <v>39</v>
      </c>
      <c r="D12" s="61" t="s">
        <v>40</v>
      </c>
      <c r="E12" s="94">
        <v>5.3333333333333336E-4</v>
      </c>
      <c r="F12" s="82">
        <v>1.6000000000000001E-3</v>
      </c>
      <c r="G12" s="33" t="str">
        <f>IF(I12&gt;E12,IF(I12&lt;F12,Lijsten!A$2,Lijsten!A$3),Lijsten!A$1)</f>
        <v>&lt; 1/3 Norm</v>
      </c>
      <c r="I12" s="240"/>
      <c r="J12" s="287"/>
      <c r="K12" s="64" t="str">
        <f t="shared" si="0"/>
        <v>NVT</v>
      </c>
      <c r="L12" s="283"/>
      <c r="M12" s="162" t="str">
        <f>IF(I12&lt;VLOOKUP(B12,'Aquon + RWS KRW'!B$3:I$202,8,FALSE),"Ja","Nee")</f>
        <v>Ja</v>
      </c>
      <c r="O12" s="57" t="str">
        <f t="shared" si="1"/>
        <v>NVT</v>
      </c>
    </row>
    <row r="13" spans="1:15" x14ac:dyDescent="0.25">
      <c r="A13" s="39" t="s">
        <v>25</v>
      </c>
      <c r="B13" s="9" t="s">
        <v>722</v>
      </c>
      <c r="C13" s="9" t="s">
        <v>55</v>
      </c>
      <c r="D13" s="61" t="s">
        <v>56</v>
      </c>
      <c r="E13" s="94">
        <v>5.3333333333333336E-4</v>
      </c>
      <c r="F13" s="83">
        <v>1.6000000000000001E-3</v>
      </c>
      <c r="G13" s="33" t="str">
        <f>IF(I13&gt;E13,IF(I13&lt;F13,Lijsten!A$2,Lijsten!A$3),Lijsten!A$1)</f>
        <v>&lt; 1/3 Norm</v>
      </c>
      <c r="I13" s="240"/>
      <c r="J13" s="287"/>
      <c r="K13" s="64" t="str">
        <f t="shared" si="0"/>
        <v>NVT</v>
      </c>
      <c r="L13" s="283"/>
      <c r="M13" s="162" t="str">
        <f>IF(I13&lt;VLOOKUP(B13,'Aquon + RWS KRW'!B$3:I$202,8,FALSE),"Ja","Nee")</f>
        <v>Ja</v>
      </c>
      <c r="O13" s="57" t="str">
        <f t="shared" si="1"/>
        <v>NVT</v>
      </c>
    </row>
    <row r="14" spans="1:15" ht="15.75" thickBot="1" x14ac:dyDescent="0.3">
      <c r="A14" s="42" t="s">
        <v>25</v>
      </c>
      <c r="B14" s="43" t="s">
        <v>645</v>
      </c>
      <c r="C14" s="43" t="s">
        <v>280</v>
      </c>
      <c r="D14" s="62" t="s">
        <v>281</v>
      </c>
      <c r="E14" s="249">
        <v>5.3333333333333336E-4</v>
      </c>
      <c r="F14" s="81">
        <v>1.6000000000000001E-3</v>
      </c>
      <c r="G14" s="33" t="str">
        <f>IF(I14&gt;E14,IF(I14&lt;F14,Lijsten!A$2,Lijsten!A$3),Lijsten!A$1)</f>
        <v>&lt; 1/3 Norm</v>
      </c>
      <c r="I14" s="241"/>
      <c r="J14" s="289"/>
      <c r="K14" s="65" t="str">
        <f t="shared" si="0"/>
        <v>NVT</v>
      </c>
      <c r="L14" s="282"/>
      <c r="M14" s="162" t="str">
        <f>IF(I14&lt;VLOOKUP(B14,'Aquon + RWS KRW'!B$3:I$202,8,FALSE),"Ja","Nee")</f>
        <v>Ja</v>
      </c>
      <c r="O14" s="58" t="str">
        <f t="shared" si="1"/>
        <v>NVT</v>
      </c>
    </row>
    <row r="15" spans="1:15" s="23" customFormat="1" ht="15.75" thickBot="1" x14ac:dyDescent="0.3">
      <c r="A15" s="68"/>
      <c r="B15" s="68"/>
      <c r="C15" s="68"/>
      <c r="D15" s="68"/>
      <c r="E15" s="78"/>
      <c r="F15" s="25"/>
      <c r="G15" s="33"/>
      <c r="I15" s="293"/>
      <c r="J15" s="317"/>
      <c r="K15" s="32"/>
      <c r="L15" s="280"/>
      <c r="M15" s="164"/>
      <c r="N15" s="74"/>
      <c r="O15" s="75"/>
    </row>
    <row r="16" spans="1:15" x14ac:dyDescent="0.25">
      <c r="A16" s="35" t="s">
        <v>25</v>
      </c>
      <c r="B16" s="36" t="s">
        <v>291</v>
      </c>
      <c r="C16" s="36" t="s">
        <v>58</v>
      </c>
      <c r="D16" s="60" t="s">
        <v>59</v>
      </c>
      <c r="E16" s="93">
        <v>22</v>
      </c>
      <c r="F16" s="80">
        <v>66</v>
      </c>
      <c r="G16" s="33" t="str">
        <f>IF(I16&gt;E16,IF(I16&lt;F16,Lijsten!A$2,Lijsten!A$3),Lijsten!A$1)</f>
        <v>&lt; 1/3 Norm</v>
      </c>
      <c r="I16" s="245"/>
      <c r="J16" s="290"/>
      <c r="K16" s="63" t="str">
        <f t="shared" si="0"/>
        <v>NVT</v>
      </c>
      <c r="L16" s="281"/>
      <c r="M16" s="162" t="str">
        <f>IF(I16&lt;VLOOKUP(B16,'Aquon + RWS KRW'!B$3:I$202,8,FALSE),"Ja","Nee")</f>
        <v>Ja</v>
      </c>
      <c r="O16" s="56" t="str">
        <f t="shared" si="1"/>
        <v>NVT</v>
      </c>
    </row>
    <row r="17" spans="1:15" x14ac:dyDescent="0.25">
      <c r="A17" s="39" t="s">
        <v>25</v>
      </c>
      <c r="B17" s="9" t="s">
        <v>731</v>
      </c>
      <c r="C17" s="9" t="s">
        <v>61</v>
      </c>
      <c r="D17" s="61" t="s">
        <v>62</v>
      </c>
      <c r="E17" s="104">
        <v>6.666666666666667E-5</v>
      </c>
      <c r="F17" s="82">
        <v>2.0000000000000001E-4</v>
      </c>
      <c r="G17" s="33" t="str">
        <f>IF(I17&gt;E17,IF(I17&lt;F17,Lijsten!A$2,Lijsten!A$3),Lijsten!A$1)</f>
        <v>&lt; 1/3 Norm</v>
      </c>
      <c r="I17" s="240"/>
      <c r="J17" s="287"/>
      <c r="K17" s="64" t="str">
        <f t="shared" si="0"/>
        <v>NVT</v>
      </c>
      <c r="L17" s="283"/>
      <c r="M17" s="162" t="str">
        <f>IF(I17&lt;VLOOKUP(B17,'Aquon + RWS KRW'!B$3:I$202,8,FALSE),"Ja","Nee")</f>
        <v>Ja</v>
      </c>
      <c r="O17" s="57" t="str">
        <f t="shared" si="1"/>
        <v>NVT</v>
      </c>
    </row>
    <row r="18" spans="1:15" x14ac:dyDescent="0.25">
      <c r="A18" s="39" t="s">
        <v>25</v>
      </c>
      <c r="B18" s="9" t="s">
        <v>303</v>
      </c>
      <c r="C18" s="9" t="s">
        <v>64</v>
      </c>
      <c r="D18" s="61" t="s">
        <v>65</v>
      </c>
      <c r="E18" s="97">
        <v>8.0000000000000007E-5</v>
      </c>
      <c r="F18" s="82">
        <v>2.4000000000000001E-4</v>
      </c>
      <c r="G18" s="33" t="str">
        <f>IF(I18&gt;E18,IF(I18&lt;F18,Lijsten!A$2,Lijsten!A$3),Lijsten!A$1)</f>
        <v>&lt; 1/3 Norm</v>
      </c>
      <c r="I18" s="240"/>
      <c r="J18" s="287"/>
      <c r="K18" s="64" t="str">
        <f t="shared" si="0"/>
        <v>NVT</v>
      </c>
      <c r="L18" s="283"/>
      <c r="M18" s="162" t="str">
        <f>IF(I18&lt;VLOOKUP(B18,'Aquon + RWS KRW'!B$3:I$202,8,FALSE),"Ja","Nee")</f>
        <v>Ja</v>
      </c>
      <c r="O18" s="57" t="str">
        <f t="shared" si="1"/>
        <v>NVT</v>
      </c>
    </row>
    <row r="19" spans="1:15" x14ac:dyDescent="0.25">
      <c r="A19" s="39" t="s">
        <v>25</v>
      </c>
      <c r="B19" s="9" t="s">
        <v>756</v>
      </c>
      <c r="C19" s="9" t="s">
        <v>67</v>
      </c>
      <c r="D19" s="61"/>
      <c r="E19" s="97">
        <v>7.6666666666666669E-5</v>
      </c>
      <c r="F19" s="82">
        <v>2.3000000000000001E-4</v>
      </c>
      <c r="G19" s="33" t="str">
        <f>IF(I19&gt;E19,IF(I19&lt;F19,Lijsten!A$2,Lijsten!A$3),Lijsten!A$1)</f>
        <v>&lt; 1/3 Norm</v>
      </c>
      <c r="I19" s="240"/>
      <c r="J19" s="287"/>
      <c r="K19" s="64" t="str">
        <f t="shared" si="0"/>
        <v>NVT</v>
      </c>
      <c r="L19" s="283"/>
      <c r="M19" s="162" t="str">
        <f>IF(I19&lt;VLOOKUP(B19,'Aquon + RWS KRW'!B$3:I$202,8,FALSE),"Ja","Nee")</f>
        <v>Ja</v>
      </c>
      <c r="O19" s="57" t="str">
        <f t="shared" si="1"/>
        <v>NVT</v>
      </c>
    </row>
    <row r="20" spans="1:15" ht="15.75" thickBot="1" x14ac:dyDescent="0.3">
      <c r="A20" s="42" t="s">
        <v>25</v>
      </c>
      <c r="B20" s="43" t="s">
        <v>627</v>
      </c>
      <c r="C20" s="43" t="s">
        <v>42</v>
      </c>
      <c r="D20" s="62" t="s">
        <v>43</v>
      </c>
      <c r="E20" s="105">
        <v>4.3333333333333335E-2</v>
      </c>
      <c r="F20" s="81">
        <v>0.13</v>
      </c>
      <c r="G20" s="33" t="str">
        <f>IF(I20&gt;E20,IF(I20&lt;F20,Lijsten!A$2,Lijsten!A$3),Lijsten!A$1)</f>
        <v>&lt; 1/3 Norm</v>
      </c>
      <c r="I20" s="241"/>
      <c r="J20" s="289"/>
      <c r="K20" s="65" t="str">
        <f t="shared" si="0"/>
        <v>NVT</v>
      </c>
      <c r="L20" s="282"/>
      <c r="M20" s="162" t="str">
        <f>IF(I20&lt;VLOOKUP(B20,'Aquon + RWS KRW'!B$3:I$202,8,FALSE),"Ja","Nee")</f>
        <v>Ja</v>
      </c>
      <c r="O20" s="58" t="str">
        <f t="shared" si="1"/>
        <v>NVT</v>
      </c>
    </row>
    <row r="21" spans="1:15" s="23" customFormat="1" ht="15.75" thickBot="1" x14ac:dyDescent="0.3">
      <c r="A21" s="68"/>
      <c r="B21" s="68"/>
      <c r="C21" s="68"/>
      <c r="D21" s="68"/>
      <c r="E21" s="78"/>
      <c r="F21" s="25"/>
      <c r="G21" s="33"/>
      <c r="I21" s="293"/>
      <c r="J21" s="317"/>
      <c r="K21" s="32"/>
      <c r="L21" s="280"/>
      <c r="M21" s="164"/>
      <c r="N21" s="74"/>
      <c r="O21" s="75"/>
    </row>
    <row r="22" spans="1:15" x14ac:dyDescent="0.25">
      <c r="A22" s="35" t="s">
        <v>25</v>
      </c>
      <c r="B22" s="36" t="s">
        <v>337</v>
      </c>
      <c r="C22" s="36" t="s">
        <v>90</v>
      </c>
      <c r="D22" s="60" t="s">
        <v>877</v>
      </c>
      <c r="E22" s="90">
        <v>2.1666666666666666E-3</v>
      </c>
      <c r="F22" s="84">
        <v>6.4999999999999997E-3</v>
      </c>
      <c r="G22" s="33" t="str">
        <f>IF(I22&gt;E22,IF(I22&lt;F22,Lijsten!A$2,Lijsten!A$3),Lijsten!A$1)</f>
        <v>&lt; 1/3 Norm</v>
      </c>
      <c r="I22" s="245"/>
      <c r="J22" s="290"/>
      <c r="K22" s="63" t="str">
        <f t="shared" si="0"/>
        <v>NVT</v>
      </c>
      <c r="L22" s="281"/>
      <c r="M22" s="162" t="str">
        <f>IF(I22&lt;VLOOKUP(B22,'Aquon + RWS KRW'!B$3:I$202,8,FALSE),"Ja","Nee")</f>
        <v>Ja</v>
      </c>
      <c r="O22" s="56" t="str">
        <f t="shared" si="1"/>
        <v>NVT</v>
      </c>
    </row>
    <row r="23" spans="1:15" x14ac:dyDescent="0.25">
      <c r="A23" s="39" t="s">
        <v>25</v>
      </c>
      <c r="B23" s="9" t="s">
        <v>340</v>
      </c>
      <c r="C23" s="9" t="s">
        <v>93</v>
      </c>
      <c r="D23" s="61" t="s">
        <v>876</v>
      </c>
      <c r="E23" s="92">
        <v>2.1666666666666666E-3</v>
      </c>
      <c r="F23" s="85">
        <v>6.4999999999999997E-3</v>
      </c>
      <c r="G23" s="33" t="str">
        <f>IF(I23&gt;E23,IF(I23&lt;F23,Lijsten!A$2,Lijsten!A$3),Lijsten!A$1)</f>
        <v>&lt; 1/3 Norm</v>
      </c>
      <c r="I23" s="240"/>
      <c r="J23" s="287"/>
      <c r="K23" s="64" t="str">
        <f t="shared" si="0"/>
        <v>NVT</v>
      </c>
      <c r="L23" s="283"/>
      <c r="M23" s="162" t="str">
        <f>IF(I23&lt;VLOOKUP(B23,'Aquon + RWS KRW'!B$3:I$202,8,FALSE),"Ja","Nee")</f>
        <v>Ja</v>
      </c>
      <c r="O23" s="57" t="str">
        <f t="shared" si="1"/>
        <v>NVT</v>
      </c>
    </row>
    <row r="24" spans="1:15" x14ac:dyDescent="0.25">
      <c r="A24" s="39" t="s">
        <v>25</v>
      </c>
      <c r="B24" s="9" t="s">
        <v>343</v>
      </c>
      <c r="C24" s="9" t="s">
        <v>95</v>
      </c>
      <c r="D24" s="61" t="s">
        <v>875</v>
      </c>
      <c r="E24" s="92">
        <v>2.1666666666666666E-3</v>
      </c>
      <c r="F24" s="85">
        <v>6.4999999999999997E-3</v>
      </c>
      <c r="G24" s="33" t="str">
        <f>IF(I24&gt;E24,IF(I24&lt;F24,Lijsten!A$2,Lijsten!A$3),Lijsten!A$1)</f>
        <v>&lt; 1/3 Norm</v>
      </c>
      <c r="I24" s="240"/>
      <c r="J24" s="287"/>
      <c r="K24" s="64" t="str">
        <f t="shared" si="0"/>
        <v>NVT</v>
      </c>
      <c r="L24" s="283"/>
      <c r="M24" s="162" t="str">
        <f>IF(I24&lt;VLOOKUP(B24,'Aquon + RWS KRW'!B$3:I$202,8,FALSE),"Ja","Nee")</f>
        <v>Ja</v>
      </c>
      <c r="O24" s="57" t="str">
        <f t="shared" si="1"/>
        <v>NVT</v>
      </c>
    </row>
    <row r="25" spans="1:15" x14ac:dyDescent="0.25">
      <c r="A25" s="39" t="s">
        <v>25</v>
      </c>
      <c r="B25" s="9" t="s">
        <v>346</v>
      </c>
      <c r="C25" s="9" t="s">
        <v>97</v>
      </c>
      <c r="D25" s="61" t="s">
        <v>874</v>
      </c>
      <c r="E25" s="92">
        <v>2.1666666666666666E-3</v>
      </c>
      <c r="F25" s="85">
        <v>6.4999999999999997E-3</v>
      </c>
      <c r="G25" s="33" t="str">
        <f>IF(I25&gt;E25,IF(I25&lt;F25,Lijsten!A$2,Lijsten!A$3),Lijsten!A$1)</f>
        <v>&lt; 1/3 Norm</v>
      </c>
      <c r="I25" s="240"/>
      <c r="J25" s="287"/>
      <c r="K25" s="64" t="str">
        <f t="shared" si="0"/>
        <v>NVT</v>
      </c>
      <c r="L25" s="283"/>
      <c r="M25" s="162" t="str">
        <f>IF(I25&lt;VLOOKUP(B25,'Aquon + RWS KRW'!B$3:I$202,8,FALSE),"Ja","Nee")</f>
        <v>Ja</v>
      </c>
      <c r="O25" s="57" t="str">
        <f t="shared" si="1"/>
        <v>NVT</v>
      </c>
    </row>
    <row r="26" spans="1:15" x14ac:dyDescent="0.25">
      <c r="A26" s="39" t="s">
        <v>25</v>
      </c>
      <c r="B26" s="9" t="s">
        <v>349</v>
      </c>
      <c r="C26" s="9" t="s">
        <v>99</v>
      </c>
      <c r="D26" s="61" t="s">
        <v>873</v>
      </c>
      <c r="E26" s="92">
        <v>2.1666666666666666E-3</v>
      </c>
      <c r="F26" s="85">
        <v>6.4999999999999997E-3</v>
      </c>
      <c r="G26" s="33" t="str">
        <f>IF(I26&gt;E26,IF(I26&lt;F26,Lijsten!A$2,Lijsten!A$3),Lijsten!A$1)</f>
        <v>&lt; 1/3 Norm</v>
      </c>
      <c r="I26" s="240"/>
      <c r="J26" s="287"/>
      <c r="K26" s="64" t="str">
        <f t="shared" si="0"/>
        <v>NVT</v>
      </c>
      <c r="L26" s="283"/>
      <c r="M26" s="162" t="str">
        <f>IF(I26&lt;VLOOKUP(B26,'Aquon + RWS KRW'!B$3:I$202,8,FALSE),"Ja","Nee")</f>
        <v>Ja</v>
      </c>
      <c r="O26" s="57" t="str">
        <f t="shared" si="1"/>
        <v>NVT</v>
      </c>
    </row>
    <row r="27" spans="1:15" x14ac:dyDescent="0.25">
      <c r="A27" s="39" t="s">
        <v>25</v>
      </c>
      <c r="B27" s="9" t="s">
        <v>352</v>
      </c>
      <c r="C27" s="9" t="s">
        <v>101</v>
      </c>
      <c r="D27" s="61" t="s">
        <v>872</v>
      </c>
      <c r="E27" s="92">
        <v>2.1666666666666666E-3</v>
      </c>
      <c r="F27" s="85">
        <v>6.4999999999999997E-3</v>
      </c>
      <c r="G27" s="33" t="str">
        <f>IF(I27&gt;E27,IF(I27&lt;F27,Lijsten!A$2,Lijsten!A$3),Lijsten!A$1)</f>
        <v>&lt; 1/3 Norm</v>
      </c>
      <c r="I27" s="240"/>
      <c r="J27" s="287"/>
      <c r="K27" s="64" t="str">
        <f t="shared" si="0"/>
        <v>NVT</v>
      </c>
      <c r="L27" s="283"/>
      <c r="M27" s="162" t="str">
        <f>IF(I27&lt;VLOOKUP(B27,'Aquon + RWS KRW'!B$3:I$202,8,FALSE),"Ja","Nee")</f>
        <v>Ja</v>
      </c>
      <c r="O27" s="57" t="str">
        <f t="shared" si="1"/>
        <v>NVT</v>
      </c>
    </row>
    <row r="28" spans="1:15" x14ac:dyDescent="0.25">
      <c r="A28" s="39" t="s">
        <v>25</v>
      </c>
      <c r="B28" s="9" t="s">
        <v>356</v>
      </c>
      <c r="C28" s="9" t="s">
        <v>103</v>
      </c>
      <c r="D28" s="61" t="s">
        <v>871</v>
      </c>
      <c r="E28" s="92">
        <v>2.1666666666666666E-3</v>
      </c>
      <c r="F28" s="85">
        <v>6.4999999999999997E-3</v>
      </c>
      <c r="G28" s="33" t="str">
        <f>IF(I28&gt;E28,IF(I28&lt;F28,Lijsten!A$2,Lijsten!A$3),Lijsten!A$1)</f>
        <v>&lt; 1/3 Norm</v>
      </c>
      <c r="I28" s="240"/>
      <c r="J28" s="287"/>
      <c r="K28" s="64" t="str">
        <f t="shared" si="0"/>
        <v>NVT</v>
      </c>
      <c r="L28" s="283"/>
      <c r="M28" s="162" t="str">
        <f>IF(I28&lt;VLOOKUP(B28,'Aquon + RWS KRW'!B$3:I$202,8,FALSE),"Ja","Nee")</f>
        <v>Ja</v>
      </c>
      <c r="O28" s="57" t="str">
        <f t="shared" si="1"/>
        <v>NVT</v>
      </c>
    </row>
    <row r="29" spans="1:15" x14ac:dyDescent="0.25">
      <c r="A29" s="39" t="s">
        <v>25</v>
      </c>
      <c r="B29" s="9" t="s">
        <v>758</v>
      </c>
      <c r="C29" s="9" t="s">
        <v>72</v>
      </c>
      <c r="D29" s="61" t="s">
        <v>870</v>
      </c>
      <c r="E29" s="92">
        <v>2.1666666666666666E-3</v>
      </c>
      <c r="F29" s="85">
        <v>6.4999999999999997E-3</v>
      </c>
      <c r="G29" s="33" t="str">
        <f>IF(I29&gt;E29,IF(I29&lt;F29,Lijsten!A$2,Lijsten!A$3),Lijsten!A$1)</f>
        <v>&lt; 1/3 Norm</v>
      </c>
      <c r="I29" s="240"/>
      <c r="J29" s="287"/>
      <c r="K29" s="64" t="str">
        <f t="shared" si="0"/>
        <v>NVT</v>
      </c>
      <c r="L29" s="283"/>
      <c r="M29" s="162" t="str">
        <f>IF(I29&lt;VLOOKUP(B29,'Aquon + RWS KRW'!B$3:I$202,8,FALSE),"Ja","Nee")</f>
        <v>Ja</v>
      </c>
      <c r="O29" s="57" t="str">
        <f t="shared" si="1"/>
        <v>NVT</v>
      </c>
    </row>
    <row r="30" spans="1:15" x14ac:dyDescent="0.25">
      <c r="A30" s="39" t="s">
        <v>25</v>
      </c>
      <c r="B30" s="9" t="s">
        <v>315</v>
      </c>
      <c r="C30" s="9" t="s">
        <v>69</v>
      </c>
      <c r="D30" s="61" t="s">
        <v>869</v>
      </c>
      <c r="E30" s="92">
        <v>2.1666666666666666E-3</v>
      </c>
      <c r="F30" s="85">
        <v>6.4999999999999997E-3</v>
      </c>
      <c r="G30" s="33" t="str">
        <f>IF(I30&gt;E30,IF(I30&lt;F30,Lijsten!A$2,Lijsten!A$3),Lijsten!A$1)</f>
        <v>&lt; 1/3 Norm</v>
      </c>
      <c r="I30" s="240"/>
      <c r="J30" s="287"/>
      <c r="K30" s="64" t="str">
        <f t="shared" si="0"/>
        <v>NVT</v>
      </c>
      <c r="L30" s="283"/>
      <c r="M30" s="162" t="str">
        <f>IF(I30&lt;VLOOKUP(B30,'Aquon + RWS KRW'!B$3:I$202,8,FALSE),"Ja","Nee")</f>
        <v>Ja</v>
      </c>
      <c r="O30" s="57" t="str">
        <f t="shared" si="1"/>
        <v>NVT</v>
      </c>
    </row>
    <row r="31" spans="1:15" x14ac:dyDescent="0.25">
      <c r="A31" s="39" t="s">
        <v>25</v>
      </c>
      <c r="B31" s="9" t="s">
        <v>759</v>
      </c>
      <c r="C31" s="9" t="s">
        <v>76</v>
      </c>
      <c r="D31" s="61" t="s">
        <v>868</v>
      </c>
      <c r="E31" s="92">
        <v>2.1666666666666666E-3</v>
      </c>
      <c r="F31" s="85">
        <v>6.4999999999999997E-3</v>
      </c>
      <c r="G31" s="33" t="str">
        <f>IF(I31&gt;E31,IF(I31&lt;F31,Lijsten!A$2,Lijsten!A$3),Lijsten!A$1)</f>
        <v>&lt; 1/3 Norm</v>
      </c>
      <c r="I31" s="240"/>
      <c r="J31" s="287"/>
      <c r="K31" s="64" t="str">
        <f t="shared" si="0"/>
        <v>NVT</v>
      </c>
      <c r="L31" s="283"/>
      <c r="M31" s="162" t="str">
        <f>IF(I31&lt;VLOOKUP(B31,'Aquon + RWS KRW'!B$3:I$202,8,FALSE),"Ja","Nee")</f>
        <v>Ja</v>
      </c>
      <c r="O31" s="57" t="str">
        <f t="shared" si="1"/>
        <v>NVT</v>
      </c>
    </row>
    <row r="32" spans="1:15" x14ac:dyDescent="0.25">
      <c r="A32" s="39" t="s">
        <v>25</v>
      </c>
      <c r="B32" s="9" t="s">
        <v>318</v>
      </c>
      <c r="C32" s="9" t="s">
        <v>74</v>
      </c>
      <c r="D32" s="61" t="s">
        <v>867</v>
      </c>
      <c r="E32" s="92">
        <v>2.1666666666666666E-3</v>
      </c>
      <c r="F32" s="85">
        <v>6.4999999999999997E-3</v>
      </c>
      <c r="G32" s="33" t="str">
        <f>IF(I32&gt;E32,IF(I32&lt;F32,Lijsten!A$2,Lijsten!A$3),Lijsten!A$1)</f>
        <v>&lt; 1/3 Norm</v>
      </c>
      <c r="I32" s="240"/>
      <c r="J32" s="287"/>
      <c r="K32" s="64" t="str">
        <f t="shared" si="0"/>
        <v>NVT</v>
      </c>
      <c r="L32" s="283"/>
      <c r="M32" s="162" t="str">
        <f>IF(I32&lt;VLOOKUP(B32,'Aquon + RWS KRW'!B$3:I$202,8,FALSE),"Ja","Nee")</f>
        <v>Ja</v>
      </c>
      <c r="O32" s="57" t="str">
        <f t="shared" si="1"/>
        <v>NVT</v>
      </c>
    </row>
    <row r="33" spans="1:15" x14ac:dyDescent="0.25">
      <c r="A33" s="39" t="s">
        <v>25</v>
      </c>
      <c r="B33" s="9" t="s">
        <v>760</v>
      </c>
      <c r="C33" s="9" t="s">
        <v>78</v>
      </c>
      <c r="D33" s="61" t="s">
        <v>864</v>
      </c>
      <c r="E33" s="92">
        <v>2.1666666666666666E-3</v>
      </c>
      <c r="F33" s="85">
        <v>6.4999999999999997E-3</v>
      </c>
      <c r="G33" s="33" t="str">
        <f>IF(I33&gt;E33,IF(I33&lt;F33,Lijsten!A$2,Lijsten!A$3),Lijsten!A$1)</f>
        <v>&lt; 1/3 Norm</v>
      </c>
      <c r="I33" s="240"/>
      <c r="J33" s="287"/>
      <c r="K33" s="64" t="str">
        <f t="shared" si="0"/>
        <v>NVT</v>
      </c>
      <c r="L33" s="283"/>
      <c r="M33" s="162" t="str">
        <f>IF(I33&lt;VLOOKUP(B33,'Aquon + RWS KRW'!B$3:I$202,8,FALSE),"Ja","Nee")</f>
        <v>Ja</v>
      </c>
      <c r="O33" s="57" t="str">
        <f t="shared" si="1"/>
        <v>NVT</v>
      </c>
    </row>
    <row r="34" spans="1:15" x14ac:dyDescent="0.25">
      <c r="A34" s="39" t="s">
        <v>25</v>
      </c>
      <c r="B34" s="9" t="s">
        <v>322</v>
      </c>
      <c r="C34" s="9" t="s">
        <v>80</v>
      </c>
      <c r="D34" s="61" t="s">
        <v>866</v>
      </c>
      <c r="E34" s="92">
        <v>2.1666666666666666E-3</v>
      </c>
      <c r="F34" s="85">
        <v>6.4999999999999997E-3</v>
      </c>
      <c r="G34" s="33" t="str">
        <f>IF(I34&gt;E34,IF(I34&lt;F34,Lijsten!A$2,Lijsten!A$3),Lijsten!A$1)</f>
        <v>&lt; 1/3 Norm</v>
      </c>
      <c r="I34" s="240"/>
      <c r="J34" s="287"/>
      <c r="K34" s="64" t="str">
        <f t="shared" si="0"/>
        <v>NVT</v>
      </c>
      <c r="L34" s="283"/>
      <c r="M34" s="162" t="str">
        <f>IF(I34&lt;VLOOKUP(B34,'Aquon + RWS KRW'!B$3:I$202,8,FALSE),"Ja","Nee")</f>
        <v>Ja</v>
      </c>
      <c r="O34" s="57" t="str">
        <f t="shared" si="1"/>
        <v>NVT</v>
      </c>
    </row>
    <row r="35" spans="1:15" x14ac:dyDescent="0.25">
      <c r="A35" s="39" t="s">
        <v>25</v>
      </c>
      <c r="B35" s="9" t="s">
        <v>325</v>
      </c>
      <c r="C35" s="9" t="s">
        <v>82</v>
      </c>
      <c r="D35" s="61" t="s">
        <v>863</v>
      </c>
      <c r="E35" s="92">
        <v>2.1666666666666666E-3</v>
      </c>
      <c r="F35" s="85">
        <v>6.4999999999999997E-3</v>
      </c>
      <c r="G35" s="33" t="str">
        <f>IF(I35&gt;E35,IF(I35&lt;F35,Lijsten!A$2,Lijsten!A$3),Lijsten!A$1)</f>
        <v>&lt; 1/3 Norm</v>
      </c>
      <c r="I35" s="240"/>
      <c r="J35" s="287"/>
      <c r="K35" s="64" t="str">
        <f t="shared" si="0"/>
        <v>NVT</v>
      </c>
      <c r="L35" s="283"/>
      <c r="M35" s="162" t="str">
        <f>IF(I35&lt;VLOOKUP(B35,'Aquon + RWS KRW'!B$3:I$202,8,FALSE),"Ja","Nee")</f>
        <v>Ja</v>
      </c>
      <c r="O35" s="57" t="str">
        <f t="shared" si="1"/>
        <v>NVT</v>
      </c>
    </row>
    <row r="36" spans="1:15" x14ac:dyDescent="0.25">
      <c r="A36" s="39" t="s">
        <v>25</v>
      </c>
      <c r="B36" s="9" t="s">
        <v>328</v>
      </c>
      <c r="C36" s="9" t="s">
        <v>84</v>
      </c>
      <c r="D36" s="61" t="s">
        <v>865</v>
      </c>
      <c r="E36" s="92">
        <v>2.1666666666666666E-3</v>
      </c>
      <c r="F36" s="85">
        <v>6.4999999999999997E-3</v>
      </c>
      <c r="G36" s="33" t="str">
        <f>IF(I36&gt;E36,IF(I36&lt;F36,Lijsten!A$2,Lijsten!A$3),Lijsten!A$1)</f>
        <v>&lt; 1/3 Norm</v>
      </c>
      <c r="I36" s="240"/>
      <c r="J36" s="287"/>
      <c r="K36" s="64" t="str">
        <f t="shared" si="0"/>
        <v>NVT</v>
      </c>
      <c r="L36" s="283"/>
      <c r="M36" s="162" t="str">
        <f>IF(I36&lt;VLOOKUP(B36,'Aquon + RWS KRW'!B$3:I$202,8,FALSE),"Ja","Nee")</f>
        <v>Ja</v>
      </c>
      <c r="O36" s="57" t="str">
        <f t="shared" si="1"/>
        <v>NVT</v>
      </c>
    </row>
    <row r="37" spans="1:15" x14ac:dyDescent="0.25">
      <c r="A37" s="39" t="s">
        <v>25</v>
      </c>
      <c r="B37" s="9" t="s">
        <v>331</v>
      </c>
      <c r="C37" s="9" t="s">
        <v>86</v>
      </c>
      <c r="D37" s="61" t="s">
        <v>862</v>
      </c>
      <c r="E37" s="92">
        <v>2.1666666666666666E-3</v>
      </c>
      <c r="F37" s="85">
        <v>6.4999999999999997E-3</v>
      </c>
      <c r="G37" s="33" t="str">
        <f>IF(I37&gt;E37,IF(I37&lt;F37,Lijsten!A$2,Lijsten!A$3),Lijsten!A$1)</f>
        <v>&lt; 1/3 Norm</v>
      </c>
      <c r="I37" s="240"/>
      <c r="J37" s="287"/>
      <c r="K37" s="64" t="str">
        <f t="shared" si="0"/>
        <v>NVT</v>
      </c>
      <c r="L37" s="283"/>
      <c r="M37" s="162" t="str">
        <f>IF(I37&lt;VLOOKUP(B37,'Aquon + RWS KRW'!B$3:I$202,8,FALSE),"Ja","Nee")</f>
        <v>Ja</v>
      </c>
      <c r="O37" s="57" t="str">
        <f t="shared" si="1"/>
        <v>NVT</v>
      </c>
    </row>
    <row r="38" spans="1:15" x14ac:dyDescent="0.25">
      <c r="A38" s="39" t="s">
        <v>25</v>
      </c>
      <c r="B38" s="9" t="s">
        <v>334</v>
      </c>
      <c r="C38" s="9" t="s">
        <v>88</v>
      </c>
      <c r="D38" s="61" t="s">
        <v>861</v>
      </c>
      <c r="E38" s="92">
        <v>2.1666666666666666E-3</v>
      </c>
      <c r="F38" s="85">
        <v>6.4999999999999997E-3</v>
      </c>
      <c r="G38" s="33" t="str">
        <f>IF(I38&gt;E38,IF(I38&lt;F38,Lijsten!A$2,Lijsten!A$3),Lijsten!A$1)</f>
        <v>&lt; 1/3 Norm</v>
      </c>
      <c r="I38" s="240"/>
      <c r="J38" s="287"/>
      <c r="K38" s="64" t="str">
        <f t="shared" si="0"/>
        <v>NVT</v>
      </c>
      <c r="L38" s="283"/>
      <c r="M38" s="162" t="str">
        <f>IF(I38&lt;VLOOKUP(B38,'Aquon + RWS KRW'!B$3:I$202,8,FALSE),"Ja","Nee")</f>
        <v>Ja</v>
      </c>
      <c r="O38" s="57" t="str">
        <f t="shared" si="1"/>
        <v>NVT</v>
      </c>
    </row>
    <row r="39" spans="1:15" ht="15.75" thickBot="1" x14ac:dyDescent="0.3">
      <c r="A39" s="42" t="s">
        <v>25</v>
      </c>
      <c r="B39" s="43" t="s">
        <v>52</v>
      </c>
      <c r="C39" s="43" t="s">
        <v>51</v>
      </c>
      <c r="D39" s="62" t="s">
        <v>52</v>
      </c>
      <c r="E39" s="91" t="s">
        <v>53</v>
      </c>
      <c r="F39" s="81" t="s">
        <v>53</v>
      </c>
      <c r="G39" s="33" t="str">
        <f>IF(I39&gt;E39,IF(I39&lt;F39,Lijsten!A$2,Lijsten!A$3),Lijsten!A$1)</f>
        <v>&lt; 1/3 Norm</v>
      </c>
      <c r="I39" s="241"/>
      <c r="J39" s="289"/>
      <c r="K39" s="65" t="str">
        <f t="shared" si="0"/>
        <v>NVT</v>
      </c>
      <c r="L39" s="282"/>
      <c r="M39" s="162" t="str">
        <f>IF(I39&lt;VLOOKUP(B39,'Aquon + RWS KRW'!B$3:I$202,8,FALSE),"Ja","Nee")</f>
        <v>Ja</v>
      </c>
      <c r="O39" s="58" t="str">
        <f t="shared" si="1"/>
        <v>NVT</v>
      </c>
    </row>
    <row r="41" spans="1:15" ht="15.75" thickBot="1" x14ac:dyDescent="0.3"/>
    <row r="42" spans="1:15" ht="19.5" thickBot="1" x14ac:dyDescent="0.35">
      <c r="A42" s="345" t="s">
        <v>844</v>
      </c>
      <c r="B42" s="346"/>
      <c r="C42" s="346"/>
      <c r="D42" s="346"/>
      <c r="E42" s="347"/>
      <c r="I42" s="348" t="s">
        <v>838</v>
      </c>
      <c r="J42" s="349"/>
      <c r="K42" s="349"/>
      <c r="L42" s="350"/>
      <c r="M42" s="12"/>
    </row>
    <row r="43" spans="1:15" ht="30.75" thickBot="1" x14ac:dyDescent="0.3">
      <c r="A43" s="159" t="s">
        <v>0</v>
      </c>
      <c r="B43" s="170" t="s">
        <v>845</v>
      </c>
      <c r="C43" s="159" t="s">
        <v>846</v>
      </c>
      <c r="D43" s="165" t="s">
        <v>847</v>
      </c>
      <c r="E43" s="169" t="s">
        <v>841</v>
      </c>
      <c r="I43" s="285" t="s">
        <v>852</v>
      </c>
      <c r="J43" s="171" t="s">
        <v>858</v>
      </c>
      <c r="K43" s="171" t="s">
        <v>854</v>
      </c>
      <c r="L43" s="286" t="s">
        <v>853</v>
      </c>
      <c r="M43" s="12"/>
    </row>
    <row r="44" spans="1:15" x14ac:dyDescent="0.25">
      <c r="A44" s="138" t="s">
        <v>25</v>
      </c>
      <c r="B44" s="161" t="s">
        <v>446</v>
      </c>
      <c r="C44" s="2" t="s">
        <v>447</v>
      </c>
      <c r="D44" s="138" t="s">
        <v>43</v>
      </c>
      <c r="E44" s="166">
        <f>'Aquon + RWS KRW'!I236</f>
        <v>5.0000000000000002E-5</v>
      </c>
      <c r="G44" s="33" t="str">
        <f>IF(I44=E44,Lijsten!C$2,IF(I44&lt;E44,Lijsten!C$1,Lijsten!C$3))</f>
        <v>Kleiner dan</v>
      </c>
      <c r="H44" s="33"/>
      <c r="I44" s="240"/>
      <c r="J44" s="287"/>
      <c r="K44" s="64" t="str">
        <f t="shared" ref="K44" si="2">IF(I44="","NVT",G44)</f>
        <v>NVT</v>
      </c>
      <c r="L44" s="283"/>
      <c r="M44" s="12"/>
    </row>
    <row r="45" spans="1:15" x14ac:dyDescent="0.25">
      <c r="A45" s="138" t="s">
        <v>25</v>
      </c>
      <c r="B45" s="161" t="s">
        <v>539</v>
      </c>
      <c r="C45" s="2" t="s">
        <v>540</v>
      </c>
      <c r="D45" s="138" t="s">
        <v>541</v>
      </c>
      <c r="E45" s="262">
        <f>'Aquon + RWS KRW'!I275</f>
        <v>0.05</v>
      </c>
      <c r="G45" s="33" t="str">
        <f>IF(I45=E45,Lijsten!C$2,IF(I45&lt;E45,Lijsten!C$1,Lijsten!C$3))</f>
        <v>Kleiner dan</v>
      </c>
      <c r="H45" s="33"/>
      <c r="I45" s="266"/>
      <c r="J45" s="288"/>
      <c r="K45" s="267" t="str">
        <f t="shared" ref="K45" si="3">IF(I45="","NVT",G45)</f>
        <v>NVT</v>
      </c>
      <c r="L45" s="284"/>
      <c r="M45" s="12"/>
    </row>
    <row r="46" spans="1:15" ht="15.75" thickBot="1" x14ac:dyDescent="0.3">
      <c r="A46" s="263" t="s">
        <v>25</v>
      </c>
      <c r="B46" s="264" t="s">
        <v>413</v>
      </c>
      <c r="C46" s="118" t="s">
        <v>414</v>
      </c>
      <c r="D46" s="265" t="s">
        <v>415</v>
      </c>
      <c r="E46" s="167">
        <f>'Aquon + RWS KRW'!I231</f>
        <v>1E-3</v>
      </c>
      <c r="F46" s="260"/>
      <c r="G46" s="33" t="str">
        <f>IF(I46=E46,Lijsten!C$2,IF(I46&lt;E46,Lijsten!C$1,Lijsten!C$3))</f>
        <v>Kleiner dan</v>
      </c>
      <c r="H46" s="261"/>
      <c r="I46" s="241"/>
      <c r="J46" s="289"/>
      <c r="K46" s="65" t="str">
        <f>IF(I46="","NVT",G46)</f>
        <v>NVT</v>
      </c>
      <c r="L46" s="282"/>
      <c r="M46" s="12"/>
    </row>
  </sheetData>
  <sheetProtection algorithmName="SHA-512" hashValue="p/t+lije05t4iaxuEL3iWhWpg9flu/dFrDIzPOHkqWkFHnnU7GFpRESSdoIbA5yiYSsoOJF/4sna8OpV8tZEfA==" saltValue="avQsVIxCEo70qsKZ3yQ/tA==" spinCount="100000" sheet="1" objects="1" scenarios="1" selectLockedCells="1"/>
  <sortState xmlns:xlrd2="http://schemas.microsoft.com/office/spreadsheetml/2017/richdata2" ref="A7:F39">
    <sortCondition ref="D7:D39"/>
  </sortState>
  <mergeCells count="4">
    <mergeCell ref="I1:L1"/>
    <mergeCell ref="A1:F1"/>
    <mergeCell ref="A42:E42"/>
    <mergeCell ref="I42:L42"/>
  </mergeCells>
  <conditionalFormatting sqref="L3:L39 L44:L45">
    <cfRule type="containsText" dxfId="61" priority="13" operator="containsText" text="Nee">
      <formula>NOT(ISERROR(SEARCH("Nee",L3)))</formula>
    </cfRule>
    <cfRule type="containsText" dxfId="60" priority="14" operator="containsText" text="Ja">
      <formula>NOT(ISERROR(SEARCH("Ja",L3)))</formula>
    </cfRule>
  </conditionalFormatting>
  <conditionalFormatting sqref="O3:O39">
    <cfRule type="containsText" dxfId="59" priority="11" operator="containsText" text="Nee">
      <formula>NOT(ISERROR(SEARCH("Nee",O3)))</formula>
    </cfRule>
    <cfRule type="containsText" dxfId="58" priority="12" operator="containsText" text="Ja">
      <formula>NOT(ISERROR(SEARCH("Ja",O3)))</formula>
    </cfRule>
  </conditionalFormatting>
  <conditionalFormatting sqref="L46">
    <cfRule type="containsText" dxfId="57" priority="1" operator="containsText" text="Nee">
      <formula>NOT(ISERROR(SEARCH("Nee",L46)))</formula>
    </cfRule>
    <cfRule type="containsText" dxfId="56" priority="2" operator="containsText" text="Ja">
      <formula>NOT(ISERROR(SEARCH("Ja",L46)))</formula>
    </cfRule>
  </conditionalFormatting>
  <conditionalFormatting sqref="K3:K39">
    <cfRule type="containsText" dxfId="55" priority="15" operator="containsText" text="&lt; Norm">
      <formula>NOT(ISERROR(SEARCH("&lt; Norm",K3)))</formula>
    </cfRule>
    <cfRule type="containsText" dxfId="54" priority="16" operator="containsText" text="&gt; Norm">
      <formula>NOT(ISERROR(SEARCH("&gt; Norm",K3)))</formula>
    </cfRule>
    <cfRule type="containsText" dxfId="53" priority="17" operator="containsText" text="NVT">
      <formula>NOT(ISERROR(SEARCH("NVT",K3)))</formula>
    </cfRule>
  </conditionalFormatting>
  <conditionalFormatting sqref="K44:K46">
    <cfRule type="containsText" dxfId="52" priority="3" operator="containsText" text="Gelijk aan">
      <formula>NOT(ISERROR(SEARCH("Gelijk aan",K44)))</formula>
    </cfRule>
    <cfRule type="containsText" dxfId="51" priority="4" operator="containsText" text="Groter dan">
      <formula>NOT(ISERROR(SEARCH("Groter dan",K44)))</formula>
    </cfRule>
    <cfRule type="containsText" dxfId="50" priority="5" operator="containsText" text="NVT">
      <formula>NOT(ISERROR(SEARCH("NVT",K44)))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D2E17A-E8C3-402C-AD7C-F8337EC4D3E5}">
          <x14:formula1>
            <xm:f>Lijsten!$B$1:$B$2</xm:f>
          </x14:formula1>
          <xm:sqref>L3:L39 L44:L46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63F2-BF1B-42FD-AC58-4A2295F8680F}">
  <dimension ref="A1:O37"/>
  <sheetViews>
    <sheetView workbookViewId="0">
      <selection activeCell="I3" sqref="I3"/>
    </sheetView>
  </sheetViews>
  <sheetFormatPr defaultRowHeight="15" x14ac:dyDescent="0.25"/>
  <cols>
    <col min="1" max="2" width="12.7109375" customWidth="1"/>
    <col min="3" max="3" width="55.7109375" customWidth="1"/>
    <col min="4" max="4" width="12.7109375" customWidth="1"/>
    <col min="5" max="6" width="12.7109375" style="20" customWidth="1"/>
    <col min="7" max="7" width="4.7109375" style="24" hidden="1" customWidth="1"/>
    <col min="8" max="8" width="3.7109375" style="24" customWidth="1"/>
    <col min="9" max="9" width="12.7109375" style="308" customWidth="1"/>
    <col min="10" max="12" width="12.7109375" style="309" customWidth="1"/>
    <col min="13" max="13" width="0" hidden="1" customWidth="1"/>
    <col min="14" max="14" width="3.7109375" customWidth="1"/>
    <col min="15" max="15" width="12.7109375" customWidth="1"/>
  </cols>
  <sheetData>
    <row r="1" spans="1:15" ht="21.75" thickBot="1" x14ac:dyDescent="0.4">
      <c r="A1" s="342" t="s">
        <v>839</v>
      </c>
      <c r="B1" s="343"/>
      <c r="C1" s="343"/>
      <c r="D1" s="343"/>
      <c r="E1" s="343"/>
      <c r="F1" s="344"/>
      <c r="I1" s="342" t="s">
        <v>840</v>
      </c>
      <c r="J1" s="343"/>
      <c r="K1" s="343"/>
      <c r="L1" s="344"/>
      <c r="M1" s="12"/>
      <c r="O1" s="163" t="s">
        <v>775</v>
      </c>
    </row>
    <row r="2" spans="1:15" ht="159.75" thickBot="1" x14ac:dyDescent="0.3">
      <c r="A2" s="246" t="s">
        <v>0</v>
      </c>
      <c r="B2" s="246" t="s">
        <v>1</v>
      </c>
      <c r="C2" s="247" t="s">
        <v>2</v>
      </c>
      <c r="D2" s="246" t="s">
        <v>542</v>
      </c>
      <c r="E2" s="246" t="s">
        <v>831</v>
      </c>
      <c r="F2" s="246" t="s">
        <v>830</v>
      </c>
      <c r="G2" s="27"/>
      <c r="H2" s="27"/>
      <c r="I2" s="28" t="s">
        <v>833</v>
      </c>
      <c r="J2" s="30" t="s">
        <v>543</v>
      </c>
      <c r="K2" s="34" t="s">
        <v>832</v>
      </c>
      <c r="L2" s="29" t="s">
        <v>544</v>
      </c>
      <c r="M2" s="12"/>
      <c r="O2" s="29" t="s">
        <v>851</v>
      </c>
    </row>
    <row r="3" spans="1:15" x14ac:dyDescent="0.25">
      <c r="A3" s="35" t="s">
        <v>3</v>
      </c>
      <c r="B3" s="36" t="s">
        <v>690</v>
      </c>
      <c r="C3" s="36" t="s">
        <v>14</v>
      </c>
      <c r="D3" s="36" t="s">
        <v>15</v>
      </c>
      <c r="E3" s="46">
        <v>1.6666666666666666E-4</v>
      </c>
      <c r="F3" s="38">
        <v>5.0000000000000001E-4</v>
      </c>
      <c r="G3" s="33" t="str">
        <f>IF(I3&gt;E3,IF(I3&lt;F3,Lijsten!A$2,Lijsten!A$3),Lijsten!A$1)</f>
        <v>&lt; 1/3 Norm</v>
      </c>
      <c r="H3" s="33"/>
      <c r="I3" s="245"/>
      <c r="J3" s="300"/>
      <c r="K3" s="53" t="str">
        <f t="shared" ref="K3:K9" si="0">IF(I3="","NVT",G3)</f>
        <v>NVT</v>
      </c>
      <c r="L3" s="242"/>
      <c r="M3" s="162" t="str">
        <f>IF(I3&lt;VLOOKUP(B3,'Aquon + RWS KRW'!B$3:I$202,8,FALSE),"Ja","Nee")</f>
        <v>Ja</v>
      </c>
      <c r="O3" s="56" t="str">
        <f>IF(I3="","NVT",M3)</f>
        <v>NVT</v>
      </c>
    </row>
    <row r="4" spans="1:15" x14ac:dyDescent="0.25">
      <c r="A4" s="39" t="s">
        <v>3</v>
      </c>
      <c r="B4" s="9" t="s">
        <v>238</v>
      </c>
      <c r="C4" s="9" t="s">
        <v>17</v>
      </c>
      <c r="D4" s="9" t="s">
        <v>18</v>
      </c>
      <c r="E4" s="14">
        <v>1.6666666666666666E-4</v>
      </c>
      <c r="F4" s="40">
        <v>5.0000000000000001E-4</v>
      </c>
      <c r="G4" s="33" t="str">
        <f>IF(I4&gt;E4,IF(I4&lt;F4,Lijsten!A$2,Lijsten!A$3),Lijsten!A$1)</f>
        <v>&lt; 1/3 Norm</v>
      </c>
      <c r="H4" s="33"/>
      <c r="I4" s="240"/>
      <c r="J4" s="301"/>
      <c r="K4" s="54" t="str">
        <f t="shared" si="0"/>
        <v>NVT</v>
      </c>
      <c r="L4" s="243"/>
      <c r="M4" s="162" t="str">
        <f>IF(I4&lt;VLOOKUP(B4,'Aquon + RWS KRW'!B$3:I$202,8,FALSE),"Ja","Nee")</f>
        <v>Ja</v>
      </c>
      <c r="O4" s="57" t="str">
        <f t="shared" ref="O4:O37" si="1">IF(I4="","NVT",M4)</f>
        <v>NVT</v>
      </c>
    </row>
    <row r="5" spans="1:15" x14ac:dyDescent="0.25">
      <c r="A5" s="39" t="s">
        <v>3</v>
      </c>
      <c r="B5" s="9" t="s">
        <v>241</v>
      </c>
      <c r="C5" s="9" t="s">
        <v>20</v>
      </c>
      <c r="D5" s="9" t="s">
        <v>21</v>
      </c>
      <c r="E5" s="14">
        <v>1.6666666666666666E-4</v>
      </c>
      <c r="F5" s="40">
        <v>5.0000000000000001E-4</v>
      </c>
      <c r="G5" s="33" t="str">
        <f>IF(I5&gt;E5,IF(I5&lt;F5,Lijsten!A$2,Lijsten!A$3),Lijsten!A$1)</f>
        <v>&lt; 1/3 Norm</v>
      </c>
      <c r="H5" s="33"/>
      <c r="I5" s="240"/>
      <c r="J5" s="301"/>
      <c r="K5" s="54" t="str">
        <f t="shared" si="0"/>
        <v>NVT</v>
      </c>
      <c r="L5" s="243"/>
      <c r="M5" s="162" t="str">
        <f>IF(I5&lt;VLOOKUP(B5,'Aquon + RWS KRW'!B$3:I$202,8,FALSE),"Ja","Nee")</f>
        <v>Ja</v>
      </c>
      <c r="O5" s="57" t="str">
        <f t="shared" si="1"/>
        <v>NVT</v>
      </c>
    </row>
    <row r="6" spans="1:15" x14ac:dyDescent="0.25">
      <c r="A6" s="39" t="s">
        <v>3</v>
      </c>
      <c r="B6" s="9" t="s">
        <v>229</v>
      </c>
      <c r="C6" s="9" t="s">
        <v>5</v>
      </c>
      <c r="D6" s="9" t="s">
        <v>6</v>
      </c>
      <c r="E6" s="14">
        <v>1.6666666666666666E-4</v>
      </c>
      <c r="F6" s="40">
        <v>5.0000000000000001E-4</v>
      </c>
      <c r="G6" s="33" t="str">
        <f>IF(I6&gt;E6,IF(I6&lt;F6,Lijsten!A$2,Lijsten!A$3),Lijsten!A$1)</f>
        <v>&lt; 1/3 Norm</v>
      </c>
      <c r="H6" s="33"/>
      <c r="I6" s="240"/>
      <c r="J6" s="301"/>
      <c r="K6" s="54" t="str">
        <f t="shared" si="0"/>
        <v>NVT</v>
      </c>
      <c r="L6" s="243"/>
      <c r="M6" s="162" t="str">
        <f>IF(I6&lt;VLOOKUP(B6,'Aquon + RWS KRW'!B$3:I$202,8,FALSE),"Ja","Nee")</f>
        <v>Ja</v>
      </c>
      <c r="O6" s="57" t="str">
        <f t="shared" si="1"/>
        <v>NVT</v>
      </c>
    </row>
    <row r="7" spans="1:15" x14ac:dyDescent="0.25">
      <c r="A7" s="39" t="s">
        <v>3</v>
      </c>
      <c r="B7" s="9" t="s">
        <v>232</v>
      </c>
      <c r="C7" s="9" t="s">
        <v>8</v>
      </c>
      <c r="D7" s="9" t="s">
        <v>9</v>
      </c>
      <c r="E7" s="15">
        <v>1.6666666666666666E-4</v>
      </c>
      <c r="F7" s="47">
        <v>5.0000000000000001E-4</v>
      </c>
      <c r="G7" s="33" t="str">
        <f>IF(I7&gt;E7,IF(I7&lt;F7,Lijsten!A$2,Lijsten!A$3),Lijsten!A$1)</f>
        <v>&lt; 1/3 Norm</v>
      </c>
      <c r="H7" s="33"/>
      <c r="I7" s="240"/>
      <c r="J7" s="301"/>
      <c r="K7" s="54" t="str">
        <f t="shared" si="0"/>
        <v>NVT</v>
      </c>
      <c r="L7" s="243"/>
      <c r="M7" s="162" t="str">
        <f>IF(I7&lt;VLOOKUP(B7,'Aquon + RWS KRW'!B$3:I$202,8,FALSE),"Ja","Nee")</f>
        <v>Ja</v>
      </c>
      <c r="O7" s="57" t="str">
        <f t="shared" si="1"/>
        <v>NVT</v>
      </c>
    </row>
    <row r="8" spans="1:15" x14ac:dyDescent="0.25">
      <c r="A8" s="39" t="s">
        <v>3</v>
      </c>
      <c r="B8" s="9" t="s">
        <v>235</v>
      </c>
      <c r="C8" s="9" t="s">
        <v>11</v>
      </c>
      <c r="D8" s="9" t="s">
        <v>12</v>
      </c>
      <c r="E8" s="14">
        <v>1.6666666666666666E-4</v>
      </c>
      <c r="F8" s="40">
        <v>5.0000000000000001E-4</v>
      </c>
      <c r="G8" s="33" t="str">
        <f>IF(I8&gt;E8,IF(I8&lt;F8,Lijsten!A$2,Lijsten!A$3),Lijsten!A$1)</f>
        <v>&lt; 1/3 Norm</v>
      </c>
      <c r="H8" s="33"/>
      <c r="I8" s="240"/>
      <c r="J8" s="301"/>
      <c r="K8" s="54" t="str">
        <f t="shared" si="0"/>
        <v>NVT</v>
      </c>
      <c r="L8" s="243"/>
      <c r="M8" s="162" t="str">
        <f>IF(I8&lt;VLOOKUP(B8,'Aquon + RWS KRW'!B$3:I$202,8,FALSE),"Ja","Nee")</f>
        <v>Ja</v>
      </c>
      <c r="O8" s="57" t="str">
        <f t="shared" si="1"/>
        <v>NVT</v>
      </c>
    </row>
    <row r="9" spans="1:15" ht="15.75" thickBot="1" x14ac:dyDescent="0.3">
      <c r="A9" s="42" t="s">
        <v>3</v>
      </c>
      <c r="B9" s="43" t="s">
        <v>24</v>
      </c>
      <c r="C9" s="43" t="s">
        <v>23</v>
      </c>
      <c r="D9" s="43" t="s">
        <v>24</v>
      </c>
      <c r="E9" s="48">
        <v>1.6666666666666666E-4</v>
      </c>
      <c r="F9" s="45">
        <v>5.0000000000000001E-4</v>
      </c>
      <c r="G9" s="33" t="str">
        <f>IF(I9&gt;E9,IF(I9&lt;F9,Lijsten!A$2,Lijsten!A$3),Lijsten!A$1)</f>
        <v>&lt; 1/3 Norm</v>
      </c>
      <c r="H9" s="33"/>
      <c r="I9" s="241"/>
      <c r="J9" s="302"/>
      <c r="K9" s="55" t="str">
        <f t="shared" si="0"/>
        <v>NVT</v>
      </c>
      <c r="L9" s="244"/>
      <c r="M9" s="162" t="str">
        <f>IF(I9&lt;VLOOKUP(B9,'Aquon + RWS KRW'!B$3:I$202,8,FALSE),"Ja","Nee")</f>
        <v>Ja</v>
      </c>
      <c r="O9" s="58" t="str">
        <f t="shared" si="1"/>
        <v>NVT</v>
      </c>
    </row>
    <row r="10" spans="1:15" ht="15.75" thickBot="1" x14ac:dyDescent="0.3">
      <c r="G10" s="33"/>
      <c r="H10" s="33"/>
      <c r="I10" s="303"/>
      <c r="J10" s="304"/>
      <c r="K10" s="32"/>
      <c r="L10" s="304"/>
      <c r="M10" s="164"/>
      <c r="N10" s="74"/>
      <c r="O10" s="75"/>
    </row>
    <row r="11" spans="1:15" x14ac:dyDescent="0.25">
      <c r="A11" s="35" t="s">
        <v>262</v>
      </c>
      <c r="B11" s="36" t="s">
        <v>19</v>
      </c>
      <c r="C11" s="36" t="s">
        <v>264</v>
      </c>
      <c r="D11" s="36" t="s">
        <v>265</v>
      </c>
      <c r="E11" s="37">
        <v>3.3333333333333335E-3</v>
      </c>
      <c r="F11" s="38">
        <v>0.01</v>
      </c>
      <c r="G11" s="33" t="str">
        <f>IF(I11&gt;E11,IF(I11&lt;F11,Lijsten!A$2,Lijsten!A$3),Lijsten!A$1)</f>
        <v>&lt; 1/3 Norm</v>
      </c>
      <c r="H11" s="33"/>
      <c r="I11" s="305"/>
      <c r="J11" s="300"/>
      <c r="K11" s="53" t="str">
        <f t="shared" ref="K11:K25" si="2">IF(I11="","NVT",G11)</f>
        <v>NVT</v>
      </c>
      <c r="L11" s="242"/>
      <c r="M11" s="162" t="str">
        <f>IF(I11&lt;VLOOKUP(B11,'Aquon + RWS KRW'!B$3:I$202,8,FALSE),"Ja","Nee")</f>
        <v>Ja</v>
      </c>
      <c r="O11" s="56" t="str">
        <f t="shared" si="1"/>
        <v>NVT</v>
      </c>
    </row>
    <row r="12" spans="1:15" x14ac:dyDescent="0.25">
      <c r="A12" s="39" t="s">
        <v>262</v>
      </c>
      <c r="B12" s="9" t="s">
        <v>60</v>
      </c>
      <c r="C12" s="9" t="s">
        <v>266</v>
      </c>
      <c r="D12" s="9" t="s">
        <v>267</v>
      </c>
      <c r="E12" s="16">
        <v>3.3333333333333335E-3</v>
      </c>
      <c r="F12" s="40">
        <v>0.01</v>
      </c>
      <c r="G12" s="33" t="str">
        <f>IF(I12&gt;E12,IF(I12&lt;F12,Lijsten!A$2,Lijsten!A$3),Lijsten!A$1)</f>
        <v>&lt; 1/3 Norm</v>
      </c>
      <c r="H12" s="33"/>
      <c r="I12" s="306"/>
      <c r="J12" s="301"/>
      <c r="K12" s="54" t="str">
        <f t="shared" si="2"/>
        <v>NVT</v>
      </c>
      <c r="L12" s="243"/>
      <c r="M12" s="162" t="str">
        <f>IF(I12&lt;VLOOKUP(B12,'Aquon + RWS KRW'!B$3:I$202,8,FALSE),"Ja","Nee")</f>
        <v>Ja</v>
      </c>
      <c r="O12" s="57" t="str">
        <f t="shared" si="1"/>
        <v>NVT</v>
      </c>
    </row>
    <row r="13" spans="1:15" x14ac:dyDescent="0.25">
      <c r="A13" s="39" t="s">
        <v>262</v>
      </c>
      <c r="B13" s="9" t="s">
        <v>156</v>
      </c>
      <c r="C13" s="9" t="s">
        <v>272</v>
      </c>
      <c r="D13" s="9" t="s">
        <v>273</v>
      </c>
      <c r="E13" s="16">
        <v>3.3333333333333335E-3</v>
      </c>
      <c r="F13" s="40">
        <v>0.01</v>
      </c>
      <c r="G13" s="33" t="str">
        <f>IF(I13&gt;E13,IF(I13&lt;F13,Lijsten!A$2,Lijsten!A$3),Lijsten!A$1)</f>
        <v>&lt; 1/3 Norm</v>
      </c>
      <c r="H13" s="33"/>
      <c r="I13" s="306"/>
      <c r="J13" s="301"/>
      <c r="K13" s="54" t="str">
        <f t="shared" si="2"/>
        <v>NVT</v>
      </c>
      <c r="L13" s="243"/>
      <c r="M13" s="162" t="str">
        <f>IF(I13&lt;VLOOKUP(B13,'Aquon + RWS KRW'!B$3:I$202,8,FALSE),"Ja","Nee")</f>
        <v>Ja</v>
      </c>
      <c r="O13" s="57" t="str">
        <f t="shared" si="1"/>
        <v>NVT</v>
      </c>
    </row>
    <row r="14" spans="1:15" x14ac:dyDescent="0.25">
      <c r="A14" s="39" t="s">
        <v>262</v>
      </c>
      <c r="B14" s="9" t="s">
        <v>168</v>
      </c>
      <c r="C14" s="9" t="s">
        <v>277</v>
      </c>
      <c r="D14" s="9" t="s">
        <v>278</v>
      </c>
      <c r="E14" s="14">
        <v>1.6666666666666668E-3</v>
      </c>
      <c r="F14" s="40">
        <v>5.0000000000000001E-3</v>
      </c>
      <c r="G14" s="33" t="str">
        <f>IF(I14&gt;E14,IF(I14&lt;F14,Lijsten!A$2,Lijsten!A$3),Lijsten!A$1)</f>
        <v>&lt; 1/3 Norm</v>
      </c>
      <c r="H14" s="33"/>
      <c r="I14" s="306"/>
      <c r="J14" s="301"/>
      <c r="K14" s="54" t="str">
        <f t="shared" si="2"/>
        <v>NVT</v>
      </c>
      <c r="L14" s="243"/>
      <c r="M14" s="162" t="str">
        <f>IF(I14&lt;VLOOKUP(B14,'Aquon + RWS KRW'!B$3:I$202,8,FALSE),"Ja","Nee")</f>
        <v>Ja</v>
      </c>
      <c r="O14" s="57" t="str">
        <f t="shared" si="1"/>
        <v>NVT</v>
      </c>
    </row>
    <row r="15" spans="1:15" x14ac:dyDescent="0.25">
      <c r="A15" s="39" t="s">
        <v>262</v>
      </c>
      <c r="B15" s="9" t="s">
        <v>165</v>
      </c>
      <c r="C15" s="9" t="s">
        <v>275</v>
      </c>
      <c r="D15" s="9" t="s">
        <v>276</v>
      </c>
      <c r="E15" s="16">
        <v>3.3333333333333335E-3</v>
      </c>
      <c r="F15" s="40">
        <v>0.01</v>
      </c>
      <c r="G15" s="33" t="str">
        <f>IF(I15&gt;E15,IF(I15&lt;F15,Lijsten!A$2,Lijsten!A$3),Lijsten!A$1)</f>
        <v>&lt; 1/3 Norm</v>
      </c>
      <c r="H15" s="33"/>
      <c r="I15" s="306"/>
      <c r="J15" s="301"/>
      <c r="K15" s="54" t="str">
        <f t="shared" si="2"/>
        <v>NVT</v>
      </c>
      <c r="L15" s="243"/>
      <c r="M15" s="162" t="str">
        <f>IF(I15&lt;VLOOKUP(B15,'Aquon + RWS KRW'!B$3:I$202,8,FALSE),"Ja","Nee")</f>
        <v>Ja</v>
      </c>
      <c r="O15" s="57" t="str">
        <f t="shared" si="1"/>
        <v>NVT</v>
      </c>
    </row>
    <row r="16" spans="1:15" x14ac:dyDescent="0.25">
      <c r="A16" s="39" t="s">
        <v>262</v>
      </c>
      <c r="B16" s="9" t="s">
        <v>648</v>
      </c>
      <c r="C16" s="11" t="s">
        <v>826</v>
      </c>
      <c r="D16" s="9" t="s">
        <v>287</v>
      </c>
      <c r="E16" s="17">
        <v>6.6666666666666668E-8</v>
      </c>
      <c r="F16" s="41">
        <v>1.9999999999999999E-7</v>
      </c>
      <c r="G16" s="33" t="str">
        <f>IF(I16&gt;E16,IF(I16&lt;F16,Lijsten!A$2,Lijsten!A$3),Lijsten!A$1)</f>
        <v>&lt; 1/3 Norm</v>
      </c>
      <c r="H16" s="33"/>
      <c r="I16" s="306"/>
      <c r="J16" s="301"/>
      <c r="K16" s="54" t="str">
        <f t="shared" si="2"/>
        <v>NVT</v>
      </c>
      <c r="L16" s="243"/>
      <c r="M16" s="162" t="str">
        <f>IF(I16&lt;VLOOKUP(B16,'Aquon + RWS KRW'!B$3:I$202,8,FALSE),"Ja","Nee")</f>
        <v>Ja</v>
      </c>
      <c r="O16" s="57" t="str">
        <f t="shared" si="1"/>
        <v>NVT</v>
      </c>
    </row>
    <row r="17" spans="1:15" x14ac:dyDescent="0.25">
      <c r="A17" s="39" t="s">
        <v>262</v>
      </c>
      <c r="B17" s="9" t="s">
        <v>126</v>
      </c>
      <c r="C17" s="11" t="s">
        <v>827</v>
      </c>
      <c r="D17" s="9" t="s">
        <v>270</v>
      </c>
      <c r="E17" s="17">
        <v>6.6666666666666668E-8</v>
      </c>
      <c r="F17" s="41">
        <v>1.9999999999999999E-7</v>
      </c>
      <c r="G17" s="33" t="str">
        <f>IF(I17&gt;E17,IF(I17&lt;F17,Lijsten!A$2,Lijsten!A$3),Lijsten!A$1)</f>
        <v>&lt; 1/3 Norm</v>
      </c>
      <c r="H17" s="33"/>
      <c r="I17" s="306"/>
      <c r="J17" s="301"/>
      <c r="K17" s="54" t="str">
        <f t="shared" si="2"/>
        <v>NVT</v>
      </c>
      <c r="L17" s="243"/>
      <c r="M17" s="162" t="str">
        <f>IF(I17&lt;VLOOKUP(B17,'Aquon + RWS KRW'!B$3:I$202,8,FALSE),"Ja","Nee")</f>
        <v>Ja</v>
      </c>
      <c r="O17" s="57" t="str">
        <f t="shared" si="1"/>
        <v>NVT</v>
      </c>
    </row>
    <row r="18" spans="1:15" x14ac:dyDescent="0.25">
      <c r="A18" s="39" t="s">
        <v>262</v>
      </c>
      <c r="B18" s="9" t="s">
        <v>189</v>
      </c>
      <c r="C18" s="9" t="s">
        <v>283</v>
      </c>
      <c r="D18" s="9" t="s">
        <v>284</v>
      </c>
      <c r="E18" s="18">
        <v>8.6666666666666661E-6</v>
      </c>
      <c r="F18" s="40">
        <v>2.5999999999999998E-5</v>
      </c>
      <c r="G18" s="33" t="str">
        <f>IF(I18&gt;E18,IF(I18&lt;F18,Lijsten!A$2,Lijsten!A$3),Lijsten!A$1)</f>
        <v>&lt; 1/3 Norm</v>
      </c>
      <c r="H18" s="33"/>
      <c r="I18" s="306"/>
      <c r="J18" s="301"/>
      <c r="K18" s="54" t="str">
        <f t="shared" si="2"/>
        <v>NVT</v>
      </c>
      <c r="L18" s="243"/>
      <c r="M18" s="162" t="str">
        <f>IF(I18&lt;VLOOKUP(B18,'Aquon + RWS KRW'!B$3:I$202,8,FALSE),"Ja","Nee")</f>
        <v>Ja</v>
      </c>
      <c r="O18" s="57" t="str">
        <f t="shared" si="1"/>
        <v>NVT</v>
      </c>
    </row>
    <row r="19" spans="1:15" x14ac:dyDescent="0.25">
      <c r="A19" s="39" t="s">
        <v>262</v>
      </c>
      <c r="B19" s="9" t="s">
        <v>649</v>
      </c>
      <c r="C19" s="9" t="s">
        <v>289</v>
      </c>
      <c r="D19" s="9" t="s">
        <v>290</v>
      </c>
      <c r="E19" s="19">
        <v>1.8333333333333334E-4</v>
      </c>
      <c r="F19" s="40">
        <v>5.5000000000000003E-4</v>
      </c>
      <c r="G19" s="33" t="str">
        <f>IF(I19&gt;E19,IF(I19&lt;F19,Lijsten!A$2,Lijsten!A$3),Lijsten!A$1)</f>
        <v>&lt; 1/3 Norm</v>
      </c>
      <c r="H19" s="33"/>
      <c r="I19" s="306"/>
      <c r="J19" s="301"/>
      <c r="K19" s="54" t="str">
        <f t="shared" si="2"/>
        <v>NVT</v>
      </c>
      <c r="L19" s="243"/>
      <c r="M19" s="162" t="str">
        <f>IF(I19&lt;VLOOKUP(B19,'Aquon + RWS KRW'!B$3:I$202,8,FALSE),"Ja","Nee")</f>
        <v>Ja</v>
      </c>
      <c r="O19" s="57" t="str">
        <f t="shared" si="1"/>
        <v>NVT</v>
      </c>
    </row>
    <row r="20" spans="1:15" x14ac:dyDescent="0.25">
      <c r="A20" s="39" t="s">
        <v>262</v>
      </c>
      <c r="B20" s="9" t="s">
        <v>192</v>
      </c>
      <c r="C20" s="9" t="s">
        <v>292</v>
      </c>
      <c r="D20" s="9" t="s">
        <v>293</v>
      </c>
      <c r="E20" s="16">
        <v>3.3333333333333335E-3</v>
      </c>
      <c r="F20" s="40">
        <v>0.01</v>
      </c>
      <c r="G20" s="33" t="str">
        <f>IF(I20&gt;E20,IF(I20&lt;F20,Lijsten!A$2,Lijsten!A$3),Lijsten!A$1)</f>
        <v>&lt; 1/3 Norm</v>
      </c>
      <c r="H20" s="33"/>
      <c r="I20" s="306"/>
      <c r="J20" s="301"/>
      <c r="K20" s="54" t="str">
        <f t="shared" si="2"/>
        <v>NVT</v>
      </c>
      <c r="L20" s="243"/>
      <c r="M20" s="162" t="str">
        <f>IF(I20&lt;VLOOKUP(B20,'Aquon + RWS KRW'!B$3:I$202,8,FALSE),"Ja","Nee")</f>
        <v>Ja</v>
      </c>
      <c r="O20" s="57" t="str">
        <f t="shared" si="1"/>
        <v>NVT</v>
      </c>
    </row>
    <row r="21" spans="1:15" x14ac:dyDescent="0.25">
      <c r="A21" s="39" t="s">
        <v>262</v>
      </c>
      <c r="B21" s="9" t="s">
        <v>247</v>
      </c>
      <c r="C21" s="9" t="s">
        <v>295</v>
      </c>
      <c r="D21" s="9" t="s">
        <v>296</v>
      </c>
      <c r="E21" s="16">
        <v>2.3333333333333335E-3</v>
      </c>
      <c r="F21" s="40">
        <v>7.0000000000000001E-3</v>
      </c>
      <c r="G21" s="33" t="str">
        <f>IF(I21&gt;E21,IF(I21&lt;F21,Lijsten!A$2,Lijsten!A$3),Lijsten!A$1)</f>
        <v>&lt; 1/3 Norm</v>
      </c>
      <c r="H21" s="33"/>
      <c r="I21" s="306"/>
      <c r="J21" s="301"/>
      <c r="K21" s="54" t="str">
        <f t="shared" si="2"/>
        <v>NVT</v>
      </c>
      <c r="L21" s="243"/>
      <c r="M21" s="162" t="str">
        <f>IF(I21&lt;VLOOKUP(B21,'Aquon + RWS KRW'!B$3:I$202,8,FALSE),"Ja","Nee")</f>
        <v>Ja</v>
      </c>
      <c r="O21" s="57" t="str">
        <f t="shared" si="1"/>
        <v>NVT</v>
      </c>
    </row>
    <row r="22" spans="1:15" x14ac:dyDescent="0.25">
      <c r="A22" s="39" t="s">
        <v>262</v>
      </c>
      <c r="B22" s="9" t="s">
        <v>299</v>
      </c>
      <c r="C22" s="9" t="s">
        <v>298</v>
      </c>
      <c r="D22" s="9" t="s">
        <v>299</v>
      </c>
      <c r="E22" s="16">
        <v>8.3333333333333332E-3</v>
      </c>
      <c r="F22" s="40">
        <v>2.5000000000000001E-2</v>
      </c>
      <c r="G22" s="33" t="str">
        <f>IF(I22&gt;E22,IF(I22&lt;F22,Lijsten!A$2,Lijsten!A$3),Lijsten!A$1)</f>
        <v>&lt; 1/3 Norm</v>
      </c>
      <c r="H22" s="33"/>
      <c r="I22" s="306"/>
      <c r="J22" s="301"/>
      <c r="K22" s="54" t="str">
        <f t="shared" si="2"/>
        <v>NVT</v>
      </c>
      <c r="L22" s="243"/>
      <c r="M22" s="162" t="str">
        <f>IF(I22&lt;VLOOKUP(B22,'Aquon + RWS KRW'!B$3:I$202,8,FALSE),"Ja","Nee")</f>
        <v>Ja</v>
      </c>
      <c r="O22" s="57" t="str">
        <f t="shared" si="1"/>
        <v>NVT</v>
      </c>
    </row>
    <row r="23" spans="1:15" x14ac:dyDescent="0.25">
      <c r="A23" s="39" t="s">
        <v>262</v>
      </c>
      <c r="B23" s="9" t="s">
        <v>268</v>
      </c>
      <c r="C23" s="9" t="s">
        <v>304</v>
      </c>
      <c r="D23" s="9" t="s">
        <v>268</v>
      </c>
      <c r="E23" s="16">
        <v>6.6666666666666671E-3</v>
      </c>
      <c r="F23" s="40">
        <v>0.02</v>
      </c>
      <c r="G23" s="33" t="str">
        <f>IF(I23&gt;E23,IF(I23&lt;F23,Lijsten!A$2,Lijsten!A$3),Lijsten!A$1)</f>
        <v>&lt; 1/3 Norm</v>
      </c>
      <c r="H23" s="33"/>
      <c r="I23" s="306"/>
      <c r="J23" s="301"/>
      <c r="K23" s="54" t="str">
        <f t="shared" si="2"/>
        <v>NVT</v>
      </c>
      <c r="L23" s="243"/>
      <c r="M23" s="162" t="str">
        <f>IF(I23&lt;VLOOKUP(B23,'Aquon + RWS KRW'!B$3:I$202,8,FALSE),"Ja","Nee")</f>
        <v>Ja</v>
      </c>
      <c r="O23" s="57" t="str">
        <f t="shared" si="1"/>
        <v>NVT</v>
      </c>
    </row>
    <row r="24" spans="1:15" x14ac:dyDescent="0.25">
      <c r="A24" s="39" t="s">
        <v>262</v>
      </c>
      <c r="B24" s="9" t="s">
        <v>302</v>
      </c>
      <c r="C24" s="9" t="s">
        <v>301</v>
      </c>
      <c r="D24" s="9" t="s">
        <v>302</v>
      </c>
      <c r="E24" s="16">
        <v>3.3333333333333335E-3</v>
      </c>
      <c r="F24" s="40">
        <v>0.01</v>
      </c>
      <c r="G24" s="33" t="str">
        <f>IF(I24&gt;E24,IF(I24&lt;F24,Lijsten!A$2,Lijsten!A$3),Lijsten!A$1)</f>
        <v>&lt; 1/3 Norm</v>
      </c>
      <c r="H24" s="33"/>
      <c r="I24" s="306"/>
      <c r="J24" s="301"/>
      <c r="K24" s="54" t="str">
        <f t="shared" si="2"/>
        <v>NVT</v>
      </c>
      <c r="L24" s="243"/>
      <c r="M24" s="162" t="str">
        <f>IF(I24&lt;VLOOKUP(B24,'Aquon + RWS KRW'!B$3:I$202,8,FALSE),"Ja","Nee")</f>
        <v>Ja</v>
      </c>
      <c r="O24" s="57" t="str">
        <f t="shared" si="1"/>
        <v>NVT</v>
      </c>
    </row>
    <row r="25" spans="1:15" ht="15.75" thickBot="1" x14ac:dyDescent="0.3">
      <c r="A25" s="42" t="s">
        <v>262</v>
      </c>
      <c r="B25" s="43" t="s">
        <v>307</v>
      </c>
      <c r="C25" s="43" t="s">
        <v>306</v>
      </c>
      <c r="D25" s="43" t="s">
        <v>307</v>
      </c>
      <c r="E25" s="44">
        <v>6.6666666666666668E-8</v>
      </c>
      <c r="F25" s="45">
        <v>1.9999999999999999E-7</v>
      </c>
      <c r="G25" s="33" t="str">
        <f>IF(I25&gt;E25,IF(I25&lt;F25,Lijsten!A$2,Lijsten!A$3),Lijsten!A$1)</f>
        <v>&lt; 1/3 Norm</v>
      </c>
      <c r="H25" s="33"/>
      <c r="I25" s="307"/>
      <c r="J25" s="302"/>
      <c r="K25" s="55" t="str">
        <f t="shared" si="2"/>
        <v>NVT</v>
      </c>
      <c r="L25" s="244"/>
      <c r="M25" s="162" t="str">
        <f>IF(I25&lt;VLOOKUP(B25,'Aquon + RWS KRW'!B$3:I$202,8,FALSE),"Ja","Nee")</f>
        <v>Ja</v>
      </c>
      <c r="O25" s="58" t="str">
        <f t="shared" si="1"/>
        <v>NVT</v>
      </c>
    </row>
    <row r="26" spans="1:15" ht="15.75" thickBot="1" x14ac:dyDescent="0.3">
      <c r="G26" s="33"/>
      <c r="H26" s="33"/>
      <c r="I26" s="303"/>
      <c r="J26" s="304"/>
      <c r="K26" s="32"/>
      <c r="L26" s="304"/>
      <c r="M26" s="164"/>
      <c r="N26" s="74"/>
      <c r="O26" s="75"/>
    </row>
    <row r="27" spans="1:15" x14ac:dyDescent="0.25">
      <c r="A27" s="35" t="s">
        <v>321</v>
      </c>
      <c r="B27" s="36" t="s">
        <v>768</v>
      </c>
      <c r="C27" s="36" t="s">
        <v>350</v>
      </c>
      <c r="D27" s="36" t="s">
        <v>828</v>
      </c>
      <c r="E27" s="37">
        <v>2.1666666666666666E-3</v>
      </c>
      <c r="F27" s="49">
        <v>6.4999999999999997E-3</v>
      </c>
      <c r="G27" s="33" t="str">
        <f>IF(I27&gt;E27,IF(I27&lt;F27,Lijsten!A$2,Lijsten!A$3),Lijsten!A$1)</f>
        <v>&lt; 1/3 Norm</v>
      </c>
      <c r="H27" s="33"/>
      <c r="I27" s="305"/>
      <c r="J27" s="300"/>
      <c r="K27" s="53" t="str">
        <f t="shared" ref="K27:K37" si="3">IF(I27="","NVT",G27)</f>
        <v>NVT</v>
      </c>
      <c r="L27" s="242"/>
      <c r="M27" s="162" t="str">
        <f>IF(I27&lt;VLOOKUP(B27,'Aquon + RWS KRW'!B$3:I$202,8,FALSE),"Ja","Nee")</f>
        <v>Ja</v>
      </c>
      <c r="O27" s="56" t="str">
        <f t="shared" si="1"/>
        <v>NVT</v>
      </c>
    </row>
    <row r="28" spans="1:15" x14ac:dyDescent="0.25">
      <c r="A28" s="39" t="s">
        <v>321</v>
      </c>
      <c r="B28" s="9" t="s">
        <v>769</v>
      </c>
      <c r="C28" s="9" t="s">
        <v>353</v>
      </c>
      <c r="D28" s="9" t="s">
        <v>829</v>
      </c>
      <c r="E28" s="16">
        <v>2.1666666666666666E-3</v>
      </c>
      <c r="F28" s="50">
        <v>6.4999999999999997E-3</v>
      </c>
      <c r="G28" s="33" t="str">
        <f>IF(I28&gt;E28,IF(I28&lt;F28,Lijsten!A$2,Lijsten!A$3),Lijsten!A$1)</f>
        <v>&lt; 1/3 Norm</v>
      </c>
      <c r="H28" s="33"/>
      <c r="I28" s="306"/>
      <c r="J28" s="301"/>
      <c r="K28" s="54" t="str">
        <f t="shared" si="3"/>
        <v>NVT</v>
      </c>
      <c r="L28" s="243"/>
      <c r="M28" s="162" t="str">
        <f>IF(I28&lt;VLOOKUP(B28,'Aquon + RWS KRW'!B$3:I$202,8,FALSE),"Ja","Nee")</f>
        <v>Ja</v>
      </c>
      <c r="O28" s="57" t="str">
        <f t="shared" si="1"/>
        <v>NVT</v>
      </c>
    </row>
    <row r="29" spans="1:15" x14ac:dyDescent="0.25">
      <c r="A29" s="39" t="s">
        <v>321</v>
      </c>
      <c r="B29" s="9" t="s">
        <v>764</v>
      </c>
      <c r="C29" s="9" t="s">
        <v>332</v>
      </c>
      <c r="D29" s="9" t="s">
        <v>333</v>
      </c>
      <c r="E29" s="16">
        <v>2.1666666666666666E-3</v>
      </c>
      <c r="F29" s="50">
        <v>6.4999999999999997E-3</v>
      </c>
      <c r="G29" s="33" t="str">
        <f>IF(I29&gt;E29,IF(I29&lt;F29,Lijsten!A$2,Lijsten!A$3),Lijsten!A$1)</f>
        <v>&lt; 1/3 Norm</v>
      </c>
      <c r="H29" s="33"/>
      <c r="I29" s="306"/>
      <c r="J29" s="301"/>
      <c r="K29" s="54" t="str">
        <f t="shared" si="3"/>
        <v>NVT</v>
      </c>
      <c r="L29" s="243"/>
      <c r="M29" s="162" t="str">
        <f>IF(I29&lt;VLOOKUP(B29,'Aquon + RWS KRW'!B$3:I$202,8,FALSE),"Ja","Nee")</f>
        <v>Ja</v>
      </c>
      <c r="O29" s="57" t="str">
        <f t="shared" si="1"/>
        <v>NVT</v>
      </c>
    </row>
    <row r="30" spans="1:15" x14ac:dyDescent="0.25">
      <c r="A30" s="39" t="s">
        <v>321</v>
      </c>
      <c r="B30" s="9" t="s">
        <v>360</v>
      </c>
      <c r="C30" s="9" t="s">
        <v>338</v>
      </c>
      <c r="D30" s="9" t="s">
        <v>339</v>
      </c>
      <c r="E30" s="16">
        <v>2.1666666666666666E-3</v>
      </c>
      <c r="F30" s="50">
        <v>6.4999999999999997E-3</v>
      </c>
      <c r="G30" s="33" t="str">
        <f>IF(I30&gt;E30,IF(I30&lt;F30,Lijsten!A$2,Lijsten!A$3),Lijsten!A$1)</f>
        <v>&lt; 1/3 Norm</v>
      </c>
      <c r="H30" s="33"/>
      <c r="I30" s="306"/>
      <c r="J30" s="301"/>
      <c r="K30" s="54" t="str">
        <f t="shared" si="3"/>
        <v>NVT</v>
      </c>
      <c r="L30" s="243"/>
      <c r="M30" s="162" t="str">
        <f>IF(I30&lt;VLOOKUP(B30,'Aquon + RWS KRW'!B$3:I$202,8,FALSE),"Ja","Nee")</f>
        <v>Ja</v>
      </c>
      <c r="O30" s="57" t="str">
        <f t="shared" si="1"/>
        <v>NVT</v>
      </c>
    </row>
    <row r="31" spans="1:15" x14ac:dyDescent="0.25">
      <c r="A31" s="39" t="s">
        <v>321</v>
      </c>
      <c r="B31" s="9" t="s">
        <v>766</v>
      </c>
      <c r="C31" s="9" t="s">
        <v>341</v>
      </c>
      <c r="D31" s="9" t="s">
        <v>342</v>
      </c>
      <c r="E31" s="16">
        <v>2.1666666666666666E-3</v>
      </c>
      <c r="F31" s="50">
        <v>6.4999999999999997E-3</v>
      </c>
      <c r="G31" s="33" t="str">
        <f>IF(I31&gt;E31,IF(I31&lt;F31,Lijsten!A$2,Lijsten!A$3),Lijsten!A$1)</f>
        <v>&lt; 1/3 Norm</v>
      </c>
      <c r="H31" s="33"/>
      <c r="I31" s="306"/>
      <c r="J31" s="301"/>
      <c r="K31" s="54" t="str">
        <f t="shared" si="3"/>
        <v>NVT</v>
      </c>
      <c r="L31" s="243"/>
      <c r="M31" s="162" t="str">
        <f>IF(I31&lt;VLOOKUP(B31,'Aquon + RWS KRW'!B$3:I$202,8,FALSE),"Ja","Nee")</f>
        <v>Ja</v>
      </c>
      <c r="O31" s="57" t="str">
        <f t="shared" si="1"/>
        <v>NVT</v>
      </c>
    </row>
    <row r="32" spans="1:15" x14ac:dyDescent="0.25">
      <c r="A32" s="39" t="s">
        <v>321</v>
      </c>
      <c r="B32" s="9" t="s">
        <v>363</v>
      </c>
      <c r="C32" s="9" t="s">
        <v>347</v>
      </c>
      <c r="D32" s="9" t="s">
        <v>348</v>
      </c>
      <c r="E32" s="16">
        <v>2.1666666666666666E-3</v>
      </c>
      <c r="F32" s="50">
        <v>6.4999999999999997E-3</v>
      </c>
      <c r="G32" s="33" t="str">
        <f>IF(I32&gt;E32,IF(I32&lt;F32,Lijsten!A$2,Lijsten!A$3),Lijsten!A$1)</f>
        <v>&lt; 1/3 Norm</v>
      </c>
      <c r="H32" s="33"/>
      <c r="I32" s="306"/>
      <c r="J32" s="301"/>
      <c r="K32" s="54" t="str">
        <f t="shared" si="3"/>
        <v>NVT</v>
      </c>
      <c r="L32" s="243"/>
      <c r="M32" s="162" t="str">
        <f>IF(I32&lt;VLOOKUP(B32,'Aquon + RWS KRW'!B$3:I$202,8,FALSE),"Ja","Nee")</f>
        <v>Ja</v>
      </c>
      <c r="O32" s="57" t="str">
        <f t="shared" si="1"/>
        <v>NVT</v>
      </c>
    </row>
    <row r="33" spans="1:15" x14ac:dyDescent="0.25">
      <c r="A33" s="39" t="s">
        <v>321</v>
      </c>
      <c r="B33" s="9" t="s">
        <v>763</v>
      </c>
      <c r="C33" s="9" t="s">
        <v>329</v>
      </c>
      <c r="D33" s="9" t="s">
        <v>330</v>
      </c>
      <c r="E33" s="16">
        <v>2.1666666666666666E-3</v>
      </c>
      <c r="F33" s="50">
        <v>6.4999999999999997E-3</v>
      </c>
      <c r="G33" s="33" t="str">
        <f>IF(I33&gt;E33,IF(I33&lt;F33,Lijsten!A$2,Lijsten!A$3),Lijsten!A$1)</f>
        <v>&lt; 1/3 Norm</v>
      </c>
      <c r="H33" s="33"/>
      <c r="I33" s="306"/>
      <c r="J33" s="301"/>
      <c r="K33" s="54" t="str">
        <f t="shared" si="3"/>
        <v>NVT</v>
      </c>
      <c r="L33" s="243"/>
      <c r="M33" s="162" t="str">
        <f>IF(I33&lt;VLOOKUP(B33,'Aquon + RWS KRW'!B$3:I$202,8,FALSE),"Ja","Nee")</f>
        <v>Ja</v>
      </c>
      <c r="O33" s="57" t="str">
        <f t="shared" si="1"/>
        <v>NVT</v>
      </c>
    </row>
    <row r="34" spans="1:15" x14ac:dyDescent="0.25">
      <c r="A34" s="39" t="s">
        <v>321</v>
      </c>
      <c r="B34" s="9" t="s">
        <v>762</v>
      </c>
      <c r="C34" s="9" t="s">
        <v>326</v>
      </c>
      <c r="D34" s="9" t="s">
        <v>327</v>
      </c>
      <c r="E34" s="16">
        <v>2.1666666666666666E-3</v>
      </c>
      <c r="F34" s="50">
        <v>6.4999999999999997E-3</v>
      </c>
      <c r="G34" s="33" t="str">
        <f>IF(I34&gt;E34,IF(I34&lt;F34,Lijsten!A$2,Lijsten!A$3),Lijsten!A$1)</f>
        <v>&lt; 1/3 Norm</v>
      </c>
      <c r="H34" s="33"/>
      <c r="I34" s="306"/>
      <c r="J34" s="301"/>
      <c r="K34" s="54" t="str">
        <f t="shared" si="3"/>
        <v>NVT</v>
      </c>
      <c r="L34" s="243"/>
      <c r="M34" s="162" t="str">
        <f>IF(I34&lt;VLOOKUP(B34,'Aquon + RWS KRW'!B$3:I$202,8,FALSE),"Ja","Nee")</f>
        <v>Ja</v>
      </c>
      <c r="O34" s="57" t="str">
        <f t="shared" si="1"/>
        <v>NVT</v>
      </c>
    </row>
    <row r="35" spans="1:15" x14ac:dyDescent="0.25">
      <c r="A35" s="39" t="s">
        <v>321</v>
      </c>
      <c r="B35" s="9" t="s">
        <v>765</v>
      </c>
      <c r="C35" s="9" t="s">
        <v>335</v>
      </c>
      <c r="D35" s="9" t="s">
        <v>336</v>
      </c>
      <c r="E35" s="16">
        <v>2.1666666666666666E-3</v>
      </c>
      <c r="F35" s="50">
        <v>6.4999999999999997E-3</v>
      </c>
      <c r="G35" s="33" t="str">
        <f>IF(I35&gt;E35,IF(I35&lt;F35,Lijsten!A$2,Lijsten!A$3),Lijsten!A$1)</f>
        <v>&lt; 1/3 Norm</v>
      </c>
      <c r="H35" s="33"/>
      <c r="I35" s="306"/>
      <c r="J35" s="301"/>
      <c r="K35" s="54" t="str">
        <f t="shared" si="3"/>
        <v>NVT</v>
      </c>
      <c r="L35" s="243"/>
      <c r="M35" s="162" t="str">
        <f>IF(I35&lt;VLOOKUP(B35,'Aquon + RWS KRW'!B$3:I$202,8,FALSE),"Ja","Nee")</f>
        <v>Ja</v>
      </c>
      <c r="O35" s="57" t="str">
        <f t="shared" si="1"/>
        <v>NVT</v>
      </c>
    </row>
    <row r="36" spans="1:15" x14ac:dyDescent="0.25">
      <c r="A36" s="39" t="s">
        <v>321</v>
      </c>
      <c r="B36" s="9" t="s">
        <v>767</v>
      </c>
      <c r="C36" s="9" t="s">
        <v>344</v>
      </c>
      <c r="D36" s="9" t="s">
        <v>345</v>
      </c>
      <c r="E36" s="16">
        <v>2.1666666666666666E-3</v>
      </c>
      <c r="F36" s="50">
        <v>6.4999999999999997E-3</v>
      </c>
      <c r="G36" s="33" t="str">
        <f>IF(I36&gt;E36,IF(I36&lt;F36,Lijsten!A$2,Lijsten!A$3),Lijsten!A$1)</f>
        <v>&lt; 1/3 Norm</v>
      </c>
      <c r="H36" s="33"/>
      <c r="I36" s="306"/>
      <c r="J36" s="301"/>
      <c r="K36" s="54" t="str">
        <f t="shared" si="3"/>
        <v>NVT</v>
      </c>
      <c r="L36" s="243"/>
      <c r="M36" s="162" t="str">
        <f>IF(I36&lt;VLOOKUP(B36,'Aquon + RWS KRW'!B$3:I$202,8,FALSE),"Ja","Nee")</f>
        <v>Ja</v>
      </c>
      <c r="O36" s="57" t="str">
        <f t="shared" si="1"/>
        <v>NVT</v>
      </c>
    </row>
    <row r="37" spans="1:15" ht="15.75" thickBot="1" x14ac:dyDescent="0.3">
      <c r="A37" s="42" t="s">
        <v>321</v>
      </c>
      <c r="B37" s="43" t="s">
        <v>761</v>
      </c>
      <c r="C37" s="43" t="s">
        <v>323</v>
      </c>
      <c r="D37" s="43" t="s">
        <v>324</v>
      </c>
      <c r="E37" s="51">
        <v>2.1666666666666666E-3</v>
      </c>
      <c r="F37" s="52">
        <v>6.4999999999999997E-3</v>
      </c>
      <c r="G37" s="33" t="str">
        <f>IF(I37&gt;E37,IF(I37&lt;F37,Lijsten!A$2,Lijsten!A$3),Lijsten!A$1)</f>
        <v>&lt; 1/3 Norm</v>
      </c>
      <c r="H37" s="33"/>
      <c r="I37" s="307"/>
      <c r="J37" s="302"/>
      <c r="K37" s="55" t="str">
        <f t="shared" si="3"/>
        <v>NVT</v>
      </c>
      <c r="L37" s="244"/>
      <c r="M37" s="162" t="str">
        <f>IF(I37&lt;VLOOKUP(B37,'Aquon + RWS KRW'!B$3:I$202,8,FALSE),"Ja","Nee")</f>
        <v>Ja</v>
      </c>
      <c r="O37" s="58" t="str">
        <f t="shared" si="1"/>
        <v>NVT</v>
      </c>
    </row>
  </sheetData>
  <sheetProtection algorithmName="SHA-512" hashValue="l2W0ixLQWD4A0i9PPs/jZP00rjsWn+lOBF+jZkI0oeHj/BuIseHe9Z/p9rl2p5aq7eShCeYNxS17vcurMYnhmw==" saltValue="pJox1Lxum1t7eF5NrrrKiA==" spinCount="100000" sheet="1" objects="1" scenarios="1" selectLockedCells="1"/>
  <sortState xmlns:xlrd2="http://schemas.microsoft.com/office/spreadsheetml/2017/richdata2" ref="A29:F37">
    <sortCondition ref="D29:D37"/>
  </sortState>
  <mergeCells count="2">
    <mergeCell ref="A1:F1"/>
    <mergeCell ref="I1:L1"/>
  </mergeCells>
  <conditionalFormatting sqref="K3:K9 K11:K25 K27:K37">
    <cfRule type="containsText" dxfId="49" priority="10" operator="containsText" text="&lt; Norm">
      <formula>NOT(ISERROR(SEARCH("&lt; Norm",K3)))</formula>
    </cfRule>
    <cfRule type="containsText" dxfId="48" priority="11" operator="containsText" text="&gt; Norm">
      <formula>NOT(ISERROR(SEARCH("&gt; Norm",K3)))</formula>
    </cfRule>
    <cfRule type="containsText" dxfId="47" priority="12" operator="containsText" text="NVT">
      <formula>NOT(ISERROR(SEARCH("NVT",K3)))</formula>
    </cfRule>
  </conditionalFormatting>
  <conditionalFormatting sqref="L3:L9 L11:L25 L27:L37">
    <cfRule type="containsText" dxfId="46" priority="8" operator="containsText" text="Nee">
      <formula>NOT(ISERROR(SEARCH("Nee",L3)))</formula>
    </cfRule>
    <cfRule type="containsText" dxfId="45" priority="9" operator="containsText" text="Ja">
      <formula>NOT(ISERROR(SEARCH("Ja",L3)))</formula>
    </cfRule>
  </conditionalFormatting>
  <conditionalFormatting sqref="O3:O37">
    <cfRule type="containsText" dxfId="44" priority="6" operator="containsText" text="Nee">
      <formula>NOT(ISERROR(SEARCH("Nee",O3)))</formula>
    </cfRule>
    <cfRule type="containsText" dxfId="43" priority="7" operator="containsText" text="Ja">
      <formula>NOT(ISERROR(SEARCH("Ja",O3)))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13886E-3ACD-47F8-9F07-B66A100EAAFF}">
          <x14:formula1>
            <xm:f>Lijsten!$B$1:$B$2</xm:f>
          </x14:formula1>
          <xm:sqref>L3:L9 L11:L25 L27:L37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796B-C635-4EE4-9231-91DD42BC7994}">
  <dimension ref="A1:O50"/>
  <sheetViews>
    <sheetView topLeftCell="A19" workbookViewId="0">
      <selection activeCell="I3" sqref="I3"/>
    </sheetView>
  </sheetViews>
  <sheetFormatPr defaultRowHeight="15" x14ac:dyDescent="0.25"/>
  <cols>
    <col min="1" max="2" width="12.7109375" customWidth="1"/>
    <col min="3" max="3" width="55.7109375" customWidth="1"/>
    <col min="4" max="4" width="12.7109375" customWidth="1"/>
    <col min="5" max="6" width="12.7109375" style="12" customWidth="1"/>
    <col min="7" max="7" width="9.140625" hidden="1" customWidth="1"/>
    <col min="8" max="8" width="3.7109375" customWidth="1"/>
    <col min="9" max="10" width="12.7109375" style="308" customWidth="1"/>
    <col min="11" max="11" width="12.7109375" style="321" customWidth="1"/>
    <col min="12" max="12" width="12.7109375" style="308" customWidth="1"/>
    <col min="13" max="13" width="0" hidden="1" customWidth="1"/>
    <col min="14" max="14" width="3.7109375" customWidth="1"/>
    <col min="15" max="15" width="12.7109375" customWidth="1"/>
  </cols>
  <sheetData>
    <row r="1" spans="1:15" ht="21.75" thickBot="1" x14ac:dyDescent="0.4">
      <c r="A1" s="342" t="s">
        <v>837</v>
      </c>
      <c r="B1" s="343"/>
      <c r="C1" s="343"/>
      <c r="D1" s="343"/>
      <c r="E1" s="343"/>
      <c r="F1" s="344"/>
      <c r="G1" s="24"/>
      <c r="H1" s="24"/>
      <c r="I1" s="342" t="s">
        <v>838</v>
      </c>
      <c r="J1" s="343"/>
      <c r="K1" s="343"/>
      <c r="L1" s="344"/>
      <c r="M1" s="12"/>
      <c r="O1" s="163" t="s">
        <v>775</v>
      </c>
    </row>
    <row r="2" spans="1:15" ht="159.75" thickBot="1" x14ac:dyDescent="0.3">
      <c r="A2" s="246" t="s">
        <v>0</v>
      </c>
      <c r="B2" s="246" t="s">
        <v>1</v>
      </c>
      <c r="C2" s="247" t="s">
        <v>2</v>
      </c>
      <c r="D2" s="246" t="s">
        <v>542</v>
      </c>
      <c r="E2" s="246" t="s">
        <v>831</v>
      </c>
      <c r="F2" s="246" t="s">
        <v>830</v>
      </c>
      <c r="G2" s="27"/>
      <c r="H2" s="27"/>
      <c r="I2" s="29" t="s">
        <v>833</v>
      </c>
      <c r="J2" s="31" t="s">
        <v>543</v>
      </c>
      <c r="K2" s="59" t="s">
        <v>832</v>
      </c>
      <c r="L2" s="29" t="s">
        <v>544</v>
      </c>
      <c r="M2" s="12"/>
      <c r="O2" s="29" t="s">
        <v>851</v>
      </c>
    </row>
    <row r="3" spans="1:15" x14ac:dyDescent="0.25">
      <c r="A3" s="35" t="s">
        <v>104</v>
      </c>
      <c r="B3" s="36" t="s">
        <v>22</v>
      </c>
      <c r="C3" s="36" t="s">
        <v>109</v>
      </c>
      <c r="D3" s="60" t="s">
        <v>110</v>
      </c>
      <c r="E3" s="90">
        <v>3.3333333333333333E-2</v>
      </c>
      <c r="F3" s="80">
        <v>0.1</v>
      </c>
      <c r="G3" s="33" t="str">
        <f>IF(I3&gt;E3,IF(I3&lt;F3,Lijsten!A$2,Lijsten!A$3),Lijsten!A$1)</f>
        <v>&lt; 1/3 Norm</v>
      </c>
      <c r="H3" s="33"/>
      <c r="I3" s="245"/>
      <c r="J3" s="318"/>
      <c r="K3" s="63" t="str">
        <f>IF(I3="","NVT",G3)</f>
        <v>NVT</v>
      </c>
      <c r="L3" s="281"/>
      <c r="M3" s="162" t="str">
        <f>IF(I3&lt;VLOOKUP(B3,'Aquon + RWS KRW'!B$3:I$202,8,FALSE),"Ja","Nee")</f>
        <v>Ja</v>
      </c>
      <c r="O3" s="56" t="str">
        <f>IF(I3="","NVT",M3)</f>
        <v>NVT</v>
      </c>
    </row>
    <row r="4" spans="1:15" x14ac:dyDescent="0.25">
      <c r="A4" s="39" t="s">
        <v>104</v>
      </c>
      <c r="B4" s="9" t="s">
        <v>717</v>
      </c>
      <c r="C4" s="9" t="s">
        <v>208</v>
      </c>
      <c r="D4" s="61" t="s">
        <v>209</v>
      </c>
      <c r="E4" s="102">
        <v>9.9999999999999992E-2</v>
      </c>
      <c r="F4" s="82">
        <v>0.3</v>
      </c>
      <c r="G4" s="33" t="str">
        <f>IF(I4&gt;E4,IF(I4&lt;F4,Lijsten!A$2,Lijsten!A$3),Lijsten!A$1)</f>
        <v>&lt; 1/3 Norm</v>
      </c>
      <c r="I4" s="240"/>
      <c r="J4" s="319"/>
      <c r="K4" s="64" t="str">
        <f t="shared" ref="K4:K40" si="0">IF(I4="","NVT",G4)</f>
        <v>NVT</v>
      </c>
      <c r="L4" s="283"/>
      <c r="M4" s="162" t="str">
        <f>IF(I4&lt;VLOOKUP(B4,'Aquon + RWS KRW'!B$3:I$202,8,FALSE),"Ja","Nee")</f>
        <v>Ja</v>
      </c>
      <c r="O4" s="57" t="str">
        <f t="shared" ref="O4:O40" si="1">IF(I4="","NVT",M4)</f>
        <v>NVT</v>
      </c>
    </row>
    <row r="5" spans="1:15" x14ac:dyDescent="0.25">
      <c r="A5" s="39" t="s">
        <v>104</v>
      </c>
      <c r="B5" s="9" t="s">
        <v>38</v>
      </c>
      <c r="C5" s="9" t="s">
        <v>112</v>
      </c>
      <c r="D5" s="61" t="s">
        <v>113</v>
      </c>
      <c r="E5" s="97">
        <v>3.3333333333333332E-4</v>
      </c>
      <c r="F5" s="82">
        <v>1E-3</v>
      </c>
      <c r="G5" s="33" t="str">
        <f>IF(I5&gt;E5,IF(I5&lt;F5,Lijsten!A$2,Lijsten!A$3),Lijsten!A$1)</f>
        <v>&lt; 1/3 Norm</v>
      </c>
      <c r="I5" s="240"/>
      <c r="J5" s="319"/>
      <c r="K5" s="64" t="str">
        <f t="shared" si="0"/>
        <v>NVT</v>
      </c>
      <c r="L5" s="283"/>
      <c r="M5" s="162" t="str">
        <f>IF(I5&lt;VLOOKUP(B5,'Aquon + RWS KRW'!B$3:I$202,8,FALSE),"Ja","Nee")</f>
        <v>Ja</v>
      </c>
      <c r="O5" s="57" t="str">
        <f t="shared" si="1"/>
        <v>NVT</v>
      </c>
    </row>
    <row r="6" spans="1:15" x14ac:dyDescent="0.25">
      <c r="A6" s="39" t="s">
        <v>104</v>
      </c>
      <c r="B6" s="9" t="s">
        <v>41</v>
      </c>
      <c r="C6" s="9" t="s">
        <v>115</v>
      </c>
      <c r="D6" s="61" t="s">
        <v>116</v>
      </c>
      <c r="E6" s="103">
        <v>0.04</v>
      </c>
      <c r="F6" s="82">
        <v>0.12</v>
      </c>
      <c r="G6" s="33" t="str">
        <f>IF(I6&gt;E6,IF(I6&lt;F6,Lijsten!A$2,Lijsten!A$3),Lijsten!A$1)</f>
        <v>&lt; 1/3 Norm</v>
      </c>
      <c r="I6" s="240"/>
      <c r="J6" s="319"/>
      <c r="K6" s="64" t="str">
        <f t="shared" si="0"/>
        <v>NVT</v>
      </c>
      <c r="L6" s="283"/>
      <c r="M6" s="162" t="str">
        <f>IF(I6&lt;VLOOKUP(B6,'Aquon + RWS KRW'!B$3:I$202,8,FALSE),"Ja","Nee")</f>
        <v>Ja</v>
      </c>
      <c r="O6" s="57" t="str">
        <f t="shared" si="1"/>
        <v>NVT</v>
      </c>
    </row>
    <row r="7" spans="1:15" x14ac:dyDescent="0.25">
      <c r="A7" s="39" t="s">
        <v>104</v>
      </c>
      <c r="B7" s="9" t="s">
        <v>596</v>
      </c>
      <c r="C7" s="9" t="s">
        <v>820</v>
      </c>
      <c r="D7" s="61" t="s">
        <v>134</v>
      </c>
      <c r="E7" s="97">
        <v>3.6666666666666667E-4</v>
      </c>
      <c r="F7" s="82">
        <v>1.1000000000000001E-3</v>
      </c>
      <c r="G7" s="33" t="str">
        <f>IF(I7&gt;E7,IF(I7&lt;F7,Lijsten!A$2,Lijsten!A$3),Lijsten!A$1)</f>
        <v>&lt; 1/3 Norm</v>
      </c>
      <c r="I7" s="240"/>
      <c r="J7" s="319"/>
      <c r="K7" s="64" t="str">
        <f t="shared" si="0"/>
        <v>NVT</v>
      </c>
      <c r="L7" s="283"/>
      <c r="M7" s="162" t="str">
        <f>IF(I7&lt;VLOOKUP(B7,'Aquon + RWS KRW'!B$3:I$202,8,FALSE),"Ja","Nee")</f>
        <v>Ja</v>
      </c>
      <c r="O7" s="57" t="str">
        <f t="shared" si="1"/>
        <v>NVT</v>
      </c>
    </row>
    <row r="8" spans="1:15" x14ac:dyDescent="0.25">
      <c r="A8" s="39" t="s">
        <v>104</v>
      </c>
      <c r="B8" s="9" t="s">
        <v>102</v>
      </c>
      <c r="C8" s="9" t="s">
        <v>821</v>
      </c>
      <c r="D8" s="61" t="s">
        <v>122</v>
      </c>
      <c r="E8" s="92">
        <v>2.1666666666666666E-3</v>
      </c>
      <c r="F8" s="82">
        <v>6.4999999999999997E-3</v>
      </c>
      <c r="G8" s="33" t="str">
        <f>IF(I8&gt;E8,IF(I8&lt;F8,Lijsten!A$2,Lijsten!A$3),Lijsten!A$1)</f>
        <v>&lt; 1/3 Norm</v>
      </c>
      <c r="I8" s="240"/>
      <c r="J8" s="319"/>
      <c r="K8" s="64" t="str">
        <f t="shared" si="0"/>
        <v>NVT</v>
      </c>
      <c r="L8" s="283"/>
      <c r="M8" s="162" t="str">
        <f>IF(I8&lt;VLOOKUP(B8,'Aquon + RWS KRW'!B$3:I$202,8,FALSE),"Ja","Nee")</f>
        <v>Ja</v>
      </c>
      <c r="O8" s="57" t="str">
        <f t="shared" si="1"/>
        <v>NVT</v>
      </c>
    </row>
    <row r="9" spans="1:15" x14ac:dyDescent="0.25">
      <c r="A9" s="39" t="s">
        <v>104</v>
      </c>
      <c r="B9" s="9" t="s">
        <v>92</v>
      </c>
      <c r="C9" s="9" t="s">
        <v>118</v>
      </c>
      <c r="D9" s="61" t="s">
        <v>119</v>
      </c>
      <c r="E9" s="92">
        <v>4.0000000000000001E-3</v>
      </c>
      <c r="F9" s="82">
        <v>1.2E-2</v>
      </c>
      <c r="G9" s="33" t="str">
        <f>IF(I9&gt;E9,IF(I9&lt;F9,Lijsten!A$2,Lijsten!A$3),Lijsten!A$1)</f>
        <v>&lt; 1/3 Norm</v>
      </c>
      <c r="I9" s="240"/>
      <c r="J9" s="319"/>
      <c r="K9" s="64" t="str">
        <f t="shared" si="0"/>
        <v>NVT</v>
      </c>
      <c r="L9" s="283"/>
      <c r="M9" s="162" t="str">
        <f>IF(I9&lt;VLOOKUP(B9,'Aquon + RWS KRW'!B$3:I$202,8,FALSE),"Ja","Nee")</f>
        <v>Ja</v>
      </c>
      <c r="O9" s="57" t="str">
        <f t="shared" si="1"/>
        <v>NVT</v>
      </c>
    </row>
    <row r="10" spans="1:15" x14ac:dyDescent="0.25">
      <c r="A10" s="39" t="s">
        <v>104</v>
      </c>
      <c r="B10" s="9" t="s">
        <v>603</v>
      </c>
      <c r="C10" s="9" t="s">
        <v>142</v>
      </c>
      <c r="D10" s="61" t="s">
        <v>143</v>
      </c>
      <c r="E10" s="102">
        <v>0.11333333333333334</v>
      </c>
      <c r="F10" s="82">
        <v>0.34</v>
      </c>
      <c r="G10" s="33" t="str">
        <f>IF(I10&gt;E10,IF(I10&lt;F10,Lijsten!A$2,Lijsten!A$3),Lijsten!A$1)</f>
        <v>&lt; 1/3 Norm</v>
      </c>
      <c r="I10" s="240"/>
      <c r="J10" s="319"/>
      <c r="K10" s="64" t="str">
        <f t="shared" si="0"/>
        <v>NVT</v>
      </c>
      <c r="L10" s="283"/>
      <c r="M10" s="162" t="str">
        <f>IF(I10&lt;VLOOKUP(B10,'Aquon + RWS KRW'!B$3:I$202,8,FALSE),"Ja","Nee")</f>
        <v>Ja</v>
      </c>
      <c r="O10" s="57" t="str">
        <f t="shared" si="1"/>
        <v>NVT</v>
      </c>
    </row>
    <row r="11" spans="1:15" x14ac:dyDescent="0.25">
      <c r="A11" s="39" t="s">
        <v>104</v>
      </c>
      <c r="B11" s="9" t="s">
        <v>622</v>
      </c>
      <c r="C11" s="9" t="s">
        <v>145</v>
      </c>
      <c r="D11" s="61" t="s">
        <v>146</v>
      </c>
      <c r="E11" s="104">
        <v>2.666666666666667E-5</v>
      </c>
      <c r="F11" s="82">
        <v>8.0000000000000007E-5</v>
      </c>
      <c r="G11" s="33" t="str">
        <f>IF(I11&gt;E11,IF(I11&lt;F11,Lijsten!A$2,Lijsten!A$3),Lijsten!A$1)</f>
        <v>&lt; 1/3 Norm</v>
      </c>
      <c r="I11" s="240"/>
      <c r="J11" s="319"/>
      <c r="K11" s="64" t="str">
        <f t="shared" si="0"/>
        <v>NVT</v>
      </c>
      <c r="L11" s="283"/>
      <c r="M11" s="162" t="str">
        <f>IF(I11&lt;VLOOKUP(B11,'Aquon + RWS KRW'!B$3:I$202,8,FALSE),"Ja","Nee")</f>
        <v>Ja</v>
      </c>
      <c r="O11" s="57" t="str">
        <f t="shared" si="1"/>
        <v>NVT</v>
      </c>
    </row>
    <row r="12" spans="1:15" x14ac:dyDescent="0.25">
      <c r="A12" s="39" t="s">
        <v>104</v>
      </c>
      <c r="B12" s="9" t="s">
        <v>636</v>
      </c>
      <c r="C12" s="9" t="s">
        <v>160</v>
      </c>
      <c r="D12" s="61" t="s">
        <v>161</v>
      </c>
      <c r="E12" s="104">
        <v>1.0333333333333333E-6</v>
      </c>
      <c r="F12" s="82">
        <v>3.1E-6</v>
      </c>
      <c r="G12" s="33" t="str">
        <f>IF(I12&gt;E12,IF(I12&lt;F12,Lijsten!A$2,Lijsten!A$3),Lijsten!A$1)</f>
        <v>&lt; 1/3 Norm</v>
      </c>
      <c r="I12" s="240"/>
      <c r="J12" s="319"/>
      <c r="K12" s="64" t="str">
        <f t="shared" si="0"/>
        <v>NVT</v>
      </c>
      <c r="L12" s="283"/>
      <c r="M12" s="162" t="str">
        <f>IF(I12&lt;VLOOKUP(B12,'Aquon + RWS KRW'!B$3:I$202,8,FALSE),"Ja","Nee")</f>
        <v>Ja</v>
      </c>
      <c r="O12" s="57" t="str">
        <f t="shared" si="1"/>
        <v>NVT</v>
      </c>
    </row>
    <row r="13" spans="1:15" x14ac:dyDescent="0.25">
      <c r="A13" s="39" t="s">
        <v>104</v>
      </c>
      <c r="B13" s="9" t="s">
        <v>633</v>
      </c>
      <c r="C13" s="9" t="s">
        <v>151</v>
      </c>
      <c r="D13" s="61" t="s">
        <v>152</v>
      </c>
      <c r="E13" s="94">
        <v>1.9999999999999998E-4</v>
      </c>
      <c r="F13" s="82">
        <v>5.9999999999999995E-4</v>
      </c>
      <c r="G13" s="33" t="str">
        <f>IF(I13&gt;E13,IF(I13&lt;F13,Lijsten!A$2,Lijsten!A$3),Lijsten!A$1)</f>
        <v>&lt; 1/3 Norm</v>
      </c>
      <c r="I13" s="240"/>
      <c r="J13" s="319"/>
      <c r="K13" s="64" t="str">
        <f t="shared" si="0"/>
        <v>NVT</v>
      </c>
      <c r="L13" s="283"/>
      <c r="M13" s="162" t="str">
        <f>IF(I13&lt;VLOOKUP(B13,'Aquon + RWS KRW'!B$3:I$202,8,FALSE),"Ja","Nee")</f>
        <v>Ja</v>
      </c>
      <c r="O13" s="57" t="str">
        <f t="shared" si="1"/>
        <v>NVT</v>
      </c>
    </row>
    <row r="14" spans="1:15" x14ac:dyDescent="0.25">
      <c r="A14" s="39" t="s">
        <v>104</v>
      </c>
      <c r="B14" s="9" t="s">
        <v>144</v>
      </c>
      <c r="C14" s="9" t="s">
        <v>148</v>
      </c>
      <c r="D14" s="61" t="s">
        <v>149</v>
      </c>
      <c r="E14" s="94">
        <v>4.3333333333333331E-4</v>
      </c>
      <c r="F14" s="82">
        <v>1.2999999999999999E-3</v>
      </c>
      <c r="G14" s="33" t="str">
        <f>IF(I14&gt;E14,IF(I14&lt;F14,Lijsten!A$2,Lijsten!A$3),Lijsten!A$1)</f>
        <v>&lt; 1/3 Norm</v>
      </c>
      <c r="I14" s="240"/>
      <c r="J14" s="319"/>
      <c r="K14" s="64" t="str">
        <f t="shared" si="0"/>
        <v>NVT</v>
      </c>
      <c r="L14" s="283"/>
      <c r="M14" s="162" t="str">
        <f>IF(I14&lt;VLOOKUP(B14,'Aquon + RWS KRW'!B$3:I$202,8,FALSE),"Ja","Nee")</f>
        <v>Ja</v>
      </c>
      <c r="O14" s="57" t="str">
        <f t="shared" si="1"/>
        <v>NVT</v>
      </c>
    </row>
    <row r="15" spans="1:15" x14ac:dyDescent="0.25">
      <c r="A15" s="39" t="s">
        <v>104</v>
      </c>
      <c r="B15" s="9" t="s">
        <v>159</v>
      </c>
      <c r="C15" s="9" t="s">
        <v>157</v>
      </c>
      <c r="D15" s="61" t="s">
        <v>158</v>
      </c>
      <c r="E15" s="103">
        <v>2.3333333333333334E-2</v>
      </c>
      <c r="F15" s="82">
        <v>7.0000000000000007E-2</v>
      </c>
      <c r="G15" s="33" t="str">
        <f>IF(I15&gt;E15,IF(I15&lt;F15,Lijsten!A$2,Lijsten!A$3),Lijsten!A$1)</f>
        <v>&lt; 1/3 Norm</v>
      </c>
      <c r="I15" s="240"/>
      <c r="J15" s="319"/>
      <c r="K15" s="64" t="str">
        <f t="shared" si="0"/>
        <v>NVT</v>
      </c>
      <c r="L15" s="283"/>
      <c r="M15" s="162" t="str">
        <f>IF(I15&lt;VLOOKUP(B15,'Aquon + RWS KRW'!B$3:I$202,8,FALSE),"Ja","Nee")</f>
        <v>Ja</v>
      </c>
      <c r="O15" s="57" t="str">
        <f t="shared" si="1"/>
        <v>NVT</v>
      </c>
    </row>
    <row r="16" spans="1:15" x14ac:dyDescent="0.25">
      <c r="A16" s="39" t="s">
        <v>104</v>
      </c>
      <c r="B16" s="9" t="s">
        <v>171</v>
      </c>
      <c r="C16" s="9" t="s">
        <v>163</v>
      </c>
      <c r="D16" s="61" t="s">
        <v>164</v>
      </c>
      <c r="E16" s="97">
        <v>3.3333333333333335E-5</v>
      </c>
      <c r="F16" s="82">
        <v>1E-4</v>
      </c>
      <c r="G16" s="33" t="str">
        <f>IF(I16&gt;E16,IF(I16&lt;F16,Lijsten!A$2,Lijsten!A$3),Lijsten!A$1)</f>
        <v>&lt; 1/3 Norm</v>
      </c>
      <c r="I16" s="240"/>
      <c r="J16" s="319"/>
      <c r="K16" s="64" t="str">
        <f t="shared" si="0"/>
        <v>NVT</v>
      </c>
      <c r="L16" s="283"/>
      <c r="M16" s="162" t="str">
        <f>IF(I16&lt;VLOOKUP(B16,'Aquon + RWS KRW'!B$3:I$202,8,FALSE),"Ja","Nee")</f>
        <v>Ja</v>
      </c>
      <c r="O16" s="57" t="str">
        <f t="shared" si="1"/>
        <v>NVT</v>
      </c>
    </row>
    <row r="17" spans="1:15" x14ac:dyDescent="0.25">
      <c r="A17" s="39" t="s">
        <v>104</v>
      </c>
      <c r="B17" s="9" t="s">
        <v>177</v>
      </c>
      <c r="C17" s="9" t="s">
        <v>166</v>
      </c>
      <c r="D17" s="61" t="s">
        <v>167</v>
      </c>
      <c r="E17" s="92">
        <v>4.0000000000000001E-3</v>
      </c>
      <c r="F17" s="82">
        <v>1.2E-2</v>
      </c>
      <c r="G17" s="33" t="str">
        <f>IF(I17&gt;E17,IF(I17&lt;F17,Lijsten!A$2,Lijsten!A$3),Lijsten!A$1)</f>
        <v>&lt; 1/3 Norm</v>
      </c>
      <c r="I17" s="240"/>
      <c r="J17" s="319"/>
      <c r="K17" s="64" t="str">
        <f t="shared" si="0"/>
        <v>NVT</v>
      </c>
      <c r="L17" s="283"/>
      <c r="M17" s="162" t="str">
        <f>IF(I17&lt;VLOOKUP(B17,'Aquon + RWS KRW'!B$3:I$202,8,FALSE),"Ja","Nee")</f>
        <v>Ja</v>
      </c>
      <c r="O17" s="57" t="str">
        <f t="shared" si="1"/>
        <v>NVT</v>
      </c>
    </row>
    <row r="18" spans="1:15" x14ac:dyDescent="0.25">
      <c r="A18" s="39" t="s">
        <v>104</v>
      </c>
      <c r="B18" s="9" t="s">
        <v>180</v>
      </c>
      <c r="C18" s="9" t="s">
        <v>169</v>
      </c>
      <c r="D18" s="61" t="s">
        <v>170</v>
      </c>
      <c r="E18" s="92">
        <v>2.9999999999999996E-3</v>
      </c>
      <c r="F18" s="82">
        <v>8.9999999999999993E-3</v>
      </c>
      <c r="G18" s="33" t="str">
        <f>IF(I18&gt;E18,IF(I18&lt;F18,Lijsten!A$2,Lijsten!A$3),Lijsten!A$1)</f>
        <v>&lt; 1/3 Norm</v>
      </c>
      <c r="I18" s="240"/>
      <c r="J18" s="319"/>
      <c r="K18" s="64" t="str">
        <f t="shared" si="0"/>
        <v>NVT</v>
      </c>
      <c r="L18" s="283"/>
      <c r="M18" s="162" t="str">
        <f>IF(I18&lt;VLOOKUP(B18,'Aquon + RWS KRW'!B$3:I$202,8,FALSE),"Ja","Nee")</f>
        <v>Ja</v>
      </c>
      <c r="O18" s="57" t="str">
        <f t="shared" si="1"/>
        <v>NVT</v>
      </c>
    </row>
    <row r="19" spans="1:15" x14ac:dyDescent="0.25">
      <c r="A19" s="39" t="s">
        <v>104</v>
      </c>
      <c r="B19" s="9" t="s">
        <v>644</v>
      </c>
      <c r="C19" s="9" t="s">
        <v>172</v>
      </c>
      <c r="D19" s="61" t="s">
        <v>173</v>
      </c>
      <c r="E19" s="94">
        <v>9.9999999999999991E-5</v>
      </c>
      <c r="F19" s="82">
        <v>2.9999999999999997E-4</v>
      </c>
      <c r="G19" s="33" t="str">
        <f>IF(I19&gt;E19,IF(I19&lt;F19,Lijsten!A$2,Lijsten!A$3),Lijsten!A$1)</f>
        <v>&lt; 1/3 Norm</v>
      </c>
      <c r="I19" s="240"/>
      <c r="J19" s="319"/>
      <c r="K19" s="64" t="str">
        <f t="shared" si="0"/>
        <v>NVT</v>
      </c>
      <c r="L19" s="283"/>
      <c r="M19" s="162" t="str">
        <f>IF(I19&lt;VLOOKUP(B19,'Aquon + RWS KRW'!B$3:I$202,8,FALSE),"Ja","Nee")</f>
        <v>Ja</v>
      </c>
      <c r="O19" s="57" t="str">
        <f t="shared" si="1"/>
        <v>NVT</v>
      </c>
    </row>
    <row r="20" spans="1:15" x14ac:dyDescent="0.25">
      <c r="A20" s="39" t="s">
        <v>104</v>
      </c>
      <c r="B20" s="9" t="s">
        <v>183</v>
      </c>
      <c r="C20" s="9" t="s">
        <v>175</v>
      </c>
      <c r="D20" s="61" t="s">
        <v>176</v>
      </c>
      <c r="E20" s="92">
        <v>1E-3</v>
      </c>
      <c r="F20" s="82">
        <v>3.0000000000000001E-3</v>
      </c>
      <c r="G20" s="33" t="str">
        <f>IF(I20&gt;E20,IF(I20&lt;F20,Lijsten!A$2,Lijsten!A$3),Lijsten!A$1)</f>
        <v>&lt; 1/3 Norm</v>
      </c>
      <c r="I20" s="240"/>
      <c r="J20" s="319"/>
      <c r="K20" s="64" t="str">
        <f t="shared" si="0"/>
        <v>NVT</v>
      </c>
      <c r="L20" s="283"/>
      <c r="M20" s="162" t="str">
        <f>IF(I20&lt;VLOOKUP(B20,'Aquon + RWS KRW'!B$3:I$202,8,FALSE),"Ja","Nee")</f>
        <v>Ja</v>
      </c>
      <c r="O20" s="57" t="str">
        <f t="shared" si="1"/>
        <v>NVT</v>
      </c>
    </row>
    <row r="21" spans="1:15" x14ac:dyDescent="0.25">
      <c r="A21" s="39" t="s">
        <v>104</v>
      </c>
      <c r="B21" s="9" t="s">
        <v>646</v>
      </c>
      <c r="C21" s="9" t="s">
        <v>178</v>
      </c>
      <c r="D21" s="61" t="s">
        <v>179</v>
      </c>
      <c r="E21" s="97">
        <v>6.6666666666666664E-4</v>
      </c>
      <c r="F21" s="82">
        <v>2E-3</v>
      </c>
      <c r="G21" s="33" t="str">
        <f>IF(I21&gt;E21,IF(I21&lt;F21,Lijsten!A$2,Lijsten!A$3),Lijsten!A$1)</f>
        <v>&lt; 1/3 Norm</v>
      </c>
      <c r="I21" s="240"/>
      <c r="J21" s="319"/>
      <c r="K21" s="64" t="str">
        <f t="shared" si="0"/>
        <v>NVT</v>
      </c>
      <c r="L21" s="283"/>
      <c r="M21" s="162" t="str">
        <f>IF(I21&lt;VLOOKUP(B21,'Aquon + RWS KRW'!B$3:I$202,8,FALSE),"Ja","Nee")</f>
        <v>Ja</v>
      </c>
      <c r="O21" s="57" t="str">
        <f t="shared" si="1"/>
        <v>NVT</v>
      </c>
    </row>
    <row r="22" spans="1:15" x14ac:dyDescent="0.25">
      <c r="A22" s="39" t="s">
        <v>104</v>
      </c>
      <c r="B22" s="9" t="s">
        <v>650</v>
      </c>
      <c r="C22" s="9" t="s">
        <v>181</v>
      </c>
      <c r="D22" s="61" t="s">
        <v>182</v>
      </c>
      <c r="E22" s="94">
        <v>2.7666666666666668E-3</v>
      </c>
      <c r="F22" s="82">
        <v>8.3000000000000001E-3</v>
      </c>
      <c r="G22" s="33" t="str">
        <f>IF(I22&gt;E22,IF(I22&lt;F22,Lijsten!A$2,Lijsten!A$3),Lijsten!A$1)</f>
        <v>&lt; 1/3 Norm</v>
      </c>
      <c r="I22" s="240"/>
      <c r="J22" s="319"/>
      <c r="K22" s="64" t="str">
        <f t="shared" si="0"/>
        <v>NVT</v>
      </c>
      <c r="L22" s="283"/>
      <c r="M22" s="162" t="str">
        <f>IF(I22&lt;VLOOKUP(B22,'Aquon + RWS KRW'!B$3:I$202,8,FALSE),"Ja","Nee")</f>
        <v>Ja</v>
      </c>
      <c r="O22" s="57" t="str">
        <f t="shared" si="1"/>
        <v>NVT</v>
      </c>
    </row>
    <row r="23" spans="1:15" x14ac:dyDescent="0.25">
      <c r="A23" s="39" t="s">
        <v>104</v>
      </c>
      <c r="B23" s="9" t="s">
        <v>657</v>
      </c>
      <c r="C23" s="9" t="s">
        <v>184</v>
      </c>
      <c r="D23" s="61" t="s">
        <v>185</v>
      </c>
      <c r="E23" s="94">
        <v>8.3333333333333339E-4</v>
      </c>
      <c r="F23" s="82">
        <v>2.5000000000000001E-3</v>
      </c>
      <c r="G23" s="33" t="str">
        <f>IF(I23&gt;E23,IF(I23&lt;F23,Lijsten!A$2,Lijsten!A$3),Lijsten!A$1)</f>
        <v>&lt; 1/3 Norm</v>
      </c>
      <c r="I23" s="240"/>
      <c r="J23" s="319"/>
      <c r="K23" s="64" t="str">
        <f t="shared" si="0"/>
        <v>NVT</v>
      </c>
      <c r="L23" s="283"/>
      <c r="M23" s="162" t="str">
        <f>IF(I23&lt;VLOOKUP(B23,'Aquon + RWS KRW'!B$3:I$202,8,FALSE),"Ja","Nee")</f>
        <v>Ja</v>
      </c>
      <c r="O23" s="57" t="str">
        <f t="shared" si="1"/>
        <v>NVT</v>
      </c>
    </row>
    <row r="24" spans="1:15" x14ac:dyDescent="0.25">
      <c r="A24" s="39" t="s">
        <v>104</v>
      </c>
      <c r="B24" s="9" t="s">
        <v>195</v>
      </c>
      <c r="C24" s="9" t="s">
        <v>187</v>
      </c>
      <c r="D24" s="61" t="s">
        <v>188</v>
      </c>
      <c r="E24" s="98">
        <v>6.6666666666666675E-6</v>
      </c>
      <c r="F24" s="82">
        <v>2.0000000000000002E-5</v>
      </c>
      <c r="G24" s="33" t="str">
        <f>IF(I24&gt;E24,IF(I24&lt;F24,Lijsten!A$2,Lijsten!A$3),Lijsten!A$1)</f>
        <v>&lt; 1/3 Norm</v>
      </c>
      <c r="I24" s="240"/>
      <c r="J24" s="319"/>
      <c r="K24" s="64" t="str">
        <f t="shared" si="0"/>
        <v>NVT</v>
      </c>
      <c r="L24" s="283"/>
      <c r="M24" s="162" t="str">
        <f>IF(I24&lt;VLOOKUP(B24,'Aquon + RWS KRW'!B$3:I$202,8,FALSE),"Ja","Nee")</f>
        <v>Ja</v>
      </c>
      <c r="O24" s="57" t="str">
        <f t="shared" si="1"/>
        <v>NVT</v>
      </c>
    </row>
    <row r="25" spans="1:15" x14ac:dyDescent="0.25">
      <c r="A25" s="39" t="s">
        <v>104</v>
      </c>
      <c r="B25" s="9" t="s">
        <v>201</v>
      </c>
      <c r="C25" s="9" t="s">
        <v>190</v>
      </c>
      <c r="D25" s="61" t="s">
        <v>191</v>
      </c>
      <c r="E25" s="92">
        <v>4.3333333333333331E-3</v>
      </c>
      <c r="F25" s="82">
        <v>1.2999999999999999E-2</v>
      </c>
      <c r="G25" s="33" t="str">
        <f>IF(I25&gt;E25,IF(I25&lt;F25,Lijsten!A$2,Lijsten!A$3),Lijsten!A$1)</f>
        <v>&lt; 1/3 Norm</v>
      </c>
      <c r="I25" s="240"/>
      <c r="J25" s="319"/>
      <c r="K25" s="64" t="str">
        <f t="shared" si="0"/>
        <v>NVT</v>
      </c>
      <c r="L25" s="283"/>
      <c r="M25" s="162" t="str">
        <f>IF(I25&lt;VLOOKUP(B25,'Aquon + RWS KRW'!B$3:I$202,8,FALSE),"Ja","Nee")</f>
        <v>Ja</v>
      </c>
      <c r="O25" s="57" t="str">
        <f t="shared" si="1"/>
        <v>NVT</v>
      </c>
    </row>
    <row r="26" spans="1:15" x14ac:dyDescent="0.25">
      <c r="A26" s="39" t="s">
        <v>104</v>
      </c>
      <c r="B26" s="9" t="s">
        <v>105</v>
      </c>
      <c r="C26" s="9" t="s">
        <v>822</v>
      </c>
      <c r="D26" s="61" t="s">
        <v>125</v>
      </c>
      <c r="E26" s="92">
        <v>3.3333333333333335E-3</v>
      </c>
      <c r="F26" s="82">
        <v>0.01</v>
      </c>
      <c r="G26" s="33" t="str">
        <f>IF(I26&gt;E26,IF(I26&lt;F26,Lijsten!A$2,Lijsten!A$3),Lijsten!A$1)</f>
        <v>&lt; 1/3 Norm</v>
      </c>
      <c r="I26" s="240"/>
      <c r="J26" s="319"/>
      <c r="K26" s="64" t="str">
        <f t="shared" si="0"/>
        <v>NVT</v>
      </c>
      <c r="L26" s="283"/>
      <c r="M26" s="162" t="str">
        <f>IF(I26&lt;VLOOKUP(B26,'Aquon + RWS KRW'!B$3:I$202,8,FALSE),"Ja","Nee")</f>
        <v>Ja</v>
      </c>
      <c r="O26" s="57" t="str">
        <f t="shared" si="1"/>
        <v>NVT</v>
      </c>
    </row>
    <row r="27" spans="1:15" x14ac:dyDescent="0.25">
      <c r="A27" s="39" t="s">
        <v>104</v>
      </c>
      <c r="B27" s="9" t="s">
        <v>213</v>
      </c>
      <c r="C27" s="9" t="s">
        <v>193</v>
      </c>
      <c r="D27" s="61" t="s">
        <v>194</v>
      </c>
      <c r="E27" s="104">
        <v>5.6666666666666671E-5</v>
      </c>
      <c r="F27" s="82">
        <v>1.7000000000000001E-4</v>
      </c>
      <c r="G27" s="33" t="str">
        <f>IF(I27&gt;E27,IF(I27&lt;F27,Lijsten!A$2,Lijsten!A$3),Lijsten!A$1)</f>
        <v>&lt; 1/3 Norm</v>
      </c>
      <c r="I27" s="240"/>
      <c r="J27" s="319"/>
      <c r="K27" s="64" t="str">
        <f t="shared" si="0"/>
        <v>NVT</v>
      </c>
      <c r="L27" s="283"/>
      <c r="M27" s="162" t="str">
        <f>IF(I27&lt;VLOOKUP(B27,'Aquon + RWS KRW'!B$3:I$202,8,FALSE),"Ja","Nee")</f>
        <v>Ja</v>
      </c>
      <c r="O27" s="57" t="str">
        <f t="shared" si="1"/>
        <v>NVT</v>
      </c>
    </row>
    <row r="28" spans="1:15" x14ac:dyDescent="0.25">
      <c r="A28" s="39" t="s">
        <v>104</v>
      </c>
      <c r="B28" s="9" t="s">
        <v>602</v>
      </c>
      <c r="C28" s="9" t="s">
        <v>139</v>
      </c>
      <c r="D28" s="61" t="s">
        <v>140</v>
      </c>
      <c r="E28" s="102">
        <v>9.9999999999999992E-2</v>
      </c>
      <c r="F28" s="82">
        <v>0.3</v>
      </c>
      <c r="G28" s="33" t="str">
        <f>IF(I28&gt;E28,IF(I28&lt;F28,Lijsten!A$2,Lijsten!A$3),Lijsten!A$1)</f>
        <v>&lt; 1/3 Norm</v>
      </c>
      <c r="I28" s="240"/>
      <c r="J28" s="319"/>
      <c r="K28" s="64" t="str">
        <f t="shared" si="0"/>
        <v>NVT</v>
      </c>
      <c r="L28" s="283"/>
      <c r="M28" s="162" t="str">
        <f>IF(I28&lt;VLOOKUP(B28,'Aquon + RWS KRW'!B$3:I$202,8,FALSE),"Ja","Nee")</f>
        <v>Ja</v>
      </c>
      <c r="O28" s="57" t="str">
        <f t="shared" si="1"/>
        <v>NVT</v>
      </c>
    </row>
    <row r="29" spans="1:15" x14ac:dyDescent="0.25">
      <c r="A29" s="39" t="s">
        <v>104</v>
      </c>
      <c r="B29" s="9" t="s">
        <v>114</v>
      </c>
      <c r="C29" s="9" t="s">
        <v>823</v>
      </c>
      <c r="D29" s="61" t="s">
        <v>137</v>
      </c>
      <c r="E29" s="94">
        <v>1.6666666666666668E-3</v>
      </c>
      <c r="F29" s="82">
        <v>5.0000000000000001E-3</v>
      </c>
      <c r="G29" s="33" t="str">
        <f>IF(I29&gt;E29,IF(I29&lt;F29,Lijsten!A$2,Lijsten!A$3),Lijsten!A$1)</f>
        <v>&lt; 1/3 Norm</v>
      </c>
      <c r="I29" s="240"/>
      <c r="J29" s="319"/>
      <c r="K29" s="64" t="str">
        <f t="shared" si="0"/>
        <v>NVT</v>
      </c>
      <c r="L29" s="283"/>
      <c r="M29" s="162" t="str">
        <f>IF(I29&lt;VLOOKUP(B29,'Aquon + RWS KRW'!B$3:I$202,8,FALSE),"Ja","Nee")</f>
        <v>Ja</v>
      </c>
      <c r="O29" s="57" t="str">
        <f t="shared" si="1"/>
        <v>NVT</v>
      </c>
    </row>
    <row r="30" spans="1:15" x14ac:dyDescent="0.25">
      <c r="A30" s="39" t="s">
        <v>104</v>
      </c>
      <c r="B30" s="9" t="s">
        <v>595</v>
      </c>
      <c r="C30" s="9" t="s">
        <v>824</v>
      </c>
      <c r="D30" s="61" t="s">
        <v>131</v>
      </c>
      <c r="E30" s="94">
        <v>3.6666666666666666E-3</v>
      </c>
      <c r="F30" s="82">
        <v>1.0999999999999999E-2</v>
      </c>
      <c r="G30" s="33" t="str">
        <f>IF(I30&gt;E30,IF(I30&lt;F30,Lijsten!A$2,Lijsten!A$3),Lijsten!A$1)</f>
        <v>&lt; 1/3 Norm</v>
      </c>
      <c r="I30" s="240"/>
      <c r="J30" s="319"/>
      <c r="K30" s="64" t="str">
        <f t="shared" si="0"/>
        <v>NVT</v>
      </c>
      <c r="L30" s="283"/>
      <c r="M30" s="162" t="str">
        <f>IF(I30&lt;VLOOKUP(B30,'Aquon + RWS KRW'!B$3:I$202,8,FALSE),"Ja","Nee")</f>
        <v>Ja</v>
      </c>
      <c r="O30" s="57" t="str">
        <f t="shared" si="1"/>
        <v>NVT</v>
      </c>
    </row>
    <row r="31" spans="1:15" x14ac:dyDescent="0.25">
      <c r="A31" s="39" t="s">
        <v>104</v>
      </c>
      <c r="B31" s="9" t="s">
        <v>250</v>
      </c>
      <c r="C31" s="9" t="s">
        <v>106</v>
      </c>
      <c r="D31" s="61" t="s">
        <v>107</v>
      </c>
      <c r="E31" s="102">
        <v>0.13333333333333333</v>
      </c>
      <c r="F31" s="82">
        <v>0.4</v>
      </c>
      <c r="G31" s="33" t="str">
        <f>IF(I31&gt;E31,IF(I31&lt;F31,Lijsten!A$2,Lijsten!A$3),Lijsten!A$1)</f>
        <v>&lt; 1/3 Norm</v>
      </c>
      <c r="I31" s="240"/>
      <c r="J31" s="319"/>
      <c r="K31" s="64" t="str">
        <f t="shared" si="0"/>
        <v>NVT</v>
      </c>
      <c r="L31" s="283"/>
      <c r="M31" s="162" t="str">
        <f>IF(I31&lt;VLOOKUP(B31,'Aquon + RWS KRW'!B$3:I$202,8,FALSE),"Ja","Nee")</f>
        <v>Ja</v>
      </c>
      <c r="O31" s="57" t="str">
        <f t="shared" si="1"/>
        <v>NVT</v>
      </c>
    </row>
    <row r="32" spans="1:15" x14ac:dyDescent="0.25">
      <c r="A32" s="39" t="s">
        <v>104</v>
      </c>
      <c r="B32" s="9" t="s">
        <v>108</v>
      </c>
      <c r="C32" s="9" t="s">
        <v>825</v>
      </c>
      <c r="D32" s="61" t="s">
        <v>128</v>
      </c>
      <c r="E32" s="97">
        <v>1.6666666666666666E-4</v>
      </c>
      <c r="F32" s="82">
        <v>5.0000000000000001E-4</v>
      </c>
      <c r="G32" s="33" t="str">
        <f>IF(I32&gt;E32,IF(I32&lt;F32,Lijsten!A$2,Lijsten!A$3),Lijsten!A$1)</f>
        <v>&lt; 1/3 Norm</v>
      </c>
      <c r="I32" s="240"/>
      <c r="J32" s="319"/>
      <c r="K32" s="64" t="str">
        <f t="shared" si="0"/>
        <v>NVT</v>
      </c>
      <c r="L32" s="283"/>
      <c r="M32" s="162" t="str">
        <f>IF(I32&lt;VLOOKUP(B32,'Aquon + RWS KRW'!B$3:I$202,8,FALSE),"Ja","Nee")</f>
        <v>Ja</v>
      </c>
      <c r="O32" s="57" t="str">
        <f t="shared" si="1"/>
        <v>NVT</v>
      </c>
    </row>
    <row r="33" spans="1:15" x14ac:dyDescent="0.25">
      <c r="A33" s="39" t="s">
        <v>104</v>
      </c>
      <c r="B33" s="9" t="s">
        <v>259</v>
      </c>
      <c r="C33" s="9" t="s">
        <v>196</v>
      </c>
      <c r="D33" s="61" t="s">
        <v>197</v>
      </c>
      <c r="E33" s="94">
        <v>3.3333333333333335E-3</v>
      </c>
      <c r="F33" s="82">
        <v>0.01</v>
      </c>
      <c r="G33" s="33" t="str">
        <f>IF(I33&gt;E33,IF(I33&lt;F33,Lijsten!A$2,Lijsten!A$3),Lijsten!A$1)</f>
        <v>&lt; 1/3 Norm</v>
      </c>
      <c r="I33" s="240"/>
      <c r="J33" s="319"/>
      <c r="K33" s="64" t="str">
        <f t="shared" si="0"/>
        <v>NVT</v>
      </c>
      <c r="L33" s="283"/>
      <c r="M33" s="162" t="str">
        <f>IF(I33&lt;VLOOKUP(B33,'Aquon + RWS KRW'!B$3:I$202,8,FALSE),"Ja","Nee")</f>
        <v>Ja</v>
      </c>
      <c r="O33" s="57" t="str">
        <f t="shared" si="1"/>
        <v>NVT</v>
      </c>
    </row>
    <row r="34" spans="1:15" x14ac:dyDescent="0.25">
      <c r="A34" s="39" t="s">
        <v>104</v>
      </c>
      <c r="B34" s="9" t="s">
        <v>714</v>
      </c>
      <c r="C34" s="9" t="s">
        <v>199</v>
      </c>
      <c r="D34" s="61" t="s">
        <v>200</v>
      </c>
      <c r="E34" s="97">
        <v>5.666666666666666E-4</v>
      </c>
      <c r="F34" s="82">
        <v>1.6999999999999999E-3</v>
      </c>
      <c r="G34" s="33" t="str">
        <f>IF(I34&gt;E34,IF(I34&lt;F34,Lijsten!A$2,Lijsten!A$3),Lijsten!A$1)</f>
        <v>&lt; 1/3 Norm</v>
      </c>
      <c r="I34" s="240"/>
      <c r="J34" s="319"/>
      <c r="K34" s="64" t="str">
        <f t="shared" si="0"/>
        <v>NVT</v>
      </c>
      <c r="L34" s="283"/>
      <c r="M34" s="162" t="str">
        <f>IF(I34&lt;VLOOKUP(B34,'Aquon + RWS KRW'!B$3:I$202,8,FALSE),"Ja","Nee")</f>
        <v>Ja</v>
      </c>
      <c r="O34" s="57" t="str">
        <f t="shared" si="1"/>
        <v>NVT</v>
      </c>
    </row>
    <row r="35" spans="1:15" x14ac:dyDescent="0.25">
      <c r="A35" s="39" t="s">
        <v>104</v>
      </c>
      <c r="B35" s="9" t="s">
        <v>715</v>
      </c>
      <c r="C35" s="9" t="s">
        <v>202</v>
      </c>
      <c r="D35" s="61" t="s">
        <v>203</v>
      </c>
      <c r="E35" s="97">
        <v>1.0000000000000001E-5</v>
      </c>
      <c r="F35" s="82">
        <v>3.0000000000000001E-5</v>
      </c>
      <c r="G35" s="33" t="str">
        <f>IF(I35&gt;E35,IF(I35&lt;F35,Lijsten!A$2,Lijsten!A$3),Lijsten!A$1)</f>
        <v>&lt; 1/3 Norm</v>
      </c>
      <c r="I35" s="240"/>
      <c r="J35" s="319"/>
      <c r="K35" s="64" t="str">
        <f t="shared" si="0"/>
        <v>NVT</v>
      </c>
      <c r="L35" s="283"/>
      <c r="M35" s="162" t="str">
        <f>IF(I35&lt;VLOOKUP(B35,'Aquon + RWS KRW'!B$3:I$202,8,FALSE),"Ja","Nee")</f>
        <v>Ja</v>
      </c>
      <c r="O35" s="57" t="str">
        <f t="shared" si="1"/>
        <v>NVT</v>
      </c>
    </row>
    <row r="36" spans="1:15" x14ac:dyDescent="0.25">
      <c r="A36" s="39" t="s">
        <v>104</v>
      </c>
      <c r="B36" s="9" t="s">
        <v>716</v>
      </c>
      <c r="C36" s="9" t="s">
        <v>205</v>
      </c>
      <c r="D36" s="61" t="s">
        <v>206</v>
      </c>
      <c r="E36" s="103">
        <v>4.9999999999999996E-2</v>
      </c>
      <c r="F36" s="82">
        <v>0.15</v>
      </c>
      <c r="G36" s="33" t="str">
        <f>IF(I36&gt;E36,IF(I36&lt;F36,Lijsten!A$2,Lijsten!A$3),Lijsten!A$1)</f>
        <v>&lt; 1/3 Norm</v>
      </c>
      <c r="I36" s="240"/>
      <c r="J36" s="319"/>
      <c r="K36" s="64" t="str">
        <f t="shared" si="0"/>
        <v>NVT</v>
      </c>
      <c r="L36" s="283"/>
      <c r="M36" s="162" t="str">
        <f>IF(I36&lt;VLOOKUP(B36,'Aquon + RWS KRW'!B$3:I$202,8,FALSE),"Ja","Nee")</f>
        <v>Ja</v>
      </c>
      <c r="O36" s="57" t="str">
        <f t="shared" si="1"/>
        <v>NVT</v>
      </c>
    </row>
    <row r="37" spans="1:15" x14ac:dyDescent="0.25">
      <c r="A37" s="39" t="s">
        <v>104</v>
      </c>
      <c r="B37" s="9" t="s">
        <v>743</v>
      </c>
      <c r="C37" s="9" t="s">
        <v>217</v>
      </c>
      <c r="D37" s="61" t="s">
        <v>218</v>
      </c>
      <c r="E37" s="94">
        <v>3.9999999999999996E-4</v>
      </c>
      <c r="F37" s="82">
        <v>1.1999999999999999E-3</v>
      </c>
      <c r="G37" s="33" t="str">
        <f>IF(I37&gt;E37,IF(I37&lt;F37,Lijsten!A$2,Lijsten!A$3),Lijsten!A$1)</f>
        <v>&lt; 1/3 Norm</v>
      </c>
      <c r="I37" s="240"/>
      <c r="J37" s="319"/>
      <c r="K37" s="64" t="str">
        <f t="shared" si="0"/>
        <v>NVT</v>
      </c>
      <c r="L37" s="283"/>
      <c r="M37" s="162" t="str">
        <f>IF(I37&lt;VLOOKUP(B37,'Aquon + RWS KRW'!B$3:I$202,8,FALSE),"Ja","Nee")</f>
        <v>Ja</v>
      </c>
      <c r="O37" s="57" t="str">
        <f t="shared" si="1"/>
        <v>NVT</v>
      </c>
    </row>
    <row r="38" spans="1:15" x14ac:dyDescent="0.25">
      <c r="A38" s="39" t="s">
        <v>104</v>
      </c>
      <c r="B38" s="9" t="s">
        <v>288</v>
      </c>
      <c r="C38" s="9" t="s">
        <v>211</v>
      </c>
      <c r="D38" s="61" t="s">
        <v>212</v>
      </c>
      <c r="E38" s="94">
        <v>3.3333333333333332E-4</v>
      </c>
      <c r="F38" s="82">
        <v>1E-3</v>
      </c>
      <c r="G38" s="33" t="str">
        <f>IF(I38&gt;E38,IF(I38&lt;F38,Lijsten!A$2,Lijsten!A$3),Lijsten!A$1)</f>
        <v>&lt; 1/3 Norm</v>
      </c>
      <c r="I38" s="240"/>
      <c r="J38" s="319"/>
      <c r="K38" s="64" t="str">
        <f t="shared" si="0"/>
        <v>NVT</v>
      </c>
      <c r="L38" s="283"/>
      <c r="M38" s="162" t="str">
        <f>IF(I38&lt;VLOOKUP(B38,'Aquon + RWS KRW'!B$3:I$202,8,FALSE),"Ja","Nee")</f>
        <v>Ja</v>
      </c>
      <c r="O38" s="57" t="str">
        <f t="shared" si="1"/>
        <v>NVT</v>
      </c>
    </row>
    <row r="39" spans="1:15" x14ac:dyDescent="0.25">
      <c r="A39" s="39" t="s">
        <v>104</v>
      </c>
      <c r="B39" s="9" t="s">
        <v>739</v>
      </c>
      <c r="C39" s="9" t="s">
        <v>214</v>
      </c>
      <c r="D39" s="61" t="s">
        <v>215</v>
      </c>
      <c r="E39" s="94">
        <v>3.3333333333333332E-4</v>
      </c>
      <c r="F39" s="82">
        <v>1E-3</v>
      </c>
      <c r="G39" s="33" t="str">
        <f>IF(I39&gt;E39,IF(I39&lt;F39,Lijsten!A$2,Lijsten!A$3),Lijsten!A$1)</f>
        <v>&lt; 1/3 Norm</v>
      </c>
      <c r="I39" s="240"/>
      <c r="J39" s="319"/>
      <c r="K39" s="64" t="str">
        <f t="shared" si="0"/>
        <v>NVT</v>
      </c>
      <c r="L39" s="283"/>
      <c r="M39" s="162" t="str">
        <f>IF(I39&lt;VLOOKUP(B39,'Aquon + RWS KRW'!B$3:I$202,8,FALSE),"Ja","Nee")</f>
        <v>Ja</v>
      </c>
      <c r="O39" s="57" t="str">
        <f t="shared" si="1"/>
        <v>NVT</v>
      </c>
    </row>
    <row r="40" spans="1:15" ht="15.75" thickBot="1" x14ac:dyDescent="0.3">
      <c r="A40" s="42" t="s">
        <v>104</v>
      </c>
      <c r="B40" s="43" t="s">
        <v>300</v>
      </c>
      <c r="C40" s="43" t="s">
        <v>220</v>
      </c>
      <c r="D40" s="62" t="s">
        <v>221</v>
      </c>
      <c r="E40" s="105">
        <v>0.01</v>
      </c>
      <c r="F40" s="81">
        <v>0.03</v>
      </c>
      <c r="G40" s="33" t="str">
        <f>IF(I40&gt;E40,IF(I40&lt;F40,Lijsten!A$2,Lijsten!A$3),Lijsten!A$1)</f>
        <v>&lt; 1/3 Norm</v>
      </c>
      <c r="I40" s="241"/>
      <c r="J40" s="320"/>
      <c r="K40" s="65" t="str">
        <f t="shared" si="0"/>
        <v>NVT</v>
      </c>
      <c r="L40" s="282"/>
      <c r="M40" s="162" t="str">
        <f>IF(I40&lt;VLOOKUP(B40,'Aquon + RWS KRW'!B$3:I$202,8,FALSE),"Ja","Nee")</f>
        <v>Ja</v>
      </c>
      <c r="O40" s="58" t="str">
        <f t="shared" si="1"/>
        <v>NVT</v>
      </c>
    </row>
    <row r="42" spans="1:15" ht="15.75" thickBot="1" x14ac:dyDescent="0.3"/>
    <row r="43" spans="1:15" ht="19.5" thickBot="1" x14ac:dyDescent="0.35">
      <c r="A43" s="345" t="s">
        <v>844</v>
      </c>
      <c r="B43" s="346"/>
      <c r="C43" s="346"/>
      <c r="D43" s="346"/>
      <c r="E43" s="347"/>
      <c r="I43" s="351" t="s">
        <v>838</v>
      </c>
      <c r="J43" s="352"/>
      <c r="K43" s="352"/>
      <c r="L43" s="353"/>
      <c r="M43" s="12"/>
    </row>
    <row r="44" spans="1:15" ht="30.75" thickBot="1" x14ac:dyDescent="0.3">
      <c r="A44" s="159" t="s">
        <v>0</v>
      </c>
      <c r="B44" s="170" t="s">
        <v>845</v>
      </c>
      <c r="C44" s="159" t="s">
        <v>846</v>
      </c>
      <c r="D44" s="165" t="s">
        <v>847</v>
      </c>
      <c r="E44" s="169" t="s">
        <v>841</v>
      </c>
      <c r="I44" s="285" t="s">
        <v>852</v>
      </c>
      <c r="J44" s="171" t="s">
        <v>858</v>
      </c>
      <c r="K44" s="171" t="s">
        <v>854</v>
      </c>
      <c r="L44" s="286" t="s">
        <v>853</v>
      </c>
      <c r="M44" s="12"/>
    </row>
    <row r="45" spans="1:15" x14ac:dyDescent="0.25">
      <c r="A45" s="138" t="s">
        <v>104</v>
      </c>
      <c r="B45" s="161" t="s">
        <v>794</v>
      </c>
      <c r="C45" s="2" t="s">
        <v>795</v>
      </c>
      <c r="D45" s="138" t="s">
        <v>796</v>
      </c>
      <c r="E45" s="166">
        <f>'Aquon + RWS KRW'!I237</f>
        <v>1E-3</v>
      </c>
      <c r="G45" s="33" t="str">
        <f>IF(I45=E45,Lijsten!C$2,IF(I45&lt;E45,Lijsten!C$1,Lijsten!C$3))</f>
        <v>Kleiner dan</v>
      </c>
      <c r="H45" s="33"/>
      <c r="I45" s="240"/>
      <c r="J45" s="319"/>
      <c r="K45" s="64" t="str">
        <f t="shared" ref="K45:K50" si="2">IF(I45="","NVT",G45)</f>
        <v>NVT</v>
      </c>
      <c r="L45" s="283"/>
      <c r="M45" s="12"/>
    </row>
    <row r="46" spans="1:15" x14ac:dyDescent="0.25">
      <c r="A46" s="138" t="s">
        <v>104</v>
      </c>
      <c r="B46" s="161" t="s">
        <v>448</v>
      </c>
      <c r="C46" s="2" t="s">
        <v>449</v>
      </c>
      <c r="D46" s="138" t="s">
        <v>450</v>
      </c>
      <c r="E46" s="166">
        <f>'Aquon + RWS KRW'!I238</f>
        <v>2.0000000000000001E-4</v>
      </c>
      <c r="G46" s="33" t="str">
        <f>IF(I46=E46,Lijsten!C$2,IF(I46&lt;E46,Lijsten!C$1,Lijsten!C$3))</f>
        <v>Kleiner dan</v>
      </c>
      <c r="H46" s="33"/>
      <c r="I46" s="240"/>
      <c r="J46" s="319"/>
      <c r="K46" s="64" t="str">
        <f t="shared" si="2"/>
        <v>NVT</v>
      </c>
      <c r="L46" s="283"/>
      <c r="M46" s="12"/>
    </row>
    <row r="47" spans="1:15" x14ac:dyDescent="0.25">
      <c r="A47" s="138" t="s">
        <v>104</v>
      </c>
      <c r="B47" s="161" t="s">
        <v>798</v>
      </c>
      <c r="C47" s="2" t="s">
        <v>799</v>
      </c>
      <c r="D47" s="138" t="s">
        <v>800</v>
      </c>
      <c r="E47" s="166">
        <f>'Aquon + RWS KRW'!I239</f>
        <v>2E-3</v>
      </c>
      <c r="G47" s="33" t="str">
        <f>IF(I47=E47,Lijsten!C$2,IF(I47&lt;E47,Lijsten!C$1,Lijsten!C$3))</f>
        <v>Kleiner dan</v>
      </c>
      <c r="H47" s="33"/>
      <c r="I47" s="240"/>
      <c r="J47" s="319"/>
      <c r="K47" s="64" t="str">
        <f t="shared" si="2"/>
        <v>NVT</v>
      </c>
      <c r="L47" s="283"/>
      <c r="M47" s="12"/>
    </row>
    <row r="48" spans="1:15" x14ac:dyDescent="0.25">
      <c r="A48" s="138" t="s">
        <v>104</v>
      </c>
      <c r="B48" s="161" t="s">
        <v>801</v>
      </c>
      <c r="C48" s="2" t="s">
        <v>802</v>
      </c>
      <c r="D48" s="138" t="s">
        <v>803</v>
      </c>
      <c r="E48" s="166">
        <f>'Aquon + RWS KRW'!I240</f>
        <v>3.0000000000000001E-3</v>
      </c>
      <c r="G48" s="33" t="str">
        <f>IF(I48=E48,Lijsten!C$2,IF(I48&lt;E48,Lijsten!C$1,Lijsten!C$3))</f>
        <v>Kleiner dan</v>
      </c>
      <c r="H48" s="33"/>
      <c r="I48" s="240"/>
      <c r="J48" s="319"/>
      <c r="K48" s="64" t="str">
        <f t="shared" si="2"/>
        <v>NVT</v>
      </c>
      <c r="L48" s="283"/>
      <c r="M48" s="12"/>
    </row>
    <row r="49" spans="1:13" x14ac:dyDescent="0.25">
      <c r="A49" s="138" t="s">
        <v>104</v>
      </c>
      <c r="B49" s="161" t="s">
        <v>804</v>
      </c>
      <c r="C49" s="2" t="s">
        <v>805</v>
      </c>
      <c r="D49" s="138" t="s">
        <v>806</v>
      </c>
      <c r="E49" s="166">
        <f>'Aquon + RWS KRW'!I241</f>
        <v>5.0000000000000001E-3</v>
      </c>
      <c r="G49" s="33" t="str">
        <f>IF(I49=E49,Lijsten!C$2,IF(I49&lt;E49,Lijsten!C$1,Lijsten!C$3))</f>
        <v>Kleiner dan</v>
      </c>
      <c r="H49" s="33"/>
      <c r="I49" s="240"/>
      <c r="J49" s="319"/>
      <c r="K49" s="64" t="str">
        <f t="shared" si="2"/>
        <v>NVT</v>
      </c>
      <c r="L49" s="283"/>
      <c r="M49" s="12"/>
    </row>
    <row r="50" spans="1:13" x14ac:dyDescent="0.25">
      <c r="A50" s="138" t="s">
        <v>104</v>
      </c>
      <c r="B50" s="161" t="s">
        <v>807</v>
      </c>
      <c r="C50" s="2" t="s">
        <v>808</v>
      </c>
      <c r="D50" s="138" t="s">
        <v>809</v>
      </c>
      <c r="E50" s="166">
        <f>'Aquon + RWS KRW'!I242</f>
        <v>5.0000000000000001E-4</v>
      </c>
      <c r="G50" s="33" t="str">
        <f>IF(I50=E50,Lijsten!C$2,IF(I50&lt;E50,Lijsten!C$1,Lijsten!C$3))</f>
        <v>Kleiner dan</v>
      </c>
      <c r="H50" s="33"/>
      <c r="I50" s="240"/>
      <c r="J50" s="319"/>
      <c r="K50" s="64" t="str">
        <f t="shared" si="2"/>
        <v>NVT</v>
      </c>
      <c r="L50" s="283"/>
      <c r="M50" s="12"/>
    </row>
  </sheetData>
  <sheetProtection algorithmName="SHA-512" hashValue="bxQr5Det06BiEnFbjgkjjYLJ1gJ8YPy0rXsFpNUlX0LXBQSH4wtd207kFggMSixM0YeWnwOgYje2UfMllSEEVw==" saltValue="f5pE7I6cCgb0h7K7Ln/49g==" spinCount="100000" sheet="1" objects="1" scenarios="1" selectLockedCells="1"/>
  <mergeCells count="4">
    <mergeCell ref="I1:L1"/>
    <mergeCell ref="A1:F1"/>
    <mergeCell ref="A43:E43"/>
    <mergeCell ref="I43:L43"/>
  </mergeCells>
  <conditionalFormatting sqref="K3:K40">
    <cfRule type="containsText" dxfId="42" priority="13" operator="containsText" text="&lt; Norm">
      <formula>NOT(ISERROR(SEARCH("&lt; Norm",K3)))</formula>
    </cfRule>
    <cfRule type="containsText" dxfId="41" priority="14" operator="containsText" text="&gt; Norm">
      <formula>NOT(ISERROR(SEARCH("&gt; Norm",K3)))</formula>
    </cfRule>
    <cfRule type="containsText" dxfId="40" priority="15" operator="containsText" text="NVT">
      <formula>NOT(ISERROR(SEARCH("NVT",K3)))</formula>
    </cfRule>
  </conditionalFormatting>
  <conditionalFormatting sqref="L45:L50 L3:L40 O3:O40">
    <cfRule type="containsText" dxfId="39" priority="11" operator="containsText" text="Nee">
      <formula>NOT(ISERROR(SEARCH("Nee",L3)))</formula>
    </cfRule>
    <cfRule type="containsText" dxfId="38" priority="12" operator="containsText" text="Ja">
      <formula>NOT(ISERROR(SEARCH("Ja",L3)))</formula>
    </cfRule>
  </conditionalFormatting>
  <conditionalFormatting sqref="K45:K50">
    <cfRule type="containsText" dxfId="37" priority="1" operator="containsText" text="Gelijk aan">
      <formula>NOT(ISERROR(SEARCH("Gelijk aan",K45)))</formula>
    </cfRule>
    <cfRule type="containsText" dxfId="36" priority="2" operator="containsText" text="Groter dan">
      <formula>NOT(ISERROR(SEARCH("Groter dan",K45)))</formula>
    </cfRule>
    <cfRule type="containsText" dxfId="35" priority="3" operator="containsText" text="NVT">
      <formula>NOT(ISERROR(SEARCH("NVT",K45)))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F106F3-D606-444C-BAD5-AF997105CA38}">
          <x14:formula1>
            <xm:f>Lijsten!$B$1:$B$2</xm:f>
          </x14:formula1>
          <xm:sqref>L45:L50 L3:L40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D33C-4A7F-41E1-863F-2D08669F782D}">
  <dimension ref="A1:O49"/>
  <sheetViews>
    <sheetView workbookViewId="0">
      <selection activeCell="I3" sqref="I3"/>
    </sheetView>
  </sheetViews>
  <sheetFormatPr defaultRowHeight="15" x14ac:dyDescent="0.25"/>
  <cols>
    <col min="1" max="2" width="12.7109375" customWidth="1"/>
    <col min="3" max="3" width="55.7109375" customWidth="1"/>
    <col min="4" max="4" width="12.7109375" customWidth="1"/>
    <col min="5" max="6" width="12.7109375" style="12" customWidth="1"/>
    <col min="7" max="7" width="9.140625" hidden="1" customWidth="1"/>
    <col min="8" max="8" width="3.7109375" customWidth="1"/>
    <col min="9" max="10" width="12.7109375" style="308" customWidth="1"/>
    <col min="11" max="11" width="12.7109375" style="321" customWidth="1"/>
    <col min="12" max="12" width="12.7109375" style="308" customWidth="1"/>
    <col min="13" max="13" width="0" hidden="1" customWidth="1"/>
    <col min="14" max="14" width="3.7109375" customWidth="1"/>
    <col min="15" max="15" width="12.7109375" customWidth="1"/>
  </cols>
  <sheetData>
    <row r="1" spans="1:15" ht="21.75" thickBot="1" x14ac:dyDescent="0.4">
      <c r="A1" s="342" t="s">
        <v>837</v>
      </c>
      <c r="B1" s="343"/>
      <c r="C1" s="343"/>
      <c r="D1" s="343"/>
      <c r="E1" s="343"/>
      <c r="F1" s="344"/>
      <c r="G1" s="24"/>
      <c r="H1" s="24"/>
      <c r="I1" s="342" t="s">
        <v>838</v>
      </c>
      <c r="J1" s="343"/>
      <c r="K1" s="343"/>
      <c r="L1" s="344"/>
      <c r="M1" s="12"/>
      <c r="O1" s="163" t="s">
        <v>775</v>
      </c>
    </row>
    <row r="2" spans="1:15" ht="159.75" thickBot="1" x14ac:dyDescent="0.3">
      <c r="A2" s="246" t="s">
        <v>0</v>
      </c>
      <c r="B2" s="246" t="s">
        <v>1</v>
      </c>
      <c r="C2" s="247" t="s">
        <v>2</v>
      </c>
      <c r="D2" s="246" t="s">
        <v>542</v>
      </c>
      <c r="E2" s="246" t="s">
        <v>831</v>
      </c>
      <c r="F2" s="246" t="s">
        <v>830</v>
      </c>
      <c r="G2" s="27"/>
      <c r="H2" s="27"/>
      <c r="I2" s="29" t="s">
        <v>833</v>
      </c>
      <c r="J2" s="31" t="s">
        <v>543</v>
      </c>
      <c r="K2" s="59" t="s">
        <v>832</v>
      </c>
      <c r="L2" s="29" t="s">
        <v>544</v>
      </c>
      <c r="M2" s="12"/>
      <c r="O2" s="29" t="s">
        <v>851</v>
      </c>
    </row>
    <row r="3" spans="1:15" x14ac:dyDescent="0.25">
      <c r="A3" s="35" t="s">
        <v>222</v>
      </c>
      <c r="B3" s="36" t="s">
        <v>66</v>
      </c>
      <c r="C3" s="36" t="s">
        <v>227</v>
      </c>
      <c r="D3" s="60" t="s">
        <v>228</v>
      </c>
      <c r="E3" s="90">
        <v>0.16666666666666666</v>
      </c>
      <c r="F3" s="80">
        <v>0.5</v>
      </c>
      <c r="G3" s="33" t="str">
        <f>IF(I3&gt;E3,IF(I3&lt;F3,Lijsten!A$2,Lijsten!A$3),Lijsten!A$1)</f>
        <v>&lt; 1/3 Norm</v>
      </c>
      <c r="H3" s="33"/>
      <c r="I3" s="245"/>
      <c r="J3" s="318"/>
      <c r="K3" s="63" t="str">
        <f t="shared" ref="K3:K15" si="0">IF(I3="","NVT",G3)</f>
        <v>NVT</v>
      </c>
      <c r="L3" s="281"/>
      <c r="M3" s="162" t="str">
        <f>IF(I3&lt;VLOOKUP(B3,'Aquon + RWS KRW'!B$3:I$202,8,FALSE),"Ja","Nee")</f>
        <v>Ja</v>
      </c>
      <c r="O3" s="56" t="str">
        <f t="shared" ref="O3:O15" si="1">IF(I3="","NVT",M3)</f>
        <v>NVT</v>
      </c>
    </row>
    <row r="4" spans="1:15" x14ac:dyDescent="0.25">
      <c r="A4" s="39" t="s">
        <v>222</v>
      </c>
      <c r="B4" s="9" t="s">
        <v>81</v>
      </c>
      <c r="C4" s="9" t="s">
        <v>230</v>
      </c>
      <c r="D4" s="61" t="s">
        <v>231</v>
      </c>
      <c r="E4" s="92">
        <v>2.6666666666666668E-2</v>
      </c>
      <c r="F4" s="82">
        <v>0.08</v>
      </c>
      <c r="G4" s="33" t="str">
        <f>IF(I4&gt;E4,IF(I4&lt;F4,Lijsten!A$2,Lijsten!A$3),Lijsten!A$1)</f>
        <v>&lt; 1/3 Norm</v>
      </c>
      <c r="I4" s="240"/>
      <c r="J4" s="319"/>
      <c r="K4" s="64" t="str">
        <f t="shared" si="0"/>
        <v>NVT</v>
      </c>
      <c r="L4" s="283"/>
      <c r="M4" s="162" t="str">
        <f>IF(I4&lt;VLOOKUP(B4,'Aquon + RWS KRW'!B$3:I$202,8,FALSE),"Ja","Nee")</f>
        <v>Ja</v>
      </c>
      <c r="O4" s="57" t="str">
        <f t="shared" si="1"/>
        <v>NVT</v>
      </c>
    </row>
    <row r="5" spans="1:15" x14ac:dyDescent="0.25">
      <c r="A5" s="39" t="s">
        <v>222</v>
      </c>
      <c r="B5" s="9" t="s">
        <v>117</v>
      </c>
      <c r="C5" s="9" t="s">
        <v>233</v>
      </c>
      <c r="D5" s="61" t="s">
        <v>234</v>
      </c>
      <c r="E5" s="92">
        <v>2.6666666666666668E-2</v>
      </c>
      <c r="F5" s="82">
        <v>0.08</v>
      </c>
      <c r="G5" s="33" t="str">
        <f>IF(I5&gt;E5,IF(I5&lt;F5,Lijsten!A$2,Lijsten!A$3),Lijsten!A$1)</f>
        <v>&lt; 1/3 Norm</v>
      </c>
      <c r="I5" s="240"/>
      <c r="J5" s="319"/>
      <c r="K5" s="64" t="str">
        <f t="shared" si="0"/>
        <v>NVT</v>
      </c>
      <c r="L5" s="283"/>
      <c r="M5" s="162" t="str">
        <f>IF(I5&lt;VLOOKUP(B5,'Aquon + RWS KRW'!B$3:I$202,8,FALSE),"Ja","Nee")</f>
        <v>Ja</v>
      </c>
      <c r="O5" s="57" t="str">
        <f t="shared" si="1"/>
        <v>NVT</v>
      </c>
    </row>
    <row r="6" spans="1:15" x14ac:dyDescent="0.25">
      <c r="A6" s="39" t="s">
        <v>222</v>
      </c>
      <c r="B6" s="9" t="s">
        <v>141</v>
      </c>
      <c r="C6" s="9" t="s">
        <v>236</v>
      </c>
      <c r="D6" s="61" t="s">
        <v>237</v>
      </c>
      <c r="E6" s="92">
        <v>6.6666666666666666E-2</v>
      </c>
      <c r="F6" s="82">
        <v>0.2</v>
      </c>
      <c r="G6" s="33" t="str">
        <f>IF(I6&gt;E6,IF(I6&lt;F6,Lijsten!A$2,Lijsten!A$3),Lijsten!A$1)</f>
        <v>&lt; 1/3 Norm</v>
      </c>
      <c r="I6" s="240"/>
      <c r="J6" s="319"/>
      <c r="K6" s="64" t="str">
        <f t="shared" si="0"/>
        <v>NVT</v>
      </c>
      <c r="L6" s="283"/>
      <c r="M6" s="162" t="str">
        <f>IF(I6&lt;VLOOKUP(B6,'Aquon + RWS KRW'!B$3:I$202,8,FALSE),"Ja","Nee")</f>
        <v>Ja</v>
      </c>
      <c r="O6" s="57" t="str">
        <f t="shared" si="1"/>
        <v>NVT</v>
      </c>
    </row>
    <row r="7" spans="1:15" x14ac:dyDescent="0.25">
      <c r="A7" s="39" t="s">
        <v>222</v>
      </c>
      <c r="B7" s="9" t="s">
        <v>621</v>
      </c>
      <c r="C7" s="9" t="s">
        <v>239</v>
      </c>
      <c r="D7" s="61" t="s">
        <v>240</v>
      </c>
      <c r="E7" s="102">
        <v>0.79999999999999993</v>
      </c>
      <c r="F7" s="82">
        <v>2.4</v>
      </c>
      <c r="G7" s="33" t="str">
        <f>IF(I7&gt;E7,IF(I7&lt;F7,Lijsten!A$2,Lijsten!A$3),Lijsten!A$1)</f>
        <v>&lt; 1/3 Norm</v>
      </c>
      <c r="I7" s="240"/>
      <c r="J7" s="319"/>
      <c r="K7" s="64" t="str">
        <f t="shared" si="0"/>
        <v>NVT</v>
      </c>
      <c r="L7" s="283"/>
      <c r="M7" s="162" t="str">
        <f>IF(I7&lt;VLOOKUP(B7,'Aquon + RWS KRW'!B$3:I$202,8,FALSE),"Ja","Nee")</f>
        <v>Ja</v>
      </c>
      <c r="O7" s="57" t="str">
        <f t="shared" si="1"/>
        <v>NVT</v>
      </c>
    </row>
    <row r="8" spans="1:15" x14ac:dyDescent="0.25">
      <c r="A8" s="39" t="s">
        <v>222</v>
      </c>
      <c r="B8" s="9" t="s">
        <v>647</v>
      </c>
      <c r="C8" s="9" t="s">
        <v>242</v>
      </c>
      <c r="D8" s="61" t="s">
        <v>243</v>
      </c>
      <c r="E8" s="97">
        <v>2.3333333333333332E-5</v>
      </c>
      <c r="F8" s="82">
        <v>6.9999999999999994E-5</v>
      </c>
      <c r="G8" s="33" t="str">
        <f>IF(I8&gt;E8,IF(I8&lt;F8,Lijsten!A$2,Lijsten!A$3),Lijsten!A$1)</f>
        <v>&lt; 1/3 Norm</v>
      </c>
      <c r="I8" s="240"/>
      <c r="J8" s="319"/>
      <c r="K8" s="64" t="str">
        <f t="shared" si="0"/>
        <v>NVT</v>
      </c>
      <c r="L8" s="283"/>
      <c r="M8" s="162" t="str">
        <f>IF(I8&lt;VLOOKUP(B8,'Aquon + RWS KRW'!B$3:I$202,8,FALSE),"Ja","Nee")</f>
        <v>Ja</v>
      </c>
      <c r="O8" s="57" t="str">
        <f t="shared" si="1"/>
        <v>NVT</v>
      </c>
    </row>
    <row r="9" spans="1:15" x14ac:dyDescent="0.25">
      <c r="A9" s="39" t="s">
        <v>222</v>
      </c>
      <c r="B9" s="9" t="s">
        <v>721</v>
      </c>
      <c r="C9" s="9" t="s">
        <v>245</v>
      </c>
      <c r="D9" s="61" t="s">
        <v>246</v>
      </c>
      <c r="E9" s="92">
        <v>1.7333333333333333E-2</v>
      </c>
      <c r="F9" s="82">
        <v>5.1999999999999998E-2</v>
      </c>
      <c r="G9" s="33" t="str">
        <f>IF(I9&gt;E9,IF(I9&lt;F9,Lijsten!A$2,Lijsten!A$3),Lijsten!A$1)</f>
        <v>&lt; 1/3 Norm</v>
      </c>
      <c r="I9" s="240"/>
      <c r="J9" s="319"/>
      <c r="K9" s="64" t="str">
        <f t="shared" si="0"/>
        <v>NVT</v>
      </c>
      <c r="L9" s="283"/>
      <c r="M9" s="162" t="str">
        <f>IF(I9&lt;VLOOKUP(B9,'Aquon + RWS KRW'!B$3:I$202,8,FALSE),"Ja","Nee")</f>
        <v>Ja</v>
      </c>
      <c r="O9" s="57" t="str">
        <f t="shared" si="1"/>
        <v>NVT</v>
      </c>
    </row>
    <row r="10" spans="1:15" x14ac:dyDescent="0.25">
      <c r="A10" s="39" t="s">
        <v>222</v>
      </c>
      <c r="B10" s="9" t="s">
        <v>751</v>
      </c>
      <c r="C10" s="9" t="s">
        <v>251</v>
      </c>
      <c r="D10" s="61" t="s">
        <v>252</v>
      </c>
      <c r="E10" s="92">
        <v>1.6666666666666666E-2</v>
      </c>
      <c r="F10" s="82">
        <v>0.05</v>
      </c>
      <c r="G10" s="33" t="str">
        <f>IF(I10&gt;E10,IF(I10&lt;F10,Lijsten!A$2,Lijsten!A$3),Lijsten!A$1)</f>
        <v>&lt; 1/3 Norm</v>
      </c>
      <c r="I10" s="240"/>
      <c r="J10" s="319"/>
      <c r="K10" s="64" t="str">
        <f t="shared" si="0"/>
        <v>NVT</v>
      </c>
      <c r="L10" s="283"/>
      <c r="M10" s="162" t="str">
        <f>IF(I10&lt;VLOOKUP(B10,'Aquon + RWS KRW'!B$3:I$202,8,FALSE),"Ja","Nee")</f>
        <v>Ja</v>
      </c>
      <c r="O10" s="57" t="str">
        <f t="shared" si="1"/>
        <v>NVT</v>
      </c>
    </row>
    <row r="11" spans="1:15" x14ac:dyDescent="0.25">
      <c r="A11" s="39" t="s">
        <v>222</v>
      </c>
      <c r="B11" s="9" t="s">
        <v>750</v>
      </c>
      <c r="C11" s="9" t="s">
        <v>248</v>
      </c>
      <c r="D11" s="61" t="s">
        <v>249</v>
      </c>
      <c r="E11" s="92">
        <v>6.666666666666667</v>
      </c>
      <c r="F11" s="82">
        <v>20</v>
      </c>
      <c r="G11" s="33" t="str">
        <f>IF(I11&gt;E11,IF(I11&lt;F11,Lijsten!A$2,Lijsten!A$3),Lijsten!A$1)</f>
        <v>&lt; 1/3 Norm</v>
      </c>
      <c r="I11" s="240"/>
      <c r="J11" s="319"/>
      <c r="K11" s="64" t="str">
        <f t="shared" si="0"/>
        <v>NVT</v>
      </c>
      <c r="L11" s="283"/>
      <c r="M11" s="162" t="str">
        <f>IF(I11&lt;VLOOKUP(B11,'Aquon + RWS KRW'!B$3:I$202,8,FALSE),"Ja","Nee")</f>
        <v>Ja</v>
      </c>
      <c r="O11" s="57" t="str">
        <f t="shared" si="1"/>
        <v>NVT</v>
      </c>
    </row>
    <row r="12" spans="1:15" x14ac:dyDescent="0.25">
      <c r="A12" s="39" t="s">
        <v>222</v>
      </c>
      <c r="B12" s="9" t="s">
        <v>312</v>
      </c>
      <c r="C12" s="9" t="s">
        <v>254</v>
      </c>
      <c r="D12" s="61" t="s">
        <v>255</v>
      </c>
      <c r="E12" s="92">
        <v>5.6666666666666671E-2</v>
      </c>
      <c r="F12" s="82">
        <v>0.17</v>
      </c>
      <c r="G12" s="33" t="str">
        <f>IF(I12&gt;E12,IF(I12&lt;F12,Lijsten!A$2,Lijsten!A$3),Lijsten!A$1)</f>
        <v>&lt; 1/3 Norm</v>
      </c>
      <c r="I12" s="240"/>
      <c r="J12" s="319"/>
      <c r="K12" s="64" t="str">
        <f t="shared" si="0"/>
        <v>NVT</v>
      </c>
      <c r="L12" s="283"/>
      <c r="M12" s="162" t="str">
        <f>IF(I12&lt;VLOOKUP(B12,'Aquon + RWS KRW'!B$3:I$202,8,FALSE),"Ja","Nee")</f>
        <v>Ja</v>
      </c>
      <c r="O12" s="57" t="str">
        <f t="shared" si="1"/>
        <v>NVT</v>
      </c>
    </row>
    <row r="13" spans="1:15" x14ac:dyDescent="0.25">
      <c r="A13" s="39" t="s">
        <v>222</v>
      </c>
      <c r="B13" s="9" t="s">
        <v>754</v>
      </c>
      <c r="C13" s="9" t="s">
        <v>257</v>
      </c>
      <c r="D13" s="61" t="s">
        <v>258</v>
      </c>
      <c r="E13" s="92">
        <v>1.1666666666666667</v>
      </c>
      <c r="F13" s="82">
        <v>3.5</v>
      </c>
      <c r="G13" s="33" t="str">
        <f>IF(I13&gt;E13,IF(I13&lt;F13,Lijsten!A$2,Lijsten!A$3),Lijsten!A$1)</f>
        <v>&lt; 1/3 Norm</v>
      </c>
      <c r="I13" s="240"/>
      <c r="J13" s="319"/>
      <c r="K13" s="64" t="str">
        <f t="shared" si="0"/>
        <v>NVT</v>
      </c>
      <c r="L13" s="283"/>
      <c r="M13" s="162" t="str">
        <f>IF(I13&lt;VLOOKUP(B13,'Aquon + RWS KRW'!B$3:I$202,8,FALSE),"Ja","Nee")</f>
        <v>Ja</v>
      </c>
      <c r="O13" s="57" t="str">
        <f t="shared" si="1"/>
        <v>NVT</v>
      </c>
    </row>
    <row r="14" spans="1:15" x14ac:dyDescent="0.25">
      <c r="A14" s="39" t="s">
        <v>222</v>
      </c>
      <c r="B14" s="9" t="s">
        <v>47</v>
      </c>
      <c r="C14" s="9" t="s">
        <v>224</v>
      </c>
      <c r="D14" s="61" t="s">
        <v>225</v>
      </c>
      <c r="E14" s="92">
        <v>3.3333333333333335E-3</v>
      </c>
      <c r="F14" s="82">
        <v>0.01</v>
      </c>
      <c r="G14" s="33" t="str">
        <f>IF(I14&gt;E14,IF(I14&lt;F14,Lijsten!A$2,Lijsten!A$3),Lijsten!A$1)</f>
        <v>&lt; 1/3 Norm</v>
      </c>
      <c r="I14" s="240"/>
      <c r="J14" s="319"/>
      <c r="K14" s="64" t="str">
        <f t="shared" si="0"/>
        <v>NVT</v>
      </c>
      <c r="L14" s="283"/>
      <c r="M14" s="162" t="str">
        <f>IF(I14&lt;VLOOKUP(B14,'Aquon + RWS KRW'!B$3:I$202,8,FALSE),"Ja","Nee")</f>
        <v>Ja</v>
      </c>
      <c r="O14" s="57" t="str">
        <f t="shared" si="1"/>
        <v>NVT</v>
      </c>
    </row>
    <row r="15" spans="1:15" ht="15.75" thickBot="1" x14ac:dyDescent="0.3">
      <c r="A15" s="42" t="s">
        <v>222</v>
      </c>
      <c r="B15" s="43" t="s">
        <v>755</v>
      </c>
      <c r="C15" s="43" t="s">
        <v>260</v>
      </c>
      <c r="D15" s="62" t="s">
        <v>261</v>
      </c>
      <c r="E15" s="101">
        <v>2.6</v>
      </c>
      <c r="F15" s="81">
        <v>7.8</v>
      </c>
      <c r="G15" s="33" t="str">
        <f>IF(I15&gt;E15,IF(I15&lt;F15,Lijsten!A$2,Lijsten!A$3),Lijsten!A$1)</f>
        <v>&lt; 1/3 Norm</v>
      </c>
      <c r="I15" s="241"/>
      <c r="J15" s="320"/>
      <c r="K15" s="65" t="str">
        <f t="shared" si="0"/>
        <v>NVT</v>
      </c>
      <c r="L15" s="282"/>
      <c r="M15" s="162" t="str">
        <f>IF(I15&lt;VLOOKUP(B15,'Aquon + RWS KRW'!B$3:I$202,8,FALSE),"Ja","Nee")</f>
        <v>Ja</v>
      </c>
      <c r="O15" s="58" t="str">
        <f t="shared" si="1"/>
        <v>NVT</v>
      </c>
    </row>
    <row r="18" spans="1:13" ht="15.75" thickBot="1" x14ac:dyDescent="0.3"/>
    <row r="19" spans="1:13" ht="19.5" thickBot="1" x14ac:dyDescent="0.35">
      <c r="A19" s="345" t="s">
        <v>844</v>
      </c>
      <c r="B19" s="346"/>
      <c r="C19" s="346"/>
      <c r="D19" s="346"/>
      <c r="E19" s="347"/>
      <c r="I19" s="351" t="s">
        <v>838</v>
      </c>
      <c r="J19" s="352"/>
      <c r="K19" s="352"/>
      <c r="L19" s="353"/>
      <c r="M19" s="12"/>
    </row>
    <row r="20" spans="1:13" ht="30.75" thickBot="1" x14ac:dyDescent="0.3">
      <c r="A20" s="159" t="s">
        <v>0</v>
      </c>
      <c r="B20" s="170" t="s">
        <v>845</v>
      </c>
      <c r="C20" s="159" t="s">
        <v>846</v>
      </c>
      <c r="D20" s="165" t="s">
        <v>847</v>
      </c>
      <c r="E20" s="169" t="s">
        <v>841</v>
      </c>
      <c r="I20" s="285" t="s">
        <v>852</v>
      </c>
      <c r="J20" s="171" t="s">
        <v>858</v>
      </c>
      <c r="K20" s="171" t="s">
        <v>854</v>
      </c>
      <c r="L20" s="286" t="s">
        <v>853</v>
      </c>
      <c r="M20" s="12"/>
    </row>
    <row r="21" spans="1:13" x14ac:dyDescent="0.25">
      <c r="A21" s="139" t="s">
        <v>222</v>
      </c>
      <c r="B21" s="160" t="s">
        <v>776</v>
      </c>
      <c r="C21" s="133" t="s">
        <v>777</v>
      </c>
      <c r="D21" s="139" t="s">
        <v>778</v>
      </c>
      <c r="E21" s="166">
        <f>'Aquon + RWS KRW'!I206</f>
        <v>2</v>
      </c>
      <c r="G21" s="33" t="str">
        <f>IF(I21=E21,Lijsten!C$2,IF(I21&lt;E21,Lijsten!C$1,Lijsten!C$3))</f>
        <v>Kleiner dan</v>
      </c>
      <c r="H21" s="33"/>
      <c r="I21" s="239"/>
      <c r="J21" s="322"/>
      <c r="K21" s="64" t="str">
        <f t="shared" ref="K21:K49" si="2">IF(I21="","NVT",G21)</f>
        <v>NVT</v>
      </c>
      <c r="L21" s="313"/>
      <c r="M21" s="12"/>
    </row>
    <row r="22" spans="1:13" x14ac:dyDescent="0.25">
      <c r="A22" s="138" t="s">
        <v>222</v>
      </c>
      <c r="B22" s="161" t="s">
        <v>375</v>
      </c>
      <c r="C22" s="2" t="s">
        <v>376</v>
      </c>
      <c r="D22" s="138" t="s">
        <v>377</v>
      </c>
      <c r="E22" s="166">
        <f>'Aquon + RWS KRW'!I207</f>
        <v>1E-3</v>
      </c>
      <c r="G22" s="33" t="str">
        <f>IF(I22=E22,Lijsten!C$2,IF(I22&lt;E22,Lijsten!C$1,Lijsten!C$3))</f>
        <v>Kleiner dan</v>
      </c>
      <c r="H22" s="33"/>
      <c r="I22" s="240"/>
      <c r="J22" s="319"/>
      <c r="K22" s="64" t="str">
        <f t="shared" si="2"/>
        <v>NVT</v>
      </c>
      <c r="L22" s="283"/>
      <c r="M22" s="12"/>
    </row>
    <row r="23" spans="1:13" x14ac:dyDescent="0.25">
      <c r="A23" s="138" t="s">
        <v>222</v>
      </c>
      <c r="B23" s="161" t="s">
        <v>378</v>
      </c>
      <c r="C23" s="2" t="s">
        <v>379</v>
      </c>
      <c r="D23" s="138" t="s">
        <v>380</v>
      </c>
      <c r="E23" s="166">
        <f>'Aquon + RWS KRW'!I208</f>
        <v>8.0000000000000002E-3</v>
      </c>
      <c r="G23" s="33" t="str">
        <f>IF(I23=E23,Lijsten!C$2,IF(I23&lt;E23,Lijsten!C$1,Lijsten!C$3))</f>
        <v>Kleiner dan</v>
      </c>
      <c r="H23" s="33"/>
      <c r="I23" s="240"/>
      <c r="J23" s="319"/>
      <c r="K23" s="64" t="str">
        <f t="shared" si="2"/>
        <v>NVT</v>
      </c>
      <c r="L23" s="283"/>
      <c r="M23" s="12"/>
    </row>
    <row r="24" spans="1:13" x14ac:dyDescent="0.25">
      <c r="A24" s="138" t="s">
        <v>222</v>
      </c>
      <c r="B24" s="161" t="s">
        <v>381</v>
      </c>
      <c r="C24" s="2" t="s">
        <v>382</v>
      </c>
      <c r="D24" s="138" t="s">
        <v>383</v>
      </c>
      <c r="E24" s="166">
        <f>'Aquon + RWS KRW'!I209</f>
        <v>1E-3</v>
      </c>
      <c r="G24" s="33" t="str">
        <f>IF(I24=E24,Lijsten!C$2,IF(I24&lt;E24,Lijsten!C$1,Lijsten!C$3))</f>
        <v>Kleiner dan</v>
      </c>
      <c r="H24" s="33"/>
      <c r="I24" s="240"/>
      <c r="J24" s="319"/>
      <c r="K24" s="64" t="str">
        <f t="shared" si="2"/>
        <v>NVT</v>
      </c>
      <c r="L24" s="283"/>
      <c r="M24" s="12"/>
    </row>
    <row r="25" spans="1:13" x14ac:dyDescent="0.25">
      <c r="A25" s="138" t="s">
        <v>222</v>
      </c>
      <c r="B25" s="161" t="s">
        <v>384</v>
      </c>
      <c r="C25" s="2" t="s">
        <v>385</v>
      </c>
      <c r="D25" s="138" t="s">
        <v>386</v>
      </c>
      <c r="E25" s="166">
        <f>'Aquon + RWS KRW'!I210</f>
        <v>1E-3</v>
      </c>
      <c r="G25" s="33" t="str">
        <f>IF(I25=E25,Lijsten!C$2,IF(I25&lt;E25,Lijsten!C$1,Lijsten!C$3))</f>
        <v>Kleiner dan</v>
      </c>
      <c r="H25" s="33"/>
      <c r="I25" s="240"/>
      <c r="J25" s="319"/>
      <c r="K25" s="64" t="str">
        <f t="shared" si="2"/>
        <v>NVT</v>
      </c>
      <c r="L25" s="283"/>
      <c r="M25" s="12"/>
    </row>
    <row r="26" spans="1:13" x14ac:dyDescent="0.25">
      <c r="A26" s="138" t="s">
        <v>222</v>
      </c>
      <c r="B26" s="161" t="s">
        <v>387</v>
      </c>
      <c r="C26" s="2" t="s">
        <v>388</v>
      </c>
      <c r="D26" s="138" t="s">
        <v>389</v>
      </c>
      <c r="E26" s="166">
        <f>'Aquon + RWS KRW'!I211</f>
        <v>1E-3</v>
      </c>
      <c r="G26" s="33" t="str">
        <f>IF(I26=E26,Lijsten!C$2,IF(I26&lt;E26,Lijsten!C$1,Lijsten!C$3))</f>
        <v>Kleiner dan</v>
      </c>
      <c r="H26" s="33"/>
      <c r="I26" s="240"/>
      <c r="J26" s="319"/>
      <c r="K26" s="64" t="str">
        <f t="shared" si="2"/>
        <v>NVT</v>
      </c>
      <c r="L26" s="283"/>
      <c r="M26" s="12"/>
    </row>
    <row r="27" spans="1:13" x14ac:dyDescent="0.25">
      <c r="A27" s="138" t="s">
        <v>222</v>
      </c>
      <c r="B27" s="161" t="s">
        <v>780</v>
      </c>
      <c r="C27" s="2" t="s">
        <v>781</v>
      </c>
      <c r="D27" s="138" t="s">
        <v>782</v>
      </c>
      <c r="E27" s="166">
        <f>'Aquon + RWS KRW'!I212</f>
        <v>0.01</v>
      </c>
      <c r="G27" s="33" t="str">
        <f>IF(I27=E27,Lijsten!C$2,IF(I27&lt;E27,Lijsten!C$1,Lijsten!C$3))</f>
        <v>Kleiner dan</v>
      </c>
      <c r="H27" s="33"/>
      <c r="I27" s="240"/>
      <c r="J27" s="319"/>
      <c r="K27" s="64" t="str">
        <f t="shared" si="2"/>
        <v>NVT</v>
      </c>
      <c r="L27" s="283"/>
      <c r="M27" s="12"/>
    </row>
    <row r="28" spans="1:13" x14ac:dyDescent="0.25">
      <c r="A28" s="138" t="s">
        <v>222</v>
      </c>
      <c r="B28" s="161" t="s">
        <v>390</v>
      </c>
      <c r="C28" s="2" t="s">
        <v>391</v>
      </c>
      <c r="D28" s="138" t="s">
        <v>392</v>
      </c>
      <c r="E28" s="166">
        <f>'Aquon + RWS KRW'!I213</f>
        <v>0.01</v>
      </c>
      <c r="G28" s="33" t="str">
        <f>IF(I28=E28,Lijsten!C$2,IF(I28&lt;E28,Lijsten!C$1,Lijsten!C$3))</f>
        <v>Kleiner dan</v>
      </c>
      <c r="H28" s="33"/>
      <c r="I28" s="240"/>
      <c r="J28" s="319"/>
      <c r="K28" s="64" t="str">
        <f t="shared" si="2"/>
        <v>NVT</v>
      </c>
      <c r="L28" s="283"/>
      <c r="M28" s="12"/>
    </row>
    <row r="29" spans="1:13" x14ac:dyDescent="0.25">
      <c r="A29" s="138" t="s">
        <v>222</v>
      </c>
      <c r="B29" s="161" t="s">
        <v>393</v>
      </c>
      <c r="C29" s="2" t="s">
        <v>394</v>
      </c>
      <c r="D29" s="138" t="s">
        <v>395</v>
      </c>
      <c r="E29" s="166">
        <f>'Aquon + RWS KRW'!I214</f>
        <v>1E-3</v>
      </c>
      <c r="G29" s="33" t="str">
        <f>IF(I29=E29,Lijsten!C$2,IF(I29&lt;E29,Lijsten!C$1,Lijsten!C$3))</f>
        <v>Kleiner dan</v>
      </c>
      <c r="H29" s="33"/>
      <c r="I29" s="240"/>
      <c r="J29" s="319"/>
      <c r="K29" s="64" t="str">
        <f t="shared" si="2"/>
        <v>NVT</v>
      </c>
      <c r="L29" s="283"/>
      <c r="M29" s="12"/>
    </row>
    <row r="30" spans="1:13" x14ac:dyDescent="0.25">
      <c r="A30" s="138" t="s">
        <v>222</v>
      </c>
      <c r="B30" s="161" t="s">
        <v>860</v>
      </c>
      <c r="C30" s="2" t="s">
        <v>396</v>
      </c>
      <c r="D30" s="138" t="s">
        <v>397</v>
      </c>
      <c r="E30" s="166">
        <f>'Aquon + RWS KRW'!I215</f>
        <v>0.1</v>
      </c>
      <c r="G30" s="33" t="str">
        <f>IF(I30=E30,Lijsten!C$2,IF(I30&lt;E30,Lijsten!C$1,Lijsten!C$3))</f>
        <v>Kleiner dan</v>
      </c>
      <c r="H30" s="33"/>
      <c r="I30" s="240"/>
      <c r="J30" s="319"/>
      <c r="K30" s="64" t="str">
        <f t="shared" si="2"/>
        <v>NVT</v>
      </c>
      <c r="L30" s="283"/>
      <c r="M30" s="12"/>
    </row>
    <row r="31" spans="1:13" x14ac:dyDescent="0.25">
      <c r="A31" s="138" t="s">
        <v>222</v>
      </c>
      <c r="B31" s="161" t="s">
        <v>393</v>
      </c>
      <c r="C31" s="2" t="s">
        <v>394</v>
      </c>
      <c r="D31" s="138" t="s">
        <v>395</v>
      </c>
      <c r="E31" s="166">
        <f>'Aquon + RWS KRW'!I216</f>
        <v>5.0000000000000001E-3</v>
      </c>
      <c r="G31" s="33" t="str">
        <f>IF(I31=E31,Lijsten!C$2,IF(I31&lt;E31,Lijsten!C$1,Lijsten!C$3))</f>
        <v>Kleiner dan</v>
      </c>
      <c r="H31" s="33"/>
      <c r="I31" s="240"/>
      <c r="J31" s="319"/>
      <c r="K31" s="64" t="str">
        <f t="shared" si="2"/>
        <v>NVT</v>
      </c>
      <c r="L31" s="283"/>
      <c r="M31" s="12"/>
    </row>
    <row r="32" spans="1:13" x14ac:dyDescent="0.25">
      <c r="A32" s="138" t="s">
        <v>222</v>
      </c>
      <c r="B32" s="161" t="s">
        <v>398</v>
      </c>
      <c r="C32" s="2" t="s">
        <v>399</v>
      </c>
      <c r="D32" s="138" t="s">
        <v>400</v>
      </c>
      <c r="E32" s="166">
        <f>'Aquon + RWS KRW'!I217</f>
        <v>1E-3</v>
      </c>
      <c r="G32" s="33" t="str">
        <f>IF(I32=E32,Lijsten!C$2,IF(I32&lt;E32,Lijsten!C$1,Lijsten!C$3))</f>
        <v>Kleiner dan</v>
      </c>
      <c r="H32" s="33"/>
      <c r="I32" s="240"/>
      <c r="J32" s="319"/>
      <c r="K32" s="64" t="str">
        <f t="shared" si="2"/>
        <v>NVT</v>
      </c>
      <c r="L32" s="283"/>
      <c r="M32" s="12"/>
    </row>
    <row r="33" spans="1:13" x14ac:dyDescent="0.25">
      <c r="A33" s="138" t="s">
        <v>222</v>
      </c>
      <c r="B33" s="161" t="s">
        <v>401</v>
      </c>
      <c r="C33" s="2" t="s">
        <v>402</v>
      </c>
      <c r="D33" s="138" t="s">
        <v>403</v>
      </c>
      <c r="E33" s="166">
        <f>'Aquon + RWS KRW'!I218</f>
        <v>1E-3</v>
      </c>
      <c r="G33" s="33" t="str">
        <f>IF(I33=E33,Lijsten!C$2,IF(I33&lt;E33,Lijsten!C$1,Lijsten!C$3))</f>
        <v>Kleiner dan</v>
      </c>
      <c r="H33" s="33"/>
      <c r="I33" s="240"/>
      <c r="J33" s="319"/>
      <c r="K33" s="64" t="str">
        <f t="shared" si="2"/>
        <v>NVT</v>
      </c>
      <c r="L33" s="283"/>
      <c r="M33" s="12"/>
    </row>
    <row r="34" spans="1:13" x14ac:dyDescent="0.25">
      <c r="A34" s="138" t="s">
        <v>222</v>
      </c>
      <c r="B34" s="161" t="s">
        <v>783</v>
      </c>
      <c r="C34" s="2" t="s">
        <v>784</v>
      </c>
      <c r="D34" s="138" t="s">
        <v>785</v>
      </c>
      <c r="E34" s="166">
        <f>'Aquon + RWS KRW'!I219</f>
        <v>5</v>
      </c>
      <c r="G34" s="33" t="str">
        <f>IF(I34=E34,Lijsten!C$2,IF(I34&lt;E34,Lijsten!C$1,Lijsten!C$3))</f>
        <v>Kleiner dan</v>
      </c>
      <c r="H34" s="33"/>
      <c r="I34" s="240"/>
      <c r="J34" s="319"/>
      <c r="K34" s="64" t="str">
        <f t="shared" si="2"/>
        <v>NVT</v>
      </c>
      <c r="L34" s="283"/>
      <c r="M34" s="12"/>
    </row>
    <row r="35" spans="1:13" x14ac:dyDescent="0.25">
      <c r="A35" s="138" t="s">
        <v>222</v>
      </c>
      <c r="B35" s="161" t="s">
        <v>404</v>
      </c>
      <c r="C35" s="2" t="s">
        <v>405</v>
      </c>
      <c r="D35" s="138" t="s">
        <v>406</v>
      </c>
      <c r="E35" s="166">
        <f>'Aquon + RWS KRW'!I220</f>
        <v>1E-3</v>
      </c>
      <c r="G35" s="33" t="str">
        <f>IF(I35=E35,Lijsten!C$2,IF(I35&lt;E35,Lijsten!C$1,Lijsten!C$3))</f>
        <v>Kleiner dan</v>
      </c>
      <c r="H35" s="33"/>
      <c r="I35" s="240"/>
      <c r="J35" s="319"/>
      <c r="K35" s="64" t="str">
        <f t="shared" si="2"/>
        <v>NVT</v>
      </c>
      <c r="L35" s="283"/>
      <c r="M35" s="12"/>
    </row>
    <row r="36" spans="1:13" x14ac:dyDescent="0.25">
      <c r="A36" s="138" t="s">
        <v>222</v>
      </c>
      <c r="B36" s="161" t="s">
        <v>787</v>
      </c>
      <c r="C36" s="2" t="s">
        <v>788</v>
      </c>
      <c r="D36" s="138" t="s">
        <v>789</v>
      </c>
      <c r="E36" s="166">
        <f>'Aquon + RWS KRW'!I221</f>
        <v>0.05</v>
      </c>
      <c r="G36" s="33" t="str">
        <f>IF(I36=E36,Lijsten!C$2,IF(I36&lt;E36,Lijsten!C$1,Lijsten!C$3))</f>
        <v>Kleiner dan</v>
      </c>
      <c r="H36" s="33"/>
      <c r="I36" s="240"/>
      <c r="J36" s="319"/>
      <c r="K36" s="64" t="str">
        <f t="shared" si="2"/>
        <v>NVT</v>
      </c>
      <c r="L36" s="283"/>
      <c r="M36" s="12"/>
    </row>
    <row r="37" spans="1:13" x14ac:dyDescent="0.25">
      <c r="A37" s="138" t="s">
        <v>222</v>
      </c>
      <c r="B37" s="161" t="s">
        <v>407</v>
      </c>
      <c r="C37" s="2" t="s">
        <v>408</v>
      </c>
      <c r="D37" s="138" t="s">
        <v>409</v>
      </c>
      <c r="E37" s="166">
        <f>'Aquon + RWS KRW'!I222</f>
        <v>0.01</v>
      </c>
      <c r="G37" s="33" t="str">
        <f>IF(I37=E37,Lijsten!C$2,IF(I37&lt;E37,Lijsten!C$1,Lijsten!C$3))</f>
        <v>Kleiner dan</v>
      </c>
      <c r="H37" s="33"/>
      <c r="I37" s="240"/>
      <c r="J37" s="319"/>
      <c r="K37" s="64" t="str">
        <f t="shared" si="2"/>
        <v>NVT</v>
      </c>
      <c r="L37" s="283"/>
      <c r="M37" s="12"/>
    </row>
    <row r="38" spans="1:13" x14ac:dyDescent="0.25">
      <c r="A38" s="138" t="s">
        <v>222</v>
      </c>
      <c r="B38" s="161" t="s">
        <v>410</v>
      </c>
      <c r="C38" s="2" t="s">
        <v>411</v>
      </c>
      <c r="D38" s="138" t="s">
        <v>412</v>
      </c>
      <c r="E38" s="166">
        <f>'Aquon + RWS KRW'!I223</f>
        <v>1E-3</v>
      </c>
      <c r="G38" s="33" t="str">
        <f>IF(I38=E38,Lijsten!C$2,IF(I38&lt;E38,Lijsten!C$1,Lijsten!C$3))</f>
        <v>Kleiner dan</v>
      </c>
      <c r="H38" s="33"/>
      <c r="I38" s="240"/>
      <c r="J38" s="319"/>
      <c r="K38" s="64" t="str">
        <f t="shared" si="2"/>
        <v>NVT</v>
      </c>
      <c r="L38" s="283"/>
      <c r="M38" s="12"/>
    </row>
    <row r="39" spans="1:13" x14ac:dyDescent="0.25">
      <c r="A39" s="138" t="s">
        <v>222</v>
      </c>
      <c r="B39" s="161" t="s">
        <v>416</v>
      </c>
      <c r="C39" s="2" t="s">
        <v>417</v>
      </c>
      <c r="D39" s="138" t="s">
        <v>418</v>
      </c>
      <c r="E39" s="166">
        <f>'Aquon + RWS KRW'!I225</f>
        <v>1E-3</v>
      </c>
      <c r="G39" s="33" t="str">
        <f>IF(I39=E39,Lijsten!C$2,IF(I39&lt;E39,Lijsten!C$1,Lijsten!C$3))</f>
        <v>Kleiner dan</v>
      </c>
      <c r="H39" s="33"/>
      <c r="I39" s="240"/>
      <c r="J39" s="319"/>
      <c r="K39" s="64" t="str">
        <f t="shared" si="2"/>
        <v>NVT</v>
      </c>
      <c r="L39" s="283"/>
      <c r="M39" s="12"/>
    </row>
    <row r="40" spans="1:13" x14ac:dyDescent="0.25">
      <c r="A40" s="138" t="s">
        <v>222</v>
      </c>
      <c r="B40" s="161" t="s">
        <v>419</v>
      </c>
      <c r="C40" s="2" t="s">
        <v>420</v>
      </c>
      <c r="D40" s="138" t="s">
        <v>421</v>
      </c>
      <c r="E40" s="166">
        <f>'Aquon + RWS KRW'!I226</f>
        <v>1</v>
      </c>
      <c r="G40" s="33" t="str">
        <f>IF(I40=E40,Lijsten!C$2,IF(I40&lt;E40,Lijsten!C$1,Lijsten!C$3))</f>
        <v>Kleiner dan</v>
      </c>
      <c r="H40" s="33"/>
      <c r="I40" s="240"/>
      <c r="J40" s="319"/>
      <c r="K40" s="64" t="str">
        <f t="shared" si="2"/>
        <v>NVT</v>
      </c>
      <c r="L40" s="283"/>
      <c r="M40" s="12"/>
    </row>
    <row r="41" spans="1:13" x14ac:dyDescent="0.25">
      <c r="A41" s="138" t="s">
        <v>222</v>
      </c>
      <c r="B41" s="161" t="s">
        <v>422</v>
      </c>
      <c r="C41" s="2" t="s">
        <v>423</v>
      </c>
      <c r="D41" s="138" t="s">
        <v>424</v>
      </c>
      <c r="E41" s="166">
        <f>'Aquon + RWS KRW'!I227</f>
        <v>1E-3</v>
      </c>
      <c r="G41" s="33" t="str">
        <f>IF(I41=E41,Lijsten!C$2,IF(I41&lt;E41,Lijsten!C$1,Lijsten!C$3))</f>
        <v>Kleiner dan</v>
      </c>
      <c r="H41" s="33"/>
      <c r="I41" s="240"/>
      <c r="J41" s="319"/>
      <c r="K41" s="64" t="str">
        <f t="shared" si="2"/>
        <v>NVT</v>
      </c>
      <c r="L41" s="283"/>
      <c r="M41" s="12"/>
    </row>
    <row r="42" spans="1:13" x14ac:dyDescent="0.25">
      <c r="A42" s="138" t="s">
        <v>222</v>
      </c>
      <c r="B42" s="161" t="s">
        <v>791</v>
      </c>
      <c r="C42" s="2" t="s">
        <v>792</v>
      </c>
      <c r="D42" s="138" t="s">
        <v>793</v>
      </c>
      <c r="E42" s="166">
        <f>'Aquon + RWS KRW'!I228</f>
        <v>2</v>
      </c>
      <c r="G42" s="33" t="str">
        <f>IF(I42=E42,Lijsten!C$2,IF(I42&lt;E42,Lijsten!C$1,Lijsten!C$3))</f>
        <v>Kleiner dan</v>
      </c>
      <c r="H42" s="33"/>
      <c r="I42" s="240"/>
      <c r="J42" s="319"/>
      <c r="K42" s="64" t="str">
        <f t="shared" si="2"/>
        <v>NVT</v>
      </c>
      <c r="L42" s="283"/>
      <c r="M42" s="12"/>
    </row>
    <row r="43" spans="1:13" x14ac:dyDescent="0.25">
      <c r="A43" s="138" t="s">
        <v>222</v>
      </c>
      <c r="B43" s="161" t="s">
        <v>425</v>
      </c>
      <c r="C43" s="2" t="s">
        <v>426</v>
      </c>
      <c r="D43" s="138" t="s">
        <v>427</v>
      </c>
      <c r="E43" s="166">
        <f>'Aquon + RWS KRW'!I229</f>
        <v>1E-3</v>
      </c>
      <c r="G43" s="33" t="str">
        <f>IF(I43=E43,Lijsten!C$2,IF(I43&lt;E43,Lijsten!C$1,Lijsten!C$3))</f>
        <v>Kleiner dan</v>
      </c>
      <c r="H43" s="33"/>
      <c r="I43" s="240"/>
      <c r="J43" s="319"/>
      <c r="K43" s="64" t="str">
        <f t="shared" si="2"/>
        <v>NVT</v>
      </c>
      <c r="L43" s="283"/>
      <c r="M43" s="12"/>
    </row>
    <row r="44" spans="1:13" x14ac:dyDescent="0.25">
      <c r="A44" s="138" t="s">
        <v>222</v>
      </c>
      <c r="B44" s="161" t="s">
        <v>428</v>
      </c>
      <c r="C44" s="2" t="s">
        <v>429</v>
      </c>
      <c r="D44" s="138" t="s">
        <v>430</v>
      </c>
      <c r="E44" s="166">
        <f>'Aquon + RWS KRW'!I230</f>
        <v>5.0000000000000001E-3</v>
      </c>
      <c r="G44" s="33" t="str">
        <f>IF(I44=E44,Lijsten!C$2,IF(I44&lt;E44,Lijsten!C$1,Lijsten!C$3))</f>
        <v>Kleiner dan</v>
      </c>
      <c r="H44" s="33"/>
      <c r="I44" s="240"/>
      <c r="J44" s="319"/>
      <c r="K44" s="64" t="str">
        <f t="shared" si="2"/>
        <v>NVT</v>
      </c>
      <c r="L44" s="283"/>
      <c r="M44" s="12"/>
    </row>
    <row r="45" spans="1:13" x14ac:dyDescent="0.25">
      <c r="A45" s="138" t="s">
        <v>222</v>
      </c>
      <c r="B45" s="161" t="s">
        <v>431</v>
      </c>
      <c r="C45" s="2" t="s">
        <v>432</v>
      </c>
      <c r="D45" s="138" t="s">
        <v>433</v>
      </c>
      <c r="E45" s="166">
        <f>'Aquon + RWS KRW'!I231</f>
        <v>1E-3</v>
      </c>
      <c r="G45" s="33" t="str">
        <f>IF(I45=E45,Lijsten!C$2,IF(I45&lt;E45,Lijsten!C$1,Lijsten!C$3))</f>
        <v>Kleiner dan</v>
      </c>
      <c r="H45" s="33"/>
      <c r="I45" s="240"/>
      <c r="J45" s="319"/>
      <c r="K45" s="64" t="str">
        <f t="shared" si="2"/>
        <v>NVT</v>
      </c>
      <c r="L45" s="283"/>
      <c r="M45" s="12"/>
    </row>
    <row r="46" spans="1:13" x14ac:dyDescent="0.25">
      <c r="A46" s="138" t="s">
        <v>222</v>
      </c>
      <c r="B46" s="161" t="s">
        <v>434</v>
      </c>
      <c r="C46" s="2" t="s">
        <v>435</v>
      </c>
      <c r="D46" s="138" t="s">
        <v>436</v>
      </c>
      <c r="E46" s="166">
        <f>'Aquon + RWS KRW'!I232</f>
        <v>0.05</v>
      </c>
      <c r="G46" s="33" t="str">
        <f>IF(I46=E46,Lijsten!C$2,IF(I46&lt;E46,Lijsten!C$1,Lijsten!C$3))</f>
        <v>Kleiner dan</v>
      </c>
      <c r="H46" s="33"/>
      <c r="I46" s="240"/>
      <c r="J46" s="319"/>
      <c r="K46" s="64" t="str">
        <f t="shared" si="2"/>
        <v>NVT</v>
      </c>
      <c r="L46" s="283"/>
      <c r="M46" s="12"/>
    </row>
    <row r="47" spans="1:13" x14ac:dyDescent="0.25">
      <c r="A47" s="138" t="s">
        <v>222</v>
      </c>
      <c r="B47" s="161" t="s">
        <v>437</v>
      </c>
      <c r="C47" s="2" t="s">
        <v>438</v>
      </c>
      <c r="D47" s="138" t="s">
        <v>439</v>
      </c>
      <c r="E47" s="166">
        <f>'Aquon + RWS KRW'!I233</f>
        <v>5.0000000000000001E-3</v>
      </c>
      <c r="G47" s="33" t="str">
        <f>IF(I47=E47,Lijsten!C$2,IF(I47&lt;E47,Lijsten!C$1,Lijsten!C$3))</f>
        <v>Kleiner dan</v>
      </c>
      <c r="H47" s="33"/>
      <c r="I47" s="240"/>
      <c r="J47" s="319"/>
      <c r="K47" s="64" t="str">
        <f t="shared" si="2"/>
        <v>NVT</v>
      </c>
      <c r="L47" s="283"/>
      <c r="M47" s="12"/>
    </row>
    <row r="48" spans="1:13" x14ac:dyDescent="0.25">
      <c r="A48" s="138" t="s">
        <v>222</v>
      </c>
      <c r="B48" s="161" t="s">
        <v>440</v>
      </c>
      <c r="C48" s="2" t="s">
        <v>441</v>
      </c>
      <c r="D48" s="138" t="s">
        <v>442</v>
      </c>
      <c r="E48" s="166">
        <f>'Aquon + RWS KRW'!I234</f>
        <v>1E-3</v>
      </c>
      <c r="G48" s="33" t="str">
        <f>IF(I48=E48,Lijsten!C$2,IF(I48&lt;E48,Lijsten!C$1,Lijsten!C$3))</f>
        <v>Kleiner dan</v>
      </c>
      <c r="H48" s="33"/>
      <c r="I48" s="240"/>
      <c r="J48" s="319"/>
      <c r="K48" s="64" t="str">
        <f t="shared" si="2"/>
        <v>NVT</v>
      </c>
      <c r="L48" s="283"/>
      <c r="M48" s="12"/>
    </row>
    <row r="49" spans="1:13" x14ac:dyDescent="0.25">
      <c r="A49" s="138" t="s">
        <v>222</v>
      </c>
      <c r="B49" s="161" t="s">
        <v>443</v>
      </c>
      <c r="C49" s="2" t="s">
        <v>444</v>
      </c>
      <c r="D49" s="138" t="s">
        <v>445</v>
      </c>
      <c r="E49" s="166">
        <f>'Aquon + RWS KRW'!I235</f>
        <v>0.05</v>
      </c>
      <c r="G49" s="33" t="str">
        <f>IF(I49=E49,Lijsten!C$2,IF(I49&lt;E49,Lijsten!C$1,Lijsten!C$3))</f>
        <v>Kleiner dan</v>
      </c>
      <c r="H49" s="33"/>
      <c r="I49" s="240"/>
      <c r="J49" s="319"/>
      <c r="K49" s="64" t="str">
        <f t="shared" si="2"/>
        <v>NVT</v>
      </c>
      <c r="L49" s="283"/>
      <c r="M49" s="12"/>
    </row>
  </sheetData>
  <sheetProtection algorithmName="SHA-512" hashValue="eUI+bzjeVKMISyanaictY/+pvja+u1y4ypF/FQTGqsF7JASGBiCNXCFx1nOmuKY+pUf4qqxEp95pvU+iRgfmug==" saltValue="5t8c+ZQd7I+H4lQvVT7GIg==" spinCount="100000" sheet="1" objects="1" scenarios="1" selectLockedCells="1"/>
  <mergeCells count="4">
    <mergeCell ref="I1:L1"/>
    <mergeCell ref="A1:F1"/>
    <mergeCell ref="A19:E19"/>
    <mergeCell ref="I19:L19"/>
  </mergeCells>
  <conditionalFormatting sqref="K3:K15">
    <cfRule type="containsText" dxfId="34" priority="13" operator="containsText" text="&lt; Norm">
      <formula>NOT(ISERROR(SEARCH("&lt; Norm",K3)))</formula>
    </cfRule>
    <cfRule type="containsText" dxfId="33" priority="14" operator="containsText" text="&gt; Norm">
      <formula>NOT(ISERROR(SEARCH("&gt; Norm",K3)))</formula>
    </cfRule>
    <cfRule type="containsText" dxfId="32" priority="15" operator="containsText" text="NVT">
      <formula>NOT(ISERROR(SEARCH("NVT",K3)))</formula>
    </cfRule>
  </conditionalFormatting>
  <conditionalFormatting sqref="L3:L15 L21:L49">
    <cfRule type="containsText" dxfId="31" priority="11" operator="containsText" text="Nee">
      <formula>NOT(ISERROR(SEARCH("Nee",L3)))</formula>
    </cfRule>
    <cfRule type="containsText" dxfId="30" priority="12" operator="containsText" text="Ja">
      <formula>NOT(ISERROR(SEARCH("Ja",L3)))</formula>
    </cfRule>
  </conditionalFormatting>
  <conditionalFormatting sqref="O3:O15">
    <cfRule type="containsText" dxfId="29" priority="9" operator="containsText" text="Nee">
      <formula>NOT(ISERROR(SEARCH("Nee",O3)))</formula>
    </cfRule>
    <cfRule type="containsText" dxfId="28" priority="10" operator="containsText" text="Ja">
      <formula>NOT(ISERROR(SEARCH("Ja",O3)))</formula>
    </cfRule>
  </conditionalFormatting>
  <conditionalFormatting sqref="K21:K49">
    <cfRule type="containsText" dxfId="27" priority="1" operator="containsText" text="Gelijk aan">
      <formula>NOT(ISERROR(SEARCH("Gelijk aan",K21)))</formula>
    </cfRule>
    <cfRule type="containsText" dxfId="26" priority="2" operator="containsText" text="Groter dan">
      <formula>NOT(ISERROR(SEARCH("Groter dan",K21)))</formula>
    </cfRule>
    <cfRule type="containsText" dxfId="25" priority="3" operator="containsText" text="NVT">
      <formula>NOT(ISERROR(SEARCH("NVT",K21)))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6E2B3A-62C3-4FAA-83AA-1406B345379E}">
          <x14:formula1>
            <xm:f>Lijsten!$B$1:$B$2</xm:f>
          </x14:formula1>
          <xm:sqref>L3:L15 L21:L49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A85C-550B-4F54-8AA4-88F597B6659D}">
  <dimension ref="A1:O12"/>
  <sheetViews>
    <sheetView workbookViewId="0">
      <selection activeCell="I3" sqref="I3"/>
    </sheetView>
  </sheetViews>
  <sheetFormatPr defaultColWidth="9.140625" defaultRowHeight="15" x14ac:dyDescent="0.25"/>
  <cols>
    <col min="1" max="2" width="12.7109375" style="173" customWidth="1"/>
    <col min="3" max="3" width="55.7109375" style="174" customWidth="1"/>
    <col min="4" max="6" width="12.7109375" style="173" customWidth="1"/>
    <col min="7" max="7" width="0" style="174" hidden="1" customWidth="1"/>
    <col min="8" max="8" width="3.7109375" style="174" customWidth="1"/>
    <col min="9" max="10" width="12.7109375" style="327" customWidth="1"/>
    <col min="11" max="11" width="12.7109375" style="328" customWidth="1"/>
    <col min="12" max="12" width="12.7109375" style="327" customWidth="1"/>
    <col min="13" max="13" width="9.140625" style="173" hidden="1" customWidth="1"/>
    <col min="14" max="14" width="3.7109375" style="174" customWidth="1"/>
    <col min="15" max="15" width="12.7109375" style="174" customWidth="1"/>
    <col min="16" max="16384" width="9.140625" style="174"/>
  </cols>
  <sheetData>
    <row r="1" spans="1:15" ht="21.75" thickBot="1" x14ac:dyDescent="0.4">
      <c r="A1" s="329" t="s">
        <v>837</v>
      </c>
      <c r="B1" s="330"/>
      <c r="C1" s="330"/>
      <c r="D1" s="330"/>
      <c r="E1" s="330"/>
      <c r="F1" s="331"/>
      <c r="G1" s="172"/>
      <c r="H1" s="172"/>
      <c r="I1" s="329" t="s">
        <v>838</v>
      </c>
      <c r="J1" s="330"/>
      <c r="K1" s="330"/>
      <c r="L1" s="331"/>
      <c r="O1" s="175" t="s">
        <v>775</v>
      </c>
    </row>
    <row r="2" spans="1:15" ht="159.75" thickBot="1" x14ac:dyDescent="0.3">
      <c r="A2" s="251" t="s">
        <v>0</v>
      </c>
      <c r="B2" s="246" t="s">
        <v>1</v>
      </c>
      <c r="C2" s="252" t="s">
        <v>2</v>
      </c>
      <c r="D2" s="246" t="s">
        <v>542</v>
      </c>
      <c r="E2" s="251" t="s">
        <v>831</v>
      </c>
      <c r="F2" s="251" t="s">
        <v>830</v>
      </c>
      <c r="G2" s="176"/>
      <c r="H2" s="176"/>
      <c r="I2" s="177" t="s">
        <v>833</v>
      </c>
      <c r="J2" s="178" t="s">
        <v>543</v>
      </c>
      <c r="K2" s="179" t="s">
        <v>832</v>
      </c>
      <c r="L2" s="177" t="s">
        <v>544</v>
      </c>
      <c r="O2" s="177" t="s">
        <v>851</v>
      </c>
    </row>
    <row r="3" spans="1:15" x14ac:dyDescent="0.25">
      <c r="A3" s="254" t="s">
        <v>308</v>
      </c>
      <c r="B3" s="182" t="s">
        <v>75</v>
      </c>
      <c r="C3" s="182" t="s">
        <v>310</v>
      </c>
      <c r="D3" s="257" t="s">
        <v>311</v>
      </c>
      <c r="E3" s="184">
        <v>2.1333333333333336E-4</v>
      </c>
      <c r="F3" s="185">
        <v>6.4000000000000005E-4</v>
      </c>
      <c r="G3" s="186" t="str">
        <f>IF(I3&gt;E3,IF(I3&lt;F3,Lijsten!A$2,Lijsten!A$3),Lijsten!A$1)</f>
        <v>&lt; 1/3 Norm</v>
      </c>
      <c r="H3" s="186"/>
      <c r="I3" s="245"/>
      <c r="J3" s="318"/>
      <c r="K3" s="187" t="str">
        <f t="shared" ref="K3:K6" si="0">IF(I3="","NVT",G3)</f>
        <v>NVT</v>
      </c>
      <c r="L3" s="281"/>
      <c r="M3" s="188" t="str">
        <f>IF(I3&lt;VLOOKUP(B3,'Aquon + RWS KRW'!B$3:I$202,8,FALSE),"Ja","Nee")</f>
        <v>Ja</v>
      </c>
      <c r="O3" s="189" t="str">
        <f t="shared" ref="O3:O6" si="1">IF(I3="","NVT",M3)</f>
        <v>NVT</v>
      </c>
    </row>
    <row r="4" spans="1:15" x14ac:dyDescent="0.25">
      <c r="A4" s="255" t="s">
        <v>308</v>
      </c>
      <c r="B4" s="192" t="s">
        <v>77</v>
      </c>
      <c r="C4" s="192" t="s">
        <v>313</v>
      </c>
      <c r="D4" s="258" t="s">
        <v>314</v>
      </c>
      <c r="E4" s="253">
        <v>5.6666666666666671E-5</v>
      </c>
      <c r="F4" s="195">
        <v>1.7000000000000001E-4</v>
      </c>
      <c r="G4" s="186" t="str">
        <f>IF(I4&gt;E4,IF(I4&lt;F4,Lijsten!A$2,Lijsten!A$3),Lijsten!A$1)</f>
        <v>&lt; 1/3 Norm</v>
      </c>
      <c r="H4" s="186"/>
      <c r="I4" s="240"/>
      <c r="J4" s="319"/>
      <c r="K4" s="196" t="str">
        <f t="shared" si="0"/>
        <v>NVT</v>
      </c>
      <c r="L4" s="283"/>
      <c r="M4" s="188" t="str">
        <f>IF(I4&lt;VLOOKUP(B4,'Aquon + RWS KRW'!B$3:I$202,8,FALSE),"Ja","Nee")</f>
        <v>Ja</v>
      </c>
      <c r="O4" s="197" t="str">
        <f t="shared" si="1"/>
        <v>NVT</v>
      </c>
    </row>
    <row r="5" spans="1:15" x14ac:dyDescent="0.25">
      <c r="A5" s="255" t="s">
        <v>308</v>
      </c>
      <c r="B5" s="192" t="s">
        <v>129</v>
      </c>
      <c r="C5" s="192" t="s">
        <v>316</v>
      </c>
      <c r="D5" s="258" t="s">
        <v>317</v>
      </c>
      <c r="E5" s="198">
        <v>9.6666666666666656E-4</v>
      </c>
      <c r="F5" s="195">
        <v>2.8999999999999998E-3</v>
      </c>
      <c r="G5" s="186" t="str">
        <f>IF(I5&gt;E5,IF(I5&lt;F5,Lijsten!A$2,Lijsten!A$3),Lijsten!A$1)</f>
        <v>&lt; 1/3 Norm</v>
      </c>
      <c r="H5" s="186"/>
      <c r="I5" s="240"/>
      <c r="J5" s="319"/>
      <c r="K5" s="196" t="str">
        <f t="shared" si="0"/>
        <v>NVT</v>
      </c>
      <c r="L5" s="283"/>
      <c r="M5" s="188" t="str">
        <f>IF(I5&lt;VLOOKUP(B5,'Aquon + RWS KRW'!B$3:I$202,8,FALSE),"Ja","Nee")</f>
        <v>Ja</v>
      </c>
      <c r="O5" s="197" t="str">
        <f t="shared" si="1"/>
        <v>NVT</v>
      </c>
    </row>
    <row r="6" spans="1:15" ht="15.75" thickBot="1" x14ac:dyDescent="0.3">
      <c r="A6" s="256" t="s">
        <v>308</v>
      </c>
      <c r="B6" s="217" t="s">
        <v>186</v>
      </c>
      <c r="C6" s="217" t="s">
        <v>319</v>
      </c>
      <c r="D6" s="259" t="s">
        <v>320</v>
      </c>
      <c r="E6" s="219">
        <v>2.0999999999999999E-3</v>
      </c>
      <c r="F6" s="220">
        <v>6.3E-3</v>
      </c>
      <c r="G6" s="186" t="str">
        <f>IF(I6&gt;E6,IF(I6&lt;F6,Lijsten!A$2,Lijsten!A$3),Lijsten!A$1)</f>
        <v>&lt; 1/3 Norm</v>
      </c>
      <c r="H6" s="186"/>
      <c r="I6" s="241"/>
      <c r="J6" s="320"/>
      <c r="K6" s="221" t="str">
        <f t="shared" si="0"/>
        <v>NVT</v>
      </c>
      <c r="L6" s="282"/>
      <c r="M6" s="188" t="str">
        <f>IF(I6&lt;VLOOKUP(B6,'Aquon + RWS KRW'!B$3:I$202,8,FALSE),"Ja","Nee")</f>
        <v>Ja</v>
      </c>
      <c r="O6" s="222" t="str">
        <f t="shared" si="1"/>
        <v>NVT</v>
      </c>
    </row>
    <row r="8" spans="1:15" ht="15.75" thickBot="1" x14ac:dyDescent="0.3"/>
    <row r="9" spans="1:15" ht="19.5" thickBot="1" x14ac:dyDescent="0.35">
      <c r="A9" s="333" t="s">
        <v>844</v>
      </c>
      <c r="B9" s="334"/>
      <c r="C9" s="334"/>
      <c r="D9" s="334"/>
      <c r="E9" s="335"/>
      <c r="I9" s="336" t="s">
        <v>838</v>
      </c>
      <c r="J9" s="337"/>
      <c r="K9" s="337"/>
      <c r="L9" s="338"/>
    </row>
    <row r="10" spans="1:15" ht="30.75" thickBot="1" x14ac:dyDescent="0.3">
      <c r="A10" s="223" t="s">
        <v>0</v>
      </c>
      <c r="B10" s="224" t="s">
        <v>845</v>
      </c>
      <c r="C10" s="223" t="s">
        <v>846</v>
      </c>
      <c r="D10" s="225" t="s">
        <v>847</v>
      </c>
      <c r="E10" s="226" t="s">
        <v>841</v>
      </c>
      <c r="I10" s="315" t="s">
        <v>852</v>
      </c>
      <c r="J10" s="227" t="s">
        <v>858</v>
      </c>
      <c r="K10" s="227" t="s">
        <v>854</v>
      </c>
      <c r="L10" s="316" t="s">
        <v>853</v>
      </c>
    </row>
    <row r="11" spans="1:15" x14ac:dyDescent="0.25">
      <c r="A11" s="232" t="s">
        <v>308</v>
      </c>
      <c r="B11" s="233" t="s">
        <v>811</v>
      </c>
      <c r="C11" s="234" t="s">
        <v>812</v>
      </c>
      <c r="D11" s="232" t="s">
        <v>813</v>
      </c>
      <c r="E11" s="231">
        <f>'Aquon + RWS KRW'!I273</f>
        <v>2E-3</v>
      </c>
      <c r="G11" s="186" t="str">
        <f>IF(I11=E11,Lijsten!C$2,IF(I11&lt;E11,Lijsten!C$1,Lijsten!C$3))</f>
        <v>Kleiner dan</v>
      </c>
      <c r="H11" s="186"/>
      <c r="I11" s="240"/>
      <c r="J11" s="319"/>
      <c r="K11" s="64" t="str">
        <f t="shared" ref="K11:K12" si="2">IF(I11="","NVT",G11)</f>
        <v>NVT</v>
      </c>
      <c r="L11" s="283"/>
    </row>
    <row r="12" spans="1:15" x14ac:dyDescent="0.25">
      <c r="A12" s="232" t="s">
        <v>308</v>
      </c>
      <c r="B12" s="233" t="s">
        <v>815</v>
      </c>
      <c r="C12" s="234" t="s">
        <v>816</v>
      </c>
      <c r="D12" s="232" t="s">
        <v>817</v>
      </c>
      <c r="E12" s="231">
        <f>'Aquon + RWS KRW'!I274</f>
        <v>3.0000000000000001E-3</v>
      </c>
      <c r="G12" s="186" t="str">
        <f>IF(I12=E12,Lijsten!C$2,IF(I12&lt;E12,Lijsten!C$1,Lijsten!C$3))</f>
        <v>Kleiner dan</v>
      </c>
      <c r="H12" s="186"/>
      <c r="I12" s="240"/>
      <c r="J12" s="319"/>
      <c r="K12" s="64" t="str">
        <f t="shared" si="2"/>
        <v>NVT</v>
      </c>
      <c r="L12" s="283"/>
    </row>
  </sheetData>
  <sheetProtection algorithmName="SHA-512" hashValue="ZaZQHUV8btMGfGoYG6n+wCeaO0HSn101TRxicQaiW8im+aopcpmqbwebdOSVJ2iHsbpz10HhInfhaoPLj8A0GQ==" saltValue="NjFbuJ21pdHT3b8kV2ypEQ==" spinCount="100000" sheet="1" objects="1" scenarios="1" selectLockedCells="1"/>
  <mergeCells count="4">
    <mergeCell ref="A1:F1"/>
    <mergeCell ref="I1:L1"/>
    <mergeCell ref="A9:E9"/>
    <mergeCell ref="I9:L9"/>
  </mergeCells>
  <conditionalFormatting sqref="L3:L6 O3:O6 L11:L12">
    <cfRule type="containsText" dxfId="24" priority="16" operator="containsText" text="Nee">
      <formula>NOT(ISERROR(SEARCH("Nee",L3)))</formula>
    </cfRule>
    <cfRule type="containsText" dxfId="23" priority="17" operator="containsText" text="Ja">
      <formula>NOT(ISERROR(SEARCH("Ja",L3)))</formula>
    </cfRule>
  </conditionalFormatting>
  <conditionalFormatting sqref="K3:K6">
    <cfRule type="containsText" dxfId="22" priority="18" operator="containsText" text="&lt; Norm">
      <formula>NOT(ISERROR(SEARCH("&lt; Norm",K3)))</formula>
    </cfRule>
    <cfRule type="containsText" dxfId="21" priority="19" operator="containsText" text="&gt; Norm">
      <formula>NOT(ISERROR(SEARCH("&gt; Norm",K3)))</formula>
    </cfRule>
    <cfRule type="containsText" dxfId="20" priority="20" operator="containsText" text="NVT">
      <formula>NOT(ISERROR(SEARCH("NVT",K3)))</formula>
    </cfRule>
  </conditionalFormatting>
  <conditionalFormatting sqref="K11:K12">
    <cfRule type="containsText" dxfId="19" priority="1" operator="containsText" text="Gelijk aan">
      <formula>NOT(ISERROR(SEARCH("Gelijk aan",K11)))</formula>
    </cfRule>
    <cfRule type="containsText" dxfId="18" priority="2" operator="containsText" text="Groter dan">
      <formula>NOT(ISERROR(SEARCH("Groter dan",K11)))</formula>
    </cfRule>
    <cfRule type="containsText" dxfId="17" priority="3" operator="containsText" text="NVT">
      <formula>NOT(ISERROR(SEARCH("NVT",K11)))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2EA1151-8D55-4B58-81F0-CA568A8340F2}">
          <x14:formula1>
            <xm:f>Lijsten!$B$1:$B$2</xm:f>
          </x14:formula1>
          <xm:sqref>L3:L6 L11:L12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4FF5-96F3-44AA-A2FF-C8956F5AFD5E}">
  <dimension ref="A1:O37"/>
  <sheetViews>
    <sheetView workbookViewId="0">
      <selection activeCell="I3" sqref="I3"/>
    </sheetView>
  </sheetViews>
  <sheetFormatPr defaultRowHeight="15" x14ac:dyDescent="0.25"/>
  <cols>
    <col min="1" max="2" width="12.7109375" customWidth="1"/>
    <col min="3" max="3" width="55.7109375" customWidth="1"/>
    <col min="4" max="4" width="12.7109375" customWidth="1"/>
    <col min="5" max="6" width="12.7109375" style="12" customWidth="1"/>
    <col min="7" max="7" width="0" hidden="1" customWidth="1"/>
    <col min="8" max="8" width="3.7109375" customWidth="1"/>
    <col min="9" max="10" width="12.7109375" style="308" customWidth="1"/>
    <col min="11" max="11" width="12.7109375" style="321" customWidth="1"/>
    <col min="12" max="12" width="12.7109375" style="308" customWidth="1"/>
    <col min="13" max="13" width="0" hidden="1" customWidth="1"/>
    <col min="14" max="14" width="3.7109375" customWidth="1"/>
    <col min="15" max="15" width="12.7109375" customWidth="1"/>
  </cols>
  <sheetData>
    <row r="1" spans="1:15" ht="21.75" thickBot="1" x14ac:dyDescent="0.4">
      <c r="A1" s="342" t="s">
        <v>837</v>
      </c>
      <c r="B1" s="343"/>
      <c r="C1" s="343"/>
      <c r="D1" s="343"/>
      <c r="E1" s="343"/>
      <c r="F1" s="344"/>
      <c r="G1" s="24"/>
      <c r="H1" s="24"/>
      <c r="I1" s="342" t="s">
        <v>838</v>
      </c>
      <c r="J1" s="343"/>
      <c r="K1" s="343"/>
      <c r="L1" s="344"/>
      <c r="M1" s="12"/>
      <c r="O1" s="163" t="s">
        <v>775</v>
      </c>
    </row>
    <row r="2" spans="1:15" ht="159.75" thickBot="1" x14ac:dyDescent="0.3">
      <c r="A2" s="246" t="s">
        <v>0</v>
      </c>
      <c r="B2" s="246" t="s">
        <v>1</v>
      </c>
      <c r="C2" s="247" t="s">
        <v>2</v>
      </c>
      <c r="D2" s="246" t="s">
        <v>542</v>
      </c>
      <c r="E2" s="246" t="s">
        <v>831</v>
      </c>
      <c r="F2" s="246" t="s">
        <v>830</v>
      </c>
      <c r="G2" s="27"/>
      <c r="H2" s="27"/>
      <c r="I2" s="28" t="s">
        <v>833</v>
      </c>
      <c r="J2" s="30" t="s">
        <v>543</v>
      </c>
      <c r="K2" s="34" t="s">
        <v>832</v>
      </c>
      <c r="L2" s="29" t="s">
        <v>544</v>
      </c>
      <c r="M2" s="12"/>
      <c r="O2" s="29" t="s">
        <v>851</v>
      </c>
    </row>
    <row r="3" spans="1:15" ht="15.75" thickBot="1" x14ac:dyDescent="0.3">
      <c r="A3" s="71" t="s">
        <v>355</v>
      </c>
      <c r="B3" s="95" t="s">
        <v>253</v>
      </c>
      <c r="C3" s="95" t="s">
        <v>357</v>
      </c>
      <c r="D3" s="86" t="s">
        <v>358</v>
      </c>
      <c r="E3" s="99">
        <v>2.1666666666666666E-4</v>
      </c>
      <c r="F3" s="100">
        <v>6.4999999999999997E-4</v>
      </c>
      <c r="G3" s="33" t="str">
        <f>IF(I3&gt;E3,IF(I3&lt;F3,Lijsten!A$2,Lijsten!A$3),Lijsten!A$1)</f>
        <v>&lt; 1/3 Norm</v>
      </c>
      <c r="H3" s="33"/>
      <c r="I3" s="292"/>
      <c r="J3" s="323"/>
      <c r="K3" s="66" t="str">
        <f>IF(I3="","NVT",G3)</f>
        <v>NVT</v>
      </c>
      <c r="L3" s="314"/>
      <c r="M3" s="162" t="str">
        <f>IF(I3&lt;VLOOKUP(B3,'Aquon + RWS KRW'!B$3:I$202,8,FALSE),"Ja","Nee")</f>
        <v>Ja</v>
      </c>
      <c r="O3" s="56" t="str">
        <f>IF(I3="","NVT",M3)</f>
        <v>NVT</v>
      </c>
    </row>
    <row r="5" spans="1:15" ht="15.75" thickBot="1" x14ac:dyDescent="0.3"/>
    <row r="6" spans="1:15" ht="19.5" thickBot="1" x14ac:dyDescent="0.35">
      <c r="A6" s="345" t="s">
        <v>844</v>
      </c>
      <c r="B6" s="346"/>
      <c r="C6" s="346"/>
      <c r="D6" s="346"/>
      <c r="E6" s="347"/>
      <c r="I6" s="351" t="s">
        <v>838</v>
      </c>
      <c r="J6" s="352"/>
      <c r="K6" s="352"/>
      <c r="L6" s="353"/>
      <c r="M6" s="12"/>
    </row>
    <row r="7" spans="1:15" ht="30.75" thickBot="1" x14ac:dyDescent="0.3">
      <c r="A7" s="159" t="s">
        <v>0</v>
      </c>
      <c r="B7" s="170" t="s">
        <v>845</v>
      </c>
      <c r="C7" s="159" t="s">
        <v>846</v>
      </c>
      <c r="D7" s="165" t="s">
        <v>847</v>
      </c>
      <c r="E7" s="169" t="s">
        <v>841</v>
      </c>
      <c r="I7" s="285" t="s">
        <v>852</v>
      </c>
      <c r="J7" s="171" t="s">
        <v>858</v>
      </c>
      <c r="K7" s="171" t="s">
        <v>854</v>
      </c>
      <c r="L7" s="286" t="s">
        <v>853</v>
      </c>
      <c r="M7" s="12"/>
    </row>
    <row r="8" spans="1:15" x14ac:dyDescent="0.25">
      <c r="A8" s="138" t="s">
        <v>355</v>
      </c>
      <c r="B8" s="161" t="s">
        <v>451</v>
      </c>
      <c r="C8" s="2" t="s">
        <v>452</v>
      </c>
      <c r="D8" s="138" t="s">
        <v>453</v>
      </c>
      <c r="E8" s="166">
        <f>'Aquon + RWS KRW'!I243</f>
        <v>5.0000000000000001E-4</v>
      </c>
      <c r="G8" s="33" t="str">
        <f>IF(I8=E8,Lijsten!C$2,IF(I8&lt;E8,Lijsten!C$1,Lijsten!C$3))</f>
        <v>Kleiner dan</v>
      </c>
      <c r="H8" s="33"/>
      <c r="I8" s="240"/>
      <c r="J8" s="319"/>
      <c r="K8" s="64" t="str">
        <f t="shared" ref="K8:K37" si="0">IF(I8="","NVT",G8)</f>
        <v>NVT</v>
      </c>
      <c r="L8" s="283"/>
      <c r="M8" s="12"/>
    </row>
    <row r="9" spans="1:15" x14ac:dyDescent="0.25">
      <c r="A9" s="138" t="s">
        <v>355</v>
      </c>
      <c r="B9" s="161" t="s">
        <v>454</v>
      </c>
      <c r="C9" s="2" t="s">
        <v>455</v>
      </c>
      <c r="D9" s="138" t="s">
        <v>456</v>
      </c>
      <c r="E9" s="166">
        <f>'Aquon + RWS KRW'!I244</f>
        <v>1E-4</v>
      </c>
      <c r="G9" s="33" t="str">
        <f>IF(I9=E9,Lijsten!C$2,IF(I9&lt;E9,Lijsten!C$1,Lijsten!C$3))</f>
        <v>Kleiner dan</v>
      </c>
      <c r="H9" s="33"/>
      <c r="I9" s="240"/>
      <c r="J9" s="319"/>
      <c r="K9" s="64" t="str">
        <f t="shared" si="0"/>
        <v>NVT</v>
      </c>
      <c r="L9" s="283"/>
      <c r="M9" s="12"/>
    </row>
    <row r="10" spans="1:15" x14ac:dyDescent="0.25">
      <c r="A10" s="138" t="s">
        <v>355</v>
      </c>
      <c r="B10" s="161" t="s">
        <v>457</v>
      </c>
      <c r="C10" s="2" t="s">
        <v>458</v>
      </c>
      <c r="D10" s="138" t="s">
        <v>459</v>
      </c>
      <c r="E10" s="166">
        <f>'Aquon + RWS KRW'!I245</f>
        <v>5.0000000000000002E-5</v>
      </c>
      <c r="G10" s="33" t="str">
        <f>IF(I10=E10,Lijsten!C$2,IF(I10&lt;E10,Lijsten!C$1,Lijsten!C$3))</f>
        <v>Kleiner dan</v>
      </c>
      <c r="H10" s="33"/>
      <c r="I10" s="240"/>
      <c r="J10" s="319"/>
      <c r="K10" s="64" t="str">
        <f t="shared" si="0"/>
        <v>NVT</v>
      </c>
      <c r="L10" s="283"/>
      <c r="M10" s="12"/>
    </row>
    <row r="11" spans="1:15" x14ac:dyDescent="0.25">
      <c r="A11" s="138" t="s">
        <v>355</v>
      </c>
      <c r="B11" s="161" t="s">
        <v>460</v>
      </c>
      <c r="C11" s="2" t="s">
        <v>461</v>
      </c>
      <c r="D11" s="138" t="s">
        <v>462</v>
      </c>
      <c r="E11" s="166">
        <f>'Aquon + RWS KRW'!I246</f>
        <v>1E-4</v>
      </c>
      <c r="G11" s="33" t="str">
        <f>IF(I11=E11,Lijsten!C$2,IF(I11&lt;E11,Lijsten!C$1,Lijsten!C$3))</f>
        <v>Kleiner dan</v>
      </c>
      <c r="H11" s="33"/>
      <c r="I11" s="240"/>
      <c r="J11" s="319"/>
      <c r="K11" s="64" t="str">
        <f t="shared" si="0"/>
        <v>NVT</v>
      </c>
      <c r="L11" s="283"/>
      <c r="M11" s="12"/>
    </row>
    <row r="12" spans="1:15" x14ac:dyDescent="0.25">
      <c r="A12" s="138" t="s">
        <v>355</v>
      </c>
      <c r="B12" s="161" t="s">
        <v>463</v>
      </c>
      <c r="C12" s="2" t="s">
        <v>464</v>
      </c>
      <c r="D12" s="138" t="s">
        <v>465</v>
      </c>
      <c r="E12" s="166">
        <f>'Aquon + RWS KRW'!I247</f>
        <v>1E-4</v>
      </c>
      <c r="G12" s="33" t="str">
        <f>IF(I12=E12,Lijsten!C$2,IF(I12&lt;E12,Lijsten!C$1,Lijsten!C$3))</f>
        <v>Kleiner dan</v>
      </c>
      <c r="H12" s="33"/>
      <c r="I12" s="240"/>
      <c r="J12" s="319"/>
      <c r="K12" s="64" t="str">
        <f t="shared" si="0"/>
        <v>NVT</v>
      </c>
      <c r="L12" s="283"/>
      <c r="M12" s="12"/>
    </row>
    <row r="13" spans="1:15" x14ac:dyDescent="0.25">
      <c r="A13" s="138" t="s">
        <v>355</v>
      </c>
      <c r="B13" s="161" t="s">
        <v>466</v>
      </c>
      <c r="C13" s="2" t="s">
        <v>467</v>
      </c>
      <c r="D13" s="138" t="s">
        <v>468</v>
      </c>
      <c r="E13" s="166">
        <f>'Aquon + RWS KRW'!I248</f>
        <v>5.0000000000000002E-5</v>
      </c>
      <c r="G13" s="33" t="str">
        <f>IF(I13=E13,Lijsten!C$2,IF(I13&lt;E13,Lijsten!C$1,Lijsten!C$3))</f>
        <v>Kleiner dan</v>
      </c>
      <c r="H13" s="33"/>
      <c r="I13" s="240"/>
      <c r="J13" s="319"/>
      <c r="K13" s="64" t="str">
        <f t="shared" si="0"/>
        <v>NVT</v>
      </c>
      <c r="L13" s="283"/>
      <c r="M13" s="12"/>
    </row>
    <row r="14" spans="1:15" x14ac:dyDescent="0.25">
      <c r="A14" s="138" t="s">
        <v>355</v>
      </c>
      <c r="B14" s="161" t="s">
        <v>469</v>
      </c>
      <c r="C14" s="2" t="s">
        <v>470</v>
      </c>
      <c r="D14" s="138" t="s">
        <v>471</v>
      </c>
      <c r="E14" s="166">
        <f>'Aquon + RWS KRW'!I249</f>
        <v>5.0000000000000001E-4</v>
      </c>
      <c r="G14" s="33" t="str">
        <f>IF(I14=E14,Lijsten!C$2,IF(I14&lt;E14,Lijsten!C$1,Lijsten!C$3))</f>
        <v>Kleiner dan</v>
      </c>
      <c r="H14" s="33"/>
      <c r="I14" s="240"/>
      <c r="J14" s="319"/>
      <c r="K14" s="64" t="str">
        <f t="shared" si="0"/>
        <v>NVT</v>
      </c>
      <c r="L14" s="283"/>
      <c r="M14" s="12"/>
    </row>
    <row r="15" spans="1:15" x14ac:dyDescent="0.25">
      <c r="A15" s="138" t="s">
        <v>355</v>
      </c>
      <c r="B15" s="161" t="s">
        <v>472</v>
      </c>
      <c r="C15" s="2" t="s">
        <v>473</v>
      </c>
      <c r="D15" s="138" t="s">
        <v>474</v>
      </c>
      <c r="E15" s="166">
        <f>'Aquon + RWS KRW'!I250</f>
        <v>5.0000000000000002E-5</v>
      </c>
      <c r="G15" s="33" t="str">
        <f>IF(I15=E15,Lijsten!C$2,IF(I15&lt;E15,Lijsten!C$1,Lijsten!C$3))</f>
        <v>Kleiner dan</v>
      </c>
      <c r="H15" s="33"/>
      <c r="I15" s="240"/>
      <c r="J15" s="319"/>
      <c r="K15" s="64" t="str">
        <f t="shared" si="0"/>
        <v>NVT</v>
      </c>
      <c r="L15" s="283"/>
      <c r="M15" s="12"/>
    </row>
    <row r="16" spans="1:15" x14ac:dyDescent="0.25">
      <c r="A16" s="138" t="s">
        <v>355</v>
      </c>
      <c r="B16" s="161" t="s">
        <v>53</v>
      </c>
      <c r="C16" s="2" t="s">
        <v>475</v>
      </c>
      <c r="D16" s="138" t="s">
        <v>476</v>
      </c>
      <c r="E16" s="166">
        <f>'Aquon + RWS KRW'!I251</f>
        <v>2.0000000000000002E-5</v>
      </c>
      <c r="G16" s="33" t="str">
        <f>IF(I16=E16,Lijsten!C$2,IF(I16&lt;E16,Lijsten!C$1,Lijsten!C$3))</f>
        <v>Kleiner dan</v>
      </c>
      <c r="H16" s="33"/>
      <c r="I16" s="240"/>
      <c r="J16" s="319"/>
      <c r="K16" s="64" t="str">
        <f t="shared" si="0"/>
        <v>NVT</v>
      </c>
      <c r="L16" s="283"/>
      <c r="M16" s="12"/>
    </row>
    <row r="17" spans="1:13" x14ac:dyDescent="0.25">
      <c r="A17" s="138" t="s">
        <v>355</v>
      </c>
      <c r="B17" s="161" t="s">
        <v>477</v>
      </c>
      <c r="C17" s="2" t="s">
        <v>478</v>
      </c>
      <c r="D17" s="138" t="s">
        <v>479</v>
      </c>
      <c r="E17" s="166">
        <f>'Aquon + RWS KRW'!I252</f>
        <v>5.0000000000000002E-5</v>
      </c>
      <c r="G17" s="33" t="str">
        <f>IF(I17=E17,Lijsten!C$2,IF(I17&lt;E17,Lijsten!C$1,Lijsten!C$3))</f>
        <v>Kleiner dan</v>
      </c>
      <c r="H17" s="33"/>
      <c r="I17" s="240"/>
      <c r="J17" s="319"/>
      <c r="K17" s="64" t="str">
        <f t="shared" si="0"/>
        <v>NVT</v>
      </c>
      <c r="L17" s="283"/>
      <c r="M17" s="12"/>
    </row>
    <row r="18" spans="1:13" x14ac:dyDescent="0.25">
      <c r="A18" s="138" t="s">
        <v>355</v>
      </c>
      <c r="B18" s="161" t="s">
        <v>480</v>
      </c>
      <c r="C18" s="2" t="s">
        <v>481</v>
      </c>
      <c r="D18" s="138" t="s">
        <v>482</v>
      </c>
      <c r="E18" s="166">
        <f>'Aquon + RWS KRW'!I253</f>
        <v>1E-4</v>
      </c>
      <c r="G18" s="33" t="str">
        <f>IF(I18=E18,Lijsten!C$2,IF(I18&lt;E18,Lijsten!C$1,Lijsten!C$3))</f>
        <v>Kleiner dan</v>
      </c>
      <c r="H18" s="33"/>
      <c r="I18" s="240"/>
      <c r="J18" s="319"/>
      <c r="K18" s="64" t="str">
        <f t="shared" si="0"/>
        <v>NVT</v>
      </c>
      <c r="L18" s="283"/>
      <c r="M18" s="12"/>
    </row>
    <row r="19" spans="1:13" x14ac:dyDescent="0.25">
      <c r="A19" s="138" t="s">
        <v>355</v>
      </c>
      <c r="B19" s="161" t="s">
        <v>483</v>
      </c>
      <c r="C19" s="2" t="s">
        <v>484</v>
      </c>
      <c r="D19" s="138" t="s">
        <v>485</v>
      </c>
      <c r="E19" s="166">
        <f>'Aquon + RWS KRW'!I254</f>
        <v>1E-4</v>
      </c>
      <c r="G19" s="33" t="str">
        <f>IF(I19=E19,Lijsten!C$2,IF(I19&lt;E19,Lijsten!C$1,Lijsten!C$3))</f>
        <v>Kleiner dan</v>
      </c>
      <c r="H19" s="33"/>
      <c r="I19" s="240"/>
      <c r="J19" s="319"/>
      <c r="K19" s="64" t="str">
        <f t="shared" si="0"/>
        <v>NVT</v>
      </c>
      <c r="L19" s="283"/>
      <c r="M19" s="12"/>
    </row>
    <row r="20" spans="1:13" x14ac:dyDescent="0.25">
      <c r="A20" s="138" t="s">
        <v>355</v>
      </c>
      <c r="B20" s="161" t="s">
        <v>486</v>
      </c>
      <c r="C20" s="2" t="s">
        <v>487</v>
      </c>
      <c r="D20" s="138" t="s">
        <v>488</v>
      </c>
      <c r="E20" s="166">
        <f>'Aquon + RWS KRW'!I255</f>
        <v>5.0000000000000002E-5</v>
      </c>
      <c r="G20" s="33" t="str">
        <f>IF(I20=E20,Lijsten!C$2,IF(I20&lt;E20,Lijsten!C$1,Lijsten!C$3))</f>
        <v>Kleiner dan</v>
      </c>
      <c r="H20" s="33"/>
      <c r="I20" s="240"/>
      <c r="J20" s="319"/>
      <c r="K20" s="64" t="str">
        <f t="shared" si="0"/>
        <v>NVT</v>
      </c>
      <c r="L20" s="283"/>
      <c r="M20" s="12"/>
    </row>
    <row r="21" spans="1:13" x14ac:dyDescent="0.25">
      <c r="A21" s="138" t="s">
        <v>355</v>
      </c>
      <c r="B21" s="161" t="s">
        <v>489</v>
      </c>
      <c r="C21" s="2" t="s">
        <v>490</v>
      </c>
      <c r="D21" s="138" t="s">
        <v>491</v>
      </c>
      <c r="E21" s="166">
        <f>'Aquon + RWS KRW'!I256</f>
        <v>1E-4</v>
      </c>
      <c r="G21" s="33" t="str">
        <f>IF(I21=E21,Lijsten!C$2,IF(I21&lt;E21,Lijsten!C$1,Lijsten!C$3))</f>
        <v>Kleiner dan</v>
      </c>
      <c r="H21" s="33"/>
      <c r="I21" s="240"/>
      <c r="J21" s="319"/>
      <c r="K21" s="64" t="str">
        <f t="shared" si="0"/>
        <v>NVT</v>
      </c>
      <c r="L21" s="283"/>
      <c r="M21" s="12"/>
    </row>
    <row r="22" spans="1:13" x14ac:dyDescent="0.25">
      <c r="A22" s="138" t="s">
        <v>355</v>
      </c>
      <c r="B22" s="161" t="s">
        <v>492</v>
      </c>
      <c r="C22" s="2" t="s">
        <v>493</v>
      </c>
      <c r="D22" s="138" t="s">
        <v>494</v>
      </c>
      <c r="E22" s="166">
        <f>'Aquon + RWS KRW'!I257</f>
        <v>2.0000000000000001E-4</v>
      </c>
      <c r="G22" s="33" t="str">
        <f>IF(I22=E22,Lijsten!C$2,IF(I22&lt;E22,Lijsten!C$1,Lijsten!C$3))</f>
        <v>Kleiner dan</v>
      </c>
      <c r="H22" s="33"/>
      <c r="I22" s="240"/>
      <c r="J22" s="319"/>
      <c r="K22" s="64" t="str">
        <f t="shared" si="0"/>
        <v>NVT</v>
      </c>
      <c r="L22" s="283"/>
      <c r="M22" s="12"/>
    </row>
    <row r="23" spans="1:13" x14ac:dyDescent="0.25">
      <c r="A23" s="138" t="s">
        <v>355</v>
      </c>
      <c r="B23" s="161" t="s">
        <v>495</v>
      </c>
      <c r="C23" s="2" t="s">
        <v>496</v>
      </c>
      <c r="D23" s="138" t="s">
        <v>497</v>
      </c>
      <c r="E23" s="166">
        <f>'Aquon + RWS KRW'!I258</f>
        <v>1E-3</v>
      </c>
      <c r="G23" s="33" t="str">
        <f>IF(I23=E23,Lijsten!C$2,IF(I23&lt;E23,Lijsten!C$1,Lijsten!C$3))</f>
        <v>Kleiner dan</v>
      </c>
      <c r="H23" s="33"/>
      <c r="I23" s="240"/>
      <c r="J23" s="319"/>
      <c r="K23" s="64" t="str">
        <f t="shared" si="0"/>
        <v>NVT</v>
      </c>
      <c r="L23" s="283"/>
      <c r="M23" s="12"/>
    </row>
    <row r="24" spans="1:13" x14ac:dyDescent="0.25">
      <c r="A24" s="138" t="s">
        <v>355</v>
      </c>
      <c r="B24" s="161" t="s">
        <v>498</v>
      </c>
      <c r="C24" s="2" t="s">
        <v>499</v>
      </c>
      <c r="D24" s="138" t="s">
        <v>500</v>
      </c>
      <c r="E24" s="166">
        <f>'Aquon + RWS KRW'!I259</f>
        <v>1E-4</v>
      </c>
      <c r="G24" s="33" t="str">
        <f>IF(I24=E24,Lijsten!C$2,IF(I24&lt;E24,Lijsten!C$1,Lijsten!C$3))</f>
        <v>Kleiner dan</v>
      </c>
      <c r="H24" s="33"/>
      <c r="I24" s="240"/>
      <c r="J24" s="319"/>
      <c r="K24" s="64" t="str">
        <f t="shared" si="0"/>
        <v>NVT</v>
      </c>
      <c r="L24" s="283"/>
      <c r="M24" s="12"/>
    </row>
    <row r="25" spans="1:13" x14ac:dyDescent="0.25">
      <c r="A25" s="138" t="s">
        <v>355</v>
      </c>
      <c r="B25" s="161" t="s">
        <v>501</v>
      </c>
      <c r="C25" s="2" t="s">
        <v>502</v>
      </c>
      <c r="D25" s="138" t="s">
        <v>503</v>
      </c>
      <c r="E25" s="166">
        <f>'Aquon + RWS KRW'!I260</f>
        <v>1E-4</v>
      </c>
      <c r="G25" s="33" t="str">
        <f>IF(I25=E25,Lijsten!C$2,IF(I25&lt;E25,Lijsten!C$1,Lijsten!C$3))</f>
        <v>Kleiner dan</v>
      </c>
      <c r="H25" s="33"/>
      <c r="I25" s="240"/>
      <c r="J25" s="319"/>
      <c r="K25" s="64" t="str">
        <f t="shared" si="0"/>
        <v>NVT</v>
      </c>
      <c r="L25" s="283"/>
      <c r="M25" s="12"/>
    </row>
    <row r="26" spans="1:13" x14ac:dyDescent="0.25">
      <c r="A26" s="138" t="s">
        <v>355</v>
      </c>
      <c r="B26" s="161" t="s">
        <v>53</v>
      </c>
      <c r="C26" s="2" t="s">
        <v>504</v>
      </c>
      <c r="D26" s="138" t="s">
        <v>505</v>
      </c>
      <c r="E26" s="166">
        <f>'Aquon + RWS KRW'!I261</f>
        <v>5.0000000000000002E-5</v>
      </c>
      <c r="G26" s="33" t="str">
        <f>IF(I26=E26,Lijsten!C$2,IF(I26&lt;E26,Lijsten!C$1,Lijsten!C$3))</f>
        <v>Kleiner dan</v>
      </c>
      <c r="H26" s="33"/>
      <c r="I26" s="240"/>
      <c r="J26" s="319"/>
      <c r="K26" s="64" t="str">
        <f t="shared" si="0"/>
        <v>NVT</v>
      </c>
      <c r="L26" s="283"/>
      <c r="M26" s="12"/>
    </row>
    <row r="27" spans="1:13" x14ac:dyDescent="0.25">
      <c r="A27" s="138" t="s">
        <v>355</v>
      </c>
      <c r="B27" s="161" t="s">
        <v>506</v>
      </c>
      <c r="C27" s="2" t="s">
        <v>507</v>
      </c>
      <c r="D27" s="138" t="s">
        <v>508</v>
      </c>
      <c r="E27" s="166">
        <f>'Aquon + RWS KRW'!I262</f>
        <v>1E-3</v>
      </c>
      <c r="G27" s="33" t="str">
        <f>IF(I27=E27,Lijsten!C$2,IF(I27&lt;E27,Lijsten!C$1,Lijsten!C$3))</f>
        <v>Kleiner dan</v>
      </c>
      <c r="H27" s="33"/>
      <c r="I27" s="240"/>
      <c r="J27" s="319"/>
      <c r="K27" s="64" t="str">
        <f t="shared" si="0"/>
        <v>NVT</v>
      </c>
      <c r="L27" s="283"/>
      <c r="M27" s="12"/>
    </row>
    <row r="28" spans="1:13" x14ac:dyDescent="0.25">
      <c r="A28" s="138" t="s">
        <v>355</v>
      </c>
      <c r="B28" s="161" t="s">
        <v>509</v>
      </c>
      <c r="C28" s="2" t="s">
        <v>510</v>
      </c>
      <c r="D28" s="138" t="s">
        <v>511</v>
      </c>
      <c r="E28" s="166">
        <f>'Aquon + RWS KRW'!I263</f>
        <v>1E-4</v>
      </c>
      <c r="G28" s="33" t="str">
        <f>IF(I28=E28,Lijsten!C$2,IF(I28&lt;E28,Lijsten!C$1,Lijsten!C$3))</f>
        <v>Kleiner dan</v>
      </c>
      <c r="H28" s="33"/>
      <c r="I28" s="240"/>
      <c r="J28" s="319"/>
      <c r="K28" s="64" t="str">
        <f t="shared" si="0"/>
        <v>NVT</v>
      </c>
      <c r="L28" s="283"/>
      <c r="M28" s="12"/>
    </row>
    <row r="29" spans="1:13" x14ac:dyDescent="0.25">
      <c r="A29" s="138" t="s">
        <v>355</v>
      </c>
      <c r="B29" s="161" t="s">
        <v>512</v>
      </c>
      <c r="C29" s="2" t="s">
        <v>513</v>
      </c>
      <c r="D29" s="138" t="s">
        <v>514</v>
      </c>
      <c r="E29" s="166">
        <f>'Aquon + RWS KRW'!I264</f>
        <v>5.0000000000000002E-5</v>
      </c>
      <c r="G29" s="33" t="str">
        <f>IF(I29=E29,Lijsten!C$2,IF(I29&lt;E29,Lijsten!C$1,Lijsten!C$3))</f>
        <v>Kleiner dan</v>
      </c>
      <c r="H29" s="33"/>
      <c r="I29" s="240"/>
      <c r="J29" s="319"/>
      <c r="K29" s="64" t="str">
        <f t="shared" si="0"/>
        <v>NVT</v>
      </c>
      <c r="L29" s="283"/>
      <c r="M29" s="12"/>
    </row>
    <row r="30" spans="1:13" x14ac:dyDescent="0.25">
      <c r="A30" s="138" t="s">
        <v>355</v>
      </c>
      <c r="B30" s="161" t="s">
        <v>515</v>
      </c>
      <c r="C30" s="2" t="s">
        <v>516</v>
      </c>
      <c r="D30" s="138" t="s">
        <v>517</v>
      </c>
      <c r="E30" s="166">
        <f>'Aquon + RWS KRW'!I265</f>
        <v>5.0000000000000002E-5</v>
      </c>
      <c r="G30" s="33" t="str">
        <f>IF(I30=E30,Lijsten!C$2,IF(I30&lt;E30,Lijsten!C$1,Lijsten!C$3))</f>
        <v>Kleiner dan</v>
      </c>
      <c r="H30" s="33"/>
      <c r="I30" s="240"/>
      <c r="J30" s="319"/>
      <c r="K30" s="64" t="str">
        <f t="shared" si="0"/>
        <v>NVT</v>
      </c>
      <c r="L30" s="283"/>
      <c r="M30" s="12"/>
    </row>
    <row r="31" spans="1:13" x14ac:dyDescent="0.25">
      <c r="A31" s="138" t="s">
        <v>355</v>
      </c>
      <c r="B31" s="161" t="s">
        <v>518</v>
      </c>
      <c r="C31" s="2" t="s">
        <v>519</v>
      </c>
      <c r="D31" s="138" t="s">
        <v>520</v>
      </c>
      <c r="E31" s="166">
        <f>'Aquon + RWS KRW'!I266</f>
        <v>5.0000000000000002E-5</v>
      </c>
      <c r="G31" s="33" t="str">
        <f>IF(I31=E31,Lijsten!C$2,IF(I31&lt;E31,Lijsten!C$1,Lijsten!C$3))</f>
        <v>Kleiner dan</v>
      </c>
      <c r="H31" s="33"/>
      <c r="I31" s="240"/>
      <c r="J31" s="319"/>
      <c r="K31" s="64" t="str">
        <f t="shared" si="0"/>
        <v>NVT</v>
      </c>
      <c r="L31" s="283"/>
      <c r="M31" s="12"/>
    </row>
    <row r="32" spans="1:13" x14ac:dyDescent="0.25">
      <c r="A32" s="138" t="s">
        <v>355</v>
      </c>
      <c r="B32" s="161" t="s">
        <v>521</v>
      </c>
      <c r="C32" s="2" t="s">
        <v>522</v>
      </c>
      <c r="D32" s="138" t="s">
        <v>523</v>
      </c>
      <c r="E32" s="166">
        <f>'Aquon + RWS KRW'!I267</f>
        <v>1E-4</v>
      </c>
      <c r="G32" s="33" t="str">
        <f>IF(I32=E32,Lijsten!C$2,IF(I32&lt;E32,Lijsten!C$1,Lijsten!C$3))</f>
        <v>Kleiner dan</v>
      </c>
      <c r="H32" s="33"/>
      <c r="I32" s="240"/>
      <c r="J32" s="319"/>
      <c r="K32" s="64" t="str">
        <f t="shared" si="0"/>
        <v>NVT</v>
      </c>
      <c r="L32" s="283"/>
      <c r="M32" s="12"/>
    </row>
    <row r="33" spans="1:13" x14ac:dyDescent="0.25">
      <c r="A33" s="138" t="s">
        <v>355</v>
      </c>
      <c r="B33" s="161" t="s">
        <v>524</v>
      </c>
      <c r="C33" s="2" t="s">
        <v>525</v>
      </c>
      <c r="D33" s="138" t="s">
        <v>526</v>
      </c>
      <c r="E33" s="166">
        <f>'Aquon + RWS KRW'!I268</f>
        <v>1E-4</v>
      </c>
      <c r="G33" s="33" t="str">
        <f>IF(I33=E33,Lijsten!C$2,IF(I33&lt;E33,Lijsten!C$1,Lijsten!C$3))</f>
        <v>Kleiner dan</v>
      </c>
      <c r="H33" s="33"/>
      <c r="I33" s="240"/>
      <c r="J33" s="319"/>
      <c r="K33" s="64" t="str">
        <f t="shared" si="0"/>
        <v>NVT</v>
      </c>
      <c r="L33" s="283"/>
      <c r="M33" s="12"/>
    </row>
    <row r="34" spans="1:13" x14ac:dyDescent="0.25">
      <c r="A34" s="138" t="s">
        <v>355</v>
      </c>
      <c r="B34" s="161" t="s">
        <v>527</v>
      </c>
      <c r="C34" s="2" t="s">
        <v>528</v>
      </c>
      <c r="D34" s="138" t="s">
        <v>529</v>
      </c>
      <c r="E34" s="166">
        <f>'Aquon + RWS KRW'!I269</f>
        <v>2.0000000000000001E-4</v>
      </c>
      <c r="G34" s="33" t="str">
        <f>IF(I34=E34,Lijsten!C$2,IF(I34&lt;E34,Lijsten!C$1,Lijsten!C$3))</f>
        <v>Kleiner dan</v>
      </c>
      <c r="H34" s="33"/>
      <c r="I34" s="240"/>
      <c r="J34" s="319"/>
      <c r="K34" s="64" t="str">
        <f t="shared" si="0"/>
        <v>NVT</v>
      </c>
      <c r="L34" s="283"/>
      <c r="M34" s="12"/>
    </row>
    <row r="35" spans="1:13" x14ac:dyDescent="0.25">
      <c r="A35" s="138" t="s">
        <v>355</v>
      </c>
      <c r="B35" s="161" t="s">
        <v>530</v>
      </c>
      <c r="C35" s="2" t="s">
        <v>531</v>
      </c>
      <c r="D35" s="138" t="s">
        <v>532</v>
      </c>
      <c r="E35" s="166">
        <f>'Aquon + RWS KRW'!I270</f>
        <v>1E-4</v>
      </c>
      <c r="G35" s="33" t="str">
        <f>IF(I35=E35,Lijsten!C$2,IF(I35&lt;E35,Lijsten!C$1,Lijsten!C$3))</f>
        <v>Kleiner dan</v>
      </c>
      <c r="H35" s="33"/>
      <c r="I35" s="240"/>
      <c r="J35" s="319"/>
      <c r="K35" s="64" t="str">
        <f t="shared" si="0"/>
        <v>NVT</v>
      </c>
      <c r="L35" s="283"/>
      <c r="M35" s="12"/>
    </row>
    <row r="36" spans="1:13" x14ac:dyDescent="0.25">
      <c r="A36" s="138" t="s">
        <v>355</v>
      </c>
      <c r="B36" s="161" t="s">
        <v>533</v>
      </c>
      <c r="C36" s="2" t="s">
        <v>534</v>
      </c>
      <c r="D36" s="138" t="s">
        <v>535</v>
      </c>
      <c r="E36" s="166">
        <f>'Aquon + RWS KRW'!I271</f>
        <v>1E-4</v>
      </c>
      <c r="G36" s="33" t="str">
        <f>IF(I36=E36,Lijsten!C$2,IF(I36&lt;E36,Lijsten!C$1,Lijsten!C$3))</f>
        <v>Kleiner dan</v>
      </c>
      <c r="H36" s="33"/>
      <c r="I36" s="240"/>
      <c r="J36" s="319"/>
      <c r="K36" s="64" t="str">
        <f t="shared" si="0"/>
        <v>NVT</v>
      </c>
      <c r="L36" s="283"/>
      <c r="M36" s="12"/>
    </row>
    <row r="37" spans="1:13" x14ac:dyDescent="0.25">
      <c r="A37" s="138" t="s">
        <v>355</v>
      </c>
      <c r="B37" s="161" t="s">
        <v>536</v>
      </c>
      <c r="C37" s="2" t="s">
        <v>537</v>
      </c>
      <c r="D37" s="138" t="s">
        <v>538</v>
      </c>
      <c r="E37" s="166">
        <f>'Aquon + RWS KRW'!I272</f>
        <v>1E-4</v>
      </c>
      <c r="G37" s="33" t="str">
        <f>IF(I37=E37,Lijsten!C$2,IF(I37&lt;E37,Lijsten!C$1,Lijsten!C$3))</f>
        <v>Kleiner dan</v>
      </c>
      <c r="H37" s="33"/>
      <c r="I37" s="240"/>
      <c r="J37" s="319"/>
      <c r="K37" s="64" t="str">
        <f t="shared" si="0"/>
        <v>NVT</v>
      </c>
      <c r="L37" s="283"/>
      <c r="M37" s="12"/>
    </row>
  </sheetData>
  <sheetProtection algorithmName="SHA-512" hashValue="mkzsusyOUpH7zVZBWUcAKc0PcXea3IDVKVA0Dg17wtZfRTbPL3Huet9GOc+huYrvHPqIYdbPWdOuM/It0wqZZA==" saltValue="61mBBTBs9QFBlIlUfT+9rw==" spinCount="100000" sheet="1" objects="1" scenarios="1" selectLockedCells="1"/>
  <mergeCells count="4">
    <mergeCell ref="I1:L1"/>
    <mergeCell ref="A1:F1"/>
    <mergeCell ref="A6:E6"/>
    <mergeCell ref="I6:L6"/>
  </mergeCells>
  <conditionalFormatting sqref="K3">
    <cfRule type="containsText" dxfId="16" priority="13" operator="containsText" text="&lt; Norm">
      <formula>NOT(ISERROR(SEARCH("&lt; Norm",K3)))</formula>
    </cfRule>
    <cfRule type="containsText" dxfId="15" priority="14" operator="containsText" text="&gt; Norm">
      <formula>NOT(ISERROR(SEARCH("&gt; Norm",K3)))</formula>
    </cfRule>
    <cfRule type="containsText" dxfId="14" priority="15" operator="containsText" text="NVT">
      <formula>NOT(ISERROR(SEARCH("NVT",K3)))</formula>
    </cfRule>
  </conditionalFormatting>
  <conditionalFormatting sqref="L3 L8:L37">
    <cfRule type="containsText" dxfId="13" priority="11" operator="containsText" text="Nee">
      <formula>NOT(ISERROR(SEARCH("Nee",L3)))</formula>
    </cfRule>
    <cfRule type="containsText" dxfId="12" priority="12" operator="containsText" text="Ja">
      <formula>NOT(ISERROR(SEARCH("Ja",L3)))</formula>
    </cfRule>
  </conditionalFormatting>
  <conditionalFormatting sqref="O3">
    <cfRule type="containsText" dxfId="11" priority="9" operator="containsText" text="Nee">
      <formula>NOT(ISERROR(SEARCH("Nee",O3)))</formula>
    </cfRule>
    <cfRule type="containsText" dxfId="10" priority="10" operator="containsText" text="Ja">
      <formula>NOT(ISERROR(SEARCH("Ja",O3)))</formula>
    </cfRule>
  </conditionalFormatting>
  <conditionalFormatting sqref="K8:K37">
    <cfRule type="containsText" dxfId="9" priority="1" operator="containsText" text="Gelijk aan">
      <formula>NOT(ISERROR(SEARCH("Gelijk aan",K8)))</formula>
    </cfRule>
    <cfRule type="containsText" dxfId="8" priority="2" operator="containsText" text="Groter dan">
      <formula>NOT(ISERROR(SEARCH("Groter dan",K8)))</formula>
    </cfRule>
    <cfRule type="containsText" dxfId="7" priority="3" operator="containsText" text="NVT">
      <formula>NOT(ISERROR(SEARCH("NVT",K8)))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44624D-D72B-4F7E-94A2-18F9E95D9BA3}">
          <x14:formula1>
            <xm:f>Lijsten!$B$1:$B$2</xm:f>
          </x14:formula1>
          <xm:sqref>L3 L8:L37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646F-A41C-4050-8D13-0F678EAE7659}">
  <dimension ref="A1:O7"/>
  <sheetViews>
    <sheetView workbookViewId="0">
      <selection activeCell="I3" sqref="I3"/>
    </sheetView>
  </sheetViews>
  <sheetFormatPr defaultRowHeight="15" x14ac:dyDescent="0.25"/>
  <cols>
    <col min="1" max="2" width="12.7109375" customWidth="1"/>
    <col min="3" max="3" width="55.7109375" customWidth="1"/>
    <col min="4" max="4" width="12.7109375" customWidth="1"/>
    <col min="5" max="6" width="12.7109375" style="12" customWidth="1"/>
    <col min="7" max="7" width="9.140625" hidden="1" customWidth="1"/>
    <col min="8" max="8" width="3.7109375" customWidth="1"/>
    <col min="9" max="12" width="12.7109375" style="321" customWidth="1"/>
    <col min="13" max="13" width="0" hidden="1" customWidth="1"/>
    <col min="14" max="14" width="3.7109375" customWidth="1"/>
    <col min="15" max="15" width="12.7109375" customWidth="1"/>
  </cols>
  <sheetData>
    <row r="1" spans="1:15" ht="21.75" thickBot="1" x14ac:dyDescent="0.4">
      <c r="A1" s="342" t="s">
        <v>837</v>
      </c>
      <c r="B1" s="343"/>
      <c r="C1" s="343"/>
      <c r="D1" s="343"/>
      <c r="E1" s="343"/>
      <c r="F1" s="344"/>
      <c r="G1" s="24"/>
      <c r="H1" s="24"/>
      <c r="I1" s="342" t="s">
        <v>838</v>
      </c>
      <c r="J1" s="343"/>
      <c r="K1" s="343"/>
      <c r="L1" s="344"/>
      <c r="M1" s="12"/>
      <c r="O1" s="163" t="s">
        <v>775</v>
      </c>
    </row>
    <row r="2" spans="1:15" ht="159.75" thickBot="1" x14ac:dyDescent="0.3">
      <c r="A2" s="246" t="s">
        <v>0</v>
      </c>
      <c r="B2" s="246" t="s">
        <v>1</v>
      </c>
      <c r="C2" s="247" t="s">
        <v>2</v>
      </c>
      <c r="D2" s="246" t="s">
        <v>542</v>
      </c>
      <c r="E2" s="246" t="s">
        <v>831</v>
      </c>
      <c r="F2" s="246" t="s">
        <v>830</v>
      </c>
      <c r="G2" s="27"/>
      <c r="H2" s="27"/>
      <c r="I2" s="29" t="s">
        <v>833</v>
      </c>
      <c r="J2" s="31" t="s">
        <v>543</v>
      </c>
      <c r="K2" s="59" t="s">
        <v>832</v>
      </c>
      <c r="L2" s="29" t="s">
        <v>544</v>
      </c>
      <c r="M2" s="12"/>
      <c r="O2" s="29" t="s">
        <v>851</v>
      </c>
    </row>
    <row r="3" spans="1:15" x14ac:dyDescent="0.25">
      <c r="A3" s="35" t="s">
        <v>359</v>
      </c>
      <c r="B3" s="36" t="s">
        <v>366</v>
      </c>
      <c r="C3" s="36" t="s">
        <v>367</v>
      </c>
      <c r="D3" s="60" t="s">
        <v>368</v>
      </c>
      <c r="E3" s="250">
        <v>0.13333333333333333</v>
      </c>
      <c r="F3" s="80">
        <v>0.4</v>
      </c>
      <c r="G3" s="33" t="str">
        <f>IF(I3&gt;E3,IF(I3&lt;F3,Lijsten!A$2,Lijsten!A$3),Lijsten!A$1)</f>
        <v>&lt; 1/3 Norm</v>
      </c>
      <c r="H3" s="33"/>
      <c r="I3" s="245"/>
      <c r="J3" s="324"/>
      <c r="K3" s="63" t="str">
        <f>IF(I3="","NVT",G3)</f>
        <v>NVT</v>
      </c>
      <c r="L3" s="236"/>
      <c r="M3" s="162" t="str">
        <f>IF(I3&lt;VLOOKUP(B3,'Aquon + RWS KRW'!B$3:I$202,8,FALSE),"Ja","Nee")</f>
        <v>Ja</v>
      </c>
      <c r="O3" s="56" t="str">
        <f>IF(I3="","NVT",M3)</f>
        <v>NVT</v>
      </c>
    </row>
    <row r="4" spans="1:15" x14ac:dyDescent="0.25">
      <c r="A4" s="39" t="s">
        <v>359</v>
      </c>
      <c r="B4" s="9" t="s">
        <v>369</v>
      </c>
      <c r="C4" s="9" t="s">
        <v>370</v>
      </c>
      <c r="D4" s="61" t="s">
        <v>371</v>
      </c>
      <c r="E4" s="103">
        <v>0.13333333333333333</v>
      </c>
      <c r="F4" s="82">
        <v>0.4</v>
      </c>
      <c r="G4" s="33" t="str">
        <f>IF(I4&gt;E4,IF(I4&lt;F4,Lijsten!A$2,Lijsten!A$3),Lijsten!A$1)</f>
        <v>&lt; 1/3 Norm</v>
      </c>
      <c r="H4" s="33"/>
      <c r="I4" s="240"/>
      <c r="J4" s="325"/>
      <c r="K4" s="64" t="str">
        <f t="shared" ref="K4:K7" si="0">IF(I4="","NVT",G4)</f>
        <v>NVT</v>
      </c>
      <c r="L4" s="237"/>
      <c r="M4" s="162" t="str">
        <f>IF(I4&lt;VLOOKUP(B4,'Aquon + RWS KRW'!B$3:I$202,8,FALSE),"Ja","Nee")</f>
        <v>Ja</v>
      </c>
      <c r="O4" s="57" t="str">
        <f t="shared" ref="O4:O7" si="1">IF(I4="","NVT",M4)</f>
        <v>NVT</v>
      </c>
    </row>
    <row r="5" spans="1:15" x14ac:dyDescent="0.25">
      <c r="A5" s="39" t="s">
        <v>359</v>
      </c>
      <c r="B5" s="9" t="s">
        <v>372</v>
      </c>
      <c r="C5" s="9" t="s">
        <v>373</v>
      </c>
      <c r="D5" s="61" t="s">
        <v>374</v>
      </c>
      <c r="E5" s="103">
        <v>0.13333333333333333</v>
      </c>
      <c r="F5" s="82">
        <v>0.4</v>
      </c>
      <c r="G5" s="33" t="str">
        <f>IF(I5&gt;E5,IF(I5&lt;F5,Lijsten!A$2,Lijsten!A$3),Lijsten!A$1)</f>
        <v>&lt; 1/3 Norm</v>
      </c>
      <c r="H5" s="33"/>
      <c r="I5" s="240"/>
      <c r="J5" s="325"/>
      <c r="K5" s="64" t="str">
        <f t="shared" si="0"/>
        <v>NVT</v>
      </c>
      <c r="L5" s="237"/>
      <c r="M5" s="162" t="str">
        <f>IF(I5&lt;VLOOKUP(B5,'Aquon + RWS KRW'!B$3:I$202,8,FALSE),"Ja","Nee")</f>
        <v>Ja</v>
      </c>
      <c r="O5" s="57" t="str">
        <f t="shared" si="1"/>
        <v>NVT</v>
      </c>
    </row>
    <row r="6" spans="1:15" x14ac:dyDescent="0.25">
      <c r="A6" s="39" t="s">
        <v>359</v>
      </c>
      <c r="B6" s="9" t="s">
        <v>279</v>
      </c>
      <c r="C6" s="9" t="s">
        <v>361</v>
      </c>
      <c r="D6" s="61" t="s">
        <v>362</v>
      </c>
      <c r="E6" s="92">
        <v>5.666666666666667</v>
      </c>
      <c r="F6" s="82">
        <v>17</v>
      </c>
      <c r="G6" s="33" t="str">
        <f>IF(I6&gt;E6,IF(I6&lt;F6,Lijsten!A$2,Lijsten!A$3),Lijsten!A$1)</f>
        <v>&lt; 1/3 Norm</v>
      </c>
      <c r="H6" s="33"/>
      <c r="I6" s="240"/>
      <c r="J6" s="325"/>
      <c r="K6" s="64" t="str">
        <f t="shared" si="0"/>
        <v>NVT</v>
      </c>
      <c r="L6" s="237"/>
      <c r="M6" s="162" t="str">
        <f>IF(I6&lt;VLOOKUP(B6,'Aquon + RWS KRW'!B$3:I$202,8,FALSE),"Ja","Nee")</f>
        <v>Ja</v>
      </c>
      <c r="O6" s="57" t="str">
        <f t="shared" si="1"/>
        <v>NVT</v>
      </c>
    </row>
    <row r="7" spans="1:15" ht="15.75" thickBot="1" x14ac:dyDescent="0.3">
      <c r="A7" s="42" t="s">
        <v>359</v>
      </c>
      <c r="B7" s="43" t="s">
        <v>732</v>
      </c>
      <c r="C7" s="43" t="s">
        <v>364</v>
      </c>
      <c r="D7" s="62" t="s">
        <v>365</v>
      </c>
      <c r="E7" s="105">
        <v>0.13333333333333333</v>
      </c>
      <c r="F7" s="81">
        <v>0.4</v>
      </c>
      <c r="G7" s="33" t="str">
        <f>IF(I7&gt;E7,IF(I7&lt;F7,Lijsten!A$2,Lijsten!A$3),Lijsten!A$1)</f>
        <v>&lt; 1/3 Norm</v>
      </c>
      <c r="H7" s="33"/>
      <c r="I7" s="241"/>
      <c r="J7" s="326"/>
      <c r="K7" s="65" t="str">
        <f t="shared" si="0"/>
        <v>NVT</v>
      </c>
      <c r="L7" s="238"/>
      <c r="M7" s="162" t="str">
        <f>IF(I7&lt;VLOOKUP(B7,'Aquon + RWS KRW'!B$3:I$202,8,FALSE),"Ja","Nee")</f>
        <v>Ja</v>
      </c>
      <c r="O7" s="58" t="str">
        <f t="shared" si="1"/>
        <v>NVT</v>
      </c>
    </row>
  </sheetData>
  <sheetProtection algorithmName="SHA-512" hashValue="BPCTCVrHf77H2Wc4xGWabOBOzr0g3kvZJETgTNRd+X/O79w3KZ2BXxXBDIrwYcOtrBRmZiQHiXJynJMg6ZvioQ==" saltValue="oqkDcum1XC3QiV7AHyPqhQ==" spinCount="100000" sheet="1" objects="1" scenarios="1" selectLockedCells="1"/>
  <mergeCells count="2">
    <mergeCell ref="I1:L1"/>
    <mergeCell ref="A1:F1"/>
  </mergeCells>
  <conditionalFormatting sqref="K3:K7">
    <cfRule type="containsText" dxfId="6" priority="10" operator="containsText" text="&lt; Norm">
      <formula>NOT(ISERROR(SEARCH("&lt; Norm",K3)))</formula>
    </cfRule>
    <cfRule type="containsText" dxfId="5" priority="11" operator="containsText" text="&gt; Norm">
      <formula>NOT(ISERROR(SEARCH("&gt; Norm",K3)))</formula>
    </cfRule>
    <cfRule type="containsText" dxfId="4" priority="12" operator="containsText" text="NVT">
      <formula>NOT(ISERROR(SEARCH("NVT",K3)))</formula>
    </cfRule>
  </conditionalFormatting>
  <conditionalFormatting sqref="L3:L7">
    <cfRule type="containsText" dxfId="3" priority="8" operator="containsText" text="Nee">
      <formula>NOT(ISERROR(SEARCH("Nee",L3)))</formula>
    </cfRule>
    <cfRule type="containsText" dxfId="2" priority="9" operator="containsText" text="Ja">
      <formula>NOT(ISERROR(SEARCH("Ja",L3)))</formula>
    </cfRule>
  </conditionalFormatting>
  <conditionalFormatting sqref="O3:O7">
    <cfRule type="containsText" dxfId="1" priority="6" operator="containsText" text="Nee">
      <formula>NOT(ISERROR(SEARCH("Nee",O3)))</formula>
    </cfRule>
    <cfRule type="containsText" dxfId="0" priority="7" operator="containsText" text="Ja">
      <formula>NOT(ISERROR(SEARCH("Ja",O3)))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6178D1-3B7F-4E4F-A7E7-D3F62A9259FF}">
          <x14:formula1>
            <xm:f>Lijsten!$B$1:$B$2</xm:f>
          </x14:formula1>
          <xm:sqref>L3:L7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7FE3-93C6-44BA-BC0B-7D5065119BDB}">
  <dimension ref="A1:C8"/>
  <sheetViews>
    <sheetView workbookViewId="0">
      <selection activeCell="T34" sqref="T34"/>
    </sheetView>
  </sheetViews>
  <sheetFormatPr defaultRowHeight="15" x14ac:dyDescent="0.25"/>
  <cols>
    <col min="1" max="1" width="10.7109375" bestFit="1" customWidth="1"/>
  </cols>
  <sheetData>
    <row r="1" spans="1:3" x14ac:dyDescent="0.25">
      <c r="A1" s="8" t="s">
        <v>834</v>
      </c>
      <c r="B1" t="s">
        <v>770</v>
      </c>
      <c r="C1" t="s">
        <v>855</v>
      </c>
    </row>
    <row r="2" spans="1:3" x14ac:dyDescent="0.25">
      <c r="A2" s="10" t="s">
        <v>835</v>
      </c>
      <c r="B2" t="s">
        <v>771</v>
      </c>
      <c r="C2" s="168" t="s">
        <v>856</v>
      </c>
    </row>
    <row r="3" spans="1:3" x14ac:dyDescent="0.25">
      <c r="A3" s="10" t="s">
        <v>836</v>
      </c>
      <c r="C3" t="s">
        <v>857</v>
      </c>
    </row>
    <row r="4" spans="1:3" x14ac:dyDescent="0.25">
      <c r="A4" s="21"/>
    </row>
    <row r="5" spans="1:3" x14ac:dyDescent="0.25">
      <c r="A5" s="22"/>
    </row>
    <row r="6" spans="1:3" x14ac:dyDescent="0.25">
      <c r="A6" s="21"/>
    </row>
    <row r="7" spans="1:3" x14ac:dyDescent="0.25">
      <c r="A7" s="21"/>
    </row>
    <row r="8" spans="1:3" x14ac:dyDescent="0.25">
      <c r="A8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945A6A69EA8A4D9D8A6F967625E00C" ma:contentTypeVersion="2" ma:contentTypeDescription="Een nieuw document maken." ma:contentTypeScope="" ma:versionID="e5b0050f8e1713704f052d79076b6590">
  <xsd:schema xmlns:xsd="http://www.w3.org/2001/XMLSchema" xmlns:xs="http://www.w3.org/2001/XMLSchema" xmlns:p="http://schemas.microsoft.com/office/2006/metadata/properties" xmlns:ns2="2d765b46-8dfa-460f-be7f-8e09eef11701" targetNamespace="http://schemas.microsoft.com/office/2006/metadata/properties" ma:root="true" ma:fieldsID="e57cfd1f19149d077d00ac2e77f76683" ns2:_="">
    <xsd:import namespace="2d765b46-8dfa-460f-be7f-8e09eef11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65b46-8dfa-460f-be7f-8e09eef117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99B505-E84B-4173-8FA3-FF052175F275}"/>
</file>

<file path=customXml/itemProps2.xml><?xml version="1.0" encoding="utf-8"?>
<ds:datastoreItem xmlns:ds="http://schemas.openxmlformats.org/officeDocument/2006/customXml" ds:itemID="{65AE8F60-F707-4773-AC7C-BE9D64CDB18D}"/>
</file>

<file path=customXml/itemProps3.xml><?xml version="1.0" encoding="utf-8"?>
<ds:datastoreItem xmlns:ds="http://schemas.openxmlformats.org/officeDocument/2006/customXml" ds:itemID="{4B8C94F8-01B3-4546-A405-F676EBF53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Selectie Overzicht</vt:lpstr>
      <vt:lpstr>Bijzonder</vt:lpstr>
      <vt:lpstr>BDE_OCB_PCB</vt:lpstr>
      <vt:lpstr>GBM</vt:lpstr>
      <vt:lpstr>Metalen</vt:lpstr>
      <vt:lpstr>PAK</vt:lpstr>
      <vt:lpstr>PFAS</vt:lpstr>
      <vt:lpstr>Vluchtig</vt:lpstr>
      <vt:lpstr>Lijsten</vt:lpstr>
      <vt:lpstr>Aquon + RWS KRW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de Vries - Vooijs</dc:creator>
  <cp:lastModifiedBy>Sjoerd van Vuure</cp:lastModifiedBy>
  <dcterms:created xsi:type="dcterms:W3CDTF">2021-10-26T13:10:45Z</dcterms:created>
  <dcterms:modified xsi:type="dcterms:W3CDTF">2021-11-04T11:10:12Z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0x010100BA945A6A69EA8A4D9D8A6F967625E00C</vt:lpwstr>
  </property>
</Properties>
</file>